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B June 13th pub\Web Files\"/>
    </mc:Choice>
  </mc:AlternateContent>
  <xr:revisionPtr revIDLastSave="0" documentId="13_ncr:1_{998FCEEB-1807-4716-8639-F295CD19C031}" xr6:coauthVersionLast="36" xr6:coauthVersionMax="36" xr10:uidLastSave="{00000000-0000-0000-0000-000000000000}"/>
  <bookViews>
    <workbookView xWindow="3360" yWindow="600" windowWidth="8715" windowHeight="1170" tabRatio="780" xr2:uid="{00000000-000D-0000-FFFF-FFFF00000000}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Section 136" sheetId="43" r:id="rId8"/>
    <sheet name="Ambulance CCG lookup" sheetId="23" r:id="rId9"/>
    <sheet name="Raw" sheetId="20" state="hidden" r:id="rId10"/>
  </sheets>
  <definedNames>
    <definedName name="_xlnm._FilterDatabase" localSheetId="9" hidden="1">Raw!$A$5:$CC$5</definedName>
    <definedName name="Area_Code">Raw!$DG$16:$DG$26</definedName>
    <definedName name="ConeM" localSheetId="7">OFFSET(#REF!,0,0,COUNTA(#REF!),14)</definedName>
    <definedName name="ConeM">OFFSET(#REF!,0,0,COUNTA(#REF!),14)</definedName>
    <definedName name="Dropdown_Geography">Raw!$DF$6:$DF$26</definedName>
    <definedName name="_xlnm.Print_Area" localSheetId="2">Incidents!$A$1:$AA$56</definedName>
    <definedName name="_xlnm.Print_Area" localSheetId="0">Introduction!$A$1:$O$59</definedName>
    <definedName name="_xlnm.Print_Area" localSheetId="1">'Response times'!$A:$AG</definedName>
    <definedName name="_xlnm.Print_Area" localSheetId="7">'Section 136'!$A:$K</definedName>
    <definedName name="_xlnm.Print_Titles" localSheetId="8">'Ambulance CCG lookup'!$2:$2</definedName>
    <definedName name="Reg_Code">Raw!$DG$8:$DG$14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C432" i="20" l="1"/>
  <c r="DB432" i="20"/>
  <c r="DA432" i="20"/>
  <c r="CZ432" i="20"/>
  <c r="CY432" i="20"/>
  <c r="CX432" i="20"/>
  <c r="CW432" i="20"/>
  <c r="CV432" i="20"/>
  <c r="CU432" i="20"/>
  <c r="CT432" i="20"/>
  <c r="CS432" i="20"/>
  <c r="CR432" i="20"/>
  <c r="CQ432" i="20"/>
  <c r="CP432" i="20"/>
  <c r="CO432" i="20"/>
  <c r="CN432" i="20"/>
  <c r="CJ432" i="20"/>
  <c r="CK432" i="20" s="1"/>
  <c r="D432" i="20"/>
  <c r="A432" i="20"/>
  <c r="DC431" i="20"/>
  <c r="DB431" i="20"/>
  <c r="DA431" i="20"/>
  <c r="CZ431" i="20"/>
  <c r="CY431" i="20"/>
  <c r="CX431" i="20"/>
  <c r="CW431" i="20"/>
  <c r="CV431" i="20"/>
  <c r="CU431" i="20"/>
  <c r="CT431" i="20"/>
  <c r="CS431" i="20"/>
  <c r="CR431" i="20"/>
  <c r="CQ431" i="20"/>
  <c r="CP431" i="20"/>
  <c r="CO431" i="20"/>
  <c r="CN431" i="20"/>
  <c r="CJ431" i="20"/>
  <c r="CK431" i="20" s="1"/>
  <c r="D431" i="20"/>
  <c r="A431" i="20"/>
  <c r="DC430" i="20"/>
  <c r="DB430" i="20"/>
  <c r="DA430" i="20"/>
  <c r="CZ430" i="20"/>
  <c r="CY430" i="20"/>
  <c r="CX430" i="20"/>
  <c r="CW430" i="20"/>
  <c r="CV430" i="20"/>
  <c r="CU430" i="20"/>
  <c r="CT430" i="20"/>
  <c r="CS430" i="20"/>
  <c r="CR430" i="20"/>
  <c r="CQ430" i="20"/>
  <c r="CP430" i="20"/>
  <c r="CO430" i="20"/>
  <c r="CN430" i="20"/>
  <c r="CK430" i="20"/>
  <c r="CM430" i="20" s="1"/>
  <c r="CJ430" i="20"/>
  <c r="D430" i="20"/>
  <c r="A430" i="20"/>
  <c r="DC429" i="20"/>
  <c r="DB429" i="20"/>
  <c r="DA429" i="20"/>
  <c r="CZ429" i="20"/>
  <c r="CY429" i="20"/>
  <c r="CX429" i="20"/>
  <c r="CW429" i="20"/>
  <c r="CV429" i="20"/>
  <c r="CU429" i="20"/>
  <c r="CT429" i="20"/>
  <c r="CS429" i="20"/>
  <c r="CR429" i="20"/>
  <c r="CQ429" i="20"/>
  <c r="CP429" i="20"/>
  <c r="CO429" i="20"/>
  <c r="CN429" i="20"/>
  <c r="CJ429" i="20"/>
  <c r="CK429" i="20" s="1"/>
  <c r="CM429" i="20" s="1"/>
  <c r="D429" i="20"/>
  <c r="A429" i="20"/>
  <c r="DC428" i="20"/>
  <c r="DB428" i="20"/>
  <c r="DA428" i="20"/>
  <c r="CZ428" i="20"/>
  <c r="CY428" i="20"/>
  <c r="CX428" i="20"/>
  <c r="CW428" i="20"/>
  <c r="CV428" i="20"/>
  <c r="CU428" i="20"/>
  <c r="CT428" i="20"/>
  <c r="CS428" i="20"/>
  <c r="CR428" i="20"/>
  <c r="CQ428" i="20"/>
  <c r="CP428" i="20"/>
  <c r="CO428" i="20"/>
  <c r="CN428" i="20"/>
  <c r="CJ428" i="20"/>
  <c r="CK428" i="20" s="1"/>
  <c r="D428" i="20"/>
  <c r="A428" i="20"/>
  <c r="DC427" i="20"/>
  <c r="DB427" i="20"/>
  <c r="DA427" i="20"/>
  <c r="CZ427" i="20"/>
  <c r="CY427" i="20"/>
  <c r="CX427" i="20"/>
  <c r="CW427" i="20"/>
  <c r="CV427" i="20"/>
  <c r="CU427" i="20"/>
  <c r="CT427" i="20"/>
  <c r="CS427" i="20"/>
  <c r="CR427" i="20"/>
  <c r="CQ427" i="20"/>
  <c r="CP427" i="20"/>
  <c r="CO427" i="20"/>
  <c r="CN427" i="20"/>
  <c r="CJ427" i="20"/>
  <c r="CK427" i="20" s="1"/>
  <c r="D427" i="20"/>
  <c r="A427" i="20"/>
  <c r="DC426" i="20"/>
  <c r="DB426" i="20"/>
  <c r="DA426" i="20"/>
  <c r="CZ426" i="20"/>
  <c r="CY426" i="20"/>
  <c r="CX426" i="20"/>
  <c r="CW426" i="20"/>
  <c r="CV426" i="20"/>
  <c r="CU426" i="20"/>
  <c r="CT426" i="20"/>
  <c r="CS426" i="20"/>
  <c r="CR426" i="20"/>
  <c r="CQ426" i="20"/>
  <c r="CP426" i="20"/>
  <c r="CO426" i="20"/>
  <c r="CN426" i="20"/>
  <c r="CK426" i="20"/>
  <c r="CL426" i="20" s="1"/>
  <c r="CJ426" i="20"/>
  <c r="D426" i="20"/>
  <c r="A426" i="20"/>
  <c r="DC425" i="20"/>
  <c r="DB425" i="20"/>
  <c r="DA425" i="20"/>
  <c r="CZ425" i="20"/>
  <c r="CY425" i="20"/>
  <c r="CX425" i="20"/>
  <c r="CW425" i="20"/>
  <c r="CV425" i="20"/>
  <c r="CU425" i="20"/>
  <c r="CT425" i="20"/>
  <c r="CS425" i="20"/>
  <c r="CR425" i="20"/>
  <c r="CQ425" i="20"/>
  <c r="CP425" i="20"/>
  <c r="CO425" i="20"/>
  <c r="CN425" i="20"/>
  <c r="CJ425" i="20"/>
  <c r="CK425" i="20" s="1"/>
  <c r="CM425" i="20" s="1"/>
  <c r="D425" i="20"/>
  <c r="A425" i="20"/>
  <c r="DC424" i="20"/>
  <c r="DB424" i="20"/>
  <c r="DA424" i="20"/>
  <c r="CZ424" i="20"/>
  <c r="CY424" i="20"/>
  <c r="CX424" i="20"/>
  <c r="CW424" i="20"/>
  <c r="CV424" i="20"/>
  <c r="CU424" i="20"/>
  <c r="CT424" i="20"/>
  <c r="CS424" i="20"/>
  <c r="CR424" i="20"/>
  <c r="CQ424" i="20"/>
  <c r="CP424" i="20"/>
  <c r="CO424" i="20"/>
  <c r="CN424" i="20"/>
  <c r="CJ424" i="20"/>
  <c r="CK424" i="20" s="1"/>
  <c r="D424" i="20"/>
  <c r="A424" i="20"/>
  <c r="DC423" i="20"/>
  <c r="DB423" i="20"/>
  <c r="DA423" i="20"/>
  <c r="CZ423" i="20"/>
  <c r="CY423" i="20"/>
  <c r="CX423" i="20"/>
  <c r="CW423" i="20"/>
  <c r="CV423" i="20"/>
  <c r="CU423" i="20"/>
  <c r="CT423" i="20"/>
  <c r="CS423" i="20"/>
  <c r="CR423" i="20"/>
  <c r="CQ423" i="20"/>
  <c r="CP423" i="20"/>
  <c r="CO423" i="20"/>
  <c r="CN423" i="20"/>
  <c r="CJ423" i="20"/>
  <c r="CK423" i="20" s="1"/>
  <c r="D423" i="20"/>
  <c r="A423" i="20"/>
  <c r="DC422" i="20"/>
  <c r="DB422" i="20"/>
  <c r="DA422" i="20"/>
  <c r="CZ422" i="20"/>
  <c r="CY422" i="20"/>
  <c r="CX422" i="20"/>
  <c r="CW422" i="20"/>
  <c r="CV422" i="20"/>
  <c r="CU422" i="20"/>
  <c r="CT422" i="20"/>
  <c r="CS422" i="20"/>
  <c r="CR422" i="20"/>
  <c r="CQ422" i="20"/>
  <c r="CP422" i="20"/>
  <c r="CO422" i="20"/>
  <c r="CN422" i="20"/>
  <c r="CJ422" i="20"/>
  <c r="CK422" i="20" s="1"/>
  <c r="CM422" i="20" s="1"/>
  <c r="D422" i="20"/>
  <c r="A422" i="20"/>
  <c r="CJ188" i="20"/>
  <c r="CJ165" i="20"/>
  <c r="CJ142" i="20"/>
  <c r="CJ119" i="20"/>
  <c r="CJ96" i="20"/>
  <c r="CJ73" i="20"/>
  <c r="CJ50" i="20"/>
  <c r="CJ27" i="20"/>
  <c r="CM426" i="20" l="1"/>
  <c r="CL430" i="20"/>
  <c r="CL422" i="20"/>
  <c r="CM432" i="20"/>
  <c r="CL432" i="20"/>
  <c r="CL423" i="20"/>
  <c r="CM423" i="20"/>
  <c r="CM427" i="20"/>
  <c r="CL427" i="20"/>
  <c r="CL431" i="20"/>
  <c r="CM431" i="20"/>
  <c r="CM424" i="20"/>
  <c r="CL424" i="20"/>
  <c r="CM428" i="20"/>
  <c r="CL428" i="20"/>
  <c r="CL429" i="20"/>
  <c r="CL425" i="20"/>
  <c r="A404" i="20"/>
  <c r="D404" i="20"/>
  <c r="CJ404" i="20"/>
  <c r="CK404" i="20" s="1"/>
  <c r="CN404" i="20"/>
  <c r="CO404" i="20"/>
  <c r="CP404" i="20"/>
  <c r="CQ404" i="20"/>
  <c r="CR404" i="20"/>
  <c r="CS404" i="20"/>
  <c r="CT404" i="20"/>
  <c r="CU404" i="20"/>
  <c r="CV404" i="20"/>
  <c r="CW404" i="20"/>
  <c r="CX404" i="20"/>
  <c r="CY404" i="20"/>
  <c r="CZ404" i="20"/>
  <c r="DA404" i="20"/>
  <c r="DB404" i="20"/>
  <c r="DC404" i="20"/>
  <c r="A393" i="20"/>
  <c r="D393" i="20"/>
  <c r="CJ393" i="20"/>
  <c r="CK393" i="20" s="1"/>
  <c r="CL393" i="20" s="1"/>
  <c r="CN393" i="20"/>
  <c r="CO393" i="20"/>
  <c r="CP393" i="20"/>
  <c r="CQ393" i="20"/>
  <c r="CR393" i="20"/>
  <c r="CS393" i="20"/>
  <c r="CT393" i="20"/>
  <c r="CU393" i="20"/>
  <c r="CV393" i="20"/>
  <c r="CW393" i="20"/>
  <c r="CX393" i="20"/>
  <c r="CY393" i="20"/>
  <c r="CZ393" i="20"/>
  <c r="DA393" i="20"/>
  <c r="DB393" i="20"/>
  <c r="DC393" i="20"/>
  <c r="A382" i="20"/>
  <c r="D382" i="20"/>
  <c r="CJ382" i="20"/>
  <c r="CK382" i="20" s="1"/>
  <c r="CN382" i="20"/>
  <c r="CO382" i="20"/>
  <c r="CP382" i="20"/>
  <c r="CQ382" i="20"/>
  <c r="CR382" i="20"/>
  <c r="CS382" i="20"/>
  <c r="CT382" i="20"/>
  <c r="CU382" i="20"/>
  <c r="CV382" i="20"/>
  <c r="CW382" i="20"/>
  <c r="CX382" i="20"/>
  <c r="CY382" i="20"/>
  <c r="CZ382" i="20"/>
  <c r="DA382" i="20"/>
  <c r="DB382" i="20"/>
  <c r="DC382" i="20"/>
  <c r="A371" i="20"/>
  <c r="D371" i="20"/>
  <c r="CJ371" i="20"/>
  <c r="CK371" i="20" s="1"/>
  <c r="CL371" i="20" s="1"/>
  <c r="CN371" i="20"/>
  <c r="CO371" i="20"/>
  <c r="CP371" i="20"/>
  <c r="CQ371" i="20"/>
  <c r="CR371" i="20"/>
  <c r="CS371" i="20"/>
  <c r="CT371" i="20"/>
  <c r="CU371" i="20"/>
  <c r="CV371" i="20"/>
  <c r="CW371" i="20"/>
  <c r="CX371" i="20"/>
  <c r="CY371" i="20"/>
  <c r="CZ371" i="20"/>
  <c r="DA371" i="20"/>
  <c r="DB371" i="20"/>
  <c r="DC371" i="20"/>
  <c r="A360" i="20"/>
  <c r="D360" i="20"/>
  <c r="CJ360" i="20"/>
  <c r="CK360" i="20" s="1"/>
  <c r="CL360" i="20" s="1"/>
  <c r="CN360" i="20"/>
  <c r="CO360" i="20"/>
  <c r="CP360" i="20"/>
  <c r="CQ360" i="20"/>
  <c r="CR360" i="20"/>
  <c r="CS360" i="20"/>
  <c r="CT360" i="20"/>
  <c r="CU360" i="20"/>
  <c r="CV360" i="20"/>
  <c r="CW360" i="20"/>
  <c r="CX360" i="20"/>
  <c r="CY360" i="20"/>
  <c r="CZ360" i="20"/>
  <c r="DA360" i="20"/>
  <c r="DB360" i="20"/>
  <c r="DC360" i="20"/>
  <c r="A349" i="20"/>
  <c r="D349" i="20"/>
  <c r="CJ349" i="20"/>
  <c r="CK349" i="20" s="1"/>
  <c r="CN349" i="20"/>
  <c r="CO349" i="20"/>
  <c r="CP349" i="20"/>
  <c r="CQ349" i="20"/>
  <c r="CR349" i="20"/>
  <c r="CS349" i="20"/>
  <c r="CT349" i="20"/>
  <c r="CU349" i="20"/>
  <c r="CV349" i="20"/>
  <c r="CW349" i="20"/>
  <c r="CX349" i="20"/>
  <c r="CY349" i="20"/>
  <c r="CZ349" i="20"/>
  <c r="DA349" i="20"/>
  <c r="DB349" i="20"/>
  <c r="DC349" i="20"/>
  <c r="A338" i="20"/>
  <c r="D338" i="20"/>
  <c r="CJ338" i="20"/>
  <c r="CK338" i="20" s="1"/>
  <c r="CM338" i="20" s="1"/>
  <c r="CN338" i="20"/>
  <c r="CO338" i="20"/>
  <c r="CP338" i="20"/>
  <c r="CQ338" i="20"/>
  <c r="CR338" i="20"/>
  <c r="CS338" i="20"/>
  <c r="CT338" i="20"/>
  <c r="CU338" i="20"/>
  <c r="CV338" i="20"/>
  <c r="CW338" i="20"/>
  <c r="CX338" i="20"/>
  <c r="CY338" i="20"/>
  <c r="CZ338" i="20"/>
  <c r="DA338" i="20"/>
  <c r="DB338" i="20"/>
  <c r="DC338" i="20"/>
  <c r="A327" i="20"/>
  <c r="D327" i="20"/>
  <c r="CJ327" i="20"/>
  <c r="CK327" i="20" s="1"/>
  <c r="CN327" i="20"/>
  <c r="CO327" i="20"/>
  <c r="CP327" i="20"/>
  <c r="CQ327" i="20"/>
  <c r="CR327" i="20"/>
  <c r="CS327" i="20"/>
  <c r="CT327" i="20"/>
  <c r="CU327" i="20"/>
  <c r="CV327" i="20"/>
  <c r="CW327" i="20"/>
  <c r="CX327" i="20"/>
  <c r="CY327" i="20"/>
  <c r="CZ327" i="20"/>
  <c r="DA327" i="20"/>
  <c r="DB327" i="20"/>
  <c r="DC327" i="20"/>
  <c r="A316" i="20"/>
  <c r="D316" i="20"/>
  <c r="CJ316" i="20"/>
  <c r="CK316" i="20" s="1"/>
  <c r="CN316" i="20"/>
  <c r="CO316" i="20"/>
  <c r="CP316" i="20"/>
  <c r="CQ316" i="20"/>
  <c r="CR316" i="20"/>
  <c r="CS316" i="20"/>
  <c r="CT316" i="20"/>
  <c r="CU316" i="20"/>
  <c r="CV316" i="20"/>
  <c r="CW316" i="20"/>
  <c r="CX316" i="20"/>
  <c r="CY316" i="20"/>
  <c r="CZ316" i="20"/>
  <c r="DA316" i="20"/>
  <c r="DB316" i="20"/>
  <c r="DC316" i="20"/>
  <c r="A305" i="20"/>
  <c r="D305" i="20"/>
  <c r="CJ305" i="20"/>
  <c r="CK305" i="20" s="1"/>
  <c r="CN305" i="20"/>
  <c r="CO305" i="20"/>
  <c r="CP305" i="20"/>
  <c r="CQ305" i="20"/>
  <c r="CR305" i="20"/>
  <c r="CS305" i="20"/>
  <c r="CT305" i="20"/>
  <c r="CU305" i="20"/>
  <c r="CV305" i="20"/>
  <c r="CW305" i="20"/>
  <c r="CX305" i="20"/>
  <c r="CY305" i="20"/>
  <c r="CZ305" i="20"/>
  <c r="DA305" i="20"/>
  <c r="DB305" i="20"/>
  <c r="DC305" i="20"/>
  <c r="A294" i="20"/>
  <c r="D294" i="20"/>
  <c r="CJ294" i="20"/>
  <c r="CK294" i="20" s="1"/>
  <c r="CN294" i="20"/>
  <c r="CO294" i="20"/>
  <c r="CP294" i="20"/>
  <c r="CQ294" i="20"/>
  <c r="CR294" i="20"/>
  <c r="CS294" i="20"/>
  <c r="CT294" i="20"/>
  <c r="CU294" i="20"/>
  <c r="CV294" i="20"/>
  <c r="CW294" i="20"/>
  <c r="CX294" i="20"/>
  <c r="CY294" i="20"/>
  <c r="CZ294" i="20"/>
  <c r="DA294" i="20"/>
  <c r="DB294" i="20"/>
  <c r="DC294" i="20"/>
  <c r="A283" i="20"/>
  <c r="D283" i="20"/>
  <c r="CJ283" i="20"/>
  <c r="CK283" i="20" s="1"/>
  <c r="CN283" i="20"/>
  <c r="CO283" i="20"/>
  <c r="CP283" i="20"/>
  <c r="CQ283" i="20"/>
  <c r="CR283" i="20"/>
  <c r="CS283" i="20"/>
  <c r="CT283" i="20"/>
  <c r="CU283" i="20"/>
  <c r="CV283" i="20"/>
  <c r="CW283" i="20"/>
  <c r="CX283" i="20"/>
  <c r="CY283" i="20"/>
  <c r="CZ283" i="20"/>
  <c r="DA283" i="20"/>
  <c r="DB283" i="20"/>
  <c r="DC283" i="20"/>
  <c r="CM360" i="20" l="1"/>
  <c r="CL404" i="20"/>
  <c r="CM404" i="20"/>
  <c r="CM393" i="20"/>
  <c r="CM382" i="20"/>
  <c r="CL382" i="20"/>
  <c r="CM371" i="20"/>
  <c r="CL349" i="20"/>
  <c r="CM349" i="20"/>
  <c r="CL338" i="20"/>
  <c r="CL327" i="20"/>
  <c r="CM327" i="20"/>
  <c r="CL316" i="20"/>
  <c r="CM316" i="20"/>
  <c r="CL305" i="20"/>
  <c r="CM305" i="20"/>
  <c r="CL294" i="20"/>
  <c r="CM294" i="20"/>
  <c r="CL283" i="20"/>
  <c r="CM283" i="20"/>
  <c r="E44" i="43"/>
  <c r="E44" i="33"/>
  <c r="E44" i="32"/>
  <c r="E44" i="31"/>
  <c r="E44" i="30"/>
  <c r="E44" i="29"/>
  <c r="CJ191" i="20" l="1"/>
  <c r="CK191" i="20" s="1"/>
  <c r="CN191" i="20"/>
  <c r="CO191" i="20"/>
  <c r="CP191" i="20"/>
  <c r="CQ191" i="20"/>
  <c r="CR191" i="20"/>
  <c r="CS191" i="20"/>
  <c r="CT191" i="20"/>
  <c r="CU191" i="20"/>
  <c r="CV191" i="20"/>
  <c r="CW191" i="20"/>
  <c r="CX191" i="20"/>
  <c r="CY191" i="20"/>
  <c r="CZ191" i="20"/>
  <c r="DA191" i="20"/>
  <c r="DB191" i="20"/>
  <c r="DC191" i="20"/>
  <c r="CJ192" i="20"/>
  <c r="CK192" i="20" s="1"/>
  <c r="CL192" i="20" s="1"/>
  <c r="CN192" i="20"/>
  <c r="CO192" i="20"/>
  <c r="CP192" i="20"/>
  <c r="CQ192" i="20"/>
  <c r="CR192" i="20"/>
  <c r="CS192" i="20"/>
  <c r="CT192" i="20"/>
  <c r="CU192" i="20"/>
  <c r="CV192" i="20"/>
  <c r="CW192" i="20"/>
  <c r="CX192" i="20"/>
  <c r="CY192" i="20"/>
  <c r="CZ192" i="20"/>
  <c r="DA192" i="20"/>
  <c r="DB192" i="20"/>
  <c r="DC192" i="20"/>
  <c r="CJ193" i="20"/>
  <c r="CK193" i="20" s="1"/>
  <c r="CN193" i="20"/>
  <c r="CO193" i="20"/>
  <c r="CP193" i="20"/>
  <c r="CQ193" i="20"/>
  <c r="CR193" i="20"/>
  <c r="CS193" i="20"/>
  <c r="CT193" i="20"/>
  <c r="CU193" i="20"/>
  <c r="CV193" i="20"/>
  <c r="CW193" i="20"/>
  <c r="CX193" i="20"/>
  <c r="CY193" i="20"/>
  <c r="CZ193" i="20"/>
  <c r="DA193" i="20"/>
  <c r="DB193" i="20"/>
  <c r="DC193" i="20"/>
  <c r="CJ194" i="20"/>
  <c r="CK194" i="20" s="1"/>
  <c r="CM194" i="20" s="1"/>
  <c r="CN194" i="20"/>
  <c r="CO194" i="20"/>
  <c r="CP194" i="20"/>
  <c r="CQ194" i="20"/>
  <c r="CR194" i="20"/>
  <c r="CS194" i="20"/>
  <c r="CT194" i="20"/>
  <c r="CU194" i="20"/>
  <c r="CV194" i="20"/>
  <c r="CW194" i="20"/>
  <c r="CX194" i="20"/>
  <c r="CY194" i="20"/>
  <c r="CZ194" i="20"/>
  <c r="DA194" i="20"/>
  <c r="DB194" i="20"/>
  <c r="DC194" i="20"/>
  <c r="CJ195" i="20"/>
  <c r="CK195" i="20" s="1"/>
  <c r="CN195" i="20"/>
  <c r="CO195" i="20"/>
  <c r="CP195" i="20"/>
  <c r="CQ195" i="20"/>
  <c r="CR195" i="20"/>
  <c r="CS195" i="20"/>
  <c r="CT195" i="20"/>
  <c r="CU195" i="20"/>
  <c r="CV195" i="20"/>
  <c r="CW195" i="20"/>
  <c r="CX195" i="20"/>
  <c r="CY195" i="20"/>
  <c r="CZ195" i="20"/>
  <c r="DA195" i="20"/>
  <c r="DB195" i="20"/>
  <c r="DC195" i="20"/>
  <c r="CJ196" i="20"/>
  <c r="CK196" i="20" s="1"/>
  <c r="CL196" i="20" s="1"/>
  <c r="CM196" i="20"/>
  <c r="CN196" i="20"/>
  <c r="CO196" i="20"/>
  <c r="CP196" i="20"/>
  <c r="CQ196" i="20"/>
  <c r="CR196" i="20"/>
  <c r="CS196" i="20"/>
  <c r="CT196" i="20"/>
  <c r="CU196" i="20"/>
  <c r="CV196" i="20"/>
  <c r="CW196" i="20"/>
  <c r="CX196" i="20"/>
  <c r="CY196" i="20"/>
  <c r="CZ196" i="20"/>
  <c r="DA196" i="20"/>
  <c r="DB196" i="20"/>
  <c r="DC196" i="20"/>
  <c r="CJ197" i="20"/>
  <c r="CK197" i="20" s="1"/>
  <c r="CN197" i="20"/>
  <c r="CO197" i="20"/>
  <c r="CP197" i="20"/>
  <c r="CQ197" i="20"/>
  <c r="CR197" i="20"/>
  <c r="CS197" i="20"/>
  <c r="CT197" i="20"/>
  <c r="CU197" i="20"/>
  <c r="CV197" i="20"/>
  <c r="CW197" i="20"/>
  <c r="CX197" i="20"/>
  <c r="CY197" i="20"/>
  <c r="CZ197" i="20"/>
  <c r="DA197" i="20"/>
  <c r="DB197" i="20"/>
  <c r="DC197" i="20"/>
  <c r="CJ198" i="20"/>
  <c r="CK198" i="20" s="1"/>
  <c r="CM198" i="20" s="1"/>
  <c r="CN198" i="20"/>
  <c r="CO198" i="20"/>
  <c r="CP198" i="20"/>
  <c r="CQ198" i="20"/>
  <c r="CR198" i="20"/>
  <c r="CS198" i="20"/>
  <c r="CT198" i="20"/>
  <c r="CU198" i="20"/>
  <c r="CV198" i="20"/>
  <c r="CW198" i="20"/>
  <c r="CX198" i="20"/>
  <c r="CY198" i="20"/>
  <c r="CZ198" i="20"/>
  <c r="DA198" i="20"/>
  <c r="DB198" i="20"/>
  <c r="DC198" i="20"/>
  <c r="CJ199" i="20"/>
  <c r="CK199" i="20" s="1"/>
  <c r="CN199" i="20"/>
  <c r="CO199" i="20"/>
  <c r="CP199" i="20"/>
  <c r="CQ199" i="20"/>
  <c r="CR199" i="20"/>
  <c r="CS199" i="20"/>
  <c r="CT199" i="20"/>
  <c r="CU199" i="20"/>
  <c r="CV199" i="20"/>
  <c r="CW199" i="20"/>
  <c r="CX199" i="20"/>
  <c r="CY199" i="20"/>
  <c r="CZ199" i="20"/>
  <c r="DA199" i="20"/>
  <c r="DB199" i="20"/>
  <c r="DC199" i="20"/>
  <c r="CJ200" i="20"/>
  <c r="CK200" i="20" s="1"/>
  <c r="CL200" i="20" s="1"/>
  <c r="CN200" i="20"/>
  <c r="CO200" i="20"/>
  <c r="CP200" i="20"/>
  <c r="CQ200" i="20"/>
  <c r="CR200" i="20"/>
  <c r="CS200" i="20"/>
  <c r="CT200" i="20"/>
  <c r="CU200" i="20"/>
  <c r="CV200" i="20"/>
  <c r="CW200" i="20"/>
  <c r="CX200" i="20"/>
  <c r="CY200" i="20"/>
  <c r="CZ200" i="20"/>
  <c r="DA200" i="20"/>
  <c r="DB200" i="20"/>
  <c r="DC200" i="20"/>
  <c r="CJ201" i="20"/>
  <c r="CK201" i="20" s="1"/>
  <c r="CN201" i="20"/>
  <c r="CO201" i="20"/>
  <c r="CP201" i="20"/>
  <c r="CQ201" i="20"/>
  <c r="CR201" i="20"/>
  <c r="CS201" i="20"/>
  <c r="CT201" i="20"/>
  <c r="CU201" i="20"/>
  <c r="CV201" i="20"/>
  <c r="CW201" i="20"/>
  <c r="CX201" i="20"/>
  <c r="CY201" i="20"/>
  <c r="CZ201" i="20"/>
  <c r="DA201" i="20"/>
  <c r="DB201" i="20"/>
  <c r="DC201" i="20"/>
  <c r="CJ202" i="20"/>
  <c r="CK202" i="20" s="1"/>
  <c r="CM202" i="20" s="1"/>
  <c r="CN202" i="20"/>
  <c r="CO202" i="20"/>
  <c r="CP202" i="20"/>
  <c r="CQ202" i="20"/>
  <c r="CR202" i="20"/>
  <c r="CS202" i="20"/>
  <c r="CT202" i="20"/>
  <c r="CU202" i="20"/>
  <c r="CV202" i="20"/>
  <c r="CW202" i="20"/>
  <c r="CX202" i="20"/>
  <c r="CY202" i="20"/>
  <c r="CZ202" i="20"/>
  <c r="DA202" i="20"/>
  <c r="DB202" i="20"/>
  <c r="DC202" i="20"/>
  <c r="CJ203" i="20"/>
  <c r="CK203" i="20" s="1"/>
  <c r="CN203" i="20"/>
  <c r="CO203" i="20"/>
  <c r="CP203" i="20"/>
  <c r="CQ203" i="20"/>
  <c r="CR203" i="20"/>
  <c r="CS203" i="20"/>
  <c r="CT203" i="20"/>
  <c r="CU203" i="20"/>
  <c r="CV203" i="20"/>
  <c r="CW203" i="20"/>
  <c r="CX203" i="20"/>
  <c r="CY203" i="20"/>
  <c r="CZ203" i="20"/>
  <c r="DA203" i="20"/>
  <c r="DB203" i="20"/>
  <c r="DC203" i="20"/>
  <c r="CJ204" i="20"/>
  <c r="CK204" i="20" s="1"/>
  <c r="CL204" i="20" s="1"/>
  <c r="CN204" i="20"/>
  <c r="CO204" i="20"/>
  <c r="CP204" i="20"/>
  <c r="CQ204" i="20"/>
  <c r="CR204" i="20"/>
  <c r="CS204" i="20"/>
  <c r="CT204" i="20"/>
  <c r="CU204" i="20"/>
  <c r="CV204" i="20"/>
  <c r="CW204" i="20"/>
  <c r="CX204" i="20"/>
  <c r="CY204" i="20"/>
  <c r="CZ204" i="20"/>
  <c r="DA204" i="20"/>
  <c r="DB204" i="20"/>
  <c r="DC204" i="20"/>
  <c r="CJ205" i="20"/>
  <c r="CK205" i="20" s="1"/>
  <c r="CN205" i="20"/>
  <c r="CO205" i="20"/>
  <c r="CP205" i="20"/>
  <c r="CQ205" i="20"/>
  <c r="CR205" i="20"/>
  <c r="CS205" i="20"/>
  <c r="CT205" i="20"/>
  <c r="CU205" i="20"/>
  <c r="CV205" i="20"/>
  <c r="CW205" i="20"/>
  <c r="CX205" i="20"/>
  <c r="CY205" i="20"/>
  <c r="CZ205" i="20"/>
  <c r="DA205" i="20"/>
  <c r="DB205" i="20"/>
  <c r="DC205" i="20"/>
  <c r="CJ206" i="20"/>
  <c r="CK206" i="20" s="1"/>
  <c r="CM206" i="20" s="1"/>
  <c r="CN206" i="20"/>
  <c r="CO206" i="20"/>
  <c r="CP206" i="20"/>
  <c r="CQ206" i="20"/>
  <c r="CR206" i="20"/>
  <c r="CS206" i="20"/>
  <c r="CT206" i="20"/>
  <c r="CU206" i="20"/>
  <c r="CV206" i="20"/>
  <c r="CW206" i="20"/>
  <c r="CX206" i="20"/>
  <c r="CY206" i="20"/>
  <c r="CZ206" i="20"/>
  <c r="DA206" i="20"/>
  <c r="DB206" i="20"/>
  <c r="DC206" i="20"/>
  <c r="CJ207" i="20"/>
  <c r="CK207" i="20" s="1"/>
  <c r="CN207" i="20"/>
  <c r="CO207" i="20"/>
  <c r="CP207" i="20"/>
  <c r="CQ207" i="20"/>
  <c r="CR207" i="20"/>
  <c r="CS207" i="20"/>
  <c r="CT207" i="20"/>
  <c r="CU207" i="20"/>
  <c r="CV207" i="20"/>
  <c r="CW207" i="20"/>
  <c r="CX207" i="20"/>
  <c r="CY207" i="20"/>
  <c r="CZ207" i="20"/>
  <c r="DA207" i="20"/>
  <c r="DB207" i="20"/>
  <c r="DC207" i="20"/>
  <c r="CJ208" i="20"/>
  <c r="CK208" i="20" s="1"/>
  <c r="CL208" i="20" s="1"/>
  <c r="CN208" i="20"/>
  <c r="CO208" i="20"/>
  <c r="CP208" i="20"/>
  <c r="CQ208" i="20"/>
  <c r="CR208" i="20"/>
  <c r="CS208" i="20"/>
  <c r="CT208" i="20"/>
  <c r="CU208" i="20"/>
  <c r="CV208" i="20"/>
  <c r="CW208" i="20"/>
  <c r="CX208" i="20"/>
  <c r="CY208" i="20"/>
  <c r="CZ208" i="20"/>
  <c r="DA208" i="20"/>
  <c r="DB208" i="20"/>
  <c r="DC208" i="20"/>
  <c r="CJ209" i="20"/>
  <c r="CK209" i="20" s="1"/>
  <c r="CN209" i="20"/>
  <c r="CO209" i="20"/>
  <c r="CP209" i="20"/>
  <c r="CQ209" i="20"/>
  <c r="CR209" i="20"/>
  <c r="CS209" i="20"/>
  <c r="CT209" i="20"/>
  <c r="CU209" i="20"/>
  <c r="CV209" i="20"/>
  <c r="CW209" i="20"/>
  <c r="CX209" i="20"/>
  <c r="CY209" i="20"/>
  <c r="CZ209" i="20"/>
  <c r="DA209" i="20"/>
  <c r="DB209" i="20"/>
  <c r="DC209" i="20"/>
  <c r="CJ210" i="20"/>
  <c r="CK210" i="20" s="1"/>
  <c r="CM210" i="20" s="1"/>
  <c r="CN210" i="20"/>
  <c r="CO210" i="20"/>
  <c r="CP210" i="20"/>
  <c r="CQ210" i="20"/>
  <c r="CR210" i="20"/>
  <c r="CS210" i="20"/>
  <c r="CT210" i="20"/>
  <c r="CU210" i="20"/>
  <c r="CV210" i="20"/>
  <c r="CW210" i="20"/>
  <c r="CX210" i="20"/>
  <c r="CY210" i="20"/>
  <c r="CZ210" i="20"/>
  <c r="DA210" i="20"/>
  <c r="DB210" i="20"/>
  <c r="DC210" i="20"/>
  <c r="CJ211" i="20"/>
  <c r="CK211" i="20" s="1"/>
  <c r="CN211" i="20"/>
  <c r="CO211" i="20"/>
  <c r="CP211" i="20"/>
  <c r="CQ211" i="20"/>
  <c r="CR211" i="20"/>
  <c r="CS211" i="20"/>
  <c r="CT211" i="20"/>
  <c r="CU211" i="20"/>
  <c r="CV211" i="20"/>
  <c r="CW211" i="20"/>
  <c r="CX211" i="20"/>
  <c r="CY211" i="20"/>
  <c r="CZ211" i="20"/>
  <c r="DA211" i="20"/>
  <c r="DB211" i="20"/>
  <c r="DC211" i="20"/>
  <c r="CJ212" i="20"/>
  <c r="CK212" i="20" s="1"/>
  <c r="CL212" i="20" s="1"/>
  <c r="CN212" i="20"/>
  <c r="CO212" i="20"/>
  <c r="CP212" i="20"/>
  <c r="CQ212" i="20"/>
  <c r="CR212" i="20"/>
  <c r="CS212" i="20"/>
  <c r="CT212" i="20"/>
  <c r="CU212" i="20"/>
  <c r="CV212" i="20"/>
  <c r="CW212" i="20"/>
  <c r="CX212" i="20"/>
  <c r="CY212" i="20"/>
  <c r="CZ212" i="20"/>
  <c r="DA212" i="20"/>
  <c r="DB212" i="20"/>
  <c r="DC212" i="20"/>
  <c r="CJ213" i="20"/>
  <c r="CK213" i="20" s="1"/>
  <c r="CN213" i="20"/>
  <c r="CO213" i="20"/>
  <c r="CP213" i="20"/>
  <c r="CQ213" i="20"/>
  <c r="CR213" i="20"/>
  <c r="CS213" i="20"/>
  <c r="CT213" i="20"/>
  <c r="CU213" i="20"/>
  <c r="CV213" i="20"/>
  <c r="CW213" i="20"/>
  <c r="CX213" i="20"/>
  <c r="CY213" i="20"/>
  <c r="CZ213" i="20"/>
  <c r="DA213" i="20"/>
  <c r="DB213" i="20"/>
  <c r="DC213" i="20"/>
  <c r="CJ214" i="20"/>
  <c r="CK214" i="20" s="1"/>
  <c r="CM214" i="20" s="1"/>
  <c r="CN214" i="20"/>
  <c r="CO214" i="20"/>
  <c r="CP214" i="20"/>
  <c r="CQ214" i="20"/>
  <c r="CR214" i="20"/>
  <c r="CS214" i="20"/>
  <c r="CT214" i="20"/>
  <c r="CU214" i="20"/>
  <c r="CV214" i="20"/>
  <c r="CW214" i="20"/>
  <c r="CX214" i="20"/>
  <c r="CY214" i="20"/>
  <c r="CZ214" i="20"/>
  <c r="DA214" i="20"/>
  <c r="DB214" i="20"/>
  <c r="DC214" i="20"/>
  <c r="CJ215" i="20"/>
  <c r="CK215" i="20" s="1"/>
  <c r="CN215" i="20"/>
  <c r="CO215" i="20"/>
  <c r="CP215" i="20"/>
  <c r="CQ215" i="20"/>
  <c r="CR215" i="20"/>
  <c r="CS215" i="20"/>
  <c r="CT215" i="20"/>
  <c r="CU215" i="20"/>
  <c r="CV215" i="20"/>
  <c r="CW215" i="20"/>
  <c r="CX215" i="20"/>
  <c r="CY215" i="20"/>
  <c r="CZ215" i="20"/>
  <c r="DA215" i="20"/>
  <c r="DB215" i="20"/>
  <c r="DC215" i="20"/>
  <c r="CJ216" i="20"/>
  <c r="CK216" i="20" s="1"/>
  <c r="CL216" i="20" s="1"/>
  <c r="CN216" i="20"/>
  <c r="CO216" i="20"/>
  <c r="CP216" i="20"/>
  <c r="CQ216" i="20"/>
  <c r="CR216" i="20"/>
  <c r="CS216" i="20"/>
  <c r="CT216" i="20"/>
  <c r="CU216" i="20"/>
  <c r="CV216" i="20"/>
  <c r="CW216" i="20"/>
  <c r="CX216" i="20"/>
  <c r="CY216" i="20"/>
  <c r="CZ216" i="20"/>
  <c r="DA216" i="20"/>
  <c r="DB216" i="20"/>
  <c r="DC216" i="20"/>
  <c r="CJ217" i="20"/>
  <c r="CK217" i="20" s="1"/>
  <c r="CN217" i="20"/>
  <c r="CO217" i="20"/>
  <c r="CP217" i="20"/>
  <c r="CQ217" i="20"/>
  <c r="CR217" i="20"/>
  <c r="CS217" i="20"/>
  <c r="CT217" i="20"/>
  <c r="CU217" i="20"/>
  <c r="CV217" i="20"/>
  <c r="CW217" i="20"/>
  <c r="CX217" i="20"/>
  <c r="CY217" i="20"/>
  <c r="CZ217" i="20"/>
  <c r="DA217" i="20"/>
  <c r="DB217" i="20"/>
  <c r="DC217" i="20"/>
  <c r="CJ218" i="20"/>
  <c r="CK218" i="20" s="1"/>
  <c r="CM218" i="20" s="1"/>
  <c r="CN218" i="20"/>
  <c r="CO218" i="20"/>
  <c r="CP218" i="20"/>
  <c r="CQ218" i="20"/>
  <c r="CR218" i="20"/>
  <c r="CS218" i="20"/>
  <c r="CT218" i="20"/>
  <c r="CU218" i="20"/>
  <c r="CV218" i="20"/>
  <c r="CW218" i="20"/>
  <c r="CX218" i="20"/>
  <c r="CY218" i="20"/>
  <c r="CZ218" i="20"/>
  <c r="DA218" i="20"/>
  <c r="DB218" i="20"/>
  <c r="DC218" i="20"/>
  <c r="CJ219" i="20"/>
  <c r="CK219" i="20" s="1"/>
  <c r="CN219" i="20"/>
  <c r="CO219" i="20"/>
  <c r="CP219" i="20"/>
  <c r="CQ219" i="20"/>
  <c r="CR219" i="20"/>
  <c r="CS219" i="20"/>
  <c r="CT219" i="20"/>
  <c r="CU219" i="20"/>
  <c r="CV219" i="20"/>
  <c r="CW219" i="20"/>
  <c r="CX219" i="20"/>
  <c r="CY219" i="20"/>
  <c r="CZ219" i="20"/>
  <c r="DA219" i="20"/>
  <c r="DB219" i="20"/>
  <c r="DC219" i="20"/>
  <c r="CJ220" i="20"/>
  <c r="CK220" i="20" s="1"/>
  <c r="CL220" i="20" s="1"/>
  <c r="CN220" i="20"/>
  <c r="CO220" i="20"/>
  <c r="CP220" i="20"/>
  <c r="CQ220" i="20"/>
  <c r="CR220" i="20"/>
  <c r="CS220" i="20"/>
  <c r="CT220" i="20"/>
  <c r="CU220" i="20"/>
  <c r="CV220" i="20"/>
  <c r="CW220" i="20"/>
  <c r="CX220" i="20"/>
  <c r="CY220" i="20"/>
  <c r="CZ220" i="20"/>
  <c r="DA220" i="20"/>
  <c r="DB220" i="20"/>
  <c r="DC220" i="20"/>
  <c r="CJ221" i="20"/>
  <c r="CK221" i="20" s="1"/>
  <c r="CN221" i="20"/>
  <c r="CO221" i="20"/>
  <c r="CP221" i="20"/>
  <c r="CQ221" i="20"/>
  <c r="CR221" i="20"/>
  <c r="CS221" i="20"/>
  <c r="CT221" i="20"/>
  <c r="CU221" i="20"/>
  <c r="CV221" i="20"/>
  <c r="CW221" i="20"/>
  <c r="CX221" i="20"/>
  <c r="CY221" i="20"/>
  <c r="CZ221" i="20"/>
  <c r="DA221" i="20"/>
  <c r="DB221" i="20"/>
  <c r="DC221" i="20"/>
  <c r="CJ222" i="20"/>
  <c r="CK222" i="20" s="1"/>
  <c r="CM222" i="20" s="1"/>
  <c r="CN222" i="20"/>
  <c r="CO222" i="20"/>
  <c r="CP222" i="20"/>
  <c r="CQ222" i="20"/>
  <c r="CR222" i="20"/>
  <c r="CS222" i="20"/>
  <c r="CT222" i="20"/>
  <c r="CU222" i="20"/>
  <c r="CV222" i="20"/>
  <c r="CW222" i="20"/>
  <c r="CX222" i="20"/>
  <c r="CY222" i="20"/>
  <c r="CZ222" i="20"/>
  <c r="DA222" i="20"/>
  <c r="DB222" i="20"/>
  <c r="DC222" i="20"/>
  <c r="CJ223" i="20"/>
  <c r="CK223" i="20" s="1"/>
  <c r="CN223" i="20"/>
  <c r="CO223" i="20"/>
  <c r="CP223" i="20"/>
  <c r="CQ223" i="20"/>
  <c r="CR223" i="20"/>
  <c r="CS223" i="20"/>
  <c r="CT223" i="20"/>
  <c r="CU223" i="20"/>
  <c r="CV223" i="20"/>
  <c r="CW223" i="20"/>
  <c r="CX223" i="20"/>
  <c r="CY223" i="20"/>
  <c r="CZ223" i="20"/>
  <c r="DA223" i="20"/>
  <c r="DB223" i="20"/>
  <c r="DC223" i="20"/>
  <c r="CJ224" i="20"/>
  <c r="CK224" i="20" s="1"/>
  <c r="CL224" i="20" s="1"/>
  <c r="CN224" i="20"/>
  <c r="CO224" i="20"/>
  <c r="CP224" i="20"/>
  <c r="CQ224" i="20"/>
  <c r="CR224" i="20"/>
  <c r="CS224" i="20"/>
  <c r="CT224" i="20"/>
  <c r="CU224" i="20"/>
  <c r="CV224" i="20"/>
  <c r="CW224" i="20"/>
  <c r="CX224" i="20"/>
  <c r="CY224" i="20"/>
  <c r="CZ224" i="20"/>
  <c r="DA224" i="20"/>
  <c r="DB224" i="20"/>
  <c r="DC224" i="20"/>
  <c r="CJ225" i="20"/>
  <c r="CK225" i="20" s="1"/>
  <c r="CN225" i="20"/>
  <c r="CO225" i="20"/>
  <c r="CP225" i="20"/>
  <c r="CQ225" i="20"/>
  <c r="CR225" i="20"/>
  <c r="CS225" i="20"/>
  <c r="CT225" i="20"/>
  <c r="CU225" i="20"/>
  <c r="CV225" i="20"/>
  <c r="CW225" i="20"/>
  <c r="CX225" i="20"/>
  <c r="CY225" i="20"/>
  <c r="CZ225" i="20"/>
  <c r="DA225" i="20"/>
  <c r="DB225" i="20"/>
  <c r="DC225" i="20"/>
  <c r="CJ226" i="20"/>
  <c r="CK226" i="20" s="1"/>
  <c r="CM226" i="20" s="1"/>
  <c r="CN226" i="20"/>
  <c r="CO226" i="20"/>
  <c r="CP226" i="20"/>
  <c r="CQ226" i="20"/>
  <c r="CR226" i="20"/>
  <c r="CS226" i="20"/>
  <c r="CT226" i="20"/>
  <c r="CU226" i="20"/>
  <c r="CV226" i="20"/>
  <c r="CW226" i="20"/>
  <c r="CX226" i="20"/>
  <c r="CY226" i="20"/>
  <c r="CZ226" i="20"/>
  <c r="DA226" i="20"/>
  <c r="DB226" i="20"/>
  <c r="DC226" i="20"/>
  <c r="CJ227" i="20"/>
  <c r="CK227" i="20" s="1"/>
  <c r="CN227" i="20"/>
  <c r="CO227" i="20"/>
  <c r="CP227" i="20"/>
  <c r="CQ227" i="20"/>
  <c r="CR227" i="20"/>
  <c r="CS227" i="20"/>
  <c r="CT227" i="20"/>
  <c r="CU227" i="20"/>
  <c r="CV227" i="20"/>
  <c r="CW227" i="20"/>
  <c r="CX227" i="20"/>
  <c r="CY227" i="20"/>
  <c r="CZ227" i="20"/>
  <c r="DA227" i="20"/>
  <c r="DB227" i="20"/>
  <c r="DC227" i="20"/>
  <c r="CJ228" i="20"/>
  <c r="CK228" i="20" s="1"/>
  <c r="CL228" i="20" s="1"/>
  <c r="CM228" i="20"/>
  <c r="CN228" i="20"/>
  <c r="CO228" i="20"/>
  <c r="CP228" i="20"/>
  <c r="CQ228" i="20"/>
  <c r="CR228" i="20"/>
  <c r="CS228" i="20"/>
  <c r="CT228" i="20"/>
  <c r="CU228" i="20"/>
  <c r="CV228" i="20"/>
  <c r="CW228" i="20"/>
  <c r="CX228" i="20"/>
  <c r="CY228" i="20"/>
  <c r="CZ228" i="20"/>
  <c r="DA228" i="20"/>
  <c r="DB228" i="20"/>
  <c r="DC228" i="20"/>
  <c r="CJ229" i="20"/>
  <c r="CK229" i="20" s="1"/>
  <c r="CN229" i="20"/>
  <c r="CO229" i="20"/>
  <c r="CP229" i="20"/>
  <c r="CQ229" i="20"/>
  <c r="CR229" i="20"/>
  <c r="CS229" i="20"/>
  <c r="CT229" i="20"/>
  <c r="CU229" i="20"/>
  <c r="CV229" i="20"/>
  <c r="CW229" i="20"/>
  <c r="CX229" i="20"/>
  <c r="CY229" i="20"/>
  <c r="CZ229" i="20"/>
  <c r="DA229" i="20"/>
  <c r="DB229" i="20"/>
  <c r="DC229" i="20"/>
  <c r="CJ230" i="20"/>
  <c r="CK230" i="20" s="1"/>
  <c r="CM230" i="20" s="1"/>
  <c r="CN230" i="20"/>
  <c r="CO230" i="20"/>
  <c r="CP230" i="20"/>
  <c r="CQ230" i="20"/>
  <c r="CR230" i="20"/>
  <c r="CS230" i="20"/>
  <c r="CT230" i="20"/>
  <c r="CU230" i="20"/>
  <c r="CV230" i="20"/>
  <c r="CW230" i="20"/>
  <c r="CX230" i="20"/>
  <c r="CY230" i="20"/>
  <c r="CZ230" i="20"/>
  <c r="DA230" i="20"/>
  <c r="DB230" i="20"/>
  <c r="DC230" i="20"/>
  <c r="CJ231" i="20"/>
  <c r="CK231" i="20" s="1"/>
  <c r="CN231" i="20"/>
  <c r="CO231" i="20"/>
  <c r="CP231" i="20"/>
  <c r="CQ231" i="20"/>
  <c r="CR231" i="20"/>
  <c r="CS231" i="20"/>
  <c r="CT231" i="20"/>
  <c r="CU231" i="20"/>
  <c r="CV231" i="20"/>
  <c r="CW231" i="20"/>
  <c r="CX231" i="20"/>
  <c r="CY231" i="20"/>
  <c r="CZ231" i="20"/>
  <c r="DA231" i="20"/>
  <c r="DB231" i="20"/>
  <c r="DC231" i="20"/>
  <c r="CJ232" i="20"/>
  <c r="CK232" i="20" s="1"/>
  <c r="CL232" i="20" s="1"/>
  <c r="CN232" i="20"/>
  <c r="CO232" i="20"/>
  <c r="CP232" i="20"/>
  <c r="CQ232" i="20"/>
  <c r="CR232" i="20"/>
  <c r="CS232" i="20"/>
  <c r="CT232" i="20"/>
  <c r="CU232" i="20"/>
  <c r="CV232" i="20"/>
  <c r="CW232" i="20"/>
  <c r="CX232" i="20"/>
  <c r="CY232" i="20"/>
  <c r="CZ232" i="20"/>
  <c r="DA232" i="20"/>
  <c r="DB232" i="20"/>
  <c r="DC232" i="20"/>
  <c r="CJ233" i="20"/>
  <c r="CK233" i="20" s="1"/>
  <c r="CN233" i="20"/>
  <c r="CO233" i="20"/>
  <c r="CP233" i="20"/>
  <c r="CQ233" i="20"/>
  <c r="CR233" i="20"/>
  <c r="CS233" i="20"/>
  <c r="CT233" i="20"/>
  <c r="CU233" i="20"/>
  <c r="CV233" i="20"/>
  <c r="CW233" i="20"/>
  <c r="CX233" i="20"/>
  <c r="CY233" i="20"/>
  <c r="CZ233" i="20"/>
  <c r="DA233" i="20"/>
  <c r="DB233" i="20"/>
  <c r="DC233" i="20"/>
  <c r="CJ234" i="20"/>
  <c r="CK234" i="20" s="1"/>
  <c r="CM234" i="20" s="1"/>
  <c r="CN234" i="20"/>
  <c r="CO234" i="20"/>
  <c r="CP234" i="20"/>
  <c r="CQ234" i="20"/>
  <c r="CR234" i="20"/>
  <c r="CS234" i="20"/>
  <c r="CT234" i="20"/>
  <c r="CU234" i="20"/>
  <c r="CV234" i="20"/>
  <c r="CW234" i="20"/>
  <c r="CX234" i="20"/>
  <c r="CY234" i="20"/>
  <c r="CZ234" i="20"/>
  <c r="DA234" i="20"/>
  <c r="DB234" i="20"/>
  <c r="DC234" i="20"/>
  <c r="CJ235" i="20"/>
  <c r="CK235" i="20" s="1"/>
  <c r="CN235" i="20"/>
  <c r="CO235" i="20"/>
  <c r="CP235" i="20"/>
  <c r="CQ235" i="20"/>
  <c r="CR235" i="20"/>
  <c r="CS235" i="20"/>
  <c r="CT235" i="20"/>
  <c r="CU235" i="20"/>
  <c r="CV235" i="20"/>
  <c r="CW235" i="20"/>
  <c r="CX235" i="20"/>
  <c r="CY235" i="20"/>
  <c r="CZ235" i="20"/>
  <c r="DA235" i="20"/>
  <c r="DB235" i="20"/>
  <c r="DC235" i="20"/>
  <c r="CJ236" i="20"/>
  <c r="CK236" i="20" s="1"/>
  <c r="CL236" i="20" s="1"/>
  <c r="CN236" i="20"/>
  <c r="CO236" i="20"/>
  <c r="CP236" i="20"/>
  <c r="CQ236" i="20"/>
  <c r="CR236" i="20"/>
  <c r="CS236" i="20"/>
  <c r="CT236" i="20"/>
  <c r="CU236" i="20"/>
  <c r="CV236" i="20"/>
  <c r="CW236" i="20"/>
  <c r="CX236" i="20"/>
  <c r="CY236" i="20"/>
  <c r="CZ236" i="20"/>
  <c r="DA236" i="20"/>
  <c r="DB236" i="20"/>
  <c r="DC236" i="20"/>
  <c r="CJ237" i="20"/>
  <c r="CK237" i="20" s="1"/>
  <c r="CN237" i="20"/>
  <c r="CO237" i="20"/>
  <c r="CP237" i="20"/>
  <c r="CQ237" i="20"/>
  <c r="CR237" i="20"/>
  <c r="CS237" i="20"/>
  <c r="CT237" i="20"/>
  <c r="CU237" i="20"/>
  <c r="CV237" i="20"/>
  <c r="CW237" i="20"/>
  <c r="CX237" i="20"/>
  <c r="CY237" i="20"/>
  <c r="CZ237" i="20"/>
  <c r="DA237" i="20"/>
  <c r="DB237" i="20"/>
  <c r="DC237" i="20"/>
  <c r="CJ238" i="20"/>
  <c r="CK238" i="20" s="1"/>
  <c r="CM238" i="20" s="1"/>
  <c r="CN238" i="20"/>
  <c r="CO238" i="20"/>
  <c r="CP238" i="20"/>
  <c r="CQ238" i="20"/>
  <c r="CR238" i="20"/>
  <c r="CS238" i="20"/>
  <c r="CT238" i="20"/>
  <c r="CU238" i="20"/>
  <c r="CV238" i="20"/>
  <c r="CW238" i="20"/>
  <c r="CX238" i="20"/>
  <c r="CY238" i="20"/>
  <c r="CZ238" i="20"/>
  <c r="DA238" i="20"/>
  <c r="DB238" i="20"/>
  <c r="DC238" i="20"/>
  <c r="CJ239" i="20"/>
  <c r="CK239" i="20" s="1"/>
  <c r="CN239" i="20"/>
  <c r="CO239" i="20"/>
  <c r="CP239" i="20"/>
  <c r="CQ239" i="20"/>
  <c r="CR239" i="20"/>
  <c r="CS239" i="20"/>
  <c r="CT239" i="20"/>
  <c r="CU239" i="20"/>
  <c r="CV239" i="20"/>
  <c r="CW239" i="20"/>
  <c r="CX239" i="20"/>
  <c r="CY239" i="20"/>
  <c r="CZ239" i="20"/>
  <c r="DA239" i="20"/>
  <c r="DB239" i="20"/>
  <c r="DC239" i="20"/>
  <c r="CJ240" i="20"/>
  <c r="CK240" i="20" s="1"/>
  <c r="CL240" i="20" s="1"/>
  <c r="CN240" i="20"/>
  <c r="CO240" i="20"/>
  <c r="CP240" i="20"/>
  <c r="CQ240" i="20"/>
  <c r="CR240" i="20"/>
  <c r="CS240" i="20"/>
  <c r="CT240" i="20"/>
  <c r="CU240" i="20"/>
  <c r="CV240" i="20"/>
  <c r="CW240" i="20"/>
  <c r="CX240" i="20"/>
  <c r="CY240" i="20"/>
  <c r="CZ240" i="20"/>
  <c r="DA240" i="20"/>
  <c r="DB240" i="20"/>
  <c r="DC240" i="20"/>
  <c r="CJ241" i="20"/>
  <c r="CK241" i="20" s="1"/>
  <c r="CN241" i="20"/>
  <c r="CO241" i="20"/>
  <c r="CP241" i="20"/>
  <c r="CQ241" i="20"/>
  <c r="CR241" i="20"/>
  <c r="CS241" i="20"/>
  <c r="CT241" i="20"/>
  <c r="CU241" i="20"/>
  <c r="CV241" i="20"/>
  <c r="CW241" i="20"/>
  <c r="CX241" i="20"/>
  <c r="CY241" i="20"/>
  <c r="CZ241" i="20"/>
  <c r="DA241" i="20"/>
  <c r="DB241" i="20"/>
  <c r="DC241" i="20"/>
  <c r="CJ242" i="20"/>
  <c r="CK242" i="20" s="1"/>
  <c r="CM242" i="20" s="1"/>
  <c r="CN242" i="20"/>
  <c r="CO242" i="20"/>
  <c r="CP242" i="20"/>
  <c r="CQ242" i="20"/>
  <c r="CR242" i="20"/>
  <c r="CS242" i="20"/>
  <c r="CT242" i="20"/>
  <c r="CU242" i="20"/>
  <c r="CV242" i="20"/>
  <c r="CW242" i="20"/>
  <c r="CX242" i="20"/>
  <c r="CY242" i="20"/>
  <c r="CZ242" i="20"/>
  <c r="DA242" i="20"/>
  <c r="DB242" i="20"/>
  <c r="DC242" i="20"/>
  <c r="CJ243" i="20"/>
  <c r="CK243" i="20" s="1"/>
  <c r="CN243" i="20"/>
  <c r="CO243" i="20"/>
  <c r="CP243" i="20"/>
  <c r="CQ243" i="20"/>
  <c r="CR243" i="20"/>
  <c r="CS243" i="20"/>
  <c r="CT243" i="20"/>
  <c r="CU243" i="20"/>
  <c r="CV243" i="20"/>
  <c r="CW243" i="20"/>
  <c r="CX243" i="20"/>
  <c r="CY243" i="20"/>
  <c r="CZ243" i="20"/>
  <c r="DA243" i="20"/>
  <c r="DB243" i="20"/>
  <c r="DC243" i="20"/>
  <c r="CJ244" i="20"/>
  <c r="CK244" i="20" s="1"/>
  <c r="CL244" i="20" s="1"/>
  <c r="CN244" i="20"/>
  <c r="CO244" i="20"/>
  <c r="CP244" i="20"/>
  <c r="CQ244" i="20"/>
  <c r="CR244" i="20"/>
  <c r="CS244" i="20"/>
  <c r="CT244" i="20"/>
  <c r="CU244" i="20"/>
  <c r="CV244" i="20"/>
  <c r="CW244" i="20"/>
  <c r="CX244" i="20"/>
  <c r="CY244" i="20"/>
  <c r="CZ244" i="20"/>
  <c r="DA244" i="20"/>
  <c r="DB244" i="20"/>
  <c r="DC244" i="20"/>
  <c r="CJ245" i="20"/>
  <c r="CK245" i="20" s="1"/>
  <c r="CN245" i="20"/>
  <c r="CO245" i="20"/>
  <c r="CP245" i="20"/>
  <c r="CQ245" i="20"/>
  <c r="CR245" i="20"/>
  <c r="CS245" i="20"/>
  <c r="CT245" i="20"/>
  <c r="CU245" i="20"/>
  <c r="CV245" i="20"/>
  <c r="CW245" i="20"/>
  <c r="CX245" i="20"/>
  <c r="CY245" i="20"/>
  <c r="CZ245" i="20"/>
  <c r="DA245" i="20"/>
  <c r="DB245" i="20"/>
  <c r="DC245" i="20"/>
  <c r="CJ246" i="20"/>
  <c r="CK246" i="20" s="1"/>
  <c r="CM246" i="20" s="1"/>
  <c r="CN246" i="20"/>
  <c r="CO246" i="20"/>
  <c r="CP246" i="20"/>
  <c r="CQ246" i="20"/>
  <c r="CR246" i="20"/>
  <c r="CS246" i="20"/>
  <c r="CT246" i="20"/>
  <c r="CU246" i="20"/>
  <c r="CV246" i="20"/>
  <c r="CW246" i="20"/>
  <c r="CX246" i="20"/>
  <c r="CY246" i="20"/>
  <c r="CZ246" i="20"/>
  <c r="DA246" i="20"/>
  <c r="DB246" i="20"/>
  <c r="DC246" i="20"/>
  <c r="CJ247" i="20"/>
  <c r="CK247" i="20" s="1"/>
  <c r="CN247" i="20"/>
  <c r="CO247" i="20"/>
  <c r="CP247" i="20"/>
  <c r="CQ247" i="20"/>
  <c r="CR247" i="20"/>
  <c r="CS247" i="20"/>
  <c r="CT247" i="20"/>
  <c r="CU247" i="20"/>
  <c r="CV247" i="20"/>
  <c r="CW247" i="20"/>
  <c r="CX247" i="20"/>
  <c r="CY247" i="20"/>
  <c r="CZ247" i="20"/>
  <c r="DA247" i="20"/>
  <c r="DB247" i="20"/>
  <c r="DC247" i="20"/>
  <c r="CJ248" i="20"/>
  <c r="CK248" i="20" s="1"/>
  <c r="CL248" i="20" s="1"/>
  <c r="CM248" i="20"/>
  <c r="CN248" i="20"/>
  <c r="CO248" i="20"/>
  <c r="CP248" i="20"/>
  <c r="CQ248" i="20"/>
  <c r="CR248" i="20"/>
  <c r="CS248" i="20"/>
  <c r="CT248" i="20"/>
  <c r="CU248" i="20"/>
  <c r="CV248" i="20"/>
  <c r="CW248" i="20"/>
  <c r="CX248" i="20"/>
  <c r="CY248" i="20"/>
  <c r="CZ248" i="20"/>
  <c r="DA248" i="20"/>
  <c r="DB248" i="20"/>
  <c r="DC248" i="20"/>
  <c r="CJ249" i="20"/>
  <c r="CK249" i="20" s="1"/>
  <c r="CN249" i="20"/>
  <c r="CO249" i="20"/>
  <c r="CP249" i="20"/>
  <c r="CQ249" i="20"/>
  <c r="CR249" i="20"/>
  <c r="CS249" i="20"/>
  <c r="CT249" i="20"/>
  <c r="CU249" i="20"/>
  <c r="CV249" i="20"/>
  <c r="CW249" i="20"/>
  <c r="CX249" i="20"/>
  <c r="CY249" i="20"/>
  <c r="CZ249" i="20"/>
  <c r="DA249" i="20"/>
  <c r="DB249" i="20"/>
  <c r="DC249" i="20"/>
  <c r="CJ250" i="20"/>
  <c r="CK250" i="20" s="1"/>
  <c r="CM250" i="20" s="1"/>
  <c r="CN250" i="20"/>
  <c r="CO250" i="20"/>
  <c r="CP250" i="20"/>
  <c r="CQ250" i="20"/>
  <c r="CR250" i="20"/>
  <c r="CS250" i="20"/>
  <c r="CT250" i="20"/>
  <c r="CU250" i="20"/>
  <c r="CV250" i="20"/>
  <c r="CW250" i="20"/>
  <c r="CX250" i="20"/>
  <c r="CY250" i="20"/>
  <c r="CZ250" i="20"/>
  <c r="DA250" i="20"/>
  <c r="DB250" i="20"/>
  <c r="DC250" i="20"/>
  <c r="CJ251" i="20"/>
  <c r="CK251" i="20" s="1"/>
  <c r="CN251" i="20"/>
  <c r="CO251" i="20"/>
  <c r="CP251" i="20"/>
  <c r="CQ251" i="20"/>
  <c r="CR251" i="20"/>
  <c r="CS251" i="20"/>
  <c r="CT251" i="20"/>
  <c r="CU251" i="20"/>
  <c r="CV251" i="20"/>
  <c r="CW251" i="20"/>
  <c r="CX251" i="20"/>
  <c r="CY251" i="20"/>
  <c r="CZ251" i="20"/>
  <c r="DA251" i="20"/>
  <c r="DB251" i="20"/>
  <c r="DC251" i="20"/>
  <c r="CJ252" i="20"/>
  <c r="CK252" i="20" s="1"/>
  <c r="CL252" i="20" s="1"/>
  <c r="CN252" i="20"/>
  <c r="CO252" i="20"/>
  <c r="CP252" i="20"/>
  <c r="CQ252" i="20"/>
  <c r="CR252" i="20"/>
  <c r="CS252" i="20"/>
  <c r="CT252" i="20"/>
  <c r="CU252" i="20"/>
  <c r="CV252" i="20"/>
  <c r="CW252" i="20"/>
  <c r="CX252" i="20"/>
  <c r="CY252" i="20"/>
  <c r="CZ252" i="20"/>
  <c r="DA252" i="20"/>
  <c r="DB252" i="20"/>
  <c r="DC252" i="20"/>
  <c r="CJ253" i="20"/>
  <c r="CK253" i="20" s="1"/>
  <c r="CN253" i="20"/>
  <c r="CO253" i="20"/>
  <c r="CP253" i="20"/>
  <c r="CQ253" i="20"/>
  <c r="CR253" i="20"/>
  <c r="CS253" i="20"/>
  <c r="CT253" i="20"/>
  <c r="CU253" i="20"/>
  <c r="CV253" i="20"/>
  <c r="CW253" i="20"/>
  <c r="CX253" i="20"/>
  <c r="CY253" i="20"/>
  <c r="CZ253" i="20"/>
  <c r="DA253" i="20"/>
  <c r="DB253" i="20"/>
  <c r="DC253" i="20"/>
  <c r="CJ254" i="20"/>
  <c r="CK254" i="20" s="1"/>
  <c r="CM254" i="20" s="1"/>
  <c r="CN254" i="20"/>
  <c r="CO254" i="20"/>
  <c r="CP254" i="20"/>
  <c r="CQ254" i="20"/>
  <c r="CR254" i="20"/>
  <c r="CS254" i="20"/>
  <c r="CT254" i="20"/>
  <c r="CU254" i="20"/>
  <c r="CV254" i="20"/>
  <c r="CW254" i="20"/>
  <c r="CX254" i="20"/>
  <c r="CY254" i="20"/>
  <c r="CZ254" i="20"/>
  <c r="DA254" i="20"/>
  <c r="DB254" i="20"/>
  <c r="DC254" i="20"/>
  <c r="CJ255" i="20"/>
  <c r="CK255" i="20" s="1"/>
  <c r="CN255" i="20"/>
  <c r="CO255" i="20"/>
  <c r="CP255" i="20"/>
  <c r="CQ255" i="20"/>
  <c r="CR255" i="20"/>
  <c r="CS255" i="20"/>
  <c r="CT255" i="20"/>
  <c r="CU255" i="20"/>
  <c r="CV255" i="20"/>
  <c r="CW255" i="20"/>
  <c r="CX255" i="20"/>
  <c r="CY255" i="20"/>
  <c r="CZ255" i="20"/>
  <c r="DA255" i="20"/>
  <c r="DB255" i="20"/>
  <c r="DC255" i="20"/>
  <c r="CJ256" i="20"/>
  <c r="CK256" i="20" s="1"/>
  <c r="CL256" i="20" s="1"/>
  <c r="CN256" i="20"/>
  <c r="CO256" i="20"/>
  <c r="CP256" i="20"/>
  <c r="CQ256" i="20"/>
  <c r="CR256" i="20"/>
  <c r="CS256" i="20"/>
  <c r="CT256" i="20"/>
  <c r="CU256" i="20"/>
  <c r="CV256" i="20"/>
  <c r="CW256" i="20"/>
  <c r="CX256" i="20"/>
  <c r="CY256" i="20"/>
  <c r="CZ256" i="20"/>
  <c r="DA256" i="20"/>
  <c r="DB256" i="20"/>
  <c r="DC256" i="20"/>
  <c r="CJ257" i="20"/>
  <c r="CK257" i="20" s="1"/>
  <c r="CN257" i="20"/>
  <c r="CO257" i="20"/>
  <c r="CP257" i="20"/>
  <c r="CQ257" i="20"/>
  <c r="CR257" i="20"/>
  <c r="CS257" i="20"/>
  <c r="CT257" i="20"/>
  <c r="CU257" i="20"/>
  <c r="CV257" i="20"/>
  <c r="CW257" i="20"/>
  <c r="CX257" i="20"/>
  <c r="CY257" i="20"/>
  <c r="CZ257" i="20"/>
  <c r="DA257" i="20"/>
  <c r="DB257" i="20"/>
  <c r="DC257" i="20"/>
  <c r="CJ258" i="20"/>
  <c r="CK258" i="20" s="1"/>
  <c r="CM258" i="20" s="1"/>
  <c r="CN258" i="20"/>
  <c r="CO258" i="20"/>
  <c r="CP258" i="20"/>
  <c r="CQ258" i="20"/>
  <c r="CR258" i="20"/>
  <c r="CS258" i="20"/>
  <c r="CT258" i="20"/>
  <c r="CU258" i="20"/>
  <c r="CV258" i="20"/>
  <c r="CW258" i="20"/>
  <c r="CX258" i="20"/>
  <c r="CY258" i="20"/>
  <c r="CZ258" i="20"/>
  <c r="DA258" i="20"/>
  <c r="DB258" i="20"/>
  <c r="DC258" i="20"/>
  <c r="CJ259" i="20"/>
  <c r="CK259" i="20" s="1"/>
  <c r="CN259" i="20"/>
  <c r="CO259" i="20"/>
  <c r="CP259" i="20"/>
  <c r="CQ259" i="20"/>
  <c r="CR259" i="20"/>
  <c r="CS259" i="20"/>
  <c r="CT259" i="20"/>
  <c r="CU259" i="20"/>
  <c r="CV259" i="20"/>
  <c r="CW259" i="20"/>
  <c r="CX259" i="20"/>
  <c r="CY259" i="20"/>
  <c r="CZ259" i="20"/>
  <c r="DA259" i="20"/>
  <c r="DB259" i="20"/>
  <c r="DC259" i="20"/>
  <c r="CJ260" i="20"/>
  <c r="CK260" i="20" s="1"/>
  <c r="CL260" i="20" s="1"/>
  <c r="CN260" i="20"/>
  <c r="CO260" i="20"/>
  <c r="CP260" i="20"/>
  <c r="CQ260" i="20"/>
  <c r="CR260" i="20"/>
  <c r="CS260" i="20"/>
  <c r="CT260" i="20"/>
  <c r="CU260" i="20"/>
  <c r="CV260" i="20"/>
  <c r="CW260" i="20"/>
  <c r="CX260" i="20"/>
  <c r="CY260" i="20"/>
  <c r="CZ260" i="20"/>
  <c r="DA260" i="20"/>
  <c r="DB260" i="20"/>
  <c r="DC260" i="20"/>
  <c r="CJ261" i="20"/>
  <c r="CK261" i="20" s="1"/>
  <c r="CN261" i="20"/>
  <c r="CO261" i="20"/>
  <c r="CP261" i="20"/>
  <c r="CQ261" i="20"/>
  <c r="CR261" i="20"/>
  <c r="CS261" i="20"/>
  <c r="CT261" i="20"/>
  <c r="CU261" i="20"/>
  <c r="CV261" i="20"/>
  <c r="CW261" i="20"/>
  <c r="CX261" i="20"/>
  <c r="CY261" i="20"/>
  <c r="CZ261" i="20"/>
  <c r="DA261" i="20"/>
  <c r="DB261" i="20"/>
  <c r="DC261" i="20"/>
  <c r="CJ262" i="20"/>
  <c r="CK262" i="20" s="1"/>
  <c r="CM262" i="20" s="1"/>
  <c r="CN262" i="20"/>
  <c r="CO262" i="20"/>
  <c r="CP262" i="20"/>
  <c r="CQ262" i="20"/>
  <c r="CR262" i="20"/>
  <c r="CS262" i="20"/>
  <c r="CT262" i="20"/>
  <c r="CU262" i="20"/>
  <c r="CV262" i="20"/>
  <c r="CW262" i="20"/>
  <c r="CX262" i="20"/>
  <c r="CY262" i="20"/>
  <c r="CZ262" i="20"/>
  <c r="DA262" i="20"/>
  <c r="DB262" i="20"/>
  <c r="DC262" i="20"/>
  <c r="CJ263" i="20"/>
  <c r="CK263" i="20" s="1"/>
  <c r="CN263" i="20"/>
  <c r="CO263" i="20"/>
  <c r="CP263" i="20"/>
  <c r="CQ263" i="20"/>
  <c r="CR263" i="20"/>
  <c r="CS263" i="20"/>
  <c r="CT263" i="20"/>
  <c r="CU263" i="20"/>
  <c r="CV263" i="20"/>
  <c r="CW263" i="20"/>
  <c r="CX263" i="20"/>
  <c r="CY263" i="20"/>
  <c r="CZ263" i="20"/>
  <c r="DA263" i="20"/>
  <c r="DB263" i="20"/>
  <c r="DC263" i="20"/>
  <c r="CJ264" i="20"/>
  <c r="CK264" i="20" s="1"/>
  <c r="CL264" i="20" s="1"/>
  <c r="CN264" i="20"/>
  <c r="CO264" i="20"/>
  <c r="CP264" i="20"/>
  <c r="CQ264" i="20"/>
  <c r="CR264" i="20"/>
  <c r="CS264" i="20"/>
  <c r="CT264" i="20"/>
  <c r="CU264" i="20"/>
  <c r="CV264" i="20"/>
  <c r="CW264" i="20"/>
  <c r="CX264" i="20"/>
  <c r="CY264" i="20"/>
  <c r="CZ264" i="20"/>
  <c r="DA264" i="20"/>
  <c r="DB264" i="20"/>
  <c r="DC264" i="20"/>
  <c r="CJ265" i="20"/>
  <c r="CK265" i="20" s="1"/>
  <c r="CN265" i="20"/>
  <c r="CO265" i="20"/>
  <c r="CP265" i="20"/>
  <c r="CQ265" i="20"/>
  <c r="CR265" i="20"/>
  <c r="CS265" i="20"/>
  <c r="CT265" i="20"/>
  <c r="CU265" i="20"/>
  <c r="CV265" i="20"/>
  <c r="CW265" i="20"/>
  <c r="CX265" i="20"/>
  <c r="CY265" i="20"/>
  <c r="CZ265" i="20"/>
  <c r="DA265" i="20"/>
  <c r="DB265" i="20"/>
  <c r="DC265" i="20"/>
  <c r="CJ266" i="20"/>
  <c r="CK266" i="20" s="1"/>
  <c r="CM266" i="20" s="1"/>
  <c r="CN266" i="20"/>
  <c r="CO266" i="20"/>
  <c r="CP266" i="20"/>
  <c r="CQ266" i="20"/>
  <c r="CR266" i="20"/>
  <c r="CS266" i="20"/>
  <c r="CT266" i="20"/>
  <c r="CU266" i="20"/>
  <c r="CV266" i="20"/>
  <c r="CW266" i="20"/>
  <c r="CX266" i="20"/>
  <c r="CY266" i="20"/>
  <c r="CZ266" i="20"/>
  <c r="DA266" i="20"/>
  <c r="DB266" i="20"/>
  <c r="DC266" i="20"/>
  <c r="CJ267" i="20"/>
  <c r="CK267" i="20" s="1"/>
  <c r="CN267" i="20"/>
  <c r="CO267" i="20"/>
  <c r="CP267" i="20"/>
  <c r="CQ267" i="20"/>
  <c r="CR267" i="20"/>
  <c r="CS267" i="20"/>
  <c r="CT267" i="20"/>
  <c r="CU267" i="20"/>
  <c r="CV267" i="20"/>
  <c r="CW267" i="20"/>
  <c r="CX267" i="20"/>
  <c r="CY267" i="20"/>
  <c r="CZ267" i="20"/>
  <c r="DA267" i="20"/>
  <c r="DB267" i="20"/>
  <c r="DC267" i="20"/>
  <c r="CJ268" i="20"/>
  <c r="CK268" i="20" s="1"/>
  <c r="CL268" i="20" s="1"/>
  <c r="CN268" i="20"/>
  <c r="CO268" i="20"/>
  <c r="CP268" i="20"/>
  <c r="CQ268" i="20"/>
  <c r="CR268" i="20"/>
  <c r="CS268" i="20"/>
  <c r="CT268" i="20"/>
  <c r="CU268" i="20"/>
  <c r="CV268" i="20"/>
  <c r="CW268" i="20"/>
  <c r="CX268" i="20"/>
  <c r="CY268" i="20"/>
  <c r="CZ268" i="20"/>
  <c r="DA268" i="20"/>
  <c r="DB268" i="20"/>
  <c r="DC268" i="20"/>
  <c r="CJ269" i="20"/>
  <c r="CK269" i="20" s="1"/>
  <c r="CN269" i="20"/>
  <c r="CO269" i="20"/>
  <c r="CP269" i="20"/>
  <c r="CQ269" i="20"/>
  <c r="CR269" i="20"/>
  <c r="CS269" i="20"/>
  <c r="CT269" i="20"/>
  <c r="CU269" i="20"/>
  <c r="CV269" i="20"/>
  <c r="CW269" i="20"/>
  <c r="CX269" i="20"/>
  <c r="CY269" i="20"/>
  <c r="CZ269" i="20"/>
  <c r="DA269" i="20"/>
  <c r="DB269" i="20"/>
  <c r="DC269" i="20"/>
  <c r="CJ270" i="20"/>
  <c r="CK270" i="20" s="1"/>
  <c r="CM270" i="20" s="1"/>
  <c r="CN270" i="20"/>
  <c r="CO270" i="20"/>
  <c r="CP270" i="20"/>
  <c r="CQ270" i="20"/>
  <c r="CR270" i="20"/>
  <c r="CS270" i="20"/>
  <c r="CT270" i="20"/>
  <c r="CU270" i="20"/>
  <c r="CV270" i="20"/>
  <c r="CW270" i="20"/>
  <c r="CX270" i="20"/>
  <c r="CY270" i="20"/>
  <c r="CZ270" i="20"/>
  <c r="DA270" i="20"/>
  <c r="DB270" i="20"/>
  <c r="DC270" i="20"/>
  <c r="CJ271" i="20"/>
  <c r="CK271" i="20" s="1"/>
  <c r="CN271" i="20"/>
  <c r="CO271" i="20"/>
  <c r="CP271" i="20"/>
  <c r="CQ271" i="20"/>
  <c r="CR271" i="20"/>
  <c r="CS271" i="20"/>
  <c r="CT271" i="20"/>
  <c r="CU271" i="20"/>
  <c r="CV271" i="20"/>
  <c r="CW271" i="20"/>
  <c r="CX271" i="20"/>
  <c r="CY271" i="20"/>
  <c r="CZ271" i="20"/>
  <c r="DA271" i="20"/>
  <c r="DB271" i="20"/>
  <c r="DC271" i="20"/>
  <c r="CJ272" i="20"/>
  <c r="CK272" i="20" s="1"/>
  <c r="CL272" i="20" s="1"/>
  <c r="CM272" i="20"/>
  <c r="CN272" i="20"/>
  <c r="CO272" i="20"/>
  <c r="CP272" i="20"/>
  <c r="CQ272" i="20"/>
  <c r="CR272" i="20"/>
  <c r="CS272" i="20"/>
  <c r="CT272" i="20"/>
  <c r="CU272" i="20"/>
  <c r="CV272" i="20"/>
  <c r="CW272" i="20"/>
  <c r="CX272" i="20"/>
  <c r="CY272" i="20"/>
  <c r="CZ272" i="20"/>
  <c r="DA272" i="20"/>
  <c r="DB272" i="20"/>
  <c r="DC272" i="20"/>
  <c r="CJ273" i="20"/>
  <c r="CK273" i="20" s="1"/>
  <c r="CN273" i="20"/>
  <c r="CO273" i="20"/>
  <c r="CP273" i="20"/>
  <c r="CQ273" i="20"/>
  <c r="CR273" i="20"/>
  <c r="CS273" i="20"/>
  <c r="CT273" i="20"/>
  <c r="CU273" i="20"/>
  <c r="CV273" i="20"/>
  <c r="CW273" i="20"/>
  <c r="CX273" i="20"/>
  <c r="CY273" i="20"/>
  <c r="CZ273" i="20"/>
  <c r="DA273" i="20"/>
  <c r="DB273" i="20"/>
  <c r="DC273" i="20"/>
  <c r="CJ274" i="20"/>
  <c r="CK274" i="20" s="1"/>
  <c r="CM274" i="20" s="1"/>
  <c r="CN274" i="20"/>
  <c r="CO274" i="20"/>
  <c r="CP274" i="20"/>
  <c r="CQ274" i="20"/>
  <c r="CR274" i="20"/>
  <c r="CS274" i="20"/>
  <c r="CT274" i="20"/>
  <c r="CU274" i="20"/>
  <c r="CV274" i="20"/>
  <c r="CW274" i="20"/>
  <c r="CX274" i="20"/>
  <c r="CY274" i="20"/>
  <c r="CZ274" i="20"/>
  <c r="DA274" i="20"/>
  <c r="DB274" i="20"/>
  <c r="DC274" i="20"/>
  <c r="CJ275" i="20"/>
  <c r="CK275" i="20" s="1"/>
  <c r="CN275" i="20"/>
  <c r="CO275" i="20"/>
  <c r="CP275" i="20"/>
  <c r="CQ275" i="20"/>
  <c r="CR275" i="20"/>
  <c r="CS275" i="20"/>
  <c r="CT275" i="20"/>
  <c r="CU275" i="20"/>
  <c r="CV275" i="20"/>
  <c r="CW275" i="20"/>
  <c r="CX275" i="20"/>
  <c r="CY275" i="20"/>
  <c r="CZ275" i="20"/>
  <c r="DA275" i="20"/>
  <c r="DB275" i="20"/>
  <c r="DC275" i="20"/>
  <c r="CJ276" i="20"/>
  <c r="CK276" i="20" s="1"/>
  <c r="CL276" i="20" s="1"/>
  <c r="CN276" i="20"/>
  <c r="CO276" i="20"/>
  <c r="CP276" i="20"/>
  <c r="CQ276" i="20"/>
  <c r="CR276" i="20"/>
  <c r="CS276" i="20"/>
  <c r="CT276" i="20"/>
  <c r="CU276" i="20"/>
  <c r="CV276" i="20"/>
  <c r="CW276" i="20"/>
  <c r="CX276" i="20"/>
  <c r="CY276" i="20"/>
  <c r="CZ276" i="20"/>
  <c r="DA276" i="20"/>
  <c r="DB276" i="20"/>
  <c r="DC276" i="20"/>
  <c r="CJ277" i="20"/>
  <c r="CK277" i="20" s="1"/>
  <c r="CN277" i="20"/>
  <c r="CO277" i="20"/>
  <c r="CP277" i="20"/>
  <c r="CQ277" i="20"/>
  <c r="CR277" i="20"/>
  <c r="CS277" i="20"/>
  <c r="CT277" i="20"/>
  <c r="CU277" i="20"/>
  <c r="CV277" i="20"/>
  <c r="CW277" i="20"/>
  <c r="CX277" i="20"/>
  <c r="CY277" i="20"/>
  <c r="CZ277" i="20"/>
  <c r="DA277" i="20"/>
  <c r="DB277" i="20"/>
  <c r="DC277" i="20"/>
  <c r="CJ278" i="20"/>
  <c r="CK278" i="20" s="1"/>
  <c r="CM278" i="20" s="1"/>
  <c r="CN278" i="20"/>
  <c r="CO278" i="20"/>
  <c r="CP278" i="20"/>
  <c r="CQ278" i="20"/>
  <c r="CR278" i="20"/>
  <c r="CS278" i="20"/>
  <c r="CT278" i="20"/>
  <c r="CU278" i="20"/>
  <c r="CV278" i="20"/>
  <c r="CW278" i="20"/>
  <c r="CX278" i="20"/>
  <c r="CY278" i="20"/>
  <c r="CZ278" i="20"/>
  <c r="DA278" i="20"/>
  <c r="DB278" i="20"/>
  <c r="DC278" i="20"/>
  <c r="CJ279" i="20"/>
  <c r="CK279" i="20" s="1"/>
  <c r="CN279" i="20"/>
  <c r="CO279" i="20"/>
  <c r="CP279" i="20"/>
  <c r="CQ279" i="20"/>
  <c r="CR279" i="20"/>
  <c r="CS279" i="20"/>
  <c r="CT279" i="20"/>
  <c r="CU279" i="20"/>
  <c r="CV279" i="20"/>
  <c r="CW279" i="20"/>
  <c r="CX279" i="20"/>
  <c r="CY279" i="20"/>
  <c r="CZ279" i="20"/>
  <c r="DA279" i="20"/>
  <c r="DB279" i="20"/>
  <c r="DC279" i="20"/>
  <c r="CJ280" i="20"/>
  <c r="CK280" i="20" s="1"/>
  <c r="CL280" i="20" s="1"/>
  <c r="CN280" i="20"/>
  <c r="CO280" i="20"/>
  <c r="CP280" i="20"/>
  <c r="CQ280" i="20"/>
  <c r="CR280" i="20"/>
  <c r="CS280" i="20"/>
  <c r="CT280" i="20"/>
  <c r="CU280" i="20"/>
  <c r="CV280" i="20"/>
  <c r="CW280" i="20"/>
  <c r="CX280" i="20"/>
  <c r="CY280" i="20"/>
  <c r="CZ280" i="20"/>
  <c r="DA280" i="20"/>
  <c r="DB280" i="20"/>
  <c r="DC280" i="20"/>
  <c r="CJ281" i="20"/>
  <c r="CK281" i="20" s="1"/>
  <c r="CN281" i="20"/>
  <c r="CO281" i="20"/>
  <c r="CP281" i="20"/>
  <c r="CQ281" i="20"/>
  <c r="CR281" i="20"/>
  <c r="CS281" i="20"/>
  <c r="CT281" i="20"/>
  <c r="CU281" i="20"/>
  <c r="CV281" i="20"/>
  <c r="CW281" i="20"/>
  <c r="CX281" i="20"/>
  <c r="CY281" i="20"/>
  <c r="CZ281" i="20"/>
  <c r="DA281" i="20"/>
  <c r="DB281" i="20"/>
  <c r="DC281" i="20"/>
  <c r="CJ282" i="20"/>
  <c r="CK282" i="20" s="1"/>
  <c r="CM282" i="20" s="1"/>
  <c r="CN282" i="20"/>
  <c r="CO282" i="20"/>
  <c r="CP282" i="20"/>
  <c r="CQ282" i="20"/>
  <c r="CR282" i="20"/>
  <c r="CS282" i="20"/>
  <c r="CT282" i="20"/>
  <c r="CU282" i="20"/>
  <c r="CV282" i="20"/>
  <c r="CW282" i="20"/>
  <c r="CX282" i="20"/>
  <c r="CY282" i="20"/>
  <c r="CZ282" i="20"/>
  <c r="DA282" i="20"/>
  <c r="DB282" i="20"/>
  <c r="DC282" i="20"/>
  <c r="CJ284" i="20"/>
  <c r="CK284" i="20" s="1"/>
  <c r="CL284" i="20" s="1"/>
  <c r="CN284" i="20"/>
  <c r="CO284" i="20"/>
  <c r="CP284" i="20"/>
  <c r="CQ284" i="20"/>
  <c r="CR284" i="20"/>
  <c r="CS284" i="20"/>
  <c r="CT284" i="20"/>
  <c r="CU284" i="20"/>
  <c r="CV284" i="20"/>
  <c r="CW284" i="20"/>
  <c r="CX284" i="20"/>
  <c r="CY284" i="20"/>
  <c r="CZ284" i="20"/>
  <c r="DA284" i="20"/>
  <c r="DB284" i="20"/>
  <c r="DC284" i="20"/>
  <c r="CJ285" i="20"/>
  <c r="CK285" i="20" s="1"/>
  <c r="CN285" i="20"/>
  <c r="CO285" i="20"/>
  <c r="CP285" i="20"/>
  <c r="CQ285" i="20"/>
  <c r="CR285" i="20"/>
  <c r="CS285" i="20"/>
  <c r="CT285" i="20"/>
  <c r="CU285" i="20"/>
  <c r="CV285" i="20"/>
  <c r="CW285" i="20"/>
  <c r="CX285" i="20"/>
  <c r="CY285" i="20"/>
  <c r="CZ285" i="20"/>
  <c r="DA285" i="20"/>
  <c r="DB285" i="20"/>
  <c r="DC285" i="20"/>
  <c r="CJ286" i="20"/>
  <c r="CK286" i="20" s="1"/>
  <c r="CM286" i="20" s="1"/>
  <c r="CL286" i="20"/>
  <c r="CN286" i="20"/>
  <c r="CO286" i="20"/>
  <c r="CP286" i="20"/>
  <c r="CQ286" i="20"/>
  <c r="CR286" i="20"/>
  <c r="CS286" i="20"/>
  <c r="CT286" i="20"/>
  <c r="CU286" i="20"/>
  <c r="CV286" i="20"/>
  <c r="CW286" i="20"/>
  <c r="CX286" i="20"/>
  <c r="CY286" i="20"/>
  <c r="CZ286" i="20"/>
  <c r="DA286" i="20"/>
  <c r="DB286" i="20"/>
  <c r="DC286" i="20"/>
  <c r="CJ287" i="20"/>
  <c r="CK287" i="20" s="1"/>
  <c r="CN287" i="20"/>
  <c r="CO287" i="20"/>
  <c r="CP287" i="20"/>
  <c r="CQ287" i="20"/>
  <c r="CR287" i="20"/>
  <c r="CS287" i="20"/>
  <c r="CT287" i="20"/>
  <c r="CU287" i="20"/>
  <c r="CV287" i="20"/>
  <c r="CW287" i="20"/>
  <c r="CX287" i="20"/>
  <c r="CY287" i="20"/>
  <c r="CZ287" i="20"/>
  <c r="DA287" i="20"/>
  <c r="DB287" i="20"/>
  <c r="DC287" i="20"/>
  <c r="CJ288" i="20"/>
  <c r="CK288" i="20" s="1"/>
  <c r="CL288" i="20" s="1"/>
  <c r="CN288" i="20"/>
  <c r="CO288" i="20"/>
  <c r="CP288" i="20"/>
  <c r="CQ288" i="20"/>
  <c r="CR288" i="20"/>
  <c r="CS288" i="20"/>
  <c r="CT288" i="20"/>
  <c r="CU288" i="20"/>
  <c r="CV288" i="20"/>
  <c r="CW288" i="20"/>
  <c r="CX288" i="20"/>
  <c r="CY288" i="20"/>
  <c r="CZ288" i="20"/>
  <c r="DA288" i="20"/>
  <c r="DB288" i="20"/>
  <c r="DC288" i="20"/>
  <c r="CJ289" i="20"/>
  <c r="CK289" i="20" s="1"/>
  <c r="CN289" i="20"/>
  <c r="CO289" i="20"/>
  <c r="CP289" i="20"/>
  <c r="CQ289" i="20"/>
  <c r="CR289" i="20"/>
  <c r="CS289" i="20"/>
  <c r="CT289" i="20"/>
  <c r="CU289" i="20"/>
  <c r="CV289" i="20"/>
  <c r="CW289" i="20"/>
  <c r="CX289" i="20"/>
  <c r="CY289" i="20"/>
  <c r="CZ289" i="20"/>
  <c r="DA289" i="20"/>
  <c r="DB289" i="20"/>
  <c r="DC289" i="20"/>
  <c r="CJ290" i="20"/>
  <c r="CK290" i="20" s="1"/>
  <c r="CM290" i="20" s="1"/>
  <c r="CN290" i="20"/>
  <c r="CO290" i="20"/>
  <c r="CP290" i="20"/>
  <c r="CQ290" i="20"/>
  <c r="CR290" i="20"/>
  <c r="CS290" i="20"/>
  <c r="CT290" i="20"/>
  <c r="CU290" i="20"/>
  <c r="CV290" i="20"/>
  <c r="CW290" i="20"/>
  <c r="CX290" i="20"/>
  <c r="CY290" i="20"/>
  <c r="CZ290" i="20"/>
  <c r="DA290" i="20"/>
  <c r="DB290" i="20"/>
  <c r="DC290" i="20"/>
  <c r="CJ291" i="20"/>
  <c r="CK291" i="20" s="1"/>
  <c r="CN291" i="20"/>
  <c r="CO291" i="20"/>
  <c r="CP291" i="20"/>
  <c r="CQ291" i="20"/>
  <c r="CR291" i="20"/>
  <c r="CS291" i="20"/>
  <c r="CT291" i="20"/>
  <c r="CU291" i="20"/>
  <c r="CV291" i="20"/>
  <c r="CW291" i="20"/>
  <c r="CX291" i="20"/>
  <c r="CY291" i="20"/>
  <c r="CZ291" i="20"/>
  <c r="DA291" i="20"/>
  <c r="DB291" i="20"/>
  <c r="DC291" i="20"/>
  <c r="CJ292" i="20"/>
  <c r="CK292" i="20" s="1"/>
  <c r="CL292" i="20" s="1"/>
  <c r="CN292" i="20"/>
  <c r="CO292" i="20"/>
  <c r="CP292" i="20"/>
  <c r="CQ292" i="20"/>
  <c r="CR292" i="20"/>
  <c r="CS292" i="20"/>
  <c r="CT292" i="20"/>
  <c r="CU292" i="20"/>
  <c r="CV292" i="20"/>
  <c r="CW292" i="20"/>
  <c r="CX292" i="20"/>
  <c r="CY292" i="20"/>
  <c r="CZ292" i="20"/>
  <c r="DA292" i="20"/>
  <c r="DB292" i="20"/>
  <c r="DC292" i="20"/>
  <c r="CJ293" i="20"/>
  <c r="CK293" i="20" s="1"/>
  <c r="CN293" i="20"/>
  <c r="CO293" i="20"/>
  <c r="CP293" i="20"/>
  <c r="CQ293" i="20"/>
  <c r="CR293" i="20"/>
  <c r="CS293" i="20"/>
  <c r="CT293" i="20"/>
  <c r="CU293" i="20"/>
  <c r="CV293" i="20"/>
  <c r="CW293" i="20"/>
  <c r="CX293" i="20"/>
  <c r="CY293" i="20"/>
  <c r="CZ293" i="20"/>
  <c r="DA293" i="20"/>
  <c r="DB293" i="20"/>
  <c r="DC293" i="20"/>
  <c r="CJ295" i="20"/>
  <c r="CK295" i="20" s="1"/>
  <c r="CL295" i="20" s="1"/>
  <c r="CN295" i="20"/>
  <c r="CO295" i="20"/>
  <c r="CP295" i="20"/>
  <c r="CQ295" i="20"/>
  <c r="CR295" i="20"/>
  <c r="CS295" i="20"/>
  <c r="CT295" i="20"/>
  <c r="CU295" i="20"/>
  <c r="CV295" i="20"/>
  <c r="CW295" i="20"/>
  <c r="CX295" i="20"/>
  <c r="CY295" i="20"/>
  <c r="CZ295" i="20"/>
  <c r="DA295" i="20"/>
  <c r="DB295" i="20"/>
  <c r="DC295" i="20"/>
  <c r="CJ296" i="20"/>
  <c r="CK296" i="20" s="1"/>
  <c r="CL296" i="20" s="1"/>
  <c r="CN296" i="20"/>
  <c r="CO296" i="20"/>
  <c r="CP296" i="20"/>
  <c r="CQ296" i="20"/>
  <c r="CR296" i="20"/>
  <c r="CS296" i="20"/>
  <c r="CT296" i="20"/>
  <c r="CU296" i="20"/>
  <c r="CV296" i="20"/>
  <c r="CW296" i="20"/>
  <c r="CX296" i="20"/>
  <c r="CY296" i="20"/>
  <c r="CZ296" i="20"/>
  <c r="DA296" i="20"/>
  <c r="DB296" i="20"/>
  <c r="DC296" i="20"/>
  <c r="CJ297" i="20"/>
  <c r="CK297" i="20" s="1"/>
  <c r="CL297" i="20" s="1"/>
  <c r="CN297" i="20"/>
  <c r="CO297" i="20"/>
  <c r="CP297" i="20"/>
  <c r="CQ297" i="20"/>
  <c r="CR297" i="20"/>
  <c r="CS297" i="20"/>
  <c r="CT297" i="20"/>
  <c r="CU297" i="20"/>
  <c r="CV297" i="20"/>
  <c r="CW297" i="20"/>
  <c r="CX297" i="20"/>
  <c r="CY297" i="20"/>
  <c r="CZ297" i="20"/>
  <c r="DA297" i="20"/>
  <c r="DB297" i="20"/>
  <c r="DC297" i="20"/>
  <c r="CJ298" i="20"/>
  <c r="CK298" i="20" s="1"/>
  <c r="CM298" i="20" s="1"/>
  <c r="CL298" i="20"/>
  <c r="CN298" i="20"/>
  <c r="CO298" i="20"/>
  <c r="CP298" i="20"/>
  <c r="CQ298" i="20"/>
  <c r="CR298" i="20"/>
  <c r="CS298" i="20"/>
  <c r="CT298" i="20"/>
  <c r="CU298" i="20"/>
  <c r="CV298" i="20"/>
  <c r="CW298" i="20"/>
  <c r="CX298" i="20"/>
  <c r="CY298" i="20"/>
  <c r="CZ298" i="20"/>
  <c r="DA298" i="20"/>
  <c r="DB298" i="20"/>
  <c r="DC298" i="20"/>
  <c r="CJ299" i="20"/>
  <c r="CK299" i="20" s="1"/>
  <c r="CL299" i="20" s="1"/>
  <c r="CN299" i="20"/>
  <c r="CO299" i="20"/>
  <c r="CP299" i="20"/>
  <c r="CQ299" i="20"/>
  <c r="CR299" i="20"/>
  <c r="CS299" i="20"/>
  <c r="CT299" i="20"/>
  <c r="CU299" i="20"/>
  <c r="CV299" i="20"/>
  <c r="CW299" i="20"/>
  <c r="CX299" i="20"/>
  <c r="CY299" i="20"/>
  <c r="CZ299" i="20"/>
  <c r="DA299" i="20"/>
  <c r="DB299" i="20"/>
  <c r="DC299" i="20"/>
  <c r="CJ300" i="20"/>
  <c r="CK300" i="20" s="1"/>
  <c r="CM300" i="20" s="1"/>
  <c r="CN300" i="20"/>
  <c r="CO300" i="20"/>
  <c r="CP300" i="20"/>
  <c r="CQ300" i="20"/>
  <c r="CR300" i="20"/>
  <c r="CS300" i="20"/>
  <c r="CT300" i="20"/>
  <c r="CU300" i="20"/>
  <c r="CV300" i="20"/>
  <c r="CW300" i="20"/>
  <c r="CX300" i="20"/>
  <c r="CY300" i="20"/>
  <c r="CZ300" i="20"/>
  <c r="DA300" i="20"/>
  <c r="DB300" i="20"/>
  <c r="DC300" i="20"/>
  <c r="CJ301" i="20"/>
  <c r="CK301" i="20" s="1"/>
  <c r="CL301" i="20" s="1"/>
  <c r="CN301" i="20"/>
  <c r="CO301" i="20"/>
  <c r="CP301" i="20"/>
  <c r="CQ301" i="20"/>
  <c r="CR301" i="20"/>
  <c r="CS301" i="20"/>
  <c r="CT301" i="20"/>
  <c r="CU301" i="20"/>
  <c r="CV301" i="20"/>
  <c r="CW301" i="20"/>
  <c r="CX301" i="20"/>
  <c r="CY301" i="20"/>
  <c r="CZ301" i="20"/>
  <c r="DA301" i="20"/>
  <c r="DB301" i="20"/>
  <c r="DC301" i="20"/>
  <c r="CJ302" i="20"/>
  <c r="CK302" i="20" s="1"/>
  <c r="CL302" i="20" s="1"/>
  <c r="CN302" i="20"/>
  <c r="CO302" i="20"/>
  <c r="CP302" i="20"/>
  <c r="CQ302" i="20"/>
  <c r="CR302" i="20"/>
  <c r="CS302" i="20"/>
  <c r="CT302" i="20"/>
  <c r="CU302" i="20"/>
  <c r="CV302" i="20"/>
  <c r="CW302" i="20"/>
  <c r="CX302" i="20"/>
  <c r="CY302" i="20"/>
  <c r="CZ302" i="20"/>
  <c r="DA302" i="20"/>
  <c r="DB302" i="20"/>
  <c r="DC302" i="20"/>
  <c r="CJ303" i="20"/>
  <c r="CK303" i="20" s="1"/>
  <c r="CL303" i="20" s="1"/>
  <c r="CN303" i="20"/>
  <c r="CO303" i="20"/>
  <c r="CP303" i="20"/>
  <c r="CQ303" i="20"/>
  <c r="CR303" i="20"/>
  <c r="CS303" i="20"/>
  <c r="CT303" i="20"/>
  <c r="CU303" i="20"/>
  <c r="CV303" i="20"/>
  <c r="CW303" i="20"/>
  <c r="CX303" i="20"/>
  <c r="CY303" i="20"/>
  <c r="CZ303" i="20"/>
  <c r="DA303" i="20"/>
  <c r="DB303" i="20"/>
  <c r="DC303" i="20"/>
  <c r="CJ304" i="20"/>
  <c r="CK304" i="20" s="1"/>
  <c r="CN304" i="20"/>
  <c r="CO304" i="20"/>
  <c r="CP304" i="20"/>
  <c r="CQ304" i="20"/>
  <c r="CR304" i="20"/>
  <c r="CS304" i="20"/>
  <c r="CT304" i="20"/>
  <c r="CU304" i="20"/>
  <c r="CV304" i="20"/>
  <c r="CW304" i="20"/>
  <c r="CX304" i="20"/>
  <c r="CY304" i="20"/>
  <c r="CZ304" i="20"/>
  <c r="DA304" i="20"/>
  <c r="DB304" i="20"/>
  <c r="DC304" i="20"/>
  <c r="CJ306" i="20"/>
  <c r="CK306" i="20" s="1"/>
  <c r="CN306" i="20"/>
  <c r="CO306" i="20"/>
  <c r="CP306" i="20"/>
  <c r="CQ306" i="20"/>
  <c r="CR306" i="20"/>
  <c r="CS306" i="20"/>
  <c r="CT306" i="20"/>
  <c r="CU306" i="20"/>
  <c r="CV306" i="20"/>
  <c r="CW306" i="20"/>
  <c r="CX306" i="20"/>
  <c r="CY306" i="20"/>
  <c r="CZ306" i="20"/>
  <c r="DA306" i="20"/>
  <c r="DB306" i="20"/>
  <c r="DC306" i="20"/>
  <c r="CJ307" i="20"/>
  <c r="CK307" i="20" s="1"/>
  <c r="CL307" i="20" s="1"/>
  <c r="CN307" i="20"/>
  <c r="CO307" i="20"/>
  <c r="CP307" i="20"/>
  <c r="CQ307" i="20"/>
  <c r="CR307" i="20"/>
  <c r="CS307" i="20"/>
  <c r="CT307" i="20"/>
  <c r="CU307" i="20"/>
  <c r="CV307" i="20"/>
  <c r="CW307" i="20"/>
  <c r="CX307" i="20"/>
  <c r="CY307" i="20"/>
  <c r="CZ307" i="20"/>
  <c r="DA307" i="20"/>
  <c r="DB307" i="20"/>
  <c r="DC307" i="20"/>
  <c r="CJ308" i="20"/>
  <c r="CK308" i="20"/>
  <c r="CL308" i="20" s="1"/>
  <c r="CN308" i="20"/>
  <c r="CO308" i="20"/>
  <c r="CP308" i="20"/>
  <c r="CQ308" i="20"/>
  <c r="CR308" i="20"/>
  <c r="CS308" i="20"/>
  <c r="CT308" i="20"/>
  <c r="CU308" i="20"/>
  <c r="CV308" i="20"/>
  <c r="CW308" i="20"/>
  <c r="CX308" i="20"/>
  <c r="CY308" i="20"/>
  <c r="CZ308" i="20"/>
  <c r="DA308" i="20"/>
  <c r="DB308" i="20"/>
  <c r="DC308" i="20"/>
  <c r="CJ309" i="20"/>
  <c r="CK309" i="20" s="1"/>
  <c r="CN309" i="20"/>
  <c r="CO309" i="20"/>
  <c r="CP309" i="20"/>
  <c r="CQ309" i="20"/>
  <c r="CR309" i="20"/>
  <c r="CS309" i="20"/>
  <c r="CT309" i="20"/>
  <c r="CU309" i="20"/>
  <c r="CV309" i="20"/>
  <c r="CW309" i="20"/>
  <c r="CX309" i="20"/>
  <c r="CY309" i="20"/>
  <c r="CZ309" i="20"/>
  <c r="DA309" i="20"/>
  <c r="DB309" i="20"/>
  <c r="DC309" i="20"/>
  <c r="CJ310" i="20"/>
  <c r="CK310" i="20" s="1"/>
  <c r="CN310" i="20"/>
  <c r="CO310" i="20"/>
  <c r="CP310" i="20"/>
  <c r="CQ310" i="20"/>
  <c r="CR310" i="20"/>
  <c r="CS310" i="20"/>
  <c r="CT310" i="20"/>
  <c r="CU310" i="20"/>
  <c r="CV310" i="20"/>
  <c r="CW310" i="20"/>
  <c r="CX310" i="20"/>
  <c r="CY310" i="20"/>
  <c r="CZ310" i="20"/>
  <c r="DA310" i="20"/>
  <c r="DB310" i="20"/>
  <c r="DC310" i="20"/>
  <c r="CJ311" i="20"/>
  <c r="CK311" i="20"/>
  <c r="CL311" i="20" s="1"/>
  <c r="CN311" i="20"/>
  <c r="CO311" i="20"/>
  <c r="CP311" i="20"/>
  <c r="CQ311" i="20"/>
  <c r="CR311" i="20"/>
  <c r="CS311" i="20"/>
  <c r="CT311" i="20"/>
  <c r="CU311" i="20"/>
  <c r="CV311" i="20"/>
  <c r="CW311" i="20"/>
  <c r="CX311" i="20"/>
  <c r="CY311" i="20"/>
  <c r="CZ311" i="20"/>
  <c r="DA311" i="20"/>
  <c r="DB311" i="20"/>
  <c r="DC311" i="20"/>
  <c r="CJ312" i="20"/>
  <c r="CK312" i="20" s="1"/>
  <c r="CN312" i="20"/>
  <c r="CO312" i="20"/>
  <c r="CP312" i="20"/>
  <c r="CQ312" i="20"/>
  <c r="CR312" i="20"/>
  <c r="CS312" i="20"/>
  <c r="CT312" i="20"/>
  <c r="CU312" i="20"/>
  <c r="CV312" i="20"/>
  <c r="CW312" i="20"/>
  <c r="CX312" i="20"/>
  <c r="CY312" i="20"/>
  <c r="CZ312" i="20"/>
  <c r="DA312" i="20"/>
  <c r="DB312" i="20"/>
  <c r="DC312" i="20"/>
  <c r="CJ313" i="20"/>
  <c r="CK313" i="20" s="1"/>
  <c r="CN313" i="20"/>
  <c r="CO313" i="20"/>
  <c r="CP313" i="20"/>
  <c r="CQ313" i="20"/>
  <c r="CR313" i="20"/>
  <c r="CS313" i="20"/>
  <c r="CT313" i="20"/>
  <c r="CU313" i="20"/>
  <c r="CV313" i="20"/>
  <c r="CW313" i="20"/>
  <c r="CX313" i="20"/>
  <c r="CY313" i="20"/>
  <c r="CZ313" i="20"/>
  <c r="DA313" i="20"/>
  <c r="DB313" i="20"/>
  <c r="DC313" i="20"/>
  <c r="CJ314" i="20"/>
  <c r="CK314" i="20" s="1"/>
  <c r="CL314" i="20" s="1"/>
  <c r="CN314" i="20"/>
  <c r="CO314" i="20"/>
  <c r="CP314" i="20"/>
  <c r="CQ314" i="20"/>
  <c r="CR314" i="20"/>
  <c r="CS314" i="20"/>
  <c r="CT314" i="20"/>
  <c r="CU314" i="20"/>
  <c r="CV314" i="20"/>
  <c r="CW314" i="20"/>
  <c r="CX314" i="20"/>
  <c r="CY314" i="20"/>
  <c r="CZ314" i="20"/>
  <c r="DA314" i="20"/>
  <c r="DB314" i="20"/>
  <c r="DC314" i="20"/>
  <c r="CJ315" i="20"/>
  <c r="CK315" i="20" s="1"/>
  <c r="CL315" i="20" s="1"/>
  <c r="CN315" i="20"/>
  <c r="CO315" i="20"/>
  <c r="CP315" i="20"/>
  <c r="CQ315" i="20"/>
  <c r="CR315" i="20"/>
  <c r="CS315" i="20"/>
  <c r="CT315" i="20"/>
  <c r="CU315" i="20"/>
  <c r="CV315" i="20"/>
  <c r="CW315" i="20"/>
  <c r="CX315" i="20"/>
  <c r="CY315" i="20"/>
  <c r="CZ315" i="20"/>
  <c r="DA315" i="20"/>
  <c r="DB315" i="20"/>
  <c r="DC315" i="20"/>
  <c r="CJ317" i="20"/>
  <c r="CK317" i="20" s="1"/>
  <c r="CN317" i="20"/>
  <c r="CO317" i="20"/>
  <c r="CP317" i="20"/>
  <c r="CQ317" i="20"/>
  <c r="CR317" i="20"/>
  <c r="CS317" i="20"/>
  <c r="CT317" i="20"/>
  <c r="CU317" i="20"/>
  <c r="CV317" i="20"/>
  <c r="CW317" i="20"/>
  <c r="CX317" i="20"/>
  <c r="CY317" i="20"/>
  <c r="CZ317" i="20"/>
  <c r="DA317" i="20"/>
  <c r="DB317" i="20"/>
  <c r="DC317" i="20"/>
  <c r="CJ318" i="20"/>
  <c r="CK318" i="20" s="1"/>
  <c r="CM318" i="20" s="1"/>
  <c r="CN318" i="20"/>
  <c r="CO318" i="20"/>
  <c r="CP318" i="20"/>
  <c r="CQ318" i="20"/>
  <c r="CR318" i="20"/>
  <c r="CS318" i="20"/>
  <c r="CT318" i="20"/>
  <c r="CU318" i="20"/>
  <c r="CV318" i="20"/>
  <c r="CW318" i="20"/>
  <c r="CX318" i="20"/>
  <c r="CY318" i="20"/>
  <c r="CZ318" i="20"/>
  <c r="DA318" i="20"/>
  <c r="DB318" i="20"/>
  <c r="DC318" i="20"/>
  <c r="CJ319" i="20"/>
  <c r="CK319" i="20" s="1"/>
  <c r="CN319" i="20"/>
  <c r="CO319" i="20"/>
  <c r="CP319" i="20"/>
  <c r="CQ319" i="20"/>
  <c r="CR319" i="20"/>
  <c r="CS319" i="20"/>
  <c r="CT319" i="20"/>
  <c r="CU319" i="20"/>
  <c r="CV319" i="20"/>
  <c r="CW319" i="20"/>
  <c r="CX319" i="20"/>
  <c r="CY319" i="20"/>
  <c r="CZ319" i="20"/>
  <c r="DA319" i="20"/>
  <c r="DB319" i="20"/>
  <c r="DC319" i="20"/>
  <c r="CJ320" i="20"/>
  <c r="CK320" i="20" s="1"/>
  <c r="CN320" i="20"/>
  <c r="CO320" i="20"/>
  <c r="CP320" i="20"/>
  <c r="CQ320" i="20"/>
  <c r="CR320" i="20"/>
  <c r="CS320" i="20"/>
  <c r="CT320" i="20"/>
  <c r="CU320" i="20"/>
  <c r="CV320" i="20"/>
  <c r="CW320" i="20"/>
  <c r="CX320" i="20"/>
  <c r="CY320" i="20"/>
  <c r="CZ320" i="20"/>
  <c r="DA320" i="20"/>
  <c r="DB320" i="20"/>
  <c r="DC320" i="20"/>
  <c r="CJ321" i="20"/>
  <c r="CK321" i="20" s="1"/>
  <c r="CN321" i="20"/>
  <c r="CO321" i="20"/>
  <c r="CP321" i="20"/>
  <c r="CQ321" i="20"/>
  <c r="CR321" i="20"/>
  <c r="CS321" i="20"/>
  <c r="CT321" i="20"/>
  <c r="CU321" i="20"/>
  <c r="CV321" i="20"/>
  <c r="CW321" i="20"/>
  <c r="CX321" i="20"/>
  <c r="CY321" i="20"/>
  <c r="CZ321" i="20"/>
  <c r="DA321" i="20"/>
  <c r="DB321" i="20"/>
  <c r="DC321" i="20"/>
  <c r="CJ322" i="20"/>
  <c r="CK322" i="20"/>
  <c r="CL322" i="20" s="1"/>
  <c r="CN322" i="20"/>
  <c r="CO322" i="20"/>
  <c r="CP322" i="20"/>
  <c r="CQ322" i="20"/>
  <c r="CR322" i="20"/>
  <c r="CS322" i="20"/>
  <c r="CT322" i="20"/>
  <c r="CU322" i="20"/>
  <c r="CV322" i="20"/>
  <c r="CW322" i="20"/>
  <c r="CX322" i="20"/>
  <c r="CY322" i="20"/>
  <c r="CZ322" i="20"/>
  <c r="DA322" i="20"/>
  <c r="DB322" i="20"/>
  <c r="DC322" i="20"/>
  <c r="CJ323" i="20"/>
  <c r="CK323" i="20" s="1"/>
  <c r="CL323" i="20" s="1"/>
  <c r="CN323" i="20"/>
  <c r="CO323" i="20"/>
  <c r="CP323" i="20"/>
  <c r="CQ323" i="20"/>
  <c r="CR323" i="20"/>
  <c r="CS323" i="20"/>
  <c r="CT323" i="20"/>
  <c r="CU323" i="20"/>
  <c r="CV323" i="20"/>
  <c r="CW323" i="20"/>
  <c r="CX323" i="20"/>
  <c r="CY323" i="20"/>
  <c r="CZ323" i="20"/>
  <c r="DA323" i="20"/>
  <c r="DB323" i="20"/>
  <c r="DC323" i="20"/>
  <c r="CJ324" i="20"/>
  <c r="CK324" i="20" s="1"/>
  <c r="CN324" i="20"/>
  <c r="CO324" i="20"/>
  <c r="CP324" i="20"/>
  <c r="CQ324" i="20"/>
  <c r="CR324" i="20"/>
  <c r="CS324" i="20"/>
  <c r="CT324" i="20"/>
  <c r="CU324" i="20"/>
  <c r="CV324" i="20"/>
  <c r="CW324" i="20"/>
  <c r="CX324" i="20"/>
  <c r="CY324" i="20"/>
  <c r="CZ324" i="20"/>
  <c r="DA324" i="20"/>
  <c r="DB324" i="20"/>
  <c r="DC324" i="20"/>
  <c r="CJ325" i="20"/>
  <c r="CK325" i="20" s="1"/>
  <c r="CN325" i="20"/>
  <c r="CO325" i="20"/>
  <c r="CP325" i="20"/>
  <c r="CQ325" i="20"/>
  <c r="CR325" i="20"/>
  <c r="CS325" i="20"/>
  <c r="CT325" i="20"/>
  <c r="CU325" i="20"/>
  <c r="CV325" i="20"/>
  <c r="CW325" i="20"/>
  <c r="CX325" i="20"/>
  <c r="CY325" i="20"/>
  <c r="CZ325" i="20"/>
  <c r="DA325" i="20"/>
  <c r="DB325" i="20"/>
  <c r="DC325" i="20"/>
  <c r="CJ326" i="20"/>
  <c r="CK326" i="20" s="1"/>
  <c r="CN326" i="20"/>
  <c r="CO326" i="20"/>
  <c r="CP326" i="20"/>
  <c r="CQ326" i="20"/>
  <c r="CR326" i="20"/>
  <c r="CS326" i="20"/>
  <c r="CT326" i="20"/>
  <c r="CU326" i="20"/>
  <c r="CV326" i="20"/>
  <c r="CW326" i="20"/>
  <c r="CX326" i="20"/>
  <c r="CY326" i="20"/>
  <c r="CZ326" i="20"/>
  <c r="DA326" i="20"/>
  <c r="DB326" i="20"/>
  <c r="DC326" i="20"/>
  <c r="CJ328" i="20"/>
  <c r="CK328" i="20" s="1"/>
  <c r="CN328" i="20"/>
  <c r="CO328" i="20"/>
  <c r="CP328" i="20"/>
  <c r="CQ328" i="20"/>
  <c r="CR328" i="20"/>
  <c r="CS328" i="20"/>
  <c r="CT328" i="20"/>
  <c r="CU328" i="20"/>
  <c r="CV328" i="20"/>
  <c r="CW328" i="20"/>
  <c r="CX328" i="20"/>
  <c r="CY328" i="20"/>
  <c r="CZ328" i="20"/>
  <c r="DA328" i="20"/>
  <c r="DB328" i="20"/>
  <c r="DC328" i="20"/>
  <c r="CJ329" i="20"/>
  <c r="CK329" i="20" s="1"/>
  <c r="CL329" i="20" s="1"/>
  <c r="CN329" i="20"/>
  <c r="CO329" i="20"/>
  <c r="CP329" i="20"/>
  <c r="CQ329" i="20"/>
  <c r="CR329" i="20"/>
  <c r="CS329" i="20"/>
  <c r="CT329" i="20"/>
  <c r="CU329" i="20"/>
  <c r="CV329" i="20"/>
  <c r="CW329" i="20"/>
  <c r="CX329" i="20"/>
  <c r="CY329" i="20"/>
  <c r="CZ329" i="20"/>
  <c r="DA329" i="20"/>
  <c r="DB329" i="20"/>
  <c r="DC329" i="20"/>
  <c r="CJ330" i="20"/>
  <c r="CK330" i="20" s="1"/>
  <c r="CL330" i="20" s="1"/>
  <c r="CN330" i="20"/>
  <c r="CO330" i="20"/>
  <c r="CP330" i="20"/>
  <c r="CQ330" i="20"/>
  <c r="CR330" i="20"/>
  <c r="CS330" i="20"/>
  <c r="CT330" i="20"/>
  <c r="CU330" i="20"/>
  <c r="CV330" i="20"/>
  <c r="CW330" i="20"/>
  <c r="CX330" i="20"/>
  <c r="CY330" i="20"/>
  <c r="CZ330" i="20"/>
  <c r="DA330" i="20"/>
  <c r="DB330" i="20"/>
  <c r="DC330" i="20"/>
  <c r="CJ331" i="20"/>
  <c r="CK331" i="20"/>
  <c r="CL331" i="20" s="1"/>
  <c r="CM331" i="20"/>
  <c r="CN331" i="20"/>
  <c r="CO331" i="20"/>
  <c r="CP331" i="20"/>
  <c r="CQ331" i="20"/>
  <c r="CR331" i="20"/>
  <c r="CS331" i="20"/>
  <c r="CT331" i="20"/>
  <c r="CU331" i="20"/>
  <c r="CV331" i="20"/>
  <c r="CW331" i="20"/>
  <c r="CX331" i="20"/>
  <c r="CY331" i="20"/>
  <c r="CZ331" i="20"/>
  <c r="DA331" i="20"/>
  <c r="DB331" i="20"/>
  <c r="DC331" i="20"/>
  <c r="CJ332" i="20"/>
  <c r="CK332" i="20" s="1"/>
  <c r="CN332" i="20"/>
  <c r="CO332" i="20"/>
  <c r="CP332" i="20"/>
  <c r="CQ332" i="20"/>
  <c r="CR332" i="20"/>
  <c r="CS332" i="20"/>
  <c r="CT332" i="20"/>
  <c r="CU332" i="20"/>
  <c r="CV332" i="20"/>
  <c r="CW332" i="20"/>
  <c r="CX332" i="20"/>
  <c r="CY332" i="20"/>
  <c r="CZ332" i="20"/>
  <c r="DA332" i="20"/>
  <c r="DB332" i="20"/>
  <c r="DC332" i="20"/>
  <c r="CJ333" i="20"/>
  <c r="CK333" i="20" s="1"/>
  <c r="CN333" i="20"/>
  <c r="CO333" i="20"/>
  <c r="CP333" i="20"/>
  <c r="CQ333" i="20"/>
  <c r="CR333" i="20"/>
  <c r="CS333" i="20"/>
  <c r="CT333" i="20"/>
  <c r="CU333" i="20"/>
  <c r="CV333" i="20"/>
  <c r="CW333" i="20"/>
  <c r="CX333" i="20"/>
  <c r="CY333" i="20"/>
  <c r="CZ333" i="20"/>
  <c r="DA333" i="20"/>
  <c r="DB333" i="20"/>
  <c r="DC333" i="20"/>
  <c r="CJ334" i="20"/>
  <c r="CK334" i="20" s="1"/>
  <c r="CM334" i="20" s="1"/>
  <c r="CN334" i="20"/>
  <c r="CO334" i="20"/>
  <c r="CP334" i="20"/>
  <c r="CQ334" i="20"/>
  <c r="CR334" i="20"/>
  <c r="CS334" i="20"/>
  <c r="CT334" i="20"/>
  <c r="CU334" i="20"/>
  <c r="CV334" i="20"/>
  <c r="CW334" i="20"/>
  <c r="CX334" i="20"/>
  <c r="CY334" i="20"/>
  <c r="CZ334" i="20"/>
  <c r="DA334" i="20"/>
  <c r="DB334" i="20"/>
  <c r="DC334" i="20"/>
  <c r="CJ335" i="20"/>
  <c r="CK335" i="20" s="1"/>
  <c r="CN335" i="20"/>
  <c r="CO335" i="20"/>
  <c r="CP335" i="20"/>
  <c r="CQ335" i="20"/>
  <c r="CR335" i="20"/>
  <c r="CS335" i="20"/>
  <c r="CT335" i="20"/>
  <c r="CU335" i="20"/>
  <c r="CV335" i="20"/>
  <c r="CW335" i="20"/>
  <c r="CX335" i="20"/>
  <c r="CY335" i="20"/>
  <c r="CZ335" i="20"/>
  <c r="DA335" i="20"/>
  <c r="DB335" i="20"/>
  <c r="DC335" i="20"/>
  <c r="CJ336" i="20"/>
  <c r="CK336" i="20" s="1"/>
  <c r="CN336" i="20"/>
  <c r="CO336" i="20"/>
  <c r="CP336" i="20"/>
  <c r="CQ336" i="20"/>
  <c r="CR336" i="20"/>
  <c r="CS336" i="20"/>
  <c r="CT336" i="20"/>
  <c r="CU336" i="20"/>
  <c r="CV336" i="20"/>
  <c r="CW336" i="20"/>
  <c r="CX336" i="20"/>
  <c r="CY336" i="20"/>
  <c r="CZ336" i="20"/>
  <c r="DA336" i="20"/>
  <c r="DB336" i="20"/>
  <c r="DC336" i="20"/>
  <c r="CJ337" i="20"/>
  <c r="CK337" i="20" s="1"/>
  <c r="CN337" i="20"/>
  <c r="CO337" i="20"/>
  <c r="CP337" i="20"/>
  <c r="CQ337" i="20"/>
  <c r="CR337" i="20"/>
  <c r="CS337" i="20"/>
  <c r="CT337" i="20"/>
  <c r="CU337" i="20"/>
  <c r="CV337" i="20"/>
  <c r="CW337" i="20"/>
  <c r="CX337" i="20"/>
  <c r="CY337" i="20"/>
  <c r="CZ337" i="20"/>
  <c r="DA337" i="20"/>
  <c r="DB337" i="20"/>
  <c r="DC337" i="20"/>
  <c r="CJ339" i="20"/>
  <c r="CK339" i="20"/>
  <c r="CL339" i="20" s="1"/>
  <c r="CN339" i="20"/>
  <c r="CO339" i="20"/>
  <c r="CP339" i="20"/>
  <c r="CQ339" i="20"/>
  <c r="CR339" i="20"/>
  <c r="CS339" i="20"/>
  <c r="CT339" i="20"/>
  <c r="CU339" i="20"/>
  <c r="CV339" i="20"/>
  <c r="CW339" i="20"/>
  <c r="CX339" i="20"/>
  <c r="CY339" i="20"/>
  <c r="CZ339" i="20"/>
  <c r="DA339" i="20"/>
  <c r="DB339" i="20"/>
  <c r="DC339" i="20"/>
  <c r="CJ340" i="20"/>
  <c r="CK340" i="20"/>
  <c r="CM340" i="20" s="1"/>
  <c r="CN340" i="20"/>
  <c r="CO340" i="20"/>
  <c r="CP340" i="20"/>
  <c r="CQ340" i="20"/>
  <c r="CR340" i="20"/>
  <c r="CS340" i="20"/>
  <c r="CT340" i="20"/>
  <c r="CU340" i="20"/>
  <c r="CV340" i="20"/>
  <c r="CW340" i="20"/>
  <c r="CX340" i="20"/>
  <c r="CY340" i="20"/>
  <c r="CZ340" i="20"/>
  <c r="DA340" i="20"/>
  <c r="DB340" i="20"/>
  <c r="DC340" i="20"/>
  <c r="CJ341" i="20"/>
  <c r="CK341" i="20" s="1"/>
  <c r="CN341" i="20"/>
  <c r="CO341" i="20"/>
  <c r="CP341" i="20"/>
  <c r="CQ341" i="20"/>
  <c r="CR341" i="20"/>
  <c r="CS341" i="20"/>
  <c r="CT341" i="20"/>
  <c r="CU341" i="20"/>
  <c r="CV341" i="20"/>
  <c r="CW341" i="20"/>
  <c r="CX341" i="20"/>
  <c r="CY341" i="20"/>
  <c r="CZ341" i="20"/>
  <c r="DA341" i="20"/>
  <c r="DB341" i="20"/>
  <c r="DC341" i="20"/>
  <c r="CJ342" i="20"/>
  <c r="CK342" i="20" s="1"/>
  <c r="CN342" i="20"/>
  <c r="CO342" i="20"/>
  <c r="CP342" i="20"/>
  <c r="CQ342" i="20"/>
  <c r="CR342" i="20"/>
  <c r="CS342" i="20"/>
  <c r="CT342" i="20"/>
  <c r="CU342" i="20"/>
  <c r="CV342" i="20"/>
  <c r="CW342" i="20"/>
  <c r="CX342" i="20"/>
  <c r="CY342" i="20"/>
  <c r="CZ342" i="20"/>
  <c r="DA342" i="20"/>
  <c r="DB342" i="20"/>
  <c r="DC342" i="20"/>
  <c r="CJ343" i="20"/>
  <c r="CK343" i="20"/>
  <c r="CL343" i="20" s="1"/>
  <c r="CN343" i="20"/>
  <c r="CO343" i="20"/>
  <c r="CP343" i="20"/>
  <c r="CQ343" i="20"/>
  <c r="CR343" i="20"/>
  <c r="CS343" i="20"/>
  <c r="CT343" i="20"/>
  <c r="CU343" i="20"/>
  <c r="CV343" i="20"/>
  <c r="CW343" i="20"/>
  <c r="CX343" i="20"/>
  <c r="CY343" i="20"/>
  <c r="CZ343" i="20"/>
  <c r="DA343" i="20"/>
  <c r="DB343" i="20"/>
  <c r="DC343" i="20"/>
  <c r="CJ344" i="20"/>
  <c r="CK344" i="20" s="1"/>
  <c r="CN344" i="20"/>
  <c r="CO344" i="20"/>
  <c r="CP344" i="20"/>
  <c r="CQ344" i="20"/>
  <c r="CR344" i="20"/>
  <c r="CS344" i="20"/>
  <c r="CT344" i="20"/>
  <c r="CU344" i="20"/>
  <c r="CV344" i="20"/>
  <c r="CW344" i="20"/>
  <c r="CX344" i="20"/>
  <c r="CY344" i="20"/>
  <c r="CZ344" i="20"/>
  <c r="DA344" i="20"/>
  <c r="DB344" i="20"/>
  <c r="DC344" i="20"/>
  <c r="CJ345" i="20"/>
  <c r="CK345" i="20"/>
  <c r="CL345" i="20" s="1"/>
  <c r="CN345" i="20"/>
  <c r="CO345" i="20"/>
  <c r="CP345" i="20"/>
  <c r="CQ345" i="20"/>
  <c r="CR345" i="20"/>
  <c r="CS345" i="20"/>
  <c r="CT345" i="20"/>
  <c r="CU345" i="20"/>
  <c r="CV345" i="20"/>
  <c r="CW345" i="20"/>
  <c r="CX345" i="20"/>
  <c r="CY345" i="20"/>
  <c r="CZ345" i="20"/>
  <c r="DA345" i="20"/>
  <c r="DB345" i="20"/>
  <c r="DC345" i="20"/>
  <c r="CJ346" i="20"/>
  <c r="CK346" i="20" s="1"/>
  <c r="CL346" i="20" s="1"/>
  <c r="CN346" i="20"/>
  <c r="CO346" i="20"/>
  <c r="CP346" i="20"/>
  <c r="CQ346" i="20"/>
  <c r="CR346" i="20"/>
  <c r="CS346" i="20"/>
  <c r="CT346" i="20"/>
  <c r="CU346" i="20"/>
  <c r="CV346" i="20"/>
  <c r="CW346" i="20"/>
  <c r="CX346" i="20"/>
  <c r="CY346" i="20"/>
  <c r="CZ346" i="20"/>
  <c r="DA346" i="20"/>
  <c r="DB346" i="20"/>
  <c r="DC346" i="20"/>
  <c r="CJ347" i="20"/>
  <c r="CK347" i="20" s="1"/>
  <c r="CL347" i="20" s="1"/>
  <c r="CN347" i="20"/>
  <c r="CO347" i="20"/>
  <c r="CP347" i="20"/>
  <c r="CQ347" i="20"/>
  <c r="CR347" i="20"/>
  <c r="CS347" i="20"/>
  <c r="CT347" i="20"/>
  <c r="CU347" i="20"/>
  <c r="CV347" i="20"/>
  <c r="CW347" i="20"/>
  <c r="CX347" i="20"/>
  <c r="CY347" i="20"/>
  <c r="CZ347" i="20"/>
  <c r="DA347" i="20"/>
  <c r="DB347" i="20"/>
  <c r="DC347" i="20"/>
  <c r="CJ348" i="20"/>
  <c r="CK348" i="20" s="1"/>
  <c r="CN348" i="20"/>
  <c r="CO348" i="20"/>
  <c r="CP348" i="20"/>
  <c r="CQ348" i="20"/>
  <c r="CR348" i="20"/>
  <c r="CS348" i="20"/>
  <c r="CT348" i="20"/>
  <c r="CU348" i="20"/>
  <c r="CV348" i="20"/>
  <c r="CW348" i="20"/>
  <c r="CX348" i="20"/>
  <c r="CY348" i="20"/>
  <c r="CZ348" i="20"/>
  <c r="DA348" i="20"/>
  <c r="DB348" i="20"/>
  <c r="DC348" i="20"/>
  <c r="CJ350" i="20"/>
  <c r="CK350" i="20" s="1"/>
  <c r="CM350" i="20" s="1"/>
  <c r="CN350" i="20"/>
  <c r="CO350" i="20"/>
  <c r="CP350" i="20"/>
  <c r="CQ350" i="20"/>
  <c r="CR350" i="20"/>
  <c r="CS350" i="20"/>
  <c r="CT350" i="20"/>
  <c r="CU350" i="20"/>
  <c r="CV350" i="20"/>
  <c r="CW350" i="20"/>
  <c r="CX350" i="20"/>
  <c r="CY350" i="20"/>
  <c r="CZ350" i="20"/>
  <c r="DA350" i="20"/>
  <c r="DB350" i="20"/>
  <c r="DC350" i="20"/>
  <c r="CJ351" i="20"/>
  <c r="CK351" i="20" s="1"/>
  <c r="CN351" i="20"/>
  <c r="CO351" i="20"/>
  <c r="CP351" i="20"/>
  <c r="CQ351" i="20"/>
  <c r="CR351" i="20"/>
  <c r="CS351" i="20"/>
  <c r="CT351" i="20"/>
  <c r="CU351" i="20"/>
  <c r="CV351" i="20"/>
  <c r="CW351" i="20"/>
  <c r="CX351" i="20"/>
  <c r="CY351" i="20"/>
  <c r="CZ351" i="20"/>
  <c r="DA351" i="20"/>
  <c r="DB351" i="20"/>
  <c r="DC351" i="20"/>
  <c r="CJ352" i="20"/>
  <c r="CK352" i="20" s="1"/>
  <c r="CN352" i="20"/>
  <c r="CO352" i="20"/>
  <c r="CP352" i="20"/>
  <c r="CQ352" i="20"/>
  <c r="CR352" i="20"/>
  <c r="CS352" i="20"/>
  <c r="CT352" i="20"/>
  <c r="CU352" i="20"/>
  <c r="CV352" i="20"/>
  <c r="CW352" i="20"/>
  <c r="CX352" i="20"/>
  <c r="CY352" i="20"/>
  <c r="CZ352" i="20"/>
  <c r="DA352" i="20"/>
  <c r="DB352" i="20"/>
  <c r="DC352" i="20"/>
  <c r="CJ353" i="20"/>
  <c r="CK353" i="20" s="1"/>
  <c r="CN353" i="20"/>
  <c r="CO353" i="20"/>
  <c r="CP353" i="20"/>
  <c r="CQ353" i="20"/>
  <c r="CR353" i="20"/>
  <c r="CS353" i="20"/>
  <c r="CT353" i="20"/>
  <c r="CU353" i="20"/>
  <c r="CV353" i="20"/>
  <c r="CW353" i="20"/>
  <c r="CX353" i="20"/>
  <c r="CY353" i="20"/>
  <c r="CZ353" i="20"/>
  <c r="DA353" i="20"/>
  <c r="DB353" i="20"/>
  <c r="DC353" i="20"/>
  <c r="CJ354" i="20"/>
  <c r="CK354" i="20"/>
  <c r="CL354" i="20" s="1"/>
  <c r="CN354" i="20"/>
  <c r="CO354" i="20"/>
  <c r="CP354" i="20"/>
  <c r="CQ354" i="20"/>
  <c r="CR354" i="20"/>
  <c r="CS354" i="20"/>
  <c r="CT354" i="20"/>
  <c r="CU354" i="20"/>
  <c r="CV354" i="20"/>
  <c r="CW354" i="20"/>
  <c r="CX354" i="20"/>
  <c r="CY354" i="20"/>
  <c r="CZ354" i="20"/>
  <c r="DA354" i="20"/>
  <c r="DB354" i="20"/>
  <c r="DC354" i="20"/>
  <c r="CJ355" i="20"/>
  <c r="CK355" i="20" s="1"/>
  <c r="CL355" i="20" s="1"/>
  <c r="CN355" i="20"/>
  <c r="CO355" i="20"/>
  <c r="CP355" i="20"/>
  <c r="CQ355" i="20"/>
  <c r="CR355" i="20"/>
  <c r="CS355" i="20"/>
  <c r="CT355" i="20"/>
  <c r="CU355" i="20"/>
  <c r="CV355" i="20"/>
  <c r="CW355" i="20"/>
  <c r="CX355" i="20"/>
  <c r="CY355" i="20"/>
  <c r="CZ355" i="20"/>
  <c r="DA355" i="20"/>
  <c r="DB355" i="20"/>
  <c r="DC355" i="20"/>
  <c r="CJ356" i="20"/>
  <c r="CK356" i="20" s="1"/>
  <c r="CN356" i="20"/>
  <c r="CO356" i="20"/>
  <c r="CP356" i="20"/>
  <c r="CQ356" i="20"/>
  <c r="CR356" i="20"/>
  <c r="CS356" i="20"/>
  <c r="CT356" i="20"/>
  <c r="CU356" i="20"/>
  <c r="CV356" i="20"/>
  <c r="CW356" i="20"/>
  <c r="CX356" i="20"/>
  <c r="CY356" i="20"/>
  <c r="CZ356" i="20"/>
  <c r="DA356" i="20"/>
  <c r="DB356" i="20"/>
  <c r="DC356" i="20"/>
  <c r="CJ357" i="20"/>
  <c r="CK357" i="20" s="1"/>
  <c r="CN357" i="20"/>
  <c r="CO357" i="20"/>
  <c r="CP357" i="20"/>
  <c r="CQ357" i="20"/>
  <c r="CR357" i="20"/>
  <c r="CS357" i="20"/>
  <c r="CT357" i="20"/>
  <c r="CU357" i="20"/>
  <c r="CV357" i="20"/>
  <c r="CW357" i="20"/>
  <c r="CX357" i="20"/>
  <c r="CY357" i="20"/>
  <c r="CZ357" i="20"/>
  <c r="DA357" i="20"/>
  <c r="DB357" i="20"/>
  <c r="DC357" i="20"/>
  <c r="CJ358" i="20"/>
  <c r="CK358" i="20" s="1"/>
  <c r="CN358" i="20"/>
  <c r="CO358" i="20"/>
  <c r="CP358" i="20"/>
  <c r="CQ358" i="20"/>
  <c r="CR358" i="20"/>
  <c r="CS358" i="20"/>
  <c r="CT358" i="20"/>
  <c r="CU358" i="20"/>
  <c r="CV358" i="20"/>
  <c r="CW358" i="20"/>
  <c r="CX358" i="20"/>
  <c r="CY358" i="20"/>
  <c r="CZ358" i="20"/>
  <c r="DA358" i="20"/>
  <c r="DB358" i="20"/>
  <c r="DC358" i="20"/>
  <c r="CJ359" i="20"/>
  <c r="CK359" i="20" s="1"/>
  <c r="CL359" i="20" s="1"/>
  <c r="CN359" i="20"/>
  <c r="CO359" i="20"/>
  <c r="CP359" i="20"/>
  <c r="CQ359" i="20"/>
  <c r="CR359" i="20"/>
  <c r="CS359" i="20"/>
  <c r="CT359" i="20"/>
  <c r="CU359" i="20"/>
  <c r="CV359" i="20"/>
  <c r="CW359" i="20"/>
  <c r="CX359" i="20"/>
  <c r="CY359" i="20"/>
  <c r="CZ359" i="20"/>
  <c r="DA359" i="20"/>
  <c r="DB359" i="20"/>
  <c r="DC359" i="20"/>
  <c r="CJ361" i="20"/>
  <c r="CK361" i="20" s="1"/>
  <c r="CN361" i="20"/>
  <c r="CO361" i="20"/>
  <c r="CP361" i="20"/>
  <c r="CQ361" i="20"/>
  <c r="CR361" i="20"/>
  <c r="CS361" i="20"/>
  <c r="CT361" i="20"/>
  <c r="CU361" i="20"/>
  <c r="CV361" i="20"/>
  <c r="CW361" i="20"/>
  <c r="CX361" i="20"/>
  <c r="CY361" i="20"/>
  <c r="CZ361" i="20"/>
  <c r="DA361" i="20"/>
  <c r="DB361" i="20"/>
  <c r="DC361" i="20"/>
  <c r="CJ362" i="20"/>
  <c r="CK362" i="20" s="1"/>
  <c r="CN362" i="20"/>
  <c r="CO362" i="20"/>
  <c r="CP362" i="20"/>
  <c r="CQ362" i="20"/>
  <c r="CR362" i="20"/>
  <c r="CS362" i="20"/>
  <c r="CT362" i="20"/>
  <c r="CU362" i="20"/>
  <c r="CV362" i="20"/>
  <c r="CW362" i="20"/>
  <c r="CX362" i="20"/>
  <c r="CY362" i="20"/>
  <c r="CZ362" i="20"/>
  <c r="DA362" i="20"/>
  <c r="DB362" i="20"/>
  <c r="DC362" i="20"/>
  <c r="CJ363" i="20"/>
  <c r="CK363" i="20" s="1"/>
  <c r="CM363" i="20" s="1"/>
  <c r="CN363" i="20"/>
  <c r="CO363" i="20"/>
  <c r="CP363" i="20"/>
  <c r="CQ363" i="20"/>
  <c r="CR363" i="20"/>
  <c r="CS363" i="20"/>
  <c r="CT363" i="20"/>
  <c r="CU363" i="20"/>
  <c r="CV363" i="20"/>
  <c r="CW363" i="20"/>
  <c r="CX363" i="20"/>
  <c r="CY363" i="20"/>
  <c r="CZ363" i="20"/>
  <c r="DA363" i="20"/>
  <c r="DB363" i="20"/>
  <c r="DC363" i="20"/>
  <c r="CJ364" i="20"/>
  <c r="CK364" i="20" s="1"/>
  <c r="CN364" i="20"/>
  <c r="CO364" i="20"/>
  <c r="CP364" i="20"/>
  <c r="CQ364" i="20"/>
  <c r="CR364" i="20"/>
  <c r="CS364" i="20"/>
  <c r="CT364" i="20"/>
  <c r="CU364" i="20"/>
  <c r="CV364" i="20"/>
  <c r="CW364" i="20"/>
  <c r="CX364" i="20"/>
  <c r="CY364" i="20"/>
  <c r="CZ364" i="20"/>
  <c r="DA364" i="20"/>
  <c r="DB364" i="20"/>
  <c r="DC364" i="20"/>
  <c r="CJ365" i="20"/>
  <c r="CK365" i="20" s="1"/>
  <c r="CN365" i="20"/>
  <c r="CO365" i="20"/>
  <c r="CP365" i="20"/>
  <c r="CQ365" i="20"/>
  <c r="CR365" i="20"/>
  <c r="CS365" i="20"/>
  <c r="CT365" i="20"/>
  <c r="CU365" i="20"/>
  <c r="CV365" i="20"/>
  <c r="CW365" i="20"/>
  <c r="CX365" i="20"/>
  <c r="CY365" i="20"/>
  <c r="CZ365" i="20"/>
  <c r="DA365" i="20"/>
  <c r="DB365" i="20"/>
  <c r="DC365" i="20"/>
  <c r="CJ366" i="20"/>
  <c r="CK366" i="20" s="1"/>
  <c r="CN366" i="20"/>
  <c r="CO366" i="20"/>
  <c r="CP366" i="20"/>
  <c r="CQ366" i="20"/>
  <c r="CR366" i="20"/>
  <c r="CS366" i="20"/>
  <c r="CT366" i="20"/>
  <c r="CU366" i="20"/>
  <c r="CV366" i="20"/>
  <c r="CW366" i="20"/>
  <c r="CX366" i="20"/>
  <c r="CY366" i="20"/>
  <c r="CZ366" i="20"/>
  <c r="DA366" i="20"/>
  <c r="DB366" i="20"/>
  <c r="DC366" i="20"/>
  <c r="CJ367" i="20"/>
  <c r="CK367" i="20"/>
  <c r="CM367" i="20" s="1"/>
  <c r="CN367" i="20"/>
  <c r="CO367" i="20"/>
  <c r="CP367" i="20"/>
  <c r="CQ367" i="20"/>
  <c r="CR367" i="20"/>
  <c r="CS367" i="20"/>
  <c r="CT367" i="20"/>
  <c r="CU367" i="20"/>
  <c r="CV367" i="20"/>
  <c r="CW367" i="20"/>
  <c r="CX367" i="20"/>
  <c r="CY367" i="20"/>
  <c r="CZ367" i="20"/>
  <c r="DA367" i="20"/>
  <c r="DB367" i="20"/>
  <c r="DC367" i="20"/>
  <c r="CJ368" i="20"/>
  <c r="CK368" i="20" s="1"/>
  <c r="CN368" i="20"/>
  <c r="CO368" i="20"/>
  <c r="CP368" i="20"/>
  <c r="CQ368" i="20"/>
  <c r="CR368" i="20"/>
  <c r="CS368" i="20"/>
  <c r="CT368" i="20"/>
  <c r="CU368" i="20"/>
  <c r="CV368" i="20"/>
  <c r="CW368" i="20"/>
  <c r="CX368" i="20"/>
  <c r="CY368" i="20"/>
  <c r="CZ368" i="20"/>
  <c r="DA368" i="20"/>
  <c r="DB368" i="20"/>
  <c r="DC368" i="20"/>
  <c r="CJ369" i="20"/>
  <c r="CK369" i="20" s="1"/>
  <c r="CN369" i="20"/>
  <c r="CO369" i="20"/>
  <c r="CP369" i="20"/>
  <c r="CQ369" i="20"/>
  <c r="CR369" i="20"/>
  <c r="CS369" i="20"/>
  <c r="CT369" i="20"/>
  <c r="CU369" i="20"/>
  <c r="CV369" i="20"/>
  <c r="CW369" i="20"/>
  <c r="CX369" i="20"/>
  <c r="CY369" i="20"/>
  <c r="CZ369" i="20"/>
  <c r="DA369" i="20"/>
  <c r="DB369" i="20"/>
  <c r="DC369" i="20"/>
  <c r="CJ370" i="20"/>
  <c r="CK370" i="20" s="1"/>
  <c r="CN370" i="20"/>
  <c r="CO370" i="20"/>
  <c r="CP370" i="20"/>
  <c r="CQ370" i="20"/>
  <c r="CR370" i="20"/>
  <c r="CS370" i="20"/>
  <c r="CT370" i="20"/>
  <c r="CU370" i="20"/>
  <c r="CV370" i="20"/>
  <c r="CW370" i="20"/>
  <c r="CX370" i="20"/>
  <c r="CY370" i="20"/>
  <c r="CZ370" i="20"/>
  <c r="DA370" i="20"/>
  <c r="DB370" i="20"/>
  <c r="DC370" i="20"/>
  <c r="CJ372" i="20"/>
  <c r="CK372" i="20" s="1"/>
  <c r="CN372" i="20"/>
  <c r="CO372" i="20"/>
  <c r="CP372" i="20"/>
  <c r="CQ372" i="20"/>
  <c r="CR372" i="20"/>
  <c r="CS372" i="20"/>
  <c r="CT372" i="20"/>
  <c r="CU372" i="20"/>
  <c r="CV372" i="20"/>
  <c r="CW372" i="20"/>
  <c r="CX372" i="20"/>
  <c r="CY372" i="20"/>
  <c r="CZ372" i="20"/>
  <c r="DA372" i="20"/>
  <c r="DB372" i="20"/>
  <c r="DC372" i="20"/>
  <c r="CJ373" i="20"/>
  <c r="CK373" i="20" s="1"/>
  <c r="CN373" i="20"/>
  <c r="CO373" i="20"/>
  <c r="CP373" i="20"/>
  <c r="CQ373" i="20"/>
  <c r="CR373" i="20"/>
  <c r="CS373" i="20"/>
  <c r="CT373" i="20"/>
  <c r="CU373" i="20"/>
  <c r="CV373" i="20"/>
  <c r="CW373" i="20"/>
  <c r="CX373" i="20"/>
  <c r="CY373" i="20"/>
  <c r="CZ373" i="20"/>
  <c r="DA373" i="20"/>
  <c r="DB373" i="20"/>
  <c r="DC373" i="20"/>
  <c r="CJ374" i="20"/>
  <c r="CK374" i="20" s="1"/>
  <c r="CN374" i="20"/>
  <c r="CO374" i="20"/>
  <c r="CP374" i="20"/>
  <c r="CQ374" i="20"/>
  <c r="CR374" i="20"/>
  <c r="CS374" i="20"/>
  <c r="CT374" i="20"/>
  <c r="CU374" i="20"/>
  <c r="CV374" i="20"/>
  <c r="CW374" i="20"/>
  <c r="CX374" i="20"/>
  <c r="CY374" i="20"/>
  <c r="CZ374" i="20"/>
  <c r="DA374" i="20"/>
  <c r="DB374" i="20"/>
  <c r="DC374" i="20"/>
  <c r="CJ375" i="20"/>
  <c r="CK375" i="20" s="1"/>
  <c r="CN375" i="20"/>
  <c r="CO375" i="20"/>
  <c r="CP375" i="20"/>
  <c r="CQ375" i="20"/>
  <c r="CR375" i="20"/>
  <c r="CS375" i="20"/>
  <c r="CT375" i="20"/>
  <c r="CU375" i="20"/>
  <c r="CV375" i="20"/>
  <c r="CW375" i="20"/>
  <c r="CX375" i="20"/>
  <c r="CY375" i="20"/>
  <c r="CZ375" i="20"/>
  <c r="DA375" i="20"/>
  <c r="DB375" i="20"/>
  <c r="DC375" i="20"/>
  <c r="CJ376" i="20"/>
  <c r="CK376" i="20" s="1"/>
  <c r="CN376" i="20"/>
  <c r="CO376" i="20"/>
  <c r="CP376" i="20"/>
  <c r="CQ376" i="20"/>
  <c r="CR376" i="20"/>
  <c r="CS376" i="20"/>
  <c r="CT376" i="20"/>
  <c r="CU376" i="20"/>
  <c r="CV376" i="20"/>
  <c r="CW376" i="20"/>
  <c r="CX376" i="20"/>
  <c r="CY376" i="20"/>
  <c r="CZ376" i="20"/>
  <c r="DA376" i="20"/>
  <c r="DB376" i="20"/>
  <c r="DC376" i="20"/>
  <c r="CJ377" i="20"/>
  <c r="CK377" i="20" s="1"/>
  <c r="CN377" i="20"/>
  <c r="CO377" i="20"/>
  <c r="CP377" i="20"/>
  <c r="CQ377" i="20"/>
  <c r="CR377" i="20"/>
  <c r="CS377" i="20"/>
  <c r="CT377" i="20"/>
  <c r="CU377" i="20"/>
  <c r="CV377" i="20"/>
  <c r="CW377" i="20"/>
  <c r="CX377" i="20"/>
  <c r="CY377" i="20"/>
  <c r="CZ377" i="20"/>
  <c r="DA377" i="20"/>
  <c r="DB377" i="20"/>
  <c r="DC377" i="20"/>
  <c r="CM301" i="20" l="1"/>
  <c r="CM232" i="20"/>
  <c r="CL340" i="20"/>
  <c r="CL300" i="20"/>
  <c r="CM264" i="20"/>
  <c r="CM244" i="20"/>
  <c r="CM224" i="20"/>
  <c r="CM276" i="20"/>
  <c r="CM256" i="20"/>
  <c r="CM208" i="20"/>
  <c r="CM280" i="20"/>
  <c r="CM260" i="20"/>
  <c r="CM240" i="20"/>
  <c r="CM212" i="20"/>
  <c r="CM373" i="20"/>
  <c r="CL373" i="20"/>
  <c r="CM336" i="20"/>
  <c r="CL336" i="20"/>
  <c r="CM369" i="20"/>
  <c r="CL369" i="20"/>
  <c r="CL333" i="20"/>
  <c r="CM333" i="20"/>
  <c r="CL313" i="20"/>
  <c r="CM313" i="20"/>
  <c r="CM361" i="20"/>
  <c r="CL361" i="20"/>
  <c r="CM320" i="20"/>
  <c r="CL320" i="20"/>
  <c r="CM306" i="20"/>
  <c r="CL306" i="20"/>
  <c r="CM377" i="20"/>
  <c r="CL377" i="20"/>
  <c r="CM375" i="20"/>
  <c r="CL375" i="20"/>
  <c r="CM352" i="20"/>
  <c r="CL352" i="20"/>
  <c r="CM365" i="20"/>
  <c r="CL365" i="20"/>
  <c r="CM356" i="20"/>
  <c r="CL356" i="20"/>
  <c r="CL324" i="20"/>
  <c r="CM324" i="20"/>
  <c r="CL317" i="20"/>
  <c r="CM317" i="20"/>
  <c r="CM322" i="20"/>
  <c r="CM292" i="20"/>
  <c r="CL270" i="20"/>
  <c r="CL254" i="20"/>
  <c r="CL238" i="20"/>
  <c r="CL222" i="20"/>
  <c r="CL206" i="20"/>
  <c r="CM347" i="20"/>
  <c r="CM297" i="20"/>
  <c r="CM216" i="20"/>
  <c r="CM200" i="20"/>
  <c r="CL274" i="20"/>
  <c r="CL258" i="20"/>
  <c r="CL242" i="20"/>
  <c r="CL226" i="20"/>
  <c r="CL210" i="20"/>
  <c r="CL194" i="20"/>
  <c r="CM308" i="20"/>
  <c r="CM296" i="20"/>
  <c r="CL290" i="20"/>
  <c r="CM268" i="20"/>
  <c r="CM252" i="20"/>
  <c r="CM236" i="20"/>
  <c r="CM220" i="20"/>
  <c r="CM204" i="20"/>
  <c r="CL367" i="20"/>
  <c r="CL363" i="20"/>
  <c r="CM329" i="20"/>
  <c r="CM303" i="20"/>
  <c r="CM299" i="20"/>
  <c r="CM284" i="20"/>
  <c r="CL278" i="20"/>
  <c r="CL262" i="20"/>
  <c r="CL246" i="20"/>
  <c r="CL230" i="20"/>
  <c r="CL214" i="20"/>
  <c r="CL198" i="20"/>
  <c r="CM354" i="20"/>
  <c r="CM345" i="20"/>
  <c r="CM315" i="20"/>
  <c r="CM288" i="20"/>
  <c r="CL282" i="20"/>
  <c r="CL266" i="20"/>
  <c r="CL250" i="20"/>
  <c r="CL234" i="20"/>
  <c r="CL218" i="20"/>
  <c r="CL202" i="20"/>
  <c r="CL374" i="20"/>
  <c r="CM374" i="20"/>
  <c r="CL362" i="20"/>
  <c r="CM362" i="20"/>
  <c r="CL328" i="20"/>
  <c r="CM328" i="20"/>
  <c r="CL342" i="20"/>
  <c r="CM342" i="20"/>
  <c r="CL335" i="20"/>
  <c r="CM335" i="20"/>
  <c r="CL304" i="20"/>
  <c r="CM304" i="20"/>
  <c r="CL370" i="20"/>
  <c r="CM370" i="20"/>
  <c r="CL366" i="20"/>
  <c r="CM366" i="20"/>
  <c r="CL357" i="20"/>
  <c r="CM357" i="20"/>
  <c r="CL341" i="20"/>
  <c r="CM341" i="20"/>
  <c r="CL312" i="20"/>
  <c r="CM312" i="20"/>
  <c r="CL319" i="20"/>
  <c r="CM319" i="20"/>
  <c r="CL372" i="20"/>
  <c r="CM372" i="20"/>
  <c r="CL368" i="20"/>
  <c r="CM368" i="20"/>
  <c r="CL364" i="20"/>
  <c r="CM364" i="20"/>
  <c r="CL325" i="20"/>
  <c r="CM325" i="20"/>
  <c r="CL326" i="20"/>
  <c r="CM326" i="20"/>
  <c r="CL348" i="20"/>
  <c r="CM348" i="20"/>
  <c r="CL337" i="20"/>
  <c r="CM337" i="20"/>
  <c r="CL310" i="20"/>
  <c r="CM310" i="20"/>
  <c r="CL344" i="20"/>
  <c r="CM344" i="20"/>
  <c r="CL309" i="20"/>
  <c r="CM309" i="20"/>
  <c r="CL353" i="20"/>
  <c r="CM353" i="20"/>
  <c r="CL376" i="20"/>
  <c r="CM376" i="20"/>
  <c r="CM358" i="20"/>
  <c r="CL358" i="20"/>
  <c r="CL351" i="20"/>
  <c r="CM351" i="20"/>
  <c r="CL332" i="20"/>
  <c r="CM332" i="20"/>
  <c r="CL321" i="20"/>
  <c r="CM321" i="20"/>
  <c r="CM359" i="20"/>
  <c r="CL350" i="20"/>
  <c r="CM343" i="20"/>
  <c r="CL334" i="20"/>
  <c r="CL318" i="20"/>
  <c r="CM311" i="20"/>
  <c r="CL293" i="20"/>
  <c r="CM293" i="20"/>
  <c r="CL289" i="20"/>
  <c r="CM289" i="20"/>
  <c r="CL285" i="20"/>
  <c r="CM285" i="20"/>
  <c r="CL281" i="20"/>
  <c r="CM281" i="20"/>
  <c r="CL277" i="20"/>
  <c r="CM277" i="20"/>
  <c r="CL273" i="20"/>
  <c r="CM273" i="20"/>
  <c r="CL269" i="20"/>
  <c r="CM269" i="20"/>
  <c r="CL265" i="20"/>
  <c r="CM265" i="20"/>
  <c r="CL261" i="20"/>
  <c r="CM261" i="20"/>
  <c r="CL257" i="20"/>
  <c r="CM257" i="20"/>
  <c r="CL253" i="20"/>
  <c r="CM253" i="20"/>
  <c r="CL249" i="20"/>
  <c r="CM249" i="20"/>
  <c r="CL245" i="20"/>
  <c r="CM245" i="20"/>
  <c r="CL241" i="20"/>
  <c r="CM241" i="20"/>
  <c r="CL237" i="20"/>
  <c r="CM237" i="20"/>
  <c r="CL233" i="20"/>
  <c r="CM233" i="20"/>
  <c r="CL229" i="20"/>
  <c r="CM229" i="20"/>
  <c r="CL225" i="20"/>
  <c r="CM225" i="20"/>
  <c r="CL221" i="20"/>
  <c r="CM221" i="20"/>
  <c r="CL217" i="20"/>
  <c r="CM217" i="20"/>
  <c r="CL213" i="20"/>
  <c r="CM213" i="20"/>
  <c r="CL209" i="20"/>
  <c r="CM209" i="20"/>
  <c r="CL205" i="20"/>
  <c r="CM205" i="20"/>
  <c r="CL201" i="20"/>
  <c r="CM201" i="20"/>
  <c r="CL197" i="20"/>
  <c r="CM197" i="20"/>
  <c r="CL193" i="20"/>
  <c r="CM193" i="20"/>
  <c r="CM302" i="20"/>
  <c r="CM192" i="20"/>
  <c r="CM346" i="20"/>
  <c r="CM330" i="20"/>
  <c r="CM314" i="20"/>
  <c r="CM355" i="20"/>
  <c r="CM339" i="20"/>
  <c r="CM323" i="20"/>
  <c r="CM307" i="20"/>
  <c r="CM295" i="20"/>
  <c r="CL291" i="20"/>
  <c r="CM291" i="20"/>
  <c r="CL287" i="20"/>
  <c r="CM287" i="20"/>
  <c r="CL279" i="20"/>
  <c r="CM279" i="20"/>
  <c r="CL275" i="20"/>
  <c r="CM275" i="20"/>
  <c r="CL271" i="20"/>
  <c r="CM271" i="20"/>
  <c r="CL267" i="20"/>
  <c r="CM267" i="20"/>
  <c r="CL263" i="20"/>
  <c r="CM263" i="20"/>
  <c r="CL259" i="20"/>
  <c r="CM259" i="20"/>
  <c r="CL255" i="20"/>
  <c r="CM255" i="20"/>
  <c r="CL251" i="20"/>
  <c r="CM251" i="20"/>
  <c r="CL247" i="20"/>
  <c r="CM247" i="20"/>
  <c r="CL243" i="20"/>
  <c r="CM243" i="20"/>
  <c r="CL239" i="20"/>
  <c r="CM239" i="20"/>
  <c r="CL235" i="20"/>
  <c r="CM235" i="20"/>
  <c r="CL231" i="20"/>
  <c r="CM231" i="20"/>
  <c r="CL227" i="20"/>
  <c r="CM227" i="20"/>
  <c r="CL223" i="20"/>
  <c r="CM223" i="20"/>
  <c r="CL219" i="20"/>
  <c r="CM219" i="20"/>
  <c r="CL215" i="20"/>
  <c r="CM215" i="20"/>
  <c r="CL211" i="20"/>
  <c r="CM211" i="20"/>
  <c r="CL207" i="20"/>
  <c r="CM207" i="20"/>
  <c r="CL203" i="20"/>
  <c r="CM203" i="20"/>
  <c r="CL199" i="20"/>
  <c r="CM199" i="20"/>
  <c r="CL195" i="20"/>
  <c r="CM195" i="20"/>
  <c r="CL191" i="20"/>
  <c r="CM191" i="20"/>
  <c r="DB414" i="20"/>
  <c r="DB415" i="20"/>
  <c r="DB416" i="20"/>
  <c r="DB421" i="20"/>
  <c r="DB411" i="20"/>
  <c r="DB420" i="20"/>
  <c r="DB412" i="20"/>
  <c r="DB418" i="20"/>
  <c r="DB417" i="20"/>
  <c r="DB419" i="20"/>
  <c r="DB413" i="20"/>
  <c r="DA414" i="20"/>
  <c r="DA415" i="20"/>
  <c r="DA416" i="20"/>
  <c r="DA421" i="20"/>
  <c r="DA411" i="20"/>
  <c r="DA420" i="20"/>
  <c r="DA412" i="20"/>
  <c r="DA418" i="20"/>
  <c r="DA417" i="20"/>
  <c r="DA419" i="20"/>
  <c r="DA413" i="20"/>
  <c r="CZ414" i="20"/>
  <c r="CZ415" i="20"/>
  <c r="CZ416" i="20"/>
  <c r="CZ421" i="20"/>
  <c r="CZ411" i="20"/>
  <c r="CZ420" i="20"/>
  <c r="CZ412" i="20"/>
  <c r="CZ418" i="20"/>
  <c r="CZ417" i="20"/>
  <c r="CZ419" i="20"/>
  <c r="CZ413" i="20"/>
  <c r="CY414" i="20"/>
  <c r="CY415" i="20"/>
  <c r="CY416" i="20"/>
  <c r="CY421" i="20"/>
  <c r="CY411" i="20"/>
  <c r="CY420" i="20"/>
  <c r="CY412" i="20"/>
  <c r="CY418" i="20"/>
  <c r="CY417" i="20"/>
  <c r="CY419" i="20"/>
  <c r="CY413" i="20"/>
  <c r="CX414" i="20"/>
  <c r="CX415" i="20"/>
  <c r="CX416" i="20"/>
  <c r="CX421" i="20"/>
  <c r="CX411" i="20"/>
  <c r="CX420" i="20"/>
  <c r="CX412" i="20"/>
  <c r="CX418" i="20"/>
  <c r="CX417" i="20"/>
  <c r="CX419" i="20"/>
  <c r="CX413" i="20"/>
  <c r="CW414" i="20"/>
  <c r="CW415" i="20"/>
  <c r="CW416" i="20"/>
  <c r="CW421" i="20"/>
  <c r="CW411" i="20"/>
  <c r="CW420" i="20"/>
  <c r="CW412" i="20"/>
  <c r="CW418" i="20"/>
  <c r="CW417" i="20"/>
  <c r="CW419" i="20"/>
  <c r="CW413" i="20"/>
  <c r="CV414" i="20"/>
  <c r="CV415" i="20"/>
  <c r="CV416" i="20"/>
  <c r="CV421" i="20"/>
  <c r="CV411" i="20"/>
  <c r="CV420" i="20"/>
  <c r="CV412" i="20"/>
  <c r="CV418" i="20"/>
  <c r="CV417" i="20"/>
  <c r="CV419" i="20"/>
  <c r="CV413" i="20"/>
  <c r="CU414" i="20"/>
  <c r="CU415" i="20"/>
  <c r="CU416" i="20"/>
  <c r="CU421" i="20"/>
  <c r="CU411" i="20"/>
  <c r="CU420" i="20"/>
  <c r="CU412" i="20"/>
  <c r="CU418" i="20"/>
  <c r="CU417" i="20"/>
  <c r="CU419" i="20"/>
  <c r="CU413" i="20"/>
  <c r="CT414" i="20"/>
  <c r="CT415" i="20"/>
  <c r="CT416" i="20"/>
  <c r="CT421" i="20"/>
  <c r="CT411" i="20"/>
  <c r="CT420" i="20"/>
  <c r="CT412" i="20"/>
  <c r="CT418" i="20"/>
  <c r="CT417" i="20"/>
  <c r="CT419" i="20"/>
  <c r="CT413" i="20"/>
  <c r="CS414" i="20"/>
  <c r="CS415" i="20"/>
  <c r="CS416" i="20"/>
  <c r="CS421" i="20"/>
  <c r="CS411" i="20"/>
  <c r="CS420" i="20"/>
  <c r="CS412" i="20"/>
  <c r="CS418" i="20"/>
  <c r="CS417" i="20"/>
  <c r="CS419" i="20"/>
  <c r="CS413" i="20"/>
  <c r="CR414" i="20"/>
  <c r="CR415" i="20"/>
  <c r="CR416" i="20"/>
  <c r="CR421" i="20"/>
  <c r="CR411" i="20"/>
  <c r="CR420" i="20"/>
  <c r="CR412" i="20"/>
  <c r="CR418" i="20"/>
  <c r="CR417" i="20"/>
  <c r="CR419" i="20"/>
  <c r="CR413" i="20"/>
  <c r="CQ414" i="20"/>
  <c r="CQ415" i="20"/>
  <c r="CQ416" i="20"/>
  <c r="CQ421" i="20"/>
  <c r="CQ411" i="20"/>
  <c r="CQ420" i="20"/>
  <c r="CQ412" i="20"/>
  <c r="CQ418" i="20"/>
  <c r="CQ417" i="20"/>
  <c r="CQ419" i="20"/>
  <c r="CQ413" i="20"/>
  <c r="CP414" i="20"/>
  <c r="CP415" i="20"/>
  <c r="CP416" i="20"/>
  <c r="CP421" i="20"/>
  <c r="CP411" i="20"/>
  <c r="CP420" i="20"/>
  <c r="CP412" i="20"/>
  <c r="CP418" i="20"/>
  <c r="CP417" i="20"/>
  <c r="CP419" i="20"/>
  <c r="CP413" i="20"/>
  <c r="CN414" i="20"/>
  <c r="CN415" i="20"/>
  <c r="CN416" i="20"/>
  <c r="CN421" i="20"/>
  <c r="CN411" i="20"/>
  <c r="CN420" i="20"/>
  <c r="CN412" i="20"/>
  <c r="CN418" i="20"/>
  <c r="CN417" i="20"/>
  <c r="CN419" i="20"/>
  <c r="CN413" i="20"/>
  <c r="DC419" i="20" l="1"/>
  <c r="DC417" i="20"/>
  <c r="DC418" i="20"/>
  <c r="DC412" i="20"/>
  <c r="DC420" i="20"/>
  <c r="DC411" i="20"/>
  <c r="DC421" i="20"/>
  <c r="DC416" i="20"/>
  <c r="DC415" i="20"/>
  <c r="DC414" i="20"/>
  <c r="DC413" i="20"/>
  <c r="DC408" i="20"/>
  <c r="DC406" i="20"/>
  <c r="DC407" i="20"/>
  <c r="DC401" i="20"/>
  <c r="DC409" i="20"/>
  <c r="DC400" i="20"/>
  <c r="DC410" i="20"/>
  <c r="DC405" i="20"/>
  <c r="DC403" i="20"/>
  <c r="DC402" i="20"/>
  <c r="DC397" i="20"/>
  <c r="DC395" i="20"/>
  <c r="DC396" i="20"/>
  <c r="DC390" i="20"/>
  <c r="DC398" i="20"/>
  <c r="DC389" i="20"/>
  <c r="DC399" i="20"/>
  <c r="DC394" i="20"/>
  <c r="DC392" i="20"/>
  <c r="DC391" i="20"/>
  <c r="DC386" i="20"/>
  <c r="DC384" i="20"/>
  <c r="DC385" i="20"/>
  <c r="DC379" i="20"/>
  <c r="DC387" i="20"/>
  <c r="DC378" i="20"/>
  <c r="DC388" i="20"/>
  <c r="DC383" i="20"/>
  <c r="DC381" i="20"/>
  <c r="DC380" i="20"/>
  <c r="DC5" i="20"/>
  <c r="CO419" i="20"/>
  <c r="CO417" i="20"/>
  <c r="CO418" i="20"/>
  <c r="CO412" i="20"/>
  <c r="CO420" i="20"/>
  <c r="CO411" i="20"/>
  <c r="CO421" i="20"/>
  <c r="CO416" i="20"/>
  <c r="CO415" i="20"/>
  <c r="CO414" i="20"/>
  <c r="CO413" i="20"/>
  <c r="CO408" i="20"/>
  <c r="CO406" i="20"/>
  <c r="CO407" i="20"/>
  <c r="CO401" i="20"/>
  <c r="CO409" i="20"/>
  <c r="CO400" i="20"/>
  <c r="CO410" i="20"/>
  <c r="CO405" i="20"/>
  <c r="CO403" i="20"/>
  <c r="CO402" i="20"/>
  <c r="CO397" i="20"/>
  <c r="CO395" i="20"/>
  <c r="CO396" i="20"/>
  <c r="CO390" i="20"/>
  <c r="CO398" i="20"/>
  <c r="CO389" i="20"/>
  <c r="CO399" i="20"/>
  <c r="CO394" i="20"/>
  <c r="CO392" i="20"/>
  <c r="CO391" i="20"/>
  <c r="CO386" i="20"/>
  <c r="CO384" i="20"/>
  <c r="CO385" i="20"/>
  <c r="CO379" i="20"/>
  <c r="CO387" i="20"/>
  <c r="CO378" i="20"/>
  <c r="CO388" i="20"/>
  <c r="CO383" i="20"/>
  <c r="CO381" i="20"/>
  <c r="CO380" i="20"/>
  <c r="CO5" i="20"/>
  <c r="CE6" i="20"/>
  <c r="CH6" i="20"/>
  <c r="CD6" i="20"/>
  <c r="CF6" i="20" l="1"/>
  <c r="CO6" i="20"/>
  <c r="DC6" i="20"/>
  <c r="CG6" i="20" s="1"/>
  <c r="B9" i="43"/>
  <c r="B9" i="33"/>
  <c r="B8" i="33"/>
  <c r="B9" i="32"/>
  <c r="B8" i="32"/>
  <c r="B9" i="31"/>
  <c r="B8" i="31"/>
  <c r="B9" i="30"/>
  <c r="B8" i="30"/>
  <c r="B7" i="30"/>
  <c r="B7" i="29"/>
  <c r="B8" i="29"/>
  <c r="B9" i="29"/>
  <c r="B6" i="43"/>
  <c r="B4" i="43"/>
  <c r="D167" i="20" l="1"/>
  <c r="D144" i="20"/>
  <c r="D121" i="20"/>
  <c r="D98" i="20"/>
  <c r="D75" i="20"/>
  <c r="D52" i="20"/>
  <c r="D29" i="20"/>
  <c r="D6" i="20"/>
  <c r="CJ419" i="20" l="1"/>
  <c r="CK419" i="20" s="1"/>
  <c r="D419" i="20"/>
  <c r="A419" i="20"/>
  <c r="CJ417" i="20"/>
  <c r="CK417" i="20" s="1"/>
  <c r="D417" i="20"/>
  <c r="A417" i="20"/>
  <c r="CJ418" i="20"/>
  <c r="CK418" i="20" s="1"/>
  <c r="D418" i="20"/>
  <c r="A418" i="20"/>
  <c r="CJ412" i="20"/>
  <c r="CK412" i="20" s="1"/>
  <c r="CL412" i="20" s="1"/>
  <c r="D412" i="20"/>
  <c r="A412" i="20"/>
  <c r="CJ420" i="20"/>
  <c r="CK420" i="20" s="1"/>
  <c r="D420" i="20"/>
  <c r="A420" i="20"/>
  <c r="CJ411" i="20"/>
  <c r="CK411" i="20" s="1"/>
  <c r="D411" i="20"/>
  <c r="A411" i="20"/>
  <c r="CJ421" i="20"/>
  <c r="CK421" i="20" s="1"/>
  <c r="D421" i="20"/>
  <c r="A421" i="20"/>
  <c r="CJ416" i="20"/>
  <c r="CK416" i="20" s="1"/>
  <c r="CM416" i="20" s="1"/>
  <c r="D416" i="20"/>
  <c r="A416" i="20"/>
  <c r="CJ415" i="20"/>
  <c r="CK415" i="20" s="1"/>
  <c r="D415" i="20"/>
  <c r="A415" i="20"/>
  <c r="CJ414" i="20"/>
  <c r="CK414" i="20" s="1"/>
  <c r="D414" i="20"/>
  <c r="A414" i="20"/>
  <c r="CJ413" i="20"/>
  <c r="CK413" i="20" s="1"/>
  <c r="D413" i="20"/>
  <c r="A413" i="20"/>
  <c r="CJ187" i="20"/>
  <c r="CJ164" i="20"/>
  <c r="CJ141" i="20"/>
  <c r="CJ118" i="20"/>
  <c r="CJ95" i="20"/>
  <c r="CJ72" i="20"/>
  <c r="CJ49" i="20"/>
  <c r="CJ26" i="20"/>
  <c r="B4" i="10"/>
  <c r="DI11" i="20"/>
  <c r="E423" i="20" s="1"/>
  <c r="DI12" i="20"/>
  <c r="E425" i="20" s="1"/>
  <c r="DI9" i="20"/>
  <c r="E427" i="20" s="1"/>
  <c r="CJ117" i="20"/>
  <c r="CJ116" i="20"/>
  <c r="CJ115" i="20"/>
  <c r="CJ114" i="20"/>
  <c r="CJ113" i="20"/>
  <c r="CJ112" i="20"/>
  <c r="CJ111" i="20"/>
  <c r="CJ110" i="20"/>
  <c r="CJ109" i="20"/>
  <c r="CJ108" i="20"/>
  <c r="CJ107" i="20"/>
  <c r="CJ106" i="20"/>
  <c r="CJ105" i="20"/>
  <c r="CJ104" i="20"/>
  <c r="CJ103" i="20"/>
  <c r="CJ102" i="20"/>
  <c r="CJ101" i="20"/>
  <c r="CJ100" i="20"/>
  <c r="CJ99" i="20"/>
  <c r="D99" i="20"/>
  <c r="D100" i="20" s="1"/>
  <c r="D101" i="20" s="1"/>
  <c r="D102" i="20" s="1"/>
  <c r="B99" i="20"/>
  <c r="B100" i="20" s="1"/>
  <c r="CJ98" i="20"/>
  <c r="CK98" i="20" s="1"/>
  <c r="F98" i="20"/>
  <c r="A98" i="20"/>
  <c r="CJ71" i="20"/>
  <c r="CJ70" i="20"/>
  <c r="CJ69" i="20"/>
  <c r="CJ68" i="20"/>
  <c r="CJ67" i="20"/>
  <c r="CJ66" i="20"/>
  <c r="CJ65" i="20"/>
  <c r="CJ64" i="20"/>
  <c r="CJ63" i="20"/>
  <c r="CJ62" i="20"/>
  <c r="CJ61" i="20"/>
  <c r="CJ60" i="20"/>
  <c r="CJ59" i="20"/>
  <c r="CJ58" i="20"/>
  <c r="CJ57" i="20"/>
  <c r="CJ56" i="20"/>
  <c r="CJ55" i="20"/>
  <c r="CJ54" i="20"/>
  <c r="CJ53" i="20"/>
  <c r="D53" i="20"/>
  <c r="F53" i="20" s="1"/>
  <c r="B53" i="20"/>
  <c r="B54" i="20" s="1"/>
  <c r="B55" i="20" s="1"/>
  <c r="CJ52" i="20"/>
  <c r="CK52" i="20" s="1"/>
  <c r="CM52" i="20" s="1"/>
  <c r="F52" i="20"/>
  <c r="A52" i="20"/>
  <c r="DI19" i="20" l="1"/>
  <c r="E121" i="20"/>
  <c r="DI17" i="20"/>
  <c r="E98" i="20"/>
  <c r="E99" i="20" s="1"/>
  <c r="E100" i="20" s="1"/>
  <c r="E101" i="20" s="1"/>
  <c r="E102" i="20" s="1"/>
  <c r="E103" i="20" s="1"/>
  <c r="E104" i="20" s="1"/>
  <c r="E105" i="20" s="1"/>
  <c r="E106" i="20" s="1"/>
  <c r="E107" i="20" s="1"/>
  <c r="E108" i="20" s="1"/>
  <c r="E109" i="20" s="1"/>
  <c r="E110" i="20" s="1"/>
  <c r="E111" i="20" s="1"/>
  <c r="E112" i="20" s="1"/>
  <c r="E113" i="20" s="1"/>
  <c r="E114" i="20" s="1"/>
  <c r="E115" i="20" s="1"/>
  <c r="E116" i="20" s="1"/>
  <c r="E117" i="20" s="1"/>
  <c r="E118" i="20" s="1"/>
  <c r="E119" i="20" s="1"/>
  <c r="DI21" i="20"/>
  <c r="E52" i="20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67" i="20" s="1"/>
  <c r="E68" i="20" s="1"/>
  <c r="E69" i="20" s="1"/>
  <c r="E70" i="20" s="1"/>
  <c r="E71" i="20" s="1"/>
  <c r="E72" i="20" s="1"/>
  <c r="E73" i="20" s="1"/>
  <c r="E416" i="20"/>
  <c r="E412" i="20"/>
  <c r="E414" i="20"/>
  <c r="CL415" i="20"/>
  <c r="CM415" i="20"/>
  <c r="CM421" i="20"/>
  <c r="CL421" i="20"/>
  <c r="CM417" i="20"/>
  <c r="CL417" i="20"/>
  <c r="CM419" i="20"/>
  <c r="CL419" i="20"/>
  <c r="CM413" i="20"/>
  <c r="CL413" i="20"/>
  <c r="CL411" i="20"/>
  <c r="CM411" i="20"/>
  <c r="CM418" i="20"/>
  <c r="CL418" i="20"/>
  <c r="CM420" i="20"/>
  <c r="CL420" i="20"/>
  <c r="CM414" i="20"/>
  <c r="CL414" i="20"/>
  <c r="CM412" i="20"/>
  <c r="CL416" i="20"/>
  <c r="CK99" i="20"/>
  <c r="CK54" i="20"/>
  <c r="CM99" i="20"/>
  <c r="CM98" i="20"/>
  <c r="CL98" i="20"/>
  <c r="B101" i="20"/>
  <c r="CM100" i="20"/>
  <c r="CK100" i="20"/>
  <c r="A100" i="20"/>
  <c r="CL100" i="20"/>
  <c r="CM53" i="20"/>
  <c r="CM54" i="20"/>
  <c r="F100" i="20"/>
  <c r="A99" i="20"/>
  <c r="F101" i="20"/>
  <c r="D103" i="20"/>
  <c r="F102" i="20"/>
  <c r="F99" i="20"/>
  <c r="CL99" i="20"/>
  <c r="B56" i="20"/>
  <c r="CM55" i="20"/>
  <c r="CL54" i="20"/>
  <c r="CL52" i="20"/>
  <c r="A53" i="20"/>
  <c r="CK53" i="20"/>
  <c r="CL53" i="20"/>
  <c r="CK55" i="20"/>
  <c r="CL55" i="20"/>
  <c r="D54" i="20"/>
  <c r="D104" i="20" l="1"/>
  <c r="F103" i="20"/>
  <c r="B102" i="20"/>
  <c r="CM101" i="20"/>
  <c r="CL101" i="20"/>
  <c r="CK101" i="20"/>
  <c r="A101" i="20"/>
  <c r="CL56" i="20"/>
  <c r="CM56" i="20"/>
  <c r="CK56" i="20"/>
  <c r="B57" i="20"/>
  <c r="A54" i="20"/>
  <c r="D55" i="20"/>
  <c r="F54" i="20"/>
  <c r="CJ186" i="20"/>
  <c r="CJ163" i="20"/>
  <c r="CJ140" i="20"/>
  <c r="CJ94" i="20"/>
  <c r="CJ48" i="20"/>
  <c r="CJ25" i="20"/>
  <c r="DB408" i="20"/>
  <c r="DA408" i="20"/>
  <c r="CZ408" i="20"/>
  <c r="CY408" i="20"/>
  <c r="CX408" i="20"/>
  <c r="CW408" i="20"/>
  <c r="CV408" i="20"/>
  <c r="CU408" i="20"/>
  <c r="CT408" i="20"/>
  <c r="CS408" i="20"/>
  <c r="CR408" i="20"/>
  <c r="CQ408" i="20"/>
  <c r="CP408" i="20"/>
  <c r="CN408" i="20"/>
  <c r="CJ408" i="20"/>
  <c r="CK408" i="20" s="1"/>
  <c r="D408" i="20"/>
  <c r="A408" i="20"/>
  <c r="DB406" i="20"/>
  <c r="DA406" i="20"/>
  <c r="CZ406" i="20"/>
  <c r="CY406" i="20"/>
  <c r="CX406" i="20"/>
  <c r="CW406" i="20"/>
  <c r="CV406" i="20"/>
  <c r="CU406" i="20"/>
  <c r="CT406" i="20"/>
  <c r="CS406" i="20"/>
  <c r="CR406" i="20"/>
  <c r="CQ406" i="20"/>
  <c r="CP406" i="20"/>
  <c r="CN406" i="20"/>
  <c r="CJ406" i="20"/>
  <c r="CK406" i="20" s="1"/>
  <c r="D406" i="20"/>
  <c r="A406" i="20"/>
  <c r="DB407" i="20"/>
  <c r="DA407" i="20"/>
  <c r="CZ407" i="20"/>
  <c r="CY407" i="20"/>
  <c r="CX407" i="20"/>
  <c r="CW407" i="20"/>
  <c r="CV407" i="20"/>
  <c r="CU407" i="20"/>
  <c r="CT407" i="20"/>
  <c r="CS407" i="20"/>
  <c r="CR407" i="20"/>
  <c r="CQ407" i="20"/>
  <c r="CP407" i="20"/>
  <c r="CN407" i="20"/>
  <c r="CJ407" i="20"/>
  <c r="CK407" i="20" s="1"/>
  <c r="D407" i="20"/>
  <c r="A407" i="20"/>
  <c r="DB401" i="20"/>
  <c r="DA401" i="20"/>
  <c r="CZ401" i="20"/>
  <c r="CY401" i="20"/>
  <c r="CX401" i="20"/>
  <c r="CW401" i="20"/>
  <c r="CV401" i="20"/>
  <c r="CU401" i="20"/>
  <c r="CT401" i="20"/>
  <c r="CS401" i="20"/>
  <c r="CR401" i="20"/>
  <c r="CQ401" i="20"/>
  <c r="CP401" i="20"/>
  <c r="CN401" i="20"/>
  <c r="CJ401" i="20"/>
  <c r="CK401" i="20" s="1"/>
  <c r="D401" i="20"/>
  <c r="A401" i="20"/>
  <c r="DB409" i="20"/>
  <c r="DA409" i="20"/>
  <c r="CZ409" i="20"/>
  <c r="CY409" i="20"/>
  <c r="CX409" i="20"/>
  <c r="CW409" i="20"/>
  <c r="CV409" i="20"/>
  <c r="CU409" i="20"/>
  <c r="CT409" i="20"/>
  <c r="CS409" i="20"/>
  <c r="CR409" i="20"/>
  <c r="CQ409" i="20"/>
  <c r="CP409" i="20"/>
  <c r="CN409" i="20"/>
  <c r="CJ409" i="20"/>
  <c r="CK409" i="20" s="1"/>
  <c r="CM409" i="20" s="1"/>
  <c r="D409" i="20"/>
  <c r="A409" i="20"/>
  <c r="DB400" i="20"/>
  <c r="DA400" i="20"/>
  <c r="CZ400" i="20"/>
  <c r="CY400" i="20"/>
  <c r="CX400" i="20"/>
  <c r="CW400" i="20"/>
  <c r="CV400" i="20"/>
  <c r="CU400" i="20"/>
  <c r="CT400" i="20"/>
  <c r="CS400" i="20"/>
  <c r="CR400" i="20"/>
  <c r="CQ400" i="20"/>
  <c r="CP400" i="20"/>
  <c r="CN400" i="20"/>
  <c r="CJ400" i="20"/>
  <c r="CK400" i="20" s="1"/>
  <c r="CM400" i="20" s="1"/>
  <c r="D400" i="20"/>
  <c r="A400" i="20"/>
  <c r="DB410" i="20"/>
  <c r="DA410" i="20"/>
  <c r="CZ410" i="20"/>
  <c r="CY410" i="20"/>
  <c r="CX410" i="20"/>
  <c r="CW410" i="20"/>
  <c r="CV410" i="20"/>
  <c r="CU410" i="20"/>
  <c r="CT410" i="20"/>
  <c r="CS410" i="20"/>
  <c r="CR410" i="20"/>
  <c r="CQ410" i="20"/>
  <c r="CP410" i="20"/>
  <c r="CN410" i="20"/>
  <c r="CJ410" i="20"/>
  <c r="CK410" i="20" s="1"/>
  <c r="D410" i="20"/>
  <c r="A410" i="20"/>
  <c r="DB405" i="20"/>
  <c r="DA405" i="20"/>
  <c r="CZ405" i="20"/>
  <c r="CY405" i="20"/>
  <c r="CX405" i="20"/>
  <c r="CW405" i="20"/>
  <c r="CV405" i="20"/>
  <c r="CU405" i="20"/>
  <c r="CT405" i="20"/>
  <c r="CS405" i="20"/>
  <c r="CR405" i="20"/>
  <c r="CQ405" i="20"/>
  <c r="CP405" i="20"/>
  <c r="CN405" i="20"/>
  <c r="CJ405" i="20"/>
  <c r="CK405" i="20" s="1"/>
  <c r="D405" i="20"/>
  <c r="A405" i="20"/>
  <c r="DB403" i="20"/>
  <c r="DA403" i="20"/>
  <c r="CZ403" i="20"/>
  <c r="CY403" i="20"/>
  <c r="CX403" i="20"/>
  <c r="CW403" i="20"/>
  <c r="CV403" i="20"/>
  <c r="CU403" i="20"/>
  <c r="CT403" i="20"/>
  <c r="CS403" i="20"/>
  <c r="CR403" i="20"/>
  <c r="CQ403" i="20"/>
  <c r="CP403" i="20"/>
  <c r="CN403" i="20"/>
  <c r="CJ403" i="20"/>
  <c r="CK403" i="20" s="1"/>
  <c r="D403" i="20"/>
  <c r="A403" i="20"/>
  <c r="DB402" i="20"/>
  <c r="DA402" i="20"/>
  <c r="CZ402" i="20"/>
  <c r="CY402" i="20"/>
  <c r="CX402" i="20"/>
  <c r="CW402" i="20"/>
  <c r="CV402" i="20"/>
  <c r="CU402" i="20"/>
  <c r="CT402" i="20"/>
  <c r="CS402" i="20"/>
  <c r="CR402" i="20"/>
  <c r="CQ402" i="20"/>
  <c r="CP402" i="20"/>
  <c r="CN402" i="20"/>
  <c r="CJ402" i="20"/>
  <c r="CK402" i="20" s="1"/>
  <c r="D402" i="20"/>
  <c r="A402" i="20"/>
  <c r="CL102" i="20" l="1"/>
  <c r="CM102" i="20"/>
  <c r="CK102" i="20"/>
  <c r="B103" i="20"/>
  <c r="A102" i="20"/>
  <c r="D105" i="20"/>
  <c r="F104" i="20"/>
  <c r="D56" i="20"/>
  <c r="F55" i="20"/>
  <c r="A55" i="20"/>
  <c r="CK57" i="20"/>
  <c r="CM57" i="20"/>
  <c r="CL57" i="20"/>
  <c r="B58" i="20"/>
  <c r="CL410" i="20"/>
  <c r="CM410" i="20"/>
  <c r="CM403" i="20"/>
  <c r="CL403" i="20"/>
  <c r="CM408" i="20"/>
  <c r="CL408" i="20"/>
  <c r="CL405" i="20"/>
  <c r="CM405" i="20"/>
  <c r="CL402" i="20"/>
  <c r="CM402" i="20"/>
  <c r="CM407" i="20"/>
  <c r="CL407" i="20"/>
  <c r="CM406" i="20"/>
  <c r="CL406" i="20"/>
  <c r="CM401" i="20"/>
  <c r="CL401" i="20"/>
  <c r="CL400" i="20"/>
  <c r="CL409" i="20"/>
  <c r="CJ384" i="20"/>
  <c r="CK384" i="20" s="1"/>
  <c r="CL384" i="20" s="1"/>
  <c r="CJ386" i="20"/>
  <c r="CK386" i="20" s="1"/>
  <c r="CL386" i="20" s="1"/>
  <c r="CJ391" i="20"/>
  <c r="CK391" i="20" s="1"/>
  <c r="CL391" i="20" s="1"/>
  <c r="CJ392" i="20"/>
  <c r="CK392" i="20" s="1"/>
  <c r="CL392" i="20" s="1"/>
  <c r="CJ394" i="20"/>
  <c r="CK394" i="20" s="1"/>
  <c r="CL394" i="20" s="1"/>
  <c r="CJ399" i="20"/>
  <c r="CK399" i="20" s="1"/>
  <c r="CL399" i="20" s="1"/>
  <c r="CJ389" i="20"/>
  <c r="CK389" i="20" s="1"/>
  <c r="CL389" i="20" s="1"/>
  <c r="CJ398" i="20"/>
  <c r="CK398" i="20" s="1"/>
  <c r="CL398" i="20" s="1"/>
  <c r="CJ390" i="20"/>
  <c r="CK390" i="20" s="1"/>
  <c r="CL390" i="20" s="1"/>
  <c r="CJ396" i="20"/>
  <c r="CK396" i="20" s="1"/>
  <c r="CL396" i="20" s="1"/>
  <c r="CJ395" i="20"/>
  <c r="CK395" i="20" s="1"/>
  <c r="CL395" i="20" s="1"/>
  <c r="CJ397" i="20"/>
  <c r="CK397" i="20" s="1"/>
  <c r="CL397" i="20" s="1"/>
  <c r="CL103" i="20" l="1"/>
  <c r="CK103" i="20"/>
  <c r="A103" i="20"/>
  <c r="B104" i="20"/>
  <c r="CM103" i="20"/>
  <c r="F105" i="20"/>
  <c r="D106" i="20"/>
  <c r="F56" i="20"/>
  <c r="D57" i="20"/>
  <c r="A56" i="20"/>
  <c r="B59" i="20"/>
  <c r="CM58" i="20"/>
  <c r="CL58" i="20"/>
  <c r="CK58" i="20"/>
  <c r="DB397" i="20"/>
  <c r="DA397" i="20"/>
  <c r="CZ397" i="20"/>
  <c r="CY397" i="20"/>
  <c r="CX397" i="20"/>
  <c r="CW397" i="20"/>
  <c r="CV397" i="20"/>
  <c r="CU397" i="20"/>
  <c r="CT397" i="20"/>
  <c r="CS397" i="20"/>
  <c r="CR397" i="20"/>
  <c r="CQ397" i="20"/>
  <c r="CP397" i="20"/>
  <c r="CN397" i="20"/>
  <c r="D397" i="20"/>
  <c r="A397" i="20"/>
  <c r="DB395" i="20"/>
  <c r="DA395" i="20"/>
  <c r="CZ395" i="20"/>
  <c r="CY395" i="20"/>
  <c r="CX395" i="20"/>
  <c r="CW395" i="20"/>
  <c r="CV395" i="20"/>
  <c r="CU395" i="20"/>
  <c r="CT395" i="20"/>
  <c r="CS395" i="20"/>
  <c r="CR395" i="20"/>
  <c r="CQ395" i="20"/>
  <c r="CP395" i="20"/>
  <c r="CN395" i="20"/>
  <c r="D395" i="20"/>
  <c r="A395" i="20"/>
  <c r="DB396" i="20"/>
  <c r="DA396" i="20"/>
  <c r="CZ396" i="20"/>
  <c r="CY396" i="20"/>
  <c r="CX396" i="20"/>
  <c r="CW396" i="20"/>
  <c r="CV396" i="20"/>
  <c r="CU396" i="20"/>
  <c r="CT396" i="20"/>
  <c r="CS396" i="20"/>
  <c r="CR396" i="20"/>
  <c r="CQ396" i="20"/>
  <c r="CP396" i="20"/>
  <c r="CN396" i="20"/>
  <c r="D396" i="20"/>
  <c r="A396" i="20"/>
  <c r="DB390" i="20"/>
  <c r="DA390" i="20"/>
  <c r="CZ390" i="20"/>
  <c r="CY390" i="20"/>
  <c r="CX390" i="20"/>
  <c r="CW390" i="20"/>
  <c r="CV390" i="20"/>
  <c r="CU390" i="20"/>
  <c r="CT390" i="20"/>
  <c r="CS390" i="20"/>
  <c r="CR390" i="20"/>
  <c r="CQ390" i="20"/>
  <c r="CP390" i="20"/>
  <c r="CN390" i="20"/>
  <c r="D390" i="20"/>
  <c r="A390" i="20"/>
  <c r="DB398" i="20"/>
  <c r="DA398" i="20"/>
  <c r="CZ398" i="20"/>
  <c r="CY398" i="20"/>
  <c r="CX398" i="20"/>
  <c r="CW398" i="20"/>
  <c r="CV398" i="20"/>
  <c r="CU398" i="20"/>
  <c r="CT398" i="20"/>
  <c r="CS398" i="20"/>
  <c r="CR398" i="20"/>
  <c r="CQ398" i="20"/>
  <c r="CP398" i="20"/>
  <c r="CN398" i="20"/>
  <c r="D398" i="20"/>
  <c r="A398" i="20"/>
  <c r="DB389" i="20"/>
  <c r="DA389" i="20"/>
  <c r="CZ389" i="20"/>
  <c r="CY389" i="20"/>
  <c r="CX389" i="20"/>
  <c r="CW389" i="20"/>
  <c r="CV389" i="20"/>
  <c r="CU389" i="20"/>
  <c r="CT389" i="20"/>
  <c r="CS389" i="20"/>
  <c r="CR389" i="20"/>
  <c r="CQ389" i="20"/>
  <c r="CP389" i="20"/>
  <c r="CN389" i="20"/>
  <c r="D389" i="20"/>
  <c r="A389" i="20"/>
  <c r="DB399" i="20"/>
  <c r="DA399" i="20"/>
  <c r="CZ399" i="20"/>
  <c r="CY399" i="20"/>
  <c r="CX399" i="20"/>
  <c r="CW399" i="20"/>
  <c r="CV399" i="20"/>
  <c r="CU399" i="20"/>
  <c r="CT399" i="20"/>
  <c r="CS399" i="20"/>
  <c r="CR399" i="20"/>
  <c r="CQ399" i="20"/>
  <c r="CP399" i="20"/>
  <c r="CN399" i="20"/>
  <c r="CM399" i="20"/>
  <c r="D399" i="20"/>
  <c r="A399" i="20"/>
  <c r="DB394" i="20"/>
  <c r="DA394" i="20"/>
  <c r="CZ394" i="20"/>
  <c r="CY394" i="20"/>
  <c r="CX394" i="20"/>
  <c r="CW394" i="20"/>
  <c r="CV394" i="20"/>
  <c r="CU394" i="20"/>
  <c r="CT394" i="20"/>
  <c r="CS394" i="20"/>
  <c r="CR394" i="20"/>
  <c r="CQ394" i="20"/>
  <c r="CP394" i="20"/>
  <c r="CN394" i="20"/>
  <c r="CM394" i="20"/>
  <c r="D394" i="20"/>
  <c r="A394" i="20"/>
  <c r="DB392" i="20"/>
  <c r="DA392" i="20"/>
  <c r="CZ392" i="20"/>
  <c r="CY392" i="20"/>
  <c r="CX392" i="20"/>
  <c r="CW392" i="20"/>
  <c r="CV392" i="20"/>
  <c r="CU392" i="20"/>
  <c r="CT392" i="20"/>
  <c r="CS392" i="20"/>
  <c r="CR392" i="20"/>
  <c r="CQ392" i="20"/>
  <c r="CP392" i="20"/>
  <c r="CN392" i="20"/>
  <c r="CM392" i="20"/>
  <c r="D392" i="20"/>
  <c r="A392" i="20"/>
  <c r="DB391" i="20"/>
  <c r="DA391" i="20"/>
  <c r="CZ391" i="20"/>
  <c r="CY391" i="20"/>
  <c r="CX391" i="20"/>
  <c r="CW391" i="20"/>
  <c r="CV391" i="20"/>
  <c r="CU391" i="20"/>
  <c r="CT391" i="20"/>
  <c r="CS391" i="20"/>
  <c r="CR391" i="20"/>
  <c r="CQ391" i="20"/>
  <c r="CP391" i="20"/>
  <c r="CN391" i="20"/>
  <c r="D391" i="20"/>
  <c r="A391" i="20"/>
  <c r="CJ185" i="20"/>
  <c r="CJ162" i="20"/>
  <c r="CJ139" i="20"/>
  <c r="CJ93" i="20"/>
  <c r="CJ47" i="20"/>
  <c r="CJ24" i="20"/>
  <c r="D107" i="20" l="1"/>
  <c r="F106" i="20"/>
  <c r="CM104" i="20"/>
  <c r="A104" i="20"/>
  <c r="CL104" i="20"/>
  <c r="B105" i="20"/>
  <c r="CK104" i="20"/>
  <c r="CL59" i="20"/>
  <c r="B60" i="20"/>
  <c r="CM59" i="20"/>
  <c r="CK59" i="20"/>
  <c r="F57" i="20"/>
  <c r="D58" i="20"/>
  <c r="A57" i="20"/>
  <c r="CM397" i="20"/>
  <c r="CM395" i="20"/>
  <c r="CM389" i="20"/>
  <c r="CM398" i="20"/>
  <c r="CM391" i="20"/>
  <c r="CM390" i="20"/>
  <c r="CM396" i="20"/>
  <c r="B106" i="20" l="1"/>
  <c r="A105" i="20"/>
  <c r="CM105" i="20"/>
  <c r="CL105" i="20"/>
  <c r="CK105" i="20"/>
  <c r="D108" i="20"/>
  <c r="F107" i="20"/>
  <c r="D59" i="20"/>
  <c r="F58" i="20"/>
  <c r="A58" i="20"/>
  <c r="CK60" i="20"/>
  <c r="CL60" i="20"/>
  <c r="B61" i="20"/>
  <c r="CM60" i="20"/>
  <c r="DB386" i="20"/>
  <c r="DA386" i="20"/>
  <c r="CZ386" i="20"/>
  <c r="CY386" i="20"/>
  <c r="CX386" i="20"/>
  <c r="CW386" i="20"/>
  <c r="CV386" i="20"/>
  <c r="CU386" i="20"/>
  <c r="CT386" i="20"/>
  <c r="CS386" i="20"/>
  <c r="CR386" i="20"/>
  <c r="CQ386" i="20"/>
  <c r="CP386" i="20"/>
  <c r="CN386" i="20"/>
  <c r="D386" i="20"/>
  <c r="A386" i="20"/>
  <c r="DB384" i="20"/>
  <c r="DA384" i="20"/>
  <c r="CZ384" i="20"/>
  <c r="CY384" i="20"/>
  <c r="CX384" i="20"/>
  <c r="CW384" i="20"/>
  <c r="CV384" i="20"/>
  <c r="CU384" i="20"/>
  <c r="CT384" i="20"/>
  <c r="CS384" i="20"/>
  <c r="CR384" i="20"/>
  <c r="CQ384" i="20"/>
  <c r="CP384" i="20"/>
  <c r="CN384" i="20"/>
  <c r="D384" i="20"/>
  <c r="A384" i="20"/>
  <c r="DB385" i="20"/>
  <c r="DA385" i="20"/>
  <c r="CZ385" i="20"/>
  <c r="CY385" i="20"/>
  <c r="CX385" i="20"/>
  <c r="CW385" i="20"/>
  <c r="CV385" i="20"/>
  <c r="CU385" i="20"/>
  <c r="CT385" i="20"/>
  <c r="CS385" i="20"/>
  <c r="CR385" i="20"/>
  <c r="CQ385" i="20"/>
  <c r="CP385" i="20"/>
  <c r="CN385" i="20"/>
  <c r="CJ385" i="20"/>
  <c r="CK385" i="20" s="1"/>
  <c r="D385" i="20"/>
  <c r="A385" i="20"/>
  <c r="DB379" i="20"/>
  <c r="DA379" i="20"/>
  <c r="CZ379" i="20"/>
  <c r="CY379" i="20"/>
  <c r="CX379" i="20"/>
  <c r="CW379" i="20"/>
  <c r="CV379" i="20"/>
  <c r="CU379" i="20"/>
  <c r="CT379" i="20"/>
  <c r="CS379" i="20"/>
  <c r="CR379" i="20"/>
  <c r="CQ379" i="20"/>
  <c r="CP379" i="20"/>
  <c r="CN379" i="20"/>
  <c r="CJ379" i="20"/>
  <c r="CK379" i="20" s="1"/>
  <c r="CM379" i="20" s="1"/>
  <c r="D379" i="20"/>
  <c r="A379" i="20"/>
  <c r="DB387" i="20"/>
  <c r="DA387" i="20"/>
  <c r="CZ387" i="20"/>
  <c r="CY387" i="20"/>
  <c r="CX387" i="20"/>
  <c r="CW387" i="20"/>
  <c r="CV387" i="20"/>
  <c r="CU387" i="20"/>
  <c r="CT387" i="20"/>
  <c r="CS387" i="20"/>
  <c r="CR387" i="20"/>
  <c r="CQ387" i="20"/>
  <c r="CP387" i="20"/>
  <c r="CN387" i="20"/>
  <c r="CJ387" i="20"/>
  <c r="CK387" i="20" s="1"/>
  <c r="CM387" i="20" s="1"/>
  <c r="D387" i="20"/>
  <c r="A387" i="20"/>
  <c r="DB378" i="20"/>
  <c r="DA378" i="20"/>
  <c r="CZ378" i="20"/>
  <c r="CY378" i="20"/>
  <c r="CX378" i="20"/>
  <c r="CW378" i="20"/>
  <c r="CV378" i="20"/>
  <c r="CU378" i="20"/>
  <c r="CT378" i="20"/>
  <c r="CS378" i="20"/>
  <c r="CR378" i="20"/>
  <c r="CQ378" i="20"/>
  <c r="CP378" i="20"/>
  <c r="CN378" i="20"/>
  <c r="CJ378" i="20"/>
  <c r="CK378" i="20" s="1"/>
  <c r="D378" i="20"/>
  <c r="A378" i="20"/>
  <c r="DB388" i="20"/>
  <c r="DA388" i="20"/>
  <c r="CZ388" i="20"/>
  <c r="CY388" i="20"/>
  <c r="CX388" i="20"/>
  <c r="CW388" i="20"/>
  <c r="CV388" i="20"/>
  <c r="CU388" i="20"/>
  <c r="CT388" i="20"/>
  <c r="CS388" i="20"/>
  <c r="CR388" i="20"/>
  <c r="CQ388" i="20"/>
  <c r="CP388" i="20"/>
  <c r="CN388" i="20"/>
  <c r="CJ388" i="20"/>
  <c r="CK388" i="20" s="1"/>
  <c r="D388" i="20"/>
  <c r="A388" i="20"/>
  <c r="DB383" i="20"/>
  <c r="DA383" i="20"/>
  <c r="CZ383" i="20"/>
  <c r="CY383" i="20"/>
  <c r="CX383" i="20"/>
  <c r="CW383" i="20"/>
  <c r="CV383" i="20"/>
  <c r="CU383" i="20"/>
  <c r="CT383" i="20"/>
  <c r="CS383" i="20"/>
  <c r="CR383" i="20"/>
  <c r="CQ383" i="20"/>
  <c r="CP383" i="20"/>
  <c r="CN383" i="20"/>
  <c r="CJ383" i="20"/>
  <c r="CK383" i="20" s="1"/>
  <c r="D383" i="20"/>
  <c r="A383" i="20"/>
  <c r="DB381" i="20"/>
  <c r="DA381" i="20"/>
  <c r="CZ381" i="20"/>
  <c r="CY381" i="20"/>
  <c r="CX381" i="20"/>
  <c r="CW381" i="20"/>
  <c r="CV381" i="20"/>
  <c r="CU381" i="20"/>
  <c r="CT381" i="20"/>
  <c r="CS381" i="20"/>
  <c r="CR381" i="20"/>
  <c r="CQ381" i="20"/>
  <c r="CP381" i="20"/>
  <c r="CN381" i="20"/>
  <c r="CJ381" i="20"/>
  <c r="CK381" i="20" s="1"/>
  <c r="D381" i="20"/>
  <c r="A381" i="20"/>
  <c r="DB380" i="20"/>
  <c r="DA380" i="20"/>
  <c r="CZ380" i="20"/>
  <c r="CY380" i="20"/>
  <c r="CX380" i="20"/>
  <c r="CW380" i="20"/>
  <c r="CV380" i="20"/>
  <c r="CU380" i="20"/>
  <c r="CT380" i="20"/>
  <c r="CS380" i="20"/>
  <c r="CR380" i="20"/>
  <c r="CQ380" i="20"/>
  <c r="CP380" i="20"/>
  <c r="CN380" i="20"/>
  <c r="CJ380" i="20"/>
  <c r="CK380" i="20" s="1"/>
  <c r="D380" i="20"/>
  <c r="A380" i="20"/>
  <c r="CJ184" i="20"/>
  <c r="CJ161" i="20"/>
  <c r="CJ138" i="20"/>
  <c r="CJ92" i="20"/>
  <c r="CJ46" i="20"/>
  <c r="CJ23" i="20"/>
  <c r="F108" i="20" l="1"/>
  <c r="D109" i="20"/>
  <c r="B107" i="20"/>
  <c r="CM106" i="20"/>
  <c r="CK106" i="20"/>
  <c r="A106" i="20"/>
  <c r="CL106" i="20"/>
  <c r="CM61" i="20"/>
  <c r="CL61" i="20"/>
  <c r="CK61" i="20"/>
  <c r="B62" i="20"/>
  <c r="D60" i="20"/>
  <c r="F59" i="20"/>
  <c r="A59" i="20"/>
  <c r="CM384" i="20"/>
  <c r="CM386" i="20"/>
  <c r="CM383" i="20"/>
  <c r="CL383" i="20"/>
  <c r="CM380" i="20"/>
  <c r="CL380" i="20"/>
  <c r="CM388" i="20"/>
  <c r="CL388" i="20"/>
  <c r="CM385" i="20"/>
  <c r="CL385" i="20"/>
  <c r="CL381" i="20"/>
  <c r="CM381" i="20"/>
  <c r="CL378" i="20"/>
  <c r="CM378" i="20"/>
  <c r="CL379" i="20"/>
  <c r="CL387" i="20"/>
  <c r="F109" i="20" l="1"/>
  <c r="D110" i="20"/>
  <c r="CM107" i="20"/>
  <c r="CK107" i="20"/>
  <c r="B108" i="20"/>
  <c r="CL107" i="20"/>
  <c r="A107" i="20"/>
  <c r="D61" i="20"/>
  <c r="F60" i="20"/>
  <c r="A60" i="20"/>
  <c r="B63" i="20"/>
  <c r="CM62" i="20"/>
  <c r="CL62" i="20"/>
  <c r="CK62" i="20"/>
  <c r="D375" i="20"/>
  <c r="A375" i="20"/>
  <c r="D373" i="20"/>
  <c r="A373" i="20"/>
  <c r="D374" i="20"/>
  <c r="A374" i="20"/>
  <c r="D368" i="20"/>
  <c r="A368" i="20"/>
  <c r="D376" i="20"/>
  <c r="A376" i="20"/>
  <c r="D367" i="20"/>
  <c r="A367" i="20"/>
  <c r="D377" i="20"/>
  <c r="A377" i="20"/>
  <c r="D372" i="20"/>
  <c r="A372" i="20"/>
  <c r="D370" i="20"/>
  <c r="A370" i="20"/>
  <c r="D369" i="20"/>
  <c r="A369" i="20"/>
  <c r="CJ183" i="20"/>
  <c r="CJ160" i="20"/>
  <c r="CJ137" i="20"/>
  <c r="CJ91" i="20"/>
  <c r="CJ45" i="20"/>
  <c r="CJ22" i="20"/>
  <c r="B109" i="20" l="1"/>
  <c r="CM108" i="20"/>
  <c r="CL108" i="20"/>
  <c r="A108" i="20"/>
  <c r="CK108" i="20"/>
  <c r="D111" i="20"/>
  <c r="F110" i="20"/>
  <c r="CL63" i="20"/>
  <c r="CK63" i="20"/>
  <c r="CM63" i="20"/>
  <c r="B64" i="20"/>
  <c r="F61" i="20"/>
  <c r="D62" i="20"/>
  <c r="A61" i="20"/>
  <c r="F111" i="20" l="1"/>
  <c r="D112" i="20"/>
  <c r="CL109" i="20"/>
  <c r="CK109" i="20"/>
  <c r="A109" i="20"/>
  <c r="B110" i="20"/>
  <c r="CM109" i="20"/>
  <c r="CK64" i="20"/>
  <c r="B65" i="20"/>
  <c r="CM64" i="20"/>
  <c r="CL64" i="20"/>
  <c r="F62" i="20"/>
  <c r="D63" i="20"/>
  <c r="A62" i="20"/>
  <c r="D364" i="20"/>
  <c r="A364" i="20"/>
  <c r="D362" i="20"/>
  <c r="A362" i="20"/>
  <c r="D363" i="20"/>
  <c r="A363" i="20"/>
  <c r="D357" i="20"/>
  <c r="A357" i="20"/>
  <c r="D365" i="20"/>
  <c r="A365" i="20"/>
  <c r="D356" i="20"/>
  <c r="A356" i="20"/>
  <c r="D366" i="20"/>
  <c r="A366" i="20"/>
  <c r="D361" i="20"/>
  <c r="A361" i="20"/>
  <c r="D359" i="20"/>
  <c r="A359" i="20"/>
  <c r="D358" i="20"/>
  <c r="A358" i="20"/>
  <c r="CJ182" i="20"/>
  <c r="CJ159" i="20"/>
  <c r="CJ136" i="20"/>
  <c r="CJ90" i="20"/>
  <c r="CJ44" i="20"/>
  <c r="CJ21" i="20"/>
  <c r="B111" i="20" l="1"/>
  <c r="CM110" i="20"/>
  <c r="CK110" i="20"/>
  <c r="A110" i="20"/>
  <c r="CL110" i="20"/>
  <c r="F112" i="20"/>
  <c r="D113" i="20"/>
  <c r="D64" i="20"/>
  <c r="F63" i="20"/>
  <c r="A63" i="20"/>
  <c r="CL65" i="20"/>
  <c r="B66" i="20"/>
  <c r="CK65" i="20"/>
  <c r="CM65" i="20"/>
  <c r="D114" i="20" l="1"/>
  <c r="F113" i="20"/>
  <c r="B112" i="20"/>
  <c r="CL111" i="20"/>
  <c r="CK111" i="20"/>
  <c r="A111" i="20"/>
  <c r="CM111" i="20"/>
  <c r="F64" i="20"/>
  <c r="D65" i="20"/>
  <c r="A64" i="20"/>
  <c r="CM66" i="20"/>
  <c r="CL66" i="20"/>
  <c r="B67" i="20"/>
  <c r="CK66" i="20"/>
  <c r="D115" i="20" l="1"/>
  <c r="F114" i="20"/>
  <c r="B113" i="20"/>
  <c r="CL112" i="20"/>
  <c r="CK112" i="20"/>
  <c r="A112" i="20"/>
  <c r="CM112" i="20"/>
  <c r="D66" i="20"/>
  <c r="F65" i="20"/>
  <c r="A65" i="20"/>
  <c r="B68" i="20"/>
  <c r="CL67" i="20"/>
  <c r="CK67" i="20"/>
  <c r="CM67" i="20"/>
  <c r="D353" i="20"/>
  <c r="A353" i="20"/>
  <c r="D351" i="20"/>
  <c r="A351" i="20"/>
  <c r="D352" i="20"/>
  <c r="A352" i="20"/>
  <c r="D346" i="20"/>
  <c r="A346" i="20"/>
  <c r="D354" i="20"/>
  <c r="A354" i="20"/>
  <c r="D345" i="20"/>
  <c r="A345" i="20"/>
  <c r="D355" i="20"/>
  <c r="A355" i="20"/>
  <c r="D350" i="20"/>
  <c r="A350" i="20"/>
  <c r="D348" i="20"/>
  <c r="A348" i="20"/>
  <c r="D347" i="20"/>
  <c r="A347" i="20"/>
  <c r="CJ181" i="20"/>
  <c r="CJ158" i="20"/>
  <c r="CJ135" i="20"/>
  <c r="CJ89" i="20"/>
  <c r="CJ43" i="20"/>
  <c r="CJ20" i="20"/>
  <c r="DC113" i="20" l="1"/>
  <c r="CD113" i="20"/>
  <c r="CE113" i="20"/>
  <c r="CH113" i="20"/>
  <c r="CO113" i="20"/>
  <c r="CD112" i="20"/>
  <c r="CO66" i="20"/>
  <c r="CO112" i="20"/>
  <c r="CH66" i="20"/>
  <c r="CE66" i="20"/>
  <c r="CH112" i="20"/>
  <c r="CD66" i="20"/>
  <c r="CE112" i="20"/>
  <c r="DC112" i="20"/>
  <c r="CG112" i="20" s="1"/>
  <c r="DC66" i="20"/>
  <c r="T112" i="20"/>
  <c r="O112" i="20"/>
  <c r="BR112" i="20"/>
  <c r="AA112" i="20"/>
  <c r="AM112" i="20"/>
  <c r="AJ112" i="20"/>
  <c r="AO112" i="20"/>
  <c r="H112" i="20"/>
  <c r="AP112" i="20"/>
  <c r="CQ112" i="20"/>
  <c r="CP112" i="20"/>
  <c r="AN112" i="20"/>
  <c r="BC112" i="20"/>
  <c r="AG112" i="20"/>
  <c r="AX112" i="20"/>
  <c r="AQ112" i="20"/>
  <c r="AR112" i="20"/>
  <c r="Q112" i="20"/>
  <c r="AV112" i="20"/>
  <c r="BB112" i="20"/>
  <c r="BQ112" i="20"/>
  <c r="AU112" i="20"/>
  <c r="BF112" i="20"/>
  <c r="AY112" i="20"/>
  <c r="AZ112" i="20"/>
  <c r="BD112" i="20"/>
  <c r="BU112" i="20"/>
  <c r="BM112" i="20"/>
  <c r="CV112" i="20"/>
  <c r="BI112" i="20"/>
  <c r="BN112" i="20"/>
  <c r="BO112" i="20"/>
  <c r="BP112" i="20"/>
  <c r="I112" i="20"/>
  <c r="CW112" i="20"/>
  <c r="CA112" i="20"/>
  <c r="CB112" i="20" s="1"/>
  <c r="U112" i="20"/>
  <c r="CS112" i="20"/>
  <c r="Z112" i="20" s="1"/>
  <c r="BX112" i="20"/>
  <c r="AK112" i="20"/>
  <c r="BJ112" i="20"/>
  <c r="BK112" i="20" s="1"/>
  <c r="X112" i="20"/>
  <c r="Y112" i="20" s="1"/>
  <c r="CR112" i="20"/>
  <c r="AT112" i="20"/>
  <c r="CY112" i="20"/>
  <c r="BT112" i="20" s="1"/>
  <c r="DA112" i="20"/>
  <c r="CT112" i="20"/>
  <c r="AS112" i="20"/>
  <c r="AL112" i="20"/>
  <c r="AW112" i="20"/>
  <c r="P112" i="20"/>
  <c r="BE112" i="20"/>
  <c r="J112" i="20"/>
  <c r="K112" i="20" s="1"/>
  <c r="DB112" i="20"/>
  <c r="CU112" i="20"/>
  <c r="BA112" i="20"/>
  <c r="CN112" i="20"/>
  <c r="L112" i="20" s="1"/>
  <c r="CZ112" i="20"/>
  <c r="AD112" i="20"/>
  <c r="CX112" i="20"/>
  <c r="BL112" i="20" s="1"/>
  <c r="R112" i="20"/>
  <c r="S112" i="20"/>
  <c r="CU113" i="20"/>
  <c r="CL113" i="20"/>
  <c r="BX113" i="20"/>
  <c r="BP113" i="20"/>
  <c r="AZ113" i="20"/>
  <c r="AR113" i="20"/>
  <c r="AJ113" i="20"/>
  <c r="T113" i="20"/>
  <c r="DB113" i="20"/>
  <c r="CT113" i="20"/>
  <c r="CK113" i="20"/>
  <c r="BO113" i="20"/>
  <c r="AY113" i="20"/>
  <c r="AQ113" i="20"/>
  <c r="AA113" i="20"/>
  <c r="S113" i="20"/>
  <c r="A113" i="20"/>
  <c r="DA113" i="20"/>
  <c r="CS113" i="20"/>
  <c r="BN113" i="20"/>
  <c r="BF113" i="20"/>
  <c r="AX113" i="20"/>
  <c r="AP113" i="20"/>
  <c r="R113" i="20"/>
  <c r="J113" i="20"/>
  <c r="CZ113" i="20"/>
  <c r="CR113" i="20"/>
  <c r="BU113" i="20"/>
  <c r="BV113" i="20" s="1"/>
  <c r="BM113" i="20"/>
  <c r="BE113" i="20"/>
  <c r="AW113" i="20"/>
  <c r="AO113" i="20"/>
  <c r="AG113" i="20"/>
  <c r="AH113" i="20" s="1"/>
  <c r="Q113" i="20"/>
  <c r="I113" i="20"/>
  <c r="CW113" i="20"/>
  <c r="CA113" i="20"/>
  <c r="AU113" i="20"/>
  <c r="O113" i="20"/>
  <c r="CV113" i="20"/>
  <c r="AI113" i="20" s="1"/>
  <c r="BJ113" i="20"/>
  <c r="AT113" i="20"/>
  <c r="AD113" i="20"/>
  <c r="AE113" i="20" s="1"/>
  <c r="CP113" i="20"/>
  <c r="BD113" i="20"/>
  <c r="AN113" i="20"/>
  <c r="X113" i="20"/>
  <c r="H113" i="20"/>
  <c r="CN113" i="20"/>
  <c r="BC113" i="20"/>
  <c r="AM113" i="20"/>
  <c r="CX113" i="20"/>
  <c r="CQ113" i="20"/>
  <c r="BI113" i="20"/>
  <c r="BA113" i="20"/>
  <c r="U113" i="20"/>
  <c r="AV113" i="20"/>
  <c r="P113" i="20"/>
  <c r="CY113" i="20"/>
  <c r="AL113" i="20"/>
  <c r="CM113" i="20"/>
  <c r="AK113" i="20"/>
  <c r="BR113" i="20"/>
  <c r="B114" i="20"/>
  <c r="BQ113" i="20"/>
  <c r="BB113" i="20"/>
  <c r="AS113" i="20"/>
  <c r="F115" i="20"/>
  <c r="D116" i="20"/>
  <c r="D67" i="20"/>
  <c r="F66" i="20"/>
  <c r="AV66" i="20"/>
  <c r="AY66" i="20"/>
  <c r="CW66" i="20"/>
  <c r="U66" i="20"/>
  <c r="T66" i="20"/>
  <c r="S66" i="20"/>
  <c r="BU66" i="20"/>
  <c r="R66" i="20"/>
  <c r="A66" i="20"/>
  <c r="AG66" i="20"/>
  <c r="CU66" i="20"/>
  <c r="AA66" i="20"/>
  <c r="P66" i="20"/>
  <c r="CN66" i="20"/>
  <c r="BN66" i="20"/>
  <c r="BJ66" i="20"/>
  <c r="I66" i="20"/>
  <c r="BQ66" i="20"/>
  <c r="AD66" i="20"/>
  <c r="AK66" i="20"/>
  <c r="CR66" i="20"/>
  <c r="W66" i="20" s="1"/>
  <c r="AN66" i="20"/>
  <c r="AP66" i="20"/>
  <c r="J66" i="20"/>
  <c r="K66" i="20" s="1"/>
  <c r="AJ66" i="20"/>
  <c r="CA66" i="20"/>
  <c r="CB66" i="20" s="1"/>
  <c r="X66" i="20"/>
  <c r="BX66" i="20"/>
  <c r="CV66" i="20"/>
  <c r="AI66" i="20" s="1"/>
  <c r="DB66" i="20"/>
  <c r="O66" i="20"/>
  <c r="CX66" i="20"/>
  <c r="BO66" i="20"/>
  <c r="CS66" i="20"/>
  <c r="DA66" i="20"/>
  <c r="BR66" i="20"/>
  <c r="H66" i="20"/>
  <c r="BF66" i="20"/>
  <c r="BM66" i="20"/>
  <c r="BI66" i="20"/>
  <c r="BD66" i="20"/>
  <c r="AO66" i="20"/>
  <c r="AL66" i="20"/>
  <c r="Q66" i="20"/>
  <c r="AS66" i="20"/>
  <c r="CY66" i="20"/>
  <c r="CZ66" i="20"/>
  <c r="BW66" i="20" s="1"/>
  <c r="BP66" i="20"/>
  <c r="AW66" i="20"/>
  <c r="BE66" i="20"/>
  <c r="BC66" i="20"/>
  <c r="BA66" i="20"/>
  <c r="CT66" i="20"/>
  <c r="BB66" i="20"/>
  <c r="CQ66" i="20"/>
  <c r="N66" i="20" s="1"/>
  <c r="CP66" i="20"/>
  <c r="M66" i="20" s="1"/>
  <c r="AX66" i="20"/>
  <c r="AM66" i="20"/>
  <c r="AU66" i="20"/>
  <c r="AT66" i="20"/>
  <c r="AR66" i="20"/>
  <c r="AQ66" i="20"/>
  <c r="AZ66" i="20"/>
  <c r="B69" i="20"/>
  <c r="CM68" i="20"/>
  <c r="CK68" i="20"/>
  <c r="CL68" i="20"/>
  <c r="DB5" i="20"/>
  <c r="DA5" i="20"/>
  <c r="CZ5" i="20"/>
  <c r="CY5" i="20"/>
  <c r="CX5" i="20"/>
  <c r="CW5" i="20"/>
  <c r="CV5" i="20"/>
  <c r="CU5" i="20"/>
  <c r="CT5" i="20"/>
  <c r="CS5" i="20"/>
  <c r="CR5" i="20"/>
  <c r="CQ5" i="20"/>
  <c r="CP5" i="20"/>
  <c r="CN5" i="20"/>
  <c r="BS66" i="20" l="1"/>
  <c r="AE66" i="20"/>
  <c r="AF66" i="20"/>
  <c r="CC112" i="20"/>
  <c r="CF112" i="20"/>
  <c r="BT66" i="20"/>
  <c r="L66" i="20"/>
  <c r="AC66" i="20"/>
  <c r="BH113" i="20"/>
  <c r="CG66" i="20"/>
  <c r="L113" i="20"/>
  <c r="BY112" i="20"/>
  <c r="BZ112" i="20"/>
  <c r="AH112" i="20"/>
  <c r="AB113" i="20"/>
  <c r="AI112" i="20"/>
  <c r="CF113" i="20"/>
  <c r="N113" i="20"/>
  <c r="M113" i="20"/>
  <c r="BT113" i="20"/>
  <c r="BZ113" i="20"/>
  <c r="BW113" i="20"/>
  <c r="Z66" i="20"/>
  <c r="AH66" i="20"/>
  <c r="BK113" i="20"/>
  <c r="K113" i="20"/>
  <c r="CC113" i="20"/>
  <c r="BS113" i="20"/>
  <c r="Y113" i="20"/>
  <c r="AE112" i="20"/>
  <c r="BW112" i="20"/>
  <c r="BY66" i="20"/>
  <c r="AB66" i="20"/>
  <c r="V66" i="20"/>
  <c r="W113" i="20"/>
  <c r="Z113" i="20"/>
  <c r="BY113" i="20"/>
  <c r="CI112" i="20"/>
  <c r="BZ66" i="20"/>
  <c r="Y66" i="20"/>
  <c r="BH66" i="20"/>
  <c r="AC113" i="20"/>
  <c r="CI66" i="20"/>
  <c r="AF113" i="20"/>
  <c r="AF112" i="20"/>
  <c r="AC112" i="20"/>
  <c r="BG112" i="20"/>
  <c r="V113" i="20"/>
  <c r="CI113" i="20"/>
  <c r="BL66" i="20"/>
  <c r="BK66" i="20"/>
  <c r="V112" i="20"/>
  <c r="BV66" i="20"/>
  <c r="AB112" i="20"/>
  <c r="BG66" i="20"/>
  <c r="CC66" i="20"/>
  <c r="CB113" i="20"/>
  <c r="BG113" i="20"/>
  <c r="W112" i="20"/>
  <c r="BH112" i="20"/>
  <c r="BV112" i="20"/>
  <c r="M112" i="20"/>
  <c r="BS112" i="20"/>
  <c r="CF66" i="20"/>
  <c r="BL113" i="20"/>
  <c r="N112" i="20"/>
  <c r="CG113" i="20"/>
  <c r="DC114" i="20"/>
  <c r="CH114" i="20"/>
  <c r="CO114" i="20"/>
  <c r="CE114" i="20"/>
  <c r="CD114" i="20"/>
  <c r="DC67" i="20"/>
  <c r="CO67" i="20"/>
  <c r="CH67" i="20"/>
  <c r="CE67" i="20"/>
  <c r="CD67" i="20"/>
  <c r="F116" i="20"/>
  <c r="D117" i="20"/>
  <c r="B115" i="20"/>
  <c r="DB114" i="20"/>
  <c r="CT114" i="20"/>
  <c r="CK114" i="20"/>
  <c r="BO114" i="20"/>
  <c r="AY114" i="20"/>
  <c r="AQ114" i="20"/>
  <c r="AA114" i="20"/>
  <c r="S114" i="20"/>
  <c r="A114" i="20"/>
  <c r="DA114" i="20"/>
  <c r="CS114" i="20"/>
  <c r="BN114" i="20"/>
  <c r="BF114" i="20"/>
  <c r="AX114" i="20"/>
  <c r="AP114" i="20"/>
  <c r="R114" i="20"/>
  <c r="J114" i="20"/>
  <c r="CZ114" i="20"/>
  <c r="CR114" i="20"/>
  <c r="BU114" i="20"/>
  <c r="BV114" i="20" s="1"/>
  <c r="BM114" i="20"/>
  <c r="BE114" i="20"/>
  <c r="AW114" i="20"/>
  <c r="AO114" i="20"/>
  <c r="AG114" i="20"/>
  <c r="Q114" i="20"/>
  <c r="I114" i="20"/>
  <c r="CY114" i="20"/>
  <c r="BT114" i="20" s="1"/>
  <c r="CQ114" i="20"/>
  <c r="BD114" i="20"/>
  <c r="AV114" i="20"/>
  <c r="AN114" i="20"/>
  <c r="X114" i="20"/>
  <c r="P114" i="20"/>
  <c r="H114" i="20"/>
  <c r="CU114" i="20"/>
  <c r="AF114" i="20" s="1"/>
  <c r="BI114" i="20"/>
  <c r="AS114" i="20"/>
  <c r="CP114" i="20"/>
  <c r="BX114" i="20"/>
  <c r="AR114" i="20"/>
  <c r="CM114" i="20"/>
  <c r="BR114" i="20"/>
  <c r="BS114" i="20" s="1"/>
  <c r="BB114" i="20"/>
  <c r="AL114" i="20"/>
  <c r="CL114" i="20"/>
  <c r="BQ114" i="20"/>
  <c r="BA114" i="20"/>
  <c r="AK114" i="20"/>
  <c r="U114" i="20"/>
  <c r="V114" i="20" s="1"/>
  <c r="CV114" i="20"/>
  <c r="BJ114" i="20"/>
  <c r="AD114" i="20"/>
  <c r="AE114" i="20" s="1"/>
  <c r="CN114" i="20"/>
  <c r="BC114" i="20"/>
  <c r="CA114" i="20"/>
  <c r="AU114" i="20"/>
  <c r="O114" i="20"/>
  <c r="AT114" i="20"/>
  <c r="AZ114" i="20"/>
  <c r="CX114" i="20"/>
  <c r="BL114" i="20" s="1"/>
  <c r="AJ114" i="20"/>
  <c r="CW114" i="20"/>
  <c r="AM114" i="20"/>
  <c r="T114" i="20"/>
  <c r="BP114" i="20"/>
  <c r="B70" i="20"/>
  <c r="CM69" i="20"/>
  <c r="CL69" i="20"/>
  <c r="CK69" i="20"/>
  <c r="F67" i="20"/>
  <c r="D68" i="20"/>
  <c r="O67" i="20"/>
  <c r="AA67" i="20"/>
  <c r="Q67" i="20"/>
  <c r="DB67" i="20"/>
  <c r="CN67" i="20"/>
  <c r="AV67" i="20"/>
  <c r="AK67" i="20"/>
  <c r="U67" i="20"/>
  <c r="DA67" i="20"/>
  <c r="H67" i="20"/>
  <c r="CQ67" i="20"/>
  <c r="AL67" i="20"/>
  <c r="BF67" i="20"/>
  <c r="CX67" i="20"/>
  <c r="I67" i="20"/>
  <c r="BQ67" i="20"/>
  <c r="T67" i="20"/>
  <c r="BM67" i="20"/>
  <c r="CP67" i="20"/>
  <c r="CY67" i="20"/>
  <c r="S67" i="20"/>
  <c r="AM67" i="20"/>
  <c r="AR67" i="20"/>
  <c r="CZ67" i="20"/>
  <c r="A67" i="20"/>
  <c r="R67" i="20"/>
  <c r="BP67" i="20"/>
  <c r="BO67" i="20"/>
  <c r="CS67" i="20"/>
  <c r="CR67" i="20"/>
  <c r="AX67" i="20"/>
  <c r="BD67" i="20"/>
  <c r="CU67" i="20"/>
  <c r="BR67" i="20"/>
  <c r="AY67" i="20"/>
  <c r="AO67" i="20"/>
  <c r="AJ67" i="20"/>
  <c r="CA67" i="20"/>
  <c r="BU67" i="20"/>
  <c r="CT67" i="20"/>
  <c r="AC67" i="20" s="1"/>
  <c r="BI67" i="20"/>
  <c r="AP67" i="20"/>
  <c r="CW67" i="20"/>
  <c r="AW67" i="20"/>
  <c r="AT67" i="20"/>
  <c r="J67" i="20"/>
  <c r="BC67" i="20"/>
  <c r="BB67" i="20"/>
  <c r="BJ67" i="20"/>
  <c r="BK67" i="20" s="1"/>
  <c r="AZ67" i="20"/>
  <c r="AG67" i="20"/>
  <c r="BX67" i="20"/>
  <c r="CV67" i="20"/>
  <c r="P67" i="20"/>
  <c r="BE67" i="20"/>
  <c r="AU67" i="20"/>
  <c r="AS67" i="20"/>
  <c r="BA67" i="20"/>
  <c r="AQ67" i="20"/>
  <c r="X67" i="20"/>
  <c r="Y67" i="20" s="1"/>
  <c r="BN67" i="20"/>
  <c r="AN67" i="20"/>
  <c r="AD67" i="20"/>
  <c r="K67" i="20" l="1"/>
  <c r="CF114" i="20"/>
  <c r="AE67" i="20"/>
  <c r="BK114" i="20"/>
  <c r="CB67" i="20"/>
  <c r="BW114" i="20"/>
  <c r="AF67" i="20"/>
  <c r="BV67" i="20"/>
  <c r="AI67" i="20"/>
  <c r="AH67" i="20"/>
  <c r="M67" i="20"/>
  <c r="Y114" i="20"/>
  <c r="CB114" i="20"/>
  <c r="M114" i="20"/>
  <c r="BL67" i="20"/>
  <c r="L114" i="20"/>
  <c r="CI114" i="20"/>
  <c r="Z67" i="20"/>
  <c r="N114" i="20"/>
  <c r="BY67" i="20"/>
  <c r="CC67" i="20"/>
  <c r="CG114" i="20"/>
  <c r="BH114" i="20"/>
  <c r="AB114" i="20"/>
  <c r="BG67" i="20"/>
  <c r="L67" i="20"/>
  <c r="BG114" i="20"/>
  <c r="W67" i="20"/>
  <c r="BT67" i="20"/>
  <c r="CF67" i="20"/>
  <c r="BH67" i="20"/>
  <c r="N67" i="20"/>
  <c r="AI114" i="20"/>
  <c r="W114" i="20"/>
  <c r="Z114" i="20"/>
  <c r="BS67" i="20"/>
  <c r="AB67" i="20"/>
  <c r="BZ114" i="20"/>
  <c r="AC114" i="20"/>
  <c r="CI67" i="20"/>
  <c r="BZ67" i="20"/>
  <c r="AH114" i="20"/>
  <c r="K114" i="20"/>
  <c r="CC114" i="20"/>
  <c r="CG67" i="20"/>
  <c r="BW67" i="20"/>
  <c r="V67" i="20"/>
  <c r="BY114" i="20"/>
  <c r="DC115" i="20"/>
  <c r="CH115" i="20"/>
  <c r="CD115" i="20"/>
  <c r="CE115" i="20"/>
  <c r="CO115" i="20"/>
  <c r="DC68" i="20"/>
  <c r="CE68" i="20"/>
  <c r="CH68" i="20"/>
  <c r="CD68" i="20"/>
  <c r="CO68" i="20"/>
  <c r="F117" i="20"/>
  <c r="D118" i="20"/>
  <c r="D119" i="20" s="1"/>
  <c r="F119" i="20" s="1"/>
  <c r="CU115" i="20"/>
  <c r="CL115" i="20"/>
  <c r="BX115" i="20"/>
  <c r="BP115" i="20"/>
  <c r="AZ115" i="20"/>
  <c r="AR115" i="20"/>
  <c r="AJ115" i="20"/>
  <c r="T115" i="20"/>
  <c r="DA115" i="20"/>
  <c r="CS115" i="20"/>
  <c r="BN115" i="20"/>
  <c r="BF115" i="20"/>
  <c r="AX115" i="20"/>
  <c r="AP115" i="20"/>
  <c r="R115" i="20"/>
  <c r="J115" i="20"/>
  <c r="CZ115" i="20"/>
  <c r="CR115" i="20"/>
  <c r="BU115" i="20"/>
  <c r="BM115" i="20"/>
  <c r="BE115" i="20"/>
  <c r="AW115" i="20"/>
  <c r="AO115" i="20"/>
  <c r="AG115" i="20"/>
  <c r="AH115" i="20" s="1"/>
  <c r="Q115" i="20"/>
  <c r="I115" i="20"/>
  <c r="CY115" i="20"/>
  <c r="BT115" i="20" s="1"/>
  <c r="CQ115" i="20"/>
  <c r="BD115" i="20"/>
  <c r="AV115" i="20"/>
  <c r="AN115" i="20"/>
  <c r="X115" i="20"/>
  <c r="P115" i="20"/>
  <c r="H115" i="20"/>
  <c r="CX115" i="20"/>
  <c r="CP115" i="20"/>
  <c r="CA115" i="20"/>
  <c r="BC115" i="20"/>
  <c r="AU115" i="20"/>
  <c r="AM115" i="20"/>
  <c r="O115" i="20"/>
  <c r="CW115" i="20"/>
  <c r="BB115" i="20"/>
  <c r="CV115" i="20"/>
  <c r="AI115" i="20" s="1"/>
  <c r="BA115" i="20"/>
  <c r="AD115" i="20"/>
  <c r="CN115" i="20"/>
  <c r="BQ115" i="20"/>
  <c r="AT115" i="20"/>
  <c r="AA115" i="20"/>
  <c r="CM115" i="20"/>
  <c r="BO115" i="20"/>
  <c r="AS115" i="20"/>
  <c r="A115" i="20"/>
  <c r="AK115" i="20"/>
  <c r="BR115" i="20"/>
  <c r="BS115" i="20" s="1"/>
  <c r="B116" i="20"/>
  <c r="BI115" i="20"/>
  <c r="S115" i="20"/>
  <c r="DB115" i="20"/>
  <c r="AL115" i="20"/>
  <c r="U115" i="20"/>
  <c r="V115" i="20" s="1"/>
  <c r="CK115" i="20"/>
  <c r="BJ115" i="20"/>
  <c r="AY115" i="20"/>
  <c r="AQ115" i="20"/>
  <c r="CT115" i="20"/>
  <c r="AC115" i="20" s="1"/>
  <c r="CL70" i="20"/>
  <c r="CK70" i="20"/>
  <c r="B71" i="20"/>
  <c r="CM70" i="20"/>
  <c r="D69" i="20"/>
  <c r="F68" i="20"/>
  <c r="CN68" i="20"/>
  <c r="CS68" i="20"/>
  <c r="AG68" i="20"/>
  <c r="P68" i="20"/>
  <c r="BX68" i="20"/>
  <c r="U68" i="20"/>
  <c r="R68" i="20"/>
  <c r="AM68" i="20"/>
  <c r="BR68" i="20"/>
  <c r="CZ68" i="20"/>
  <c r="Q68" i="20"/>
  <c r="CT68" i="20"/>
  <c r="CQ68" i="20"/>
  <c r="BN68" i="20"/>
  <c r="CX68" i="20"/>
  <c r="CY68" i="20"/>
  <c r="CV68" i="20"/>
  <c r="AZ68" i="20"/>
  <c r="BB68" i="20"/>
  <c r="CU68" i="20"/>
  <c r="BD68" i="20"/>
  <c r="BI68" i="20"/>
  <c r="J68" i="20"/>
  <c r="AT68" i="20"/>
  <c r="BQ68" i="20"/>
  <c r="AS68" i="20"/>
  <c r="AY68" i="20"/>
  <c r="AL68" i="20"/>
  <c r="BE68" i="20"/>
  <c r="AV68" i="20"/>
  <c r="AU68" i="20"/>
  <c r="X68" i="20"/>
  <c r="AN68" i="20"/>
  <c r="T68" i="20"/>
  <c r="AD68" i="20"/>
  <c r="AW68" i="20"/>
  <c r="AK68" i="20"/>
  <c r="AJ68" i="20"/>
  <c r="A68" i="20"/>
  <c r="S68" i="20"/>
  <c r="CW68" i="20"/>
  <c r="AO68" i="20"/>
  <c r="O68" i="20"/>
  <c r="H68" i="20"/>
  <c r="BJ68" i="20"/>
  <c r="BK68" i="20" s="1"/>
  <c r="CR68" i="20"/>
  <c r="W68" i="20" s="1"/>
  <c r="I68" i="20"/>
  <c r="CA68" i="20"/>
  <c r="BO68" i="20"/>
  <c r="BC68" i="20"/>
  <c r="BU68" i="20"/>
  <c r="BP68" i="20"/>
  <c r="AR68" i="20"/>
  <c r="BM68" i="20"/>
  <c r="BF68" i="20"/>
  <c r="BG68" i="20" s="1"/>
  <c r="DB68" i="20"/>
  <c r="BA68" i="20"/>
  <c r="AX68" i="20"/>
  <c r="DA68" i="20"/>
  <c r="AA68" i="20"/>
  <c r="AB68" i="20" s="1"/>
  <c r="CP68" i="20"/>
  <c r="AQ68" i="20"/>
  <c r="AP68" i="20"/>
  <c r="CJ180" i="20"/>
  <c r="CJ157" i="20"/>
  <c r="CJ134" i="20"/>
  <c r="CJ88" i="20"/>
  <c r="B168" i="20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45" i="20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22" i="20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76" i="20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CJ42" i="20"/>
  <c r="B30" i="20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7" i="20"/>
  <c r="CJ19" i="20"/>
  <c r="D342" i="20"/>
  <c r="A342" i="20"/>
  <c r="D340" i="20"/>
  <c r="A340" i="20"/>
  <c r="D341" i="20"/>
  <c r="A341" i="20"/>
  <c r="D335" i="20"/>
  <c r="A335" i="20"/>
  <c r="D343" i="20"/>
  <c r="A343" i="20"/>
  <c r="D334" i="20"/>
  <c r="A334" i="20"/>
  <c r="D344" i="20"/>
  <c r="A344" i="20"/>
  <c r="D339" i="20"/>
  <c r="A339" i="20"/>
  <c r="D337" i="20"/>
  <c r="A337" i="20"/>
  <c r="D336" i="20"/>
  <c r="A336" i="20"/>
  <c r="AC68" i="20" l="1"/>
  <c r="M68" i="20"/>
  <c r="AB115" i="20"/>
  <c r="BY115" i="20"/>
  <c r="CC115" i="20"/>
  <c r="BH68" i="20"/>
  <c r="BH115" i="20"/>
  <c r="Y68" i="20"/>
  <c r="BZ115" i="20"/>
  <c r="AE115" i="20"/>
  <c r="CB115" i="20"/>
  <c r="CG115" i="20"/>
  <c r="AI68" i="20"/>
  <c r="BS68" i="20"/>
  <c r="L68" i="20"/>
  <c r="W115" i="20"/>
  <c r="Z115" i="20"/>
  <c r="CG68" i="20"/>
  <c r="BT68" i="20"/>
  <c r="BL68" i="20"/>
  <c r="CF115" i="20"/>
  <c r="CC68" i="20"/>
  <c r="CB68" i="20"/>
  <c r="BW115" i="20"/>
  <c r="AF115" i="20"/>
  <c r="CI115" i="20"/>
  <c r="K68" i="20"/>
  <c r="BK115" i="20"/>
  <c r="Y115" i="20"/>
  <c r="K115" i="20"/>
  <c r="V68" i="20"/>
  <c r="L115" i="20"/>
  <c r="N68" i="20"/>
  <c r="BY68" i="20"/>
  <c r="CI68" i="20"/>
  <c r="AF68" i="20"/>
  <c r="BZ68" i="20"/>
  <c r="BV68" i="20"/>
  <c r="AE68" i="20"/>
  <c r="AH68" i="20"/>
  <c r="M115" i="20"/>
  <c r="N115" i="20"/>
  <c r="BG115" i="20"/>
  <c r="BW68" i="20"/>
  <c r="Z68" i="20"/>
  <c r="BL115" i="20"/>
  <c r="BV115" i="20"/>
  <c r="CF68" i="20"/>
  <c r="DC116" i="20"/>
  <c r="CD116" i="20"/>
  <c r="CH116" i="20"/>
  <c r="CE116" i="20"/>
  <c r="CO116" i="20"/>
  <c r="DC69" i="20"/>
  <c r="CE69" i="20"/>
  <c r="CH69" i="20"/>
  <c r="CO69" i="20"/>
  <c r="CD69" i="20"/>
  <c r="CE65" i="20"/>
  <c r="CO111" i="20"/>
  <c r="CH111" i="20"/>
  <c r="CD65" i="20"/>
  <c r="CD111" i="20"/>
  <c r="CE111" i="20"/>
  <c r="CH65" i="20"/>
  <c r="CO65" i="20"/>
  <c r="B159" i="20"/>
  <c r="CL159" i="20" s="1"/>
  <c r="CH7" i="20"/>
  <c r="CO7" i="20"/>
  <c r="CD7" i="20"/>
  <c r="CE7" i="20"/>
  <c r="DC7" i="20"/>
  <c r="CG7" i="20" s="1"/>
  <c r="B44" i="20"/>
  <c r="B72" i="20"/>
  <c r="B182" i="20"/>
  <c r="CK182" i="20" s="1"/>
  <c r="B90" i="20"/>
  <c r="B136" i="20"/>
  <c r="DC111" i="20"/>
  <c r="DC65" i="20"/>
  <c r="CG65" i="20" s="1"/>
  <c r="B31" i="43"/>
  <c r="F118" i="20"/>
  <c r="BX111" i="20"/>
  <c r="BJ111" i="20"/>
  <c r="AW111" i="20"/>
  <c r="AK111" i="20"/>
  <c r="CY111" i="20"/>
  <c r="AV111" i="20"/>
  <c r="CZ111" i="20"/>
  <c r="X111" i="20"/>
  <c r="BP111" i="20"/>
  <c r="BO111" i="20"/>
  <c r="AX111" i="20"/>
  <c r="AM111" i="20"/>
  <c r="O111" i="20"/>
  <c r="BC111" i="20"/>
  <c r="CN111" i="20"/>
  <c r="CS111" i="20"/>
  <c r="AP111" i="20"/>
  <c r="AZ111" i="20"/>
  <c r="AY111" i="20"/>
  <c r="AN111" i="20"/>
  <c r="Q111" i="20"/>
  <c r="DA111" i="20"/>
  <c r="AG111" i="20"/>
  <c r="BM111" i="20"/>
  <c r="P111" i="20"/>
  <c r="AU111" i="20"/>
  <c r="AR111" i="20"/>
  <c r="AQ111" i="20"/>
  <c r="AD111" i="20"/>
  <c r="CR111" i="20"/>
  <c r="CQ111" i="20"/>
  <c r="CX111" i="20"/>
  <c r="AS111" i="20"/>
  <c r="BR111" i="20"/>
  <c r="AJ111" i="20"/>
  <c r="AA111" i="20"/>
  <c r="R111" i="20"/>
  <c r="CA111" i="20"/>
  <c r="BN111" i="20"/>
  <c r="BB111" i="20"/>
  <c r="AO111" i="20"/>
  <c r="I111" i="20"/>
  <c r="CW111" i="20"/>
  <c r="T111" i="20"/>
  <c r="S111" i="20"/>
  <c r="H111" i="20"/>
  <c r="BQ111" i="20"/>
  <c r="BD111" i="20"/>
  <c r="J111" i="20"/>
  <c r="K111" i="20" s="1"/>
  <c r="AL111" i="20"/>
  <c r="BU111" i="20"/>
  <c r="BV111" i="20" s="1"/>
  <c r="CT111" i="20"/>
  <c r="BA111" i="20"/>
  <c r="CU111" i="20"/>
  <c r="DB111" i="20"/>
  <c r="CC111" i="20" s="1"/>
  <c r="CV111" i="20"/>
  <c r="BE111" i="20"/>
  <c r="AT111" i="20"/>
  <c r="CP111" i="20"/>
  <c r="M111" i="20" s="1"/>
  <c r="U111" i="20"/>
  <c r="V111" i="20" s="1"/>
  <c r="BF111" i="20"/>
  <c r="BI111" i="20"/>
  <c r="CW65" i="20"/>
  <c r="BX65" i="20"/>
  <c r="CT65" i="20"/>
  <c r="CP65" i="20"/>
  <c r="AA65" i="20"/>
  <c r="AZ65" i="20"/>
  <c r="AJ65" i="20"/>
  <c r="AM65" i="20"/>
  <c r="AG65" i="20"/>
  <c r="CZ65" i="20"/>
  <c r="AV65" i="20"/>
  <c r="AD65" i="20"/>
  <c r="BO65" i="20"/>
  <c r="BE65" i="20"/>
  <c r="BB65" i="20"/>
  <c r="AO65" i="20"/>
  <c r="CN65" i="20"/>
  <c r="AL65" i="20"/>
  <c r="Q65" i="20"/>
  <c r="CR65" i="20"/>
  <c r="BU65" i="20"/>
  <c r="BV65" i="20" s="1"/>
  <c r="H65" i="20"/>
  <c r="BN65" i="20"/>
  <c r="AU65" i="20"/>
  <c r="CY65" i="20"/>
  <c r="BA65" i="20"/>
  <c r="S65" i="20"/>
  <c r="T65" i="20"/>
  <c r="I65" i="20"/>
  <c r="CV65" i="20"/>
  <c r="BM65" i="20"/>
  <c r="BC65" i="20"/>
  <c r="AQ65" i="20"/>
  <c r="AT65" i="20"/>
  <c r="R65" i="20"/>
  <c r="AY65" i="20"/>
  <c r="P65" i="20"/>
  <c r="J65" i="20"/>
  <c r="CQ65" i="20"/>
  <c r="CU65" i="20"/>
  <c r="CS65" i="20"/>
  <c r="BJ65" i="20"/>
  <c r="AN65" i="20"/>
  <c r="AS65" i="20"/>
  <c r="AP65" i="20"/>
  <c r="X65" i="20"/>
  <c r="Y65" i="20" s="1"/>
  <c r="DA65" i="20"/>
  <c r="CX65" i="20"/>
  <c r="DB65" i="20"/>
  <c r="BR65" i="20"/>
  <c r="BI65" i="20"/>
  <c r="BF65" i="20"/>
  <c r="AK65" i="20"/>
  <c r="BQ65" i="20"/>
  <c r="O65" i="20"/>
  <c r="U65" i="20"/>
  <c r="CA65" i="20"/>
  <c r="BP65" i="20"/>
  <c r="AX65" i="20"/>
  <c r="AW65" i="20"/>
  <c r="AR65" i="20"/>
  <c r="BD65" i="20"/>
  <c r="CU116" i="20"/>
  <c r="CL116" i="20"/>
  <c r="BX116" i="20"/>
  <c r="BP116" i="20"/>
  <c r="AZ116" i="20"/>
  <c r="AR116" i="20"/>
  <c r="DB116" i="20"/>
  <c r="CT116" i="20"/>
  <c r="CK116" i="20"/>
  <c r="BO116" i="20"/>
  <c r="AY116" i="20"/>
  <c r="AQ116" i="20"/>
  <c r="AA116" i="20"/>
  <c r="S116" i="20"/>
  <c r="A116" i="20"/>
  <c r="DA116" i="20"/>
  <c r="CS116" i="20"/>
  <c r="CZ116" i="20"/>
  <c r="BW116" i="20" s="1"/>
  <c r="CR116" i="20"/>
  <c r="BU116" i="20"/>
  <c r="BM116" i="20"/>
  <c r="BE116" i="20"/>
  <c r="AW116" i="20"/>
  <c r="AO116" i="20"/>
  <c r="AG116" i="20"/>
  <c r="Q116" i="20"/>
  <c r="I116" i="20"/>
  <c r="CY116" i="20"/>
  <c r="CQ116" i="20"/>
  <c r="BD116" i="20"/>
  <c r="AV116" i="20"/>
  <c r="AN116" i="20"/>
  <c r="X116" i="20"/>
  <c r="P116" i="20"/>
  <c r="H116" i="20"/>
  <c r="CX116" i="20"/>
  <c r="CP116" i="20"/>
  <c r="CA116" i="20"/>
  <c r="BC116" i="20"/>
  <c r="AU116" i="20"/>
  <c r="AM116" i="20"/>
  <c r="O116" i="20"/>
  <c r="CW116" i="20"/>
  <c r="CN116" i="20"/>
  <c r="BR116" i="20"/>
  <c r="BJ116" i="20"/>
  <c r="BB116" i="20"/>
  <c r="AT116" i="20"/>
  <c r="AL116" i="20"/>
  <c r="AD116" i="20"/>
  <c r="AP116" i="20"/>
  <c r="T116" i="20"/>
  <c r="BQ116" i="20"/>
  <c r="AK116" i="20"/>
  <c r="R116" i="20"/>
  <c r="B117" i="20"/>
  <c r="BI116" i="20"/>
  <c r="CV116" i="20"/>
  <c r="BF116" i="20"/>
  <c r="J116" i="20"/>
  <c r="U116" i="20"/>
  <c r="BN116" i="20"/>
  <c r="AX116" i="20"/>
  <c r="AS116" i="20"/>
  <c r="CM116" i="20"/>
  <c r="BA116" i="20"/>
  <c r="AJ116" i="20"/>
  <c r="F69" i="20"/>
  <c r="D70" i="20"/>
  <c r="CV69" i="20"/>
  <c r="DA69" i="20"/>
  <c r="AO69" i="20"/>
  <c r="AN69" i="20"/>
  <c r="AQ69" i="20"/>
  <c r="O69" i="20"/>
  <c r="BJ69" i="20"/>
  <c r="CT69" i="20"/>
  <c r="CS69" i="20"/>
  <c r="AG69" i="20"/>
  <c r="X69" i="20"/>
  <c r="BR69" i="20"/>
  <c r="AD69" i="20"/>
  <c r="A69" i="20"/>
  <c r="AX69" i="20"/>
  <c r="CN69" i="20"/>
  <c r="BQ69" i="20"/>
  <c r="CZ69" i="20"/>
  <c r="Q69" i="20"/>
  <c r="P69" i="20"/>
  <c r="BF69" i="20"/>
  <c r="R69" i="20"/>
  <c r="CU69" i="20"/>
  <c r="AJ69" i="20"/>
  <c r="BI69" i="20"/>
  <c r="CR69" i="20"/>
  <c r="I69" i="20"/>
  <c r="H69" i="20"/>
  <c r="AR69" i="20"/>
  <c r="CW69" i="20"/>
  <c r="BN69" i="20"/>
  <c r="J69" i="20"/>
  <c r="BA69" i="20"/>
  <c r="BU69" i="20"/>
  <c r="CY69" i="20"/>
  <c r="S69" i="20"/>
  <c r="CA69" i="20"/>
  <c r="AZ69" i="20"/>
  <c r="AY69" i="20"/>
  <c r="AS69" i="20"/>
  <c r="BM69" i="20"/>
  <c r="CQ69" i="20"/>
  <c r="AT69" i="20"/>
  <c r="CX69" i="20"/>
  <c r="BO69" i="20"/>
  <c r="AM69" i="20"/>
  <c r="BX69" i="20"/>
  <c r="AK69" i="20"/>
  <c r="BE69" i="20"/>
  <c r="BD69" i="20"/>
  <c r="T69" i="20"/>
  <c r="BP69" i="20"/>
  <c r="BB69" i="20"/>
  <c r="AA69" i="20"/>
  <c r="AB69" i="20" s="1"/>
  <c r="AU69" i="20"/>
  <c r="U69" i="20"/>
  <c r="V69" i="20" s="1"/>
  <c r="AW69" i="20"/>
  <c r="AV69" i="20"/>
  <c r="DB69" i="20"/>
  <c r="CC69" i="20" s="1"/>
  <c r="BC69" i="20"/>
  <c r="AP69" i="20"/>
  <c r="CP69" i="20"/>
  <c r="AL69" i="20"/>
  <c r="CK71" i="20"/>
  <c r="CM71" i="20"/>
  <c r="CL71" i="20"/>
  <c r="CM159" i="20"/>
  <c r="CK159" i="20"/>
  <c r="CL136" i="20"/>
  <c r="CK136" i="20"/>
  <c r="CM136" i="20"/>
  <c r="CM90" i="20"/>
  <c r="CL90" i="20"/>
  <c r="CK90" i="20"/>
  <c r="CL44" i="20"/>
  <c r="CM44" i="20"/>
  <c r="CK44" i="20"/>
  <c r="CK181" i="20"/>
  <c r="CK158" i="20"/>
  <c r="CL158" i="20"/>
  <c r="CM158" i="20"/>
  <c r="CK135" i="20"/>
  <c r="CM135" i="20"/>
  <c r="CL135" i="20"/>
  <c r="CM89" i="20"/>
  <c r="CL89" i="20"/>
  <c r="CK89" i="20"/>
  <c r="CM43" i="20"/>
  <c r="CK43" i="20"/>
  <c r="CL43" i="20"/>
  <c r="B8" i="20"/>
  <c r="CK180" i="20"/>
  <c r="CL157" i="20"/>
  <c r="CK157" i="20"/>
  <c r="CM157" i="20"/>
  <c r="CL134" i="20"/>
  <c r="CK134" i="20"/>
  <c r="CM134" i="20"/>
  <c r="CM88" i="20"/>
  <c r="CK88" i="20"/>
  <c r="CL88" i="20"/>
  <c r="CL42" i="20"/>
  <c r="CM42" i="20"/>
  <c r="CK42" i="20"/>
  <c r="K116" i="20" l="1"/>
  <c r="L116" i="20"/>
  <c r="BS65" i="20"/>
  <c r="CG116" i="20"/>
  <c r="BG116" i="20"/>
  <c r="BH116" i="20"/>
  <c r="AE116" i="20"/>
  <c r="CF7" i="20"/>
  <c r="BL69" i="20"/>
  <c r="K65" i="20"/>
  <c r="AI65" i="20"/>
  <c r="AC111" i="20"/>
  <c r="BV116" i="20"/>
  <c r="BL111" i="20"/>
  <c r="Z111" i="20"/>
  <c r="Y111" i="20"/>
  <c r="CF111" i="20"/>
  <c r="Y116" i="20"/>
  <c r="Z116" i="20"/>
  <c r="CG111" i="20"/>
  <c r="CF116" i="20"/>
  <c r="V116" i="20"/>
  <c r="BT69" i="20"/>
  <c r="BZ116" i="20"/>
  <c r="AC116" i="20"/>
  <c r="AB111" i="20"/>
  <c r="CI116" i="20"/>
  <c r="BV69" i="20"/>
  <c r="W69" i="20"/>
  <c r="BW69" i="20"/>
  <c r="BH111" i="20"/>
  <c r="BS111" i="20"/>
  <c r="CF65" i="20"/>
  <c r="AC69" i="20"/>
  <c r="M116" i="20"/>
  <c r="N116" i="20"/>
  <c r="AH69" i="20"/>
  <c r="BZ69" i="20"/>
  <c r="CC116" i="20"/>
  <c r="AB65" i="20"/>
  <c r="CI111" i="20"/>
  <c r="Z69" i="20"/>
  <c r="AI69" i="20"/>
  <c r="BK116" i="20"/>
  <c r="CB116" i="20"/>
  <c r="BG65" i="20"/>
  <c r="W65" i="20"/>
  <c r="AE65" i="20"/>
  <c r="M65" i="20"/>
  <c r="BK111" i="20"/>
  <c r="K69" i="20"/>
  <c r="L69" i="20"/>
  <c r="BS116" i="20"/>
  <c r="AB116" i="20"/>
  <c r="AC65" i="20"/>
  <c r="BY111" i="20"/>
  <c r="CI65" i="20"/>
  <c r="AF69" i="20"/>
  <c r="BK69" i="20"/>
  <c r="BL116" i="20"/>
  <c r="BT116" i="20"/>
  <c r="BK65" i="20"/>
  <c r="BW65" i="20"/>
  <c r="BY65" i="20"/>
  <c r="AI111" i="20"/>
  <c r="CI69" i="20"/>
  <c r="Y69" i="20"/>
  <c r="N69" i="20"/>
  <c r="BY69" i="20"/>
  <c r="BH69" i="20"/>
  <c r="W116" i="20"/>
  <c r="BY116" i="20"/>
  <c r="CB65" i="20"/>
  <c r="CC65" i="20"/>
  <c r="Z65" i="20"/>
  <c r="BT65" i="20"/>
  <c r="L65" i="20"/>
  <c r="AH65" i="20"/>
  <c r="BH65" i="20"/>
  <c r="N111" i="20"/>
  <c r="AH111" i="20"/>
  <c r="L111" i="20"/>
  <c r="BW111" i="20"/>
  <c r="M69" i="20"/>
  <c r="CB69" i="20"/>
  <c r="BG69" i="20"/>
  <c r="AE69" i="20"/>
  <c r="AI116" i="20"/>
  <c r="V65" i="20"/>
  <c r="BL65" i="20"/>
  <c r="AF65" i="20"/>
  <c r="AF111" i="20"/>
  <c r="CB111" i="20"/>
  <c r="W111" i="20"/>
  <c r="BZ111" i="20"/>
  <c r="CF69" i="20"/>
  <c r="BS69" i="20"/>
  <c r="AH116" i="20"/>
  <c r="AF116" i="20"/>
  <c r="BZ65" i="20"/>
  <c r="N65" i="20"/>
  <c r="BG111" i="20"/>
  <c r="AE111" i="20"/>
  <c r="BT111" i="20"/>
  <c r="CG69" i="20"/>
  <c r="CK72" i="20"/>
  <c r="B73" i="20"/>
  <c r="CM72" i="20"/>
  <c r="CE117" i="20"/>
  <c r="CD117" i="20"/>
  <c r="CO117" i="20"/>
  <c r="CH117" i="20"/>
  <c r="DC70" i="20"/>
  <c r="CH70" i="20"/>
  <c r="CD70" i="20"/>
  <c r="CO70" i="20"/>
  <c r="CE70" i="20"/>
  <c r="B137" i="20"/>
  <c r="B45" i="20"/>
  <c r="B91" i="20"/>
  <c r="B9" i="20"/>
  <c r="B10" i="20" s="1"/>
  <c r="CD8" i="20"/>
  <c r="CE8" i="20"/>
  <c r="CO8" i="20"/>
  <c r="CH8" i="20"/>
  <c r="DC8" i="20"/>
  <c r="B183" i="20"/>
  <c r="B118" i="20"/>
  <c r="DC117" i="20"/>
  <c r="CL72" i="20"/>
  <c r="B160" i="20"/>
  <c r="B32" i="43"/>
  <c r="DB117" i="20"/>
  <c r="CT117" i="20"/>
  <c r="CK117" i="20"/>
  <c r="BO117" i="20"/>
  <c r="AY117" i="20"/>
  <c r="AQ117" i="20"/>
  <c r="AA117" i="20"/>
  <c r="S117" i="20"/>
  <c r="A117" i="20"/>
  <c r="DA117" i="20"/>
  <c r="CS117" i="20"/>
  <c r="BN117" i="20"/>
  <c r="BF117" i="20"/>
  <c r="AX117" i="20"/>
  <c r="AP117" i="20"/>
  <c r="R117" i="20"/>
  <c r="J117" i="20"/>
  <c r="CZ117" i="20"/>
  <c r="CR117" i="20"/>
  <c r="BU117" i="20"/>
  <c r="BV117" i="20" s="1"/>
  <c r="BM117" i="20"/>
  <c r="BE117" i="20"/>
  <c r="AW117" i="20"/>
  <c r="AO117" i="20"/>
  <c r="AG117" i="20"/>
  <c r="Q117" i="20"/>
  <c r="I117" i="20"/>
  <c r="CY117" i="20"/>
  <c r="BT117" i="20" s="1"/>
  <c r="CQ117" i="20"/>
  <c r="BD117" i="20"/>
  <c r="AV117" i="20"/>
  <c r="AN117" i="20"/>
  <c r="X117" i="20"/>
  <c r="P117" i="20"/>
  <c r="H117" i="20"/>
  <c r="CX117" i="20"/>
  <c r="CP117" i="20"/>
  <c r="CA117" i="20"/>
  <c r="BC117" i="20"/>
  <c r="AU117" i="20"/>
  <c r="AM117" i="20"/>
  <c r="O117" i="20"/>
  <c r="CW117" i="20"/>
  <c r="CN117" i="20"/>
  <c r="BR117" i="20"/>
  <c r="BJ117" i="20"/>
  <c r="BB117" i="20"/>
  <c r="AT117" i="20"/>
  <c r="AL117" i="20"/>
  <c r="AD117" i="20"/>
  <c r="AE117" i="20" s="1"/>
  <c r="CV117" i="20"/>
  <c r="CM117" i="20"/>
  <c r="BQ117" i="20"/>
  <c r="BI117" i="20"/>
  <c r="BA117" i="20"/>
  <c r="AS117" i="20"/>
  <c r="AK117" i="20"/>
  <c r="U117" i="20"/>
  <c r="CL117" i="20"/>
  <c r="T117" i="20"/>
  <c r="BP117" i="20"/>
  <c r="BX117" i="20"/>
  <c r="AR117" i="20"/>
  <c r="AJ117" i="20"/>
  <c r="AZ117" i="20"/>
  <c r="CU117" i="20"/>
  <c r="AF117" i="20" s="1"/>
  <c r="F70" i="20"/>
  <c r="D71" i="20"/>
  <c r="T70" i="20"/>
  <c r="AW70" i="20"/>
  <c r="AV70" i="20"/>
  <c r="BC70" i="20"/>
  <c r="A70" i="20"/>
  <c r="AD70" i="20"/>
  <c r="BR70" i="20"/>
  <c r="AP70" i="20"/>
  <c r="CU70" i="20"/>
  <c r="DA70" i="20"/>
  <c r="AO70" i="20"/>
  <c r="AN70" i="20"/>
  <c r="AU70" i="20"/>
  <c r="CW70" i="20"/>
  <c r="BB70" i="20"/>
  <c r="AK70" i="20"/>
  <c r="CS70" i="20"/>
  <c r="AG70" i="20"/>
  <c r="AH70" i="20" s="1"/>
  <c r="X70" i="20"/>
  <c r="AM70" i="20"/>
  <c r="BN70" i="20"/>
  <c r="BI70" i="20"/>
  <c r="AL70" i="20"/>
  <c r="U70" i="20"/>
  <c r="AJ70" i="20"/>
  <c r="S70" i="20"/>
  <c r="BA70" i="20"/>
  <c r="BX70" i="20"/>
  <c r="CZ70" i="20"/>
  <c r="Q70" i="20"/>
  <c r="P70" i="20"/>
  <c r="O70" i="20"/>
  <c r="AX70" i="20"/>
  <c r="AS70" i="20"/>
  <c r="CT70" i="20"/>
  <c r="BE70" i="20"/>
  <c r="BP70" i="20"/>
  <c r="CR70" i="20"/>
  <c r="I70" i="20"/>
  <c r="H70" i="20"/>
  <c r="R70" i="20"/>
  <c r="CV70" i="20"/>
  <c r="AI70" i="20" s="1"/>
  <c r="J70" i="20"/>
  <c r="BD70" i="20"/>
  <c r="AT70" i="20"/>
  <c r="AZ70" i="20"/>
  <c r="BU70" i="20"/>
  <c r="CY70" i="20"/>
  <c r="CX70" i="20"/>
  <c r="BO70" i="20"/>
  <c r="DB70" i="20"/>
  <c r="AQ70" i="20"/>
  <c r="BQ70" i="20"/>
  <c r="CA70" i="20"/>
  <c r="CN70" i="20"/>
  <c r="L70" i="20" s="1"/>
  <c r="AR70" i="20"/>
  <c r="BM70" i="20"/>
  <c r="CQ70" i="20"/>
  <c r="CP70" i="20"/>
  <c r="AY70" i="20"/>
  <c r="BJ70" i="20"/>
  <c r="AA70" i="20"/>
  <c r="AB70" i="20" s="1"/>
  <c r="BF70" i="20"/>
  <c r="CL182" i="20"/>
  <c r="CM182" i="20"/>
  <c r="CL180" i="20"/>
  <c r="CM180" i="20"/>
  <c r="CL181" i="20"/>
  <c r="CM181" i="20"/>
  <c r="L117" i="20" l="1"/>
  <c r="W70" i="20"/>
  <c r="K117" i="20"/>
  <c r="K70" i="20"/>
  <c r="N70" i="20"/>
  <c r="M70" i="20"/>
  <c r="M117" i="20"/>
  <c r="N117" i="20"/>
  <c r="BS117" i="20"/>
  <c r="BW117" i="20"/>
  <c r="BT70" i="20"/>
  <c r="BH117" i="20"/>
  <c r="CB70" i="20"/>
  <c r="CG8" i="20"/>
  <c r="CF8" i="20"/>
  <c r="CC70" i="20"/>
  <c r="AC70" i="20"/>
  <c r="AB117" i="20"/>
  <c r="BG70" i="20"/>
  <c r="V117" i="20"/>
  <c r="BK70" i="20"/>
  <c r="Y117" i="20"/>
  <c r="Y70" i="20"/>
  <c r="CG117" i="20"/>
  <c r="BL70" i="20"/>
  <c r="BZ70" i="20"/>
  <c r="BY117" i="20"/>
  <c r="BK117" i="20"/>
  <c r="CB117" i="20"/>
  <c r="Z70" i="20"/>
  <c r="AF70" i="20"/>
  <c r="BG117" i="20"/>
  <c r="CG70" i="20"/>
  <c r="V70" i="20"/>
  <c r="BL117" i="20"/>
  <c r="BV70" i="20"/>
  <c r="BS70" i="20"/>
  <c r="AI117" i="20"/>
  <c r="W117" i="20"/>
  <c r="Z117" i="20"/>
  <c r="CI117" i="20"/>
  <c r="BH70" i="20"/>
  <c r="AE70" i="20"/>
  <c r="BZ117" i="20"/>
  <c r="AC117" i="20"/>
  <c r="BW70" i="20"/>
  <c r="AH117" i="20"/>
  <c r="CC117" i="20"/>
  <c r="CF70" i="20"/>
  <c r="CF117" i="20"/>
  <c r="BY70" i="20"/>
  <c r="CI70" i="20"/>
  <c r="AX118" i="20"/>
  <c r="B119" i="20"/>
  <c r="CK118" i="20"/>
  <c r="AK118" i="20"/>
  <c r="AO118" i="20"/>
  <c r="CM118" i="20"/>
  <c r="CK73" i="20"/>
  <c r="CM73" i="20"/>
  <c r="CL73" i="20"/>
  <c r="AM118" i="20"/>
  <c r="R118" i="20"/>
  <c r="CT118" i="20"/>
  <c r="AP118" i="20"/>
  <c r="DB118" i="20"/>
  <c r="BR118" i="20"/>
  <c r="BC118" i="20"/>
  <c r="CN118" i="20"/>
  <c r="CA118" i="20"/>
  <c r="T118" i="20"/>
  <c r="CP118" i="20"/>
  <c r="AN118" i="20"/>
  <c r="AG118" i="20"/>
  <c r="U118" i="20"/>
  <c r="I118" i="20"/>
  <c r="J118" i="20"/>
  <c r="DC118" i="20"/>
  <c r="CH118" i="20"/>
  <c r="CE118" i="20"/>
  <c r="CD118" i="20"/>
  <c r="CO118" i="20"/>
  <c r="BU118" i="20"/>
  <c r="Q118" i="20"/>
  <c r="CX118" i="20"/>
  <c r="BB118" i="20"/>
  <c r="BN118" i="20"/>
  <c r="CZ118" i="20"/>
  <c r="AW118" i="20"/>
  <c r="BI118" i="20"/>
  <c r="CH71" i="20"/>
  <c r="CO71" i="20"/>
  <c r="CD71" i="20"/>
  <c r="CE71" i="20"/>
  <c r="CH9" i="20"/>
  <c r="CO9" i="20"/>
  <c r="CD9" i="20"/>
  <c r="CE9" i="20"/>
  <c r="DC9" i="20"/>
  <c r="D72" i="20"/>
  <c r="CX72" i="20" s="1"/>
  <c r="DC71" i="20"/>
  <c r="CG71" i="20" s="1"/>
  <c r="X118" i="20"/>
  <c r="Y118" i="20" s="1"/>
  <c r="CR118" i="20"/>
  <c r="DA118" i="20"/>
  <c r="AJ118" i="20"/>
  <c r="BX118" i="20"/>
  <c r="CU118" i="20"/>
  <c r="BA118" i="20"/>
  <c r="BQ118" i="20"/>
  <c r="AS118" i="20"/>
  <c r="CS118" i="20"/>
  <c r="Z118" i="20" s="1"/>
  <c r="P118" i="20"/>
  <c r="O118" i="20"/>
  <c r="BM118" i="20"/>
  <c r="BO118" i="20"/>
  <c r="CL118" i="20"/>
  <c r="CW118" i="20"/>
  <c r="B184" i="20"/>
  <c r="CK183" i="20"/>
  <c r="B92" i="20"/>
  <c r="CM91" i="20"/>
  <c r="CL91" i="20"/>
  <c r="CK91" i="20"/>
  <c r="CE10" i="20"/>
  <c r="CH10" i="20"/>
  <c r="CO10" i="20"/>
  <c r="CD10" i="20"/>
  <c r="DC10" i="20"/>
  <c r="S118" i="20"/>
  <c r="AA118" i="20"/>
  <c r="AB118" i="20" s="1"/>
  <c r="AQ118" i="20"/>
  <c r="AY118" i="20"/>
  <c r="AT118" i="20"/>
  <c r="BJ118" i="20"/>
  <c r="AR118" i="20"/>
  <c r="AZ118" i="20"/>
  <c r="BP118" i="20"/>
  <c r="H118" i="20"/>
  <c r="AL118" i="20"/>
  <c r="CV118" i="20"/>
  <c r="AI118" i="20" s="1"/>
  <c r="B161" i="20"/>
  <c r="CK160" i="20"/>
  <c r="CM160" i="20"/>
  <c r="CL160" i="20"/>
  <c r="B46" i="20"/>
  <c r="CM45" i="20"/>
  <c r="CL45" i="20"/>
  <c r="CK45" i="20"/>
  <c r="BF118" i="20"/>
  <c r="AU118" i="20"/>
  <c r="AV118" i="20"/>
  <c r="BD118" i="20"/>
  <c r="CQ118" i="20"/>
  <c r="N118" i="20" s="1"/>
  <c r="CY118" i="20"/>
  <c r="BT118" i="20" s="1"/>
  <c r="BE118" i="20"/>
  <c r="AD118" i="20"/>
  <c r="A118" i="20"/>
  <c r="B138" i="20"/>
  <c r="CL137" i="20"/>
  <c r="CM137" i="20"/>
  <c r="CK137" i="20"/>
  <c r="B33" i="43"/>
  <c r="BX72" i="20"/>
  <c r="DB72" i="20"/>
  <c r="O72" i="20"/>
  <c r="AD72" i="20"/>
  <c r="S72" i="20"/>
  <c r="AZ72" i="20"/>
  <c r="AR72" i="20"/>
  <c r="DA72" i="20"/>
  <c r="J72" i="20"/>
  <c r="CW72" i="20"/>
  <c r="CV72" i="20"/>
  <c r="AS72" i="20"/>
  <c r="F71" i="20"/>
  <c r="AA71" i="20"/>
  <c r="BM71" i="20"/>
  <c r="CQ71" i="20"/>
  <c r="CP71" i="20"/>
  <c r="BR71" i="20"/>
  <c r="AX71" i="20"/>
  <c r="AZ71" i="20"/>
  <c r="CR71" i="20"/>
  <c r="H71" i="20"/>
  <c r="CV71" i="20"/>
  <c r="AQ71" i="20"/>
  <c r="CN71" i="20"/>
  <c r="BA71" i="20"/>
  <c r="S71" i="20"/>
  <c r="BE71" i="20"/>
  <c r="BD71" i="20"/>
  <c r="CA71" i="20"/>
  <c r="BJ71" i="20"/>
  <c r="CU71" i="20"/>
  <c r="BI71" i="20"/>
  <c r="AJ71" i="20"/>
  <c r="AY71" i="20"/>
  <c r="I71" i="20"/>
  <c r="CW71" i="20"/>
  <c r="AR71" i="20"/>
  <c r="BX71" i="20"/>
  <c r="DB71" i="20"/>
  <c r="A71" i="20"/>
  <c r="AW71" i="20"/>
  <c r="AV71" i="20"/>
  <c r="BC71" i="20"/>
  <c r="BB71" i="20"/>
  <c r="BP71" i="20"/>
  <c r="AP71" i="20"/>
  <c r="BF71" i="20"/>
  <c r="BU71" i="20"/>
  <c r="CX71" i="20"/>
  <c r="BQ71" i="20"/>
  <c r="CT71" i="20"/>
  <c r="DA71" i="20"/>
  <c r="AO71" i="20"/>
  <c r="AN71" i="20"/>
  <c r="AU71" i="20"/>
  <c r="AT71" i="20"/>
  <c r="AS71" i="20"/>
  <c r="T71" i="20"/>
  <c r="J71" i="20"/>
  <c r="K71" i="20" s="1"/>
  <c r="CS71" i="20"/>
  <c r="AG71" i="20"/>
  <c r="X71" i="20"/>
  <c r="AM71" i="20"/>
  <c r="AL71" i="20"/>
  <c r="AK71" i="20"/>
  <c r="CY71" i="20"/>
  <c r="U71" i="20"/>
  <c r="BO71" i="20"/>
  <c r="CZ71" i="20"/>
  <c r="Q71" i="20"/>
  <c r="P71" i="20"/>
  <c r="O71" i="20"/>
  <c r="AD71" i="20"/>
  <c r="BN71" i="20"/>
  <c r="R71" i="20"/>
  <c r="B11" i="20"/>
  <c r="AC118" i="20" l="1"/>
  <c r="K118" i="20"/>
  <c r="CI118" i="20"/>
  <c r="BG71" i="20"/>
  <c r="BW71" i="20"/>
  <c r="CG10" i="20"/>
  <c r="M118" i="20"/>
  <c r="AE72" i="20"/>
  <c r="BK118" i="20"/>
  <c r="AE118" i="20"/>
  <c r="V71" i="20"/>
  <c r="BL118" i="20"/>
  <c r="AH71" i="20"/>
  <c r="CB71" i="20"/>
  <c r="AB71" i="20"/>
  <c r="BZ118" i="20"/>
  <c r="BW118" i="20"/>
  <c r="CF118" i="20"/>
  <c r="BH71" i="20"/>
  <c r="BG118" i="20"/>
  <c r="BH118" i="20"/>
  <c r="L118" i="20"/>
  <c r="BT71" i="20"/>
  <c r="BL71" i="20"/>
  <c r="Z71" i="20"/>
  <c r="BZ71" i="20"/>
  <c r="W71" i="20"/>
  <c r="W118" i="20"/>
  <c r="AC71" i="20"/>
  <c r="CF71" i="20"/>
  <c r="CG118" i="20"/>
  <c r="CB118" i="20"/>
  <c r="AE71" i="20"/>
  <c r="BS71" i="20"/>
  <c r="CF10" i="20"/>
  <c r="CI71" i="20"/>
  <c r="BV71" i="20"/>
  <c r="L71" i="20"/>
  <c r="M71" i="20"/>
  <c r="AF118" i="20"/>
  <c r="CG9" i="20"/>
  <c r="BV118" i="20"/>
  <c r="V118" i="20"/>
  <c r="BS118" i="20"/>
  <c r="CC71" i="20"/>
  <c r="AF71" i="20"/>
  <c r="N71" i="20"/>
  <c r="BY118" i="20"/>
  <c r="CF9" i="20"/>
  <c r="AH118" i="20"/>
  <c r="CC118" i="20"/>
  <c r="Y71" i="20"/>
  <c r="BY71" i="20"/>
  <c r="BK71" i="20"/>
  <c r="AI71" i="20"/>
  <c r="AK72" i="20"/>
  <c r="BN72" i="20"/>
  <c r="BD72" i="20"/>
  <c r="AO72" i="20"/>
  <c r="AJ72" i="20"/>
  <c r="U72" i="20"/>
  <c r="AM72" i="20"/>
  <c r="BP72" i="20"/>
  <c r="BZ72" i="20" s="1"/>
  <c r="CA72" i="20"/>
  <c r="CR72" i="20"/>
  <c r="CU72" i="20"/>
  <c r="AF72" i="20" s="1"/>
  <c r="F72" i="20"/>
  <c r="AN72" i="20"/>
  <c r="CT72" i="20"/>
  <c r="AV72" i="20"/>
  <c r="AW72" i="20"/>
  <c r="BF72" i="20"/>
  <c r="A72" i="20"/>
  <c r="AX72" i="20"/>
  <c r="AY72" i="20"/>
  <c r="X72" i="20"/>
  <c r="BU72" i="20"/>
  <c r="BC72" i="20"/>
  <c r="BB72" i="20"/>
  <c r="BM72" i="20"/>
  <c r="BJ72" i="20"/>
  <c r="CY72" i="20"/>
  <c r="Q72" i="20"/>
  <c r="T72" i="20"/>
  <c r="AI72" i="20" s="1"/>
  <c r="BR72" i="20"/>
  <c r="BI72" i="20"/>
  <c r="BL72" i="20" s="1"/>
  <c r="AT72" i="20"/>
  <c r="BO72" i="20"/>
  <c r="AQ72" i="20"/>
  <c r="BA72" i="20"/>
  <c r="CP72" i="20"/>
  <c r="T119" i="20"/>
  <c r="BB119" i="20"/>
  <c r="CW119" i="20"/>
  <c r="U119" i="20"/>
  <c r="BI119" i="20"/>
  <c r="CR119" i="20"/>
  <c r="AK119" i="20"/>
  <c r="BQ119" i="20"/>
  <c r="CX119" i="20"/>
  <c r="AL119" i="20"/>
  <c r="BR119" i="20"/>
  <c r="CZ119" i="20"/>
  <c r="AS119" i="20"/>
  <c r="CH119" i="20"/>
  <c r="AT119" i="20"/>
  <c r="BA119" i="20"/>
  <c r="CO119" i="20"/>
  <c r="CP119" i="20"/>
  <c r="AD119" i="20"/>
  <c r="BJ119" i="20"/>
  <c r="AA119" i="20"/>
  <c r="BF119" i="20"/>
  <c r="BU119" i="20"/>
  <c r="BD119" i="20"/>
  <c r="CA119" i="20"/>
  <c r="BP119" i="20"/>
  <c r="CN119" i="20"/>
  <c r="BN119" i="20"/>
  <c r="DC119" i="20"/>
  <c r="S119" i="20"/>
  <c r="AX119" i="20"/>
  <c r="BM119" i="20"/>
  <c r="AV119" i="20"/>
  <c r="BC119" i="20"/>
  <c r="AZ119" i="20"/>
  <c r="CY119" i="20"/>
  <c r="BT119" i="20" s="1"/>
  <c r="BX119" i="20"/>
  <c r="BY119" i="20" s="1"/>
  <c r="CU119" i="20"/>
  <c r="AF119" i="20" s="1"/>
  <c r="A119" i="20"/>
  <c r="AP119" i="20"/>
  <c r="BE119" i="20"/>
  <c r="AN119" i="20"/>
  <c r="AU119" i="20"/>
  <c r="AR119" i="20"/>
  <c r="Q119" i="20"/>
  <c r="I119" i="20"/>
  <c r="CM119" i="20"/>
  <c r="DB119" i="20"/>
  <c r="CC119" i="20" s="1"/>
  <c r="R119" i="20"/>
  <c r="AW119" i="20"/>
  <c r="X119" i="20"/>
  <c r="AM119" i="20"/>
  <c r="AJ119" i="20"/>
  <c r="CS119" i="20"/>
  <c r="CQ119" i="20"/>
  <c r="CE119" i="20"/>
  <c r="CT119" i="20"/>
  <c r="J119" i="20"/>
  <c r="AO119" i="20"/>
  <c r="P119" i="20"/>
  <c r="O119" i="20"/>
  <c r="CD119" i="20"/>
  <c r="AQ119" i="20"/>
  <c r="BO119" i="20"/>
  <c r="CL119" i="20"/>
  <c r="DA119" i="20"/>
  <c r="BZ119" i="20" s="1"/>
  <c r="AG119" i="20"/>
  <c r="H119" i="20"/>
  <c r="CV119" i="20"/>
  <c r="AY119" i="20"/>
  <c r="CK119" i="20"/>
  <c r="H72" i="20"/>
  <c r="D73" i="20"/>
  <c r="I72" i="20"/>
  <c r="K72" i="20" s="1"/>
  <c r="AA72" i="20"/>
  <c r="CS72" i="20"/>
  <c r="AU72" i="20"/>
  <c r="R72" i="20"/>
  <c r="BQ72" i="20"/>
  <c r="CC72" i="20" s="1"/>
  <c r="CN72" i="20"/>
  <c r="CQ72" i="20"/>
  <c r="AP72" i="20"/>
  <c r="AL72" i="20"/>
  <c r="P72" i="20"/>
  <c r="AG72" i="20"/>
  <c r="AH72" i="20" s="1"/>
  <c r="BE72" i="20"/>
  <c r="BH72" i="20" s="1"/>
  <c r="CZ72" i="20"/>
  <c r="DC72" i="20"/>
  <c r="CE72" i="20"/>
  <c r="CO72" i="20"/>
  <c r="CI72" i="20" s="1"/>
  <c r="CD72" i="20"/>
  <c r="CH72" i="20"/>
  <c r="B47" i="20"/>
  <c r="CK46" i="20"/>
  <c r="CM46" i="20"/>
  <c r="CL46" i="20"/>
  <c r="B185" i="20"/>
  <c r="CK184" i="20"/>
  <c r="B139" i="20"/>
  <c r="CL138" i="20"/>
  <c r="CK138" i="20"/>
  <c r="CM138" i="20"/>
  <c r="CD11" i="20"/>
  <c r="CE11" i="20"/>
  <c r="CF11" i="20" s="1"/>
  <c r="CH11" i="20"/>
  <c r="CO11" i="20"/>
  <c r="DC11" i="20"/>
  <c r="B162" i="20"/>
  <c r="CM161" i="20"/>
  <c r="CL161" i="20"/>
  <c r="CK161" i="20"/>
  <c r="B93" i="20"/>
  <c r="CK92" i="20"/>
  <c r="CM92" i="20"/>
  <c r="CL92" i="20"/>
  <c r="CM183" i="20"/>
  <c r="CL183" i="20"/>
  <c r="B34" i="43"/>
  <c r="B12" i="20"/>
  <c r="CS6" i="20"/>
  <c r="CS7" i="20"/>
  <c r="CS8" i="20"/>
  <c r="CS10" i="20"/>
  <c r="CS11" i="20"/>
  <c r="CP6" i="20"/>
  <c r="CQ6" i="20"/>
  <c r="CN6" i="20"/>
  <c r="CN7" i="20"/>
  <c r="CP7" i="20"/>
  <c r="CQ8" i="20"/>
  <c r="CQ9" i="20"/>
  <c r="CP10" i="20"/>
  <c r="CN10" i="20"/>
  <c r="CN11" i="20"/>
  <c r="CP11" i="20"/>
  <c r="CQ7" i="20"/>
  <c r="CQ10" i="20"/>
  <c r="CP8" i="20"/>
  <c r="CS9" i="20"/>
  <c r="CN8" i="20"/>
  <c r="CN9" i="20"/>
  <c r="CQ11" i="20"/>
  <c r="CP9" i="20"/>
  <c r="BL119" i="20" l="1"/>
  <c r="BW72" i="20"/>
  <c r="BK119" i="20"/>
  <c r="BT72" i="20"/>
  <c r="Z72" i="20"/>
  <c r="CB119" i="20"/>
  <c r="AI119" i="20"/>
  <c r="AC119" i="20"/>
  <c r="Z119" i="20"/>
  <c r="Y72" i="20"/>
  <c r="BW119" i="20"/>
  <c r="CG11" i="20"/>
  <c r="AH119" i="20"/>
  <c r="Y119" i="20"/>
  <c r="AB72" i="20"/>
  <c r="K119" i="20"/>
  <c r="BS72" i="20"/>
  <c r="L119" i="20"/>
  <c r="AE119" i="20"/>
  <c r="BS119" i="20"/>
  <c r="BH119" i="20"/>
  <c r="BY72" i="20"/>
  <c r="M119" i="20"/>
  <c r="BV72" i="20"/>
  <c r="AC72" i="20"/>
  <c r="V72" i="20"/>
  <c r="V119" i="20"/>
  <c r="CF72" i="20"/>
  <c r="N72" i="20"/>
  <c r="CI119" i="20"/>
  <c r="CG72" i="20"/>
  <c r="L72" i="20"/>
  <c r="CF119" i="20"/>
  <c r="M72" i="20"/>
  <c r="N119" i="20"/>
  <c r="BV119" i="20"/>
  <c r="BG119" i="20"/>
  <c r="W119" i="20"/>
  <c r="BK72" i="20"/>
  <c r="W72" i="20"/>
  <c r="CG119" i="20"/>
  <c r="AB119" i="20"/>
  <c r="BG72" i="20"/>
  <c r="CB72" i="20"/>
  <c r="T73" i="20"/>
  <c r="F73" i="20"/>
  <c r="AD73" i="20"/>
  <c r="CY73" i="20"/>
  <c r="I73" i="20"/>
  <c r="DA73" i="20"/>
  <c r="P73" i="20"/>
  <c r="AP73" i="20"/>
  <c r="R73" i="20"/>
  <c r="BP73" i="20"/>
  <c r="BR73" i="20"/>
  <c r="AM73" i="20"/>
  <c r="U73" i="20"/>
  <c r="AS73" i="20"/>
  <c r="AK73" i="20"/>
  <c r="AT73" i="20"/>
  <c r="H73" i="20"/>
  <c r="CX73" i="20"/>
  <c r="BO73" i="20"/>
  <c r="AN73" i="20"/>
  <c r="AW73" i="20"/>
  <c r="CR73" i="20"/>
  <c r="BC73" i="20"/>
  <c r="AX73" i="20"/>
  <c r="A73" i="20"/>
  <c r="DB73" i="20"/>
  <c r="BB73" i="20"/>
  <c r="AV73" i="20"/>
  <c r="BI73" i="20"/>
  <c r="AG73" i="20"/>
  <c r="CS73" i="20"/>
  <c r="CO73" i="20"/>
  <c r="CT73" i="20"/>
  <c r="AC73" i="20" s="1"/>
  <c r="AL73" i="20"/>
  <c r="CE73" i="20"/>
  <c r="AR73" i="20"/>
  <c r="CQ73" i="20"/>
  <c r="N73" i="20" s="1"/>
  <c r="BU73" i="20"/>
  <c r="AU73" i="20"/>
  <c r="BD73" i="20"/>
  <c r="CP73" i="20"/>
  <c r="CH73" i="20"/>
  <c r="BF73" i="20"/>
  <c r="AQ73" i="20"/>
  <c r="BQ73" i="20"/>
  <c r="BE73" i="20"/>
  <c r="Q73" i="20"/>
  <c r="BA73" i="20"/>
  <c r="AJ73" i="20"/>
  <c r="X73" i="20"/>
  <c r="AA73" i="20"/>
  <c r="AB73" i="20" s="1"/>
  <c r="AZ73" i="20"/>
  <c r="BN73" i="20"/>
  <c r="O73" i="20"/>
  <c r="AO73" i="20"/>
  <c r="CA73" i="20"/>
  <c r="DC73" i="20"/>
  <c r="CV73" i="20"/>
  <c r="AI73" i="20" s="1"/>
  <c r="CN73" i="20"/>
  <c r="BX73" i="20"/>
  <c r="BY73" i="20" s="1"/>
  <c r="AY73" i="20"/>
  <c r="BJ73" i="20"/>
  <c r="CW73" i="20"/>
  <c r="BM73" i="20"/>
  <c r="CZ73" i="20"/>
  <c r="S73" i="20"/>
  <c r="CU73" i="20"/>
  <c r="J73" i="20"/>
  <c r="CD73" i="20"/>
  <c r="B163" i="20"/>
  <c r="CL162" i="20"/>
  <c r="CK162" i="20"/>
  <c r="CM162" i="20"/>
  <c r="B186" i="20"/>
  <c r="CK185" i="20"/>
  <c r="CS12" i="20"/>
  <c r="CO12" i="20"/>
  <c r="DC12" i="20"/>
  <c r="CE12" i="20"/>
  <c r="CD12" i="20"/>
  <c r="CH12" i="20"/>
  <c r="B94" i="20"/>
  <c r="CK93" i="20"/>
  <c r="CM93" i="20"/>
  <c r="CL93" i="20"/>
  <c r="B140" i="20"/>
  <c r="CL139" i="20"/>
  <c r="CK139" i="20"/>
  <c r="CM139" i="20"/>
  <c r="CL184" i="20"/>
  <c r="CM184" i="20"/>
  <c r="B48" i="20"/>
  <c r="CM47" i="20"/>
  <c r="CL47" i="20"/>
  <c r="CK47" i="20"/>
  <c r="B35" i="43"/>
  <c r="CN12" i="20"/>
  <c r="CQ12" i="20"/>
  <c r="CP12" i="20"/>
  <c r="B13" i="20"/>
  <c r="CW13" i="20" s="1"/>
  <c r="CZ6" i="20"/>
  <c r="CZ11" i="20"/>
  <c r="CZ10" i="20"/>
  <c r="DA12" i="20"/>
  <c r="DA10" i="20"/>
  <c r="DA9" i="20"/>
  <c r="DA8" i="20"/>
  <c r="CZ9" i="20"/>
  <c r="DB11" i="20"/>
  <c r="DB8" i="20"/>
  <c r="CW11" i="20"/>
  <c r="CX12" i="20"/>
  <c r="DB6" i="20"/>
  <c r="CY12" i="20"/>
  <c r="CY10" i="20"/>
  <c r="CX13" i="20"/>
  <c r="CX9" i="20"/>
  <c r="DB12" i="20"/>
  <c r="DB7" i="20"/>
  <c r="CW10" i="20"/>
  <c r="CW7" i="20"/>
  <c r="DA11" i="20"/>
  <c r="DA7" i="20"/>
  <c r="CX8" i="20"/>
  <c r="CX6" i="20"/>
  <c r="CY11" i="20"/>
  <c r="CY8" i="20"/>
  <c r="CY7" i="20"/>
  <c r="CX11" i="20"/>
  <c r="CX7" i="20"/>
  <c r="CY6" i="20"/>
  <c r="DB9" i="20"/>
  <c r="CW9" i="20"/>
  <c r="CW6" i="20"/>
  <c r="DA6" i="20"/>
  <c r="CZ7" i="20"/>
  <c r="CY9" i="20"/>
  <c r="DB10" i="20"/>
  <c r="CX10" i="20"/>
  <c r="CW12" i="20"/>
  <c r="CW8" i="20"/>
  <c r="CZ12" i="20"/>
  <c r="CZ8" i="20"/>
  <c r="CJ179" i="20"/>
  <c r="CJ156" i="20"/>
  <c r="CL156" i="20" s="1"/>
  <c r="CJ133" i="20"/>
  <c r="CL133" i="20" s="1"/>
  <c r="CJ87" i="20"/>
  <c r="CL87" i="20" s="1"/>
  <c r="CJ41" i="20"/>
  <c r="CL41" i="20" s="1"/>
  <c r="CJ18" i="20"/>
  <c r="D325" i="20"/>
  <c r="D326" i="20"/>
  <c r="D328" i="20"/>
  <c r="D333" i="20"/>
  <c r="D323" i="20"/>
  <c r="D332" i="20"/>
  <c r="D324" i="20"/>
  <c r="D330" i="20"/>
  <c r="D329" i="20"/>
  <c r="D331" i="20"/>
  <c r="A325" i="20"/>
  <c r="A326" i="20"/>
  <c r="A328" i="20"/>
  <c r="A333" i="20"/>
  <c r="A323" i="20"/>
  <c r="A332" i="20"/>
  <c r="A324" i="20"/>
  <c r="A330" i="20"/>
  <c r="A329" i="20"/>
  <c r="A331" i="20"/>
  <c r="BV73" i="20" l="1"/>
  <c r="W73" i="20"/>
  <c r="AH73" i="20"/>
  <c r="BK73" i="20"/>
  <c r="L73" i="20"/>
  <c r="K73" i="20"/>
  <c r="M73" i="20"/>
  <c r="CI73" i="20"/>
  <c r="BW73" i="20"/>
  <c r="AF73" i="20"/>
  <c r="CB73" i="20"/>
  <c r="CF12" i="20"/>
  <c r="CG12" i="20"/>
  <c r="V73" i="20"/>
  <c r="BT73" i="20"/>
  <c r="BG73" i="20"/>
  <c r="Y73" i="20"/>
  <c r="BH73" i="20"/>
  <c r="CF73" i="20"/>
  <c r="BS73" i="20"/>
  <c r="AE73" i="20"/>
  <c r="CC73" i="20"/>
  <c r="BL73" i="20"/>
  <c r="CG73" i="20"/>
  <c r="Z73" i="20"/>
  <c r="BZ73" i="20"/>
  <c r="CY13" i="20"/>
  <c r="CE64" i="20"/>
  <c r="CH110" i="20"/>
  <c r="CD64" i="20"/>
  <c r="CE110" i="20"/>
  <c r="CD110" i="20"/>
  <c r="CO64" i="20"/>
  <c r="CO110" i="20"/>
  <c r="CH64" i="20"/>
  <c r="CL185" i="20"/>
  <c r="CM185" i="20"/>
  <c r="B95" i="20"/>
  <c r="B96" i="20" s="1"/>
  <c r="CL94" i="20"/>
  <c r="CM94" i="20"/>
  <c r="CK94" i="20"/>
  <c r="B187" i="20"/>
  <c r="B188" i="20" s="1"/>
  <c r="CK186" i="20"/>
  <c r="CZ13" i="20"/>
  <c r="CD13" i="20"/>
  <c r="CE13" i="20"/>
  <c r="CH13" i="20"/>
  <c r="DC13" i="20"/>
  <c r="CO13" i="20"/>
  <c r="B141" i="20"/>
  <c r="B142" i="20" s="1"/>
  <c r="CM140" i="20"/>
  <c r="CK140" i="20"/>
  <c r="CL140" i="20"/>
  <c r="B49" i="20"/>
  <c r="B50" i="20" s="1"/>
  <c r="CK48" i="20"/>
  <c r="CL48" i="20"/>
  <c r="CM48" i="20"/>
  <c r="B164" i="20"/>
  <c r="B165" i="20" s="1"/>
  <c r="CL163" i="20"/>
  <c r="CM163" i="20"/>
  <c r="CK163" i="20"/>
  <c r="DC110" i="20"/>
  <c r="DC64" i="20"/>
  <c r="B36" i="43"/>
  <c r="BB110" i="20"/>
  <c r="BA110" i="20"/>
  <c r="AQ110" i="20"/>
  <c r="AX110" i="20"/>
  <c r="BU110" i="20"/>
  <c r="BP110" i="20"/>
  <c r="BD110" i="20"/>
  <c r="CZ110" i="20"/>
  <c r="BF110" i="20"/>
  <c r="AT110" i="20"/>
  <c r="AS110" i="20"/>
  <c r="AA110" i="20"/>
  <c r="AP110" i="20"/>
  <c r="BE110" i="20"/>
  <c r="AZ110" i="20"/>
  <c r="X110" i="20"/>
  <c r="AU110" i="20"/>
  <c r="AY110" i="20"/>
  <c r="AL110" i="20"/>
  <c r="AK110" i="20"/>
  <c r="S110" i="20"/>
  <c r="R110" i="20"/>
  <c r="AO110" i="20"/>
  <c r="AJ110" i="20"/>
  <c r="AW110" i="20"/>
  <c r="CP110" i="20"/>
  <c r="CQ110" i="20"/>
  <c r="CU110" i="20"/>
  <c r="AD110" i="20"/>
  <c r="AE110" i="20" s="1"/>
  <c r="U110" i="20"/>
  <c r="J110" i="20"/>
  <c r="I110" i="20"/>
  <c r="T110" i="20"/>
  <c r="Q110" i="20"/>
  <c r="AN110" i="20"/>
  <c r="CV110" i="20"/>
  <c r="CX110" i="20"/>
  <c r="CW110" i="20"/>
  <c r="BH110" i="20" s="1"/>
  <c r="CT110" i="20"/>
  <c r="DB110" i="20"/>
  <c r="CR110" i="20"/>
  <c r="CY110" i="20"/>
  <c r="CA110" i="20"/>
  <c r="P110" i="20"/>
  <c r="AV110" i="20"/>
  <c r="CN110" i="20"/>
  <c r="CS110" i="20"/>
  <c r="BX110" i="20"/>
  <c r="BC110" i="20"/>
  <c r="BM110" i="20"/>
  <c r="O110" i="20"/>
  <c r="BJ110" i="20"/>
  <c r="DA110" i="20"/>
  <c r="BZ110" i="20" s="1"/>
  <c r="BR110" i="20"/>
  <c r="BQ110" i="20"/>
  <c r="BO110" i="20"/>
  <c r="BN110" i="20"/>
  <c r="AR110" i="20"/>
  <c r="AM110" i="20"/>
  <c r="AG110" i="20"/>
  <c r="H110" i="20"/>
  <c r="BI110" i="20"/>
  <c r="CA64" i="20"/>
  <c r="BC64" i="20"/>
  <c r="AU64" i="20"/>
  <c r="AM64" i="20"/>
  <c r="X64" i="20"/>
  <c r="DA64" i="20"/>
  <c r="CV64" i="20"/>
  <c r="CP64" i="20"/>
  <c r="BD64" i="20"/>
  <c r="BQ64" i="20"/>
  <c r="BI64" i="20"/>
  <c r="BA64" i="20"/>
  <c r="AS64" i="20"/>
  <c r="O64" i="20"/>
  <c r="P64" i="20"/>
  <c r="CW64" i="20"/>
  <c r="BX64" i="20"/>
  <c r="BR64" i="20"/>
  <c r="CX64" i="20"/>
  <c r="BL64" i="20" s="1"/>
  <c r="AR64" i="20"/>
  <c r="CR64" i="20"/>
  <c r="BU64" i="20"/>
  <c r="BE64" i="20"/>
  <c r="AK64" i="20"/>
  <c r="U64" i="20"/>
  <c r="V64" i="20" s="1"/>
  <c r="CN64" i="20"/>
  <c r="AV64" i="20"/>
  <c r="BB64" i="20"/>
  <c r="AL64" i="20"/>
  <c r="H64" i="20"/>
  <c r="BP64" i="20"/>
  <c r="AO64" i="20"/>
  <c r="I64" i="20"/>
  <c r="CZ64" i="20"/>
  <c r="BN64" i="20"/>
  <c r="J64" i="20"/>
  <c r="CT64" i="20"/>
  <c r="AP64" i="20"/>
  <c r="Q64" i="20"/>
  <c r="CU64" i="20"/>
  <c r="BM64" i="20"/>
  <c r="AT64" i="20"/>
  <c r="R64" i="20"/>
  <c r="BJ64" i="20"/>
  <c r="CQ64" i="20"/>
  <c r="BF64" i="20"/>
  <c r="BG64" i="20" s="1"/>
  <c r="AG64" i="20"/>
  <c r="AZ64" i="20"/>
  <c r="AD64" i="20"/>
  <c r="AJ64" i="20"/>
  <c r="AW64" i="20"/>
  <c r="T64" i="20"/>
  <c r="CS64" i="20"/>
  <c r="CY64" i="20"/>
  <c r="AY64" i="20"/>
  <c r="AQ64" i="20"/>
  <c r="AA64" i="20"/>
  <c r="S64" i="20"/>
  <c r="DB64" i="20"/>
  <c r="AX64" i="20"/>
  <c r="BO64" i="20"/>
  <c r="AN64" i="20"/>
  <c r="DA13" i="20"/>
  <c r="DB13" i="20"/>
  <c r="B14" i="20"/>
  <c r="CQ13" i="20"/>
  <c r="CN13" i="20"/>
  <c r="CP13" i="20"/>
  <c r="CS13" i="20"/>
  <c r="CK41" i="20"/>
  <c r="CK133" i="20"/>
  <c r="CK179" i="20"/>
  <c r="CK87" i="20"/>
  <c r="CK156" i="20"/>
  <c r="CM156" i="20"/>
  <c r="CM133" i="20"/>
  <c r="CM87" i="20"/>
  <c r="CM41" i="20"/>
  <c r="E44" i="10"/>
  <c r="CK188" i="20" l="1"/>
  <c r="BY110" i="20"/>
  <c r="AC110" i="20"/>
  <c r="CG64" i="20"/>
  <c r="L110" i="20"/>
  <c r="CG110" i="20"/>
  <c r="AF110" i="20"/>
  <c r="Z64" i="20"/>
  <c r="N64" i="20"/>
  <c r="W64" i="20"/>
  <c r="CC64" i="20"/>
  <c r="W110" i="20"/>
  <c r="BG110" i="20"/>
  <c r="CG13" i="20"/>
  <c r="Z110" i="20"/>
  <c r="AH64" i="20"/>
  <c r="CI64" i="20"/>
  <c r="CB64" i="20"/>
  <c r="K110" i="20"/>
  <c r="CF110" i="20"/>
  <c r="BH64" i="20"/>
  <c r="CF13" i="20"/>
  <c r="BW64" i="20"/>
  <c r="L64" i="20"/>
  <c r="BS64" i="20"/>
  <c r="CC110" i="20"/>
  <c r="Y110" i="20"/>
  <c r="BW110" i="20"/>
  <c r="AB64" i="20"/>
  <c r="AE64" i="20"/>
  <c r="BY64" i="20"/>
  <c r="AF64" i="20"/>
  <c r="M64" i="20"/>
  <c r="BS110" i="20"/>
  <c r="V110" i="20"/>
  <c r="AI64" i="20"/>
  <c r="BL110" i="20"/>
  <c r="BV110" i="20"/>
  <c r="BT64" i="20"/>
  <c r="BV64" i="20"/>
  <c r="BZ64" i="20"/>
  <c r="AH110" i="20"/>
  <c r="BK110" i="20"/>
  <c r="AI110" i="20"/>
  <c r="AB110" i="20"/>
  <c r="CF64" i="20"/>
  <c r="AC64" i="20"/>
  <c r="Y64" i="20"/>
  <c r="CB110" i="20"/>
  <c r="N110" i="20"/>
  <c r="BK64" i="20"/>
  <c r="K64" i="20"/>
  <c r="BT110" i="20"/>
  <c r="M110" i="20"/>
  <c r="CI110" i="20"/>
  <c r="CK165" i="20"/>
  <c r="CL165" i="20"/>
  <c r="CM165" i="20"/>
  <c r="CM142" i="20"/>
  <c r="CL142" i="20"/>
  <c r="CK142" i="20"/>
  <c r="CK96" i="20"/>
  <c r="CL96" i="20"/>
  <c r="CM96" i="20"/>
  <c r="CK50" i="20"/>
  <c r="CM50" i="20"/>
  <c r="CL50" i="20"/>
  <c r="CK187" i="20"/>
  <c r="CL49" i="20"/>
  <c r="CK49" i="20"/>
  <c r="CM49" i="20"/>
  <c r="CL164" i="20"/>
  <c r="CK164" i="20"/>
  <c r="CM164" i="20"/>
  <c r="CO14" i="20"/>
  <c r="CD14" i="20"/>
  <c r="CE14" i="20"/>
  <c r="CH14" i="20"/>
  <c r="DC14" i="20"/>
  <c r="CL95" i="20"/>
  <c r="CK95" i="20"/>
  <c r="CM95" i="20"/>
  <c r="CL186" i="20"/>
  <c r="CM186" i="20"/>
  <c r="CL141" i="20"/>
  <c r="CK141" i="20"/>
  <c r="CM141" i="20"/>
  <c r="B37" i="43"/>
  <c r="CL179" i="20"/>
  <c r="CM179" i="20"/>
  <c r="B15" i="20"/>
  <c r="CS14" i="20"/>
  <c r="CP14" i="20"/>
  <c r="CN14" i="20"/>
  <c r="CQ14" i="20"/>
  <c r="CZ14" i="20"/>
  <c r="DB14" i="20"/>
  <c r="DA14" i="20"/>
  <c r="CY14" i="20"/>
  <c r="CW14" i="20"/>
  <c r="CX14" i="20"/>
  <c r="A314" i="20"/>
  <c r="A315" i="20"/>
  <c r="A317" i="20"/>
  <c r="A322" i="20"/>
  <c r="A312" i="20"/>
  <c r="A321" i="20"/>
  <c r="A313" i="20"/>
  <c r="A319" i="20"/>
  <c r="A318" i="20"/>
  <c r="A320" i="20"/>
  <c r="D315" i="20"/>
  <c r="D317" i="20"/>
  <c r="D322" i="20"/>
  <c r="D312" i="20"/>
  <c r="D321" i="20"/>
  <c r="D313" i="20"/>
  <c r="D319" i="20"/>
  <c r="D318" i="20"/>
  <c r="D320" i="20"/>
  <c r="D314" i="20"/>
  <c r="CJ178" i="20"/>
  <c r="CJ155" i="20"/>
  <c r="CL155" i="20" s="1"/>
  <c r="CJ132" i="20"/>
  <c r="CL132" i="20" s="1"/>
  <c r="CJ86" i="20"/>
  <c r="CL86" i="20" s="1"/>
  <c r="CJ40" i="20"/>
  <c r="CL40" i="20" s="1"/>
  <c r="CJ17" i="20"/>
  <c r="CM188" i="20" l="1"/>
  <c r="CL188" i="20"/>
  <c r="CF14" i="20"/>
  <c r="CG14" i="20"/>
  <c r="CH109" i="20"/>
  <c r="CD63" i="20"/>
  <c r="CE109" i="20"/>
  <c r="CD109" i="20"/>
  <c r="CO63" i="20"/>
  <c r="CO109" i="20"/>
  <c r="CE63" i="20"/>
  <c r="CH63" i="20"/>
  <c r="CH15" i="20"/>
  <c r="CD15" i="20"/>
  <c r="CO15" i="20"/>
  <c r="CE15" i="20"/>
  <c r="DC15" i="20"/>
  <c r="CL187" i="20"/>
  <c r="CM187" i="20"/>
  <c r="DC63" i="20"/>
  <c r="DC109" i="20"/>
  <c r="CG109" i="20" s="1"/>
  <c r="B38" i="43"/>
  <c r="AM109" i="20"/>
  <c r="AL109" i="20"/>
  <c r="AJ109" i="20"/>
  <c r="AA109" i="20"/>
  <c r="AP109" i="20"/>
  <c r="BM109" i="20"/>
  <c r="CY109" i="20"/>
  <c r="AR109" i="20"/>
  <c r="O109" i="20"/>
  <c r="AD109" i="20"/>
  <c r="T109" i="20"/>
  <c r="S109" i="20"/>
  <c r="J109" i="20"/>
  <c r="BQ109" i="20"/>
  <c r="AG109" i="20"/>
  <c r="AO109" i="20"/>
  <c r="AT109" i="20"/>
  <c r="CW109" i="20"/>
  <c r="CU109" i="20"/>
  <c r="DB109" i="20"/>
  <c r="CQ109" i="20"/>
  <c r="BA109" i="20"/>
  <c r="CR109" i="20"/>
  <c r="Q109" i="20"/>
  <c r="AU109" i="20"/>
  <c r="CX109" i="20"/>
  <c r="CN109" i="20"/>
  <c r="CT109" i="20"/>
  <c r="CV109" i="20"/>
  <c r="BD109" i="20"/>
  <c r="AK109" i="20"/>
  <c r="BE109" i="20"/>
  <c r="P109" i="20"/>
  <c r="BF109" i="20"/>
  <c r="CP109" i="20"/>
  <c r="BR109" i="20"/>
  <c r="BX109" i="20"/>
  <c r="BI109" i="20"/>
  <c r="AN109" i="20"/>
  <c r="U109" i="20"/>
  <c r="AX109" i="20"/>
  <c r="BU109" i="20"/>
  <c r="AV109" i="20"/>
  <c r="CA109" i="20"/>
  <c r="BJ109" i="20"/>
  <c r="BP109" i="20"/>
  <c r="BO109" i="20"/>
  <c r="AS109" i="20"/>
  <c r="X109" i="20"/>
  <c r="Y109" i="20" s="1"/>
  <c r="DA109" i="20"/>
  <c r="R109" i="20"/>
  <c r="I109" i="20"/>
  <c r="CZ109" i="20"/>
  <c r="BC109" i="20"/>
  <c r="BB109" i="20"/>
  <c r="AZ109" i="20"/>
  <c r="AY109" i="20"/>
  <c r="CS109" i="20"/>
  <c r="H109" i="20"/>
  <c r="BN109" i="20"/>
  <c r="AW109" i="20"/>
  <c r="AQ109" i="20"/>
  <c r="CS63" i="20"/>
  <c r="BU63" i="20"/>
  <c r="AX63" i="20"/>
  <c r="AO63" i="20"/>
  <c r="AQ63" i="20"/>
  <c r="BQ63" i="20"/>
  <c r="AW63" i="20"/>
  <c r="I63" i="20"/>
  <c r="O63" i="20"/>
  <c r="CP63" i="20"/>
  <c r="M63" i="20" s="1"/>
  <c r="BM63" i="20"/>
  <c r="AU63" i="20"/>
  <c r="J63" i="20"/>
  <c r="AK63" i="20"/>
  <c r="DB63" i="20"/>
  <c r="BI63" i="20"/>
  <c r="AM63" i="20"/>
  <c r="BC63" i="20"/>
  <c r="U63" i="20"/>
  <c r="DA63" i="20"/>
  <c r="R63" i="20"/>
  <c r="BE63" i="20"/>
  <c r="BX63" i="20"/>
  <c r="BP63" i="20"/>
  <c r="AZ63" i="20"/>
  <c r="BA63" i="20"/>
  <c r="AR63" i="20"/>
  <c r="AJ63" i="20"/>
  <c r="T63" i="20"/>
  <c r="CU63" i="20"/>
  <c r="CQ63" i="20"/>
  <c r="BD63" i="20"/>
  <c r="AV63" i="20"/>
  <c r="AN63" i="20"/>
  <c r="CX63" i="20"/>
  <c r="BL63" i="20" s="1"/>
  <c r="X63" i="20"/>
  <c r="P63" i="20"/>
  <c r="H63" i="20"/>
  <c r="CY63" i="20"/>
  <c r="CN63" i="20"/>
  <c r="L63" i="20" s="1"/>
  <c r="BR63" i="20"/>
  <c r="BJ63" i="20"/>
  <c r="BK63" i="20" s="1"/>
  <c r="BB63" i="20"/>
  <c r="CR63" i="20"/>
  <c r="AT63" i="20"/>
  <c r="AL63" i="20"/>
  <c r="AD63" i="20"/>
  <c r="CW63" i="20"/>
  <c r="AP63" i="20"/>
  <c r="BF63" i="20"/>
  <c r="AS63" i="20"/>
  <c r="AG63" i="20"/>
  <c r="Q63" i="20"/>
  <c r="BN63" i="20"/>
  <c r="S63" i="20"/>
  <c r="CV63" i="20"/>
  <c r="BO63" i="20"/>
  <c r="CZ63" i="20"/>
  <c r="AA63" i="20"/>
  <c r="CT63" i="20"/>
  <c r="CA63" i="20"/>
  <c r="AY63" i="20"/>
  <c r="B16" i="20"/>
  <c r="CQ15" i="20"/>
  <c r="CS15" i="20"/>
  <c r="CP15" i="20"/>
  <c r="CN15" i="20"/>
  <c r="CY15" i="20"/>
  <c r="DB15" i="20"/>
  <c r="CX15" i="20"/>
  <c r="DA15" i="20"/>
  <c r="CW15" i="20"/>
  <c r="CZ15" i="20"/>
  <c r="CK86" i="20"/>
  <c r="CK40" i="20"/>
  <c r="CK178" i="20"/>
  <c r="CM86" i="20"/>
  <c r="CM132" i="20"/>
  <c r="CK132" i="20"/>
  <c r="CK155" i="20"/>
  <c r="CM155" i="20"/>
  <c r="CM40" i="20"/>
  <c r="Z109" i="20" l="1"/>
  <c r="V109" i="20"/>
  <c r="CB109" i="20"/>
  <c r="AB63" i="20"/>
  <c r="AC63" i="20"/>
  <c r="AH63" i="20"/>
  <c r="W63" i="20"/>
  <c r="AH109" i="20"/>
  <c r="CG63" i="20"/>
  <c r="AI63" i="20"/>
  <c r="N63" i="20"/>
  <c r="AI109" i="20"/>
  <c r="CB63" i="20"/>
  <c r="K63" i="20"/>
  <c r="AF109" i="20"/>
  <c r="BZ63" i="20"/>
  <c r="BZ109" i="20"/>
  <c r="BG109" i="20"/>
  <c r="AE109" i="20"/>
  <c r="BG63" i="20"/>
  <c r="BH63" i="20"/>
  <c r="CC63" i="20"/>
  <c r="BK109" i="20"/>
  <c r="CF63" i="20"/>
  <c r="BT63" i="20"/>
  <c r="BY63" i="20"/>
  <c r="BW63" i="20"/>
  <c r="BS63" i="20"/>
  <c r="Y63" i="20"/>
  <c r="BV109" i="20"/>
  <c r="BL109" i="20"/>
  <c r="BH109" i="20"/>
  <c r="CF15" i="20"/>
  <c r="V63" i="20"/>
  <c r="CF109" i="20"/>
  <c r="BV63" i="20"/>
  <c r="Z63" i="20"/>
  <c r="W109" i="20"/>
  <c r="BT109" i="20"/>
  <c r="AE63" i="20"/>
  <c r="BW109" i="20"/>
  <c r="BY109" i="20"/>
  <c r="N109" i="20"/>
  <c r="K109" i="20"/>
  <c r="AF63" i="20"/>
  <c r="BS109" i="20"/>
  <c r="AC109" i="20"/>
  <c r="CC109" i="20"/>
  <c r="AB109" i="20"/>
  <c r="CI109" i="20"/>
  <c r="M109" i="20"/>
  <c r="L109" i="20"/>
  <c r="CG15" i="20"/>
  <c r="CI63" i="20"/>
  <c r="CD16" i="20"/>
  <c r="CE16" i="20"/>
  <c r="CO16" i="20"/>
  <c r="CH16" i="20"/>
  <c r="DC16" i="20"/>
  <c r="B39" i="43"/>
  <c r="CL178" i="20"/>
  <c r="CM178" i="20"/>
  <c r="B17" i="20"/>
  <c r="CQ16" i="20"/>
  <c r="CN16" i="20"/>
  <c r="CS16" i="20"/>
  <c r="CP16" i="20"/>
  <c r="CX16" i="20"/>
  <c r="CZ16" i="20"/>
  <c r="DA16" i="20"/>
  <c r="DB16" i="20"/>
  <c r="CY16" i="20"/>
  <c r="CW16" i="20"/>
  <c r="CF16" i="20" l="1"/>
  <c r="CG16" i="20"/>
  <c r="CH17" i="20"/>
  <c r="CO17" i="20"/>
  <c r="CD17" i="20"/>
  <c r="CE17" i="20"/>
  <c r="DC17" i="20"/>
  <c r="B40" i="43"/>
  <c r="B18" i="20"/>
  <c r="CP17" i="20"/>
  <c r="CQ17" i="20"/>
  <c r="CS17" i="20"/>
  <c r="CN17" i="20"/>
  <c r="DB17" i="20"/>
  <c r="DA17" i="20"/>
  <c r="CZ17" i="20"/>
  <c r="CX17" i="20"/>
  <c r="CY17" i="20"/>
  <c r="CW17" i="20"/>
  <c r="CK17" i="20"/>
  <c r="CL17" i="20"/>
  <c r="CM17" i="20"/>
  <c r="CF17" i="20" l="1"/>
  <c r="CG17" i="20"/>
  <c r="CE18" i="20"/>
  <c r="CH18" i="20"/>
  <c r="CO18" i="20"/>
  <c r="CD18" i="20"/>
  <c r="DC18" i="20"/>
  <c r="B41" i="43"/>
  <c r="B19" i="20"/>
  <c r="CN18" i="20"/>
  <c r="CQ18" i="20"/>
  <c r="CS18" i="20"/>
  <c r="CP18" i="20"/>
  <c r="P18" i="20"/>
  <c r="AD18" i="20"/>
  <c r="AP18" i="20"/>
  <c r="AX18" i="20"/>
  <c r="BF18" i="20"/>
  <c r="BR18" i="20"/>
  <c r="R18" i="20"/>
  <c r="AR18" i="20"/>
  <c r="BJ18" i="20"/>
  <c r="S18" i="20"/>
  <c r="AS18" i="20"/>
  <c r="BM18" i="20"/>
  <c r="T18" i="20"/>
  <c r="AT18" i="20"/>
  <c r="BN18" i="20"/>
  <c r="I18" i="20"/>
  <c r="AM18" i="20"/>
  <c r="BC18" i="20"/>
  <c r="AJ18" i="20"/>
  <c r="AZ18" i="20"/>
  <c r="BX18" i="20"/>
  <c r="AK18" i="20"/>
  <c r="BA18" i="20"/>
  <c r="CA18" i="20"/>
  <c r="H18" i="20"/>
  <c r="AL18" i="20"/>
  <c r="BB18" i="20"/>
  <c r="U18" i="20"/>
  <c r="V18" i="20" s="1"/>
  <c r="AU18" i="20"/>
  <c r="BO18" i="20"/>
  <c r="J18" i="20"/>
  <c r="K18" i="20" s="1"/>
  <c r="X18" i="20"/>
  <c r="AN18" i="20"/>
  <c r="AV18" i="20"/>
  <c r="BD18" i="20"/>
  <c r="BP18" i="20"/>
  <c r="DB18" i="20"/>
  <c r="DA18" i="20"/>
  <c r="BZ18" i="20" s="1"/>
  <c r="CX18" i="20"/>
  <c r="CZ18" i="20"/>
  <c r="O18" i="20"/>
  <c r="AA18" i="20"/>
  <c r="AB18" i="20" s="1"/>
  <c r="AO18" i="20"/>
  <c r="AW18" i="20"/>
  <c r="BE18" i="20"/>
  <c r="BQ18" i="20"/>
  <c r="CW18" i="20"/>
  <c r="BH18" i="20" s="1"/>
  <c r="CY18" i="20"/>
  <c r="Q18" i="20"/>
  <c r="AG18" i="20"/>
  <c r="AH18" i="20" s="1"/>
  <c r="AQ18" i="20"/>
  <c r="AY18" i="20"/>
  <c r="BI18" i="20"/>
  <c r="BU18" i="20"/>
  <c r="BV18" i="20" s="1"/>
  <c r="CL18" i="20"/>
  <c r="CU18" i="20"/>
  <c r="CK18" i="20"/>
  <c r="CV18" i="20"/>
  <c r="AI18" i="20" s="1"/>
  <c r="CM18" i="20"/>
  <c r="CR18" i="20"/>
  <c r="W18" i="20" s="1"/>
  <c r="CT18" i="20"/>
  <c r="AC18" i="20" s="1"/>
  <c r="BT18" i="20" l="1"/>
  <c r="AF18" i="20"/>
  <c r="CG18" i="20"/>
  <c r="CF18" i="20"/>
  <c r="BW18" i="20"/>
  <c r="Y18" i="20"/>
  <c r="CB18" i="20"/>
  <c r="M18" i="20"/>
  <c r="CI18" i="20"/>
  <c r="BL18" i="20"/>
  <c r="Z18" i="20"/>
  <c r="BS18" i="20"/>
  <c r="N18" i="20"/>
  <c r="CC18" i="20"/>
  <c r="BY18" i="20"/>
  <c r="BG18" i="20"/>
  <c r="L18" i="20"/>
  <c r="AE18" i="20"/>
  <c r="BK18" i="20"/>
  <c r="CD19" i="20"/>
  <c r="CE19" i="20"/>
  <c r="CH19" i="20"/>
  <c r="CO19" i="20"/>
  <c r="DC19" i="20"/>
  <c r="B20" i="20"/>
  <c r="AR19" i="20"/>
  <c r="H19" i="20"/>
  <c r="BP19" i="20"/>
  <c r="AZ19" i="20"/>
  <c r="BB19" i="20"/>
  <c r="AN19" i="20"/>
  <c r="AT19" i="20"/>
  <c r="X19" i="20"/>
  <c r="BI19" i="20"/>
  <c r="BN19" i="20"/>
  <c r="CL19" i="20"/>
  <c r="AG19" i="20"/>
  <c r="AJ19" i="20"/>
  <c r="S19" i="20"/>
  <c r="CQ19" i="20"/>
  <c r="AL19" i="20"/>
  <c r="O19" i="20"/>
  <c r="U19" i="20"/>
  <c r="CR19" i="20"/>
  <c r="I19" i="20"/>
  <c r="CZ19" i="20"/>
  <c r="BU19" i="20"/>
  <c r="AW19" i="20"/>
  <c r="AU19" i="20"/>
  <c r="DA19" i="20"/>
  <c r="CX19" i="20"/>
  <c r="BL19" i="20" s="1"/>
  <c r="CP19" i="20"/>
  <c r="CA19" i="20"/>
  <c r="CK19" i="20"/>
  <c r="CY19" i="20"/>
  <c r="CM19" i="20"/>
  <c r="CW19" i="20"/>
  <c r="Q19" i="20"/>
  <c r="AM19" i="20"/>
  <c r="BX19" i="20"/>
  <c r="BY19" i="20" s="1"/>
  <c r="CV19" i="20"/>
  <c r="AK19" i="20"/>
  <c r="R19" i="20"/>
  <c r="BO19" i="20"/>
  <c r="AY19" i="20"/>
  <c r="AQ19" i="20"/>
  <c r="BD19" i="20"/>
  <c r="CN19" i="20"/>
  <c r="CU19" i="20"/>
  <c r="BQ19" i="20"/>
  <c r="BC19" i="20"/>
  <c r="AD19" i="20"/>
  <c r="J19" i="20"/>
  <c r="T19" i="20"/>
  <c r="BJ19" i="20"/>
  <c r="BK19" i="20" s="1"/>
  <c r="BF19" i="20"/>
  <c r="DB19" i="20"/>
  <c r="CC19" i="20" s="1"/>
  <c r="CT19" i="20"/>
  <c r="BR19" i="20"/>
  <c r="BS19" i="20" s="1"/>
  <c r="BE19" i="20"/>
  <c r="AP19" i="20"/>
  <c r="AA19" i="20"/>
  <c r="CS19" i="20"/>
  <c r="Z19" i="20" s="1"/>
  <c r="P19" i="20"/>
  <c r="AS19" i="20"/>
  <c r="AX19" i="20"/>
  <c r="AO19" i="20"/>
  <c r="BM19" i="20"/>
  <c r="BA19" i="20"/>
  <c r="AV19" i="20"/>
  <c r="D309" i="20"/>
  <c r="D307" i="20"/>
  <c r="D308" i="20"/>
  <c r="D302" i="20"/>
  <c r="D310" i="20"/>
  <c r="D301" i="20"/>
  <c r="D311" i="20"/>
  <c r="D306" i="20"/>
  <c r="D304" i="20"/>
  <c r="D303" i="20"/>
  <c r="A303" i="20"/>
  <c r="A304" i="20"/>
  <c r="A306" i="20"/>
  <c r="A311" i="20"/>
  <c r="A301" i="20"/>
  <c r="A310" i="20"/>
  <c r="A302" i="20"/>
  <c r="A308" i="20"/>
  <c r="A307" i="20"/>
  <c r="A309" i="20"/>
  <c r="BT19" i="20" l="1"/>
  <c r="BZ19" i="20"/>
  <c r="AE19" i="20"/>
  <c r="AF19" i="20"/>
  <c r="L19" i="20"/>
  <c r="K19" i="20"/>
  <c r="CG19" i="20"/>
  <c r="AC19" i="20"/>
  <c r="M19" i="20"/>
  <c r="AB19" i="20"/>
  <c r="AI19" i="20"/>
  <c r="CB19" i="20"/>
  <c r="AH19" i="20"/>
  <c r="CF19" i="20"/>
  <c r="BG19" i="20"/>
  <c r="W19" i="20"/>
  <c r="V19" i="20"/>
  <c r="BH19" i="20"/>
  <c r="Y19" i="20"/>
  <c r="N19" i="20"/>
  <c r="BV19" i="20"/>
  <c r="CI19" i="20"/>
  <c r="BW19" i="20"/>
  <c r="CH62" i="20"/>
  <c r="CO62" i="20"/>
  <c r="CE62" i="20"/>
  <c r="CO108" i="20"/>
  <c r="CH108" i="20"/>
  <c r="CD62" i="20"/>
  <c r="CE108" i="20"/>
  <c r="CD108" i="20"/>
  <c r="CO20" i="20"/>
  <c r="CD20" i="20"/>
  <c r="CE20" i="20"/>
  <c r="CH20" i="20"/>
  <c r="DC20" i="20"/>
  <c r="DC62" i="20"/>
  <c r="CG62" i="20" s="1"/>
  <c r="DC108" i="20"/>
  <c r="CQ108" i="20"/>
  <c r="U108" i="20"/>
  <c r="AQ108" i="20"/>
  <c r="CR108" i="20"/>
  <c r="AW108" i="20"/>
  <c r="AT108" i="20"/>
  <c r="P108" i="20"/>
  <c r="CZ108" i="20"/>
  <c r="J108" i="20"/>
  <c r="CX108" i="20"/>
  <c r="CV108" i="20"/>
  <c r="CU108" i="20"/>
  <c r="AG108" i="20"/>
  <c r="BJ108" i="20"/>
  <c r="AL108" i="20"/>
  <c r="AD108" i="20"/>
  <c r="AR108" i="20"/>
  <c r="AK108" i="20"/>
  <c r="AJ108" i="20"/>
  <c r="CP108" i="20"/>
  <c r="CT108" i="20"/>
  <c r="AX108" i="20"/>
  <c r="AA108" i="20"/>
  <c r="CS108" i="20"/>
  <c r="BO108" i="20"/>
  <c r="BR108" i="20"/>
  <c r="CA108" i="20"/>
  <c r="BQ108" i="20"/>
  <c r="BX108" i="20"/>
  <c r="BM108" i="20"/>
  <c r="AN108" i="20"/>
  <c r="Q108" i="20"/>
  <c r="AO108" i="20"/>
  <c r="X108" i="20"/>
  <c r="BU108" i="20"/>
  <c r="BC108" i="20"/>
  <c r="BI108" i="20"/>
  <c r="BP108" i="20"/>
  <c r="AZ108" i="20"/>
  <c r="R108" i="20"/>
  <c r="DB108" i="20"/>
  <c r="S108" i="20"/>
  <c r="BE108" i="20"/>
  <c r="CY108" i="20"/>
  <c r="AU108" i="20"/>
  <c r="BA108" i="20"/>
  <c r="CW108" i="20"/>
  <c r="AP108" i="20"/>
  <c r="H108" i="20"/>
  <c r="AV108" i="20"/>
  <c r="BD108" i="20"/>
  <c r="O108" i="20"/>
  <c r="I108" i="20"/>
  <c r="AM108" i="20"/>
  <c r="AS108" i="20"/>
  <c r="BN108" i="20"/>
  <c r="T108" i="20"/>
  <c r="CN108" i="20"/>
  <c r="DA108" i="20"/>
  <c r="BF108" i="20"/>
  <c r="BG108" i="20" s="1"/>
  <c r="AY108" i="20"/>
  <c r="BB108" i="20"/>
  <c r="BF62" i="20"/>
  <c r="BP62" i="20"/>
  <c r="BX62" i="20"/>
  <c r="BR62" i="20"/>
  <c r="CP62" i="20"/>
  <c r="BJ62" i="20"/>
  <c r="I62" i="20"/>
  <c r="AV62" i="20"/>
  <c r="BD62" i="20"/>
  <c r="AQ62" i="20"/>
  <c r="S62" i="20"/>
  <c r="AN62" i="20"/>
  <c r="Q62" i="20"/>
  <c r="H62" i="20"/>
  <c r="CN62" i="20"/>
  <c r="L62" i="20" s="1"/>
  <c r="AY62" i="20"/>
  <c r="O62" i="20"/>
  <c r="AL62" i="20"/>
  <c r="BU62" i="20"/>
  <c r="AD62" i="20"/>
  <c r="X62" i="20"/>
  <c r="Y62" i="20" s="1"/>
  <c r="DB62" i="20"/>
  <c r="BI62" i="20"/>
  <c r="AP62" i="20"/>
  <c r="U62" i="20"/>
  <c r="AW62" i="20"/>
  <c r="AK62" i="20"/>
  <c r="AO62" i="20"/>
  <c r="AX62" i="20"/>
  <c r="AS62" i="20"/>
  <c r="BB62" i="20"/>
  <c r="CQ62" i="20"/>
  <c r="N62" i="20" s="1"/>
  <c r="P62" i="20"/>
  <c r="AR62" i="20"/>
  <c r="AJ62" i="20"/>
  <c r="J62" i="20"/>
  <c r="K62" i="20" s="1"/>
  <c r="AM62" i="20"/>
  <c r="CV62" i="20"/>
  <c r="CU62" i="20"/>
  <c r="AF62" i="20" s="1"/>
  <c r="AA62" i="20"/>
  <c r="BN62" i="20"/>
  <c r="BA62" i="20"/>
  <c r="AU62" i="20"/>
  <c r="R62" i="20"/>
  <c r="CW62" i="20"/>
  <c r="CS62" i="20"/>
  <c r="Z62" i="20" s="1"/>
  <c r="CX62" i="20"/>
  <c r="BL62" i="20" s="1"/>
  <c r="CT62" i="20"/>
  <c r="DA62" i="20"/>
  <c r="BE62" i="20"/>
  <c r="BO62" i="20"/>
  <c r="CY62" i="20"/>
  <c r="CA62" i="20"/>
  <c r="AT62" i="20"/>
  <c r="CR62" i="20"/>
  <c r="AZ62" i="20"/>
  <c r="AG62" i="20"/>
  <c r="BC62" i="20"/>
  <c r="T62" i="20"/>
  <c r="BQ62" i="20"/>
  <c r="BM62" i="20"/>
  <c r="CZ62" i="20"/>
  <c r="B21" i="20"/>
  <c r="AK20" i="20"/>
  <c r="CA20" i="20"/>
  <c r="AA20" i="20"/>
  <c r="BU20" i="20"/>
  <c r="AQ20" i="20"/>
  <c r="CX20" i="20"/>
  <c r="AV20" i="20"/>
  <c r="CQ20" i="20"/>
  <c r="CP20" i="20"/>
  <c r="AG20" i="20"/>
  <c r="CK20" i="20"/>
  <c r="AO20" i="20"/>
  <c r="CL20" i="20"/>
  <c r="AL20" i="20"/>
  <c r="CN20" i="20"/>
  <c r="AU20" i="20"/>
  <c r="DB20" i="20"/>
  <c r="AZ20" i="20"/>
  <c r="CU20" i="20"/>
  <c r="BJ20" i="20"/>
  <c r="BX20" i="20"/>
  <c r="U20" i="20"/>
  <c r="AS20" i="20"/>
  <c r="CR20" i="20"/>
  <c r="AP20" i="20"/>
  <c r="CS20" i="20"/>
  <c r="AY20" i="20"/>
  <c r="H20" i="20"/>
  <c r="BD20" i="20"/>
  <c r="CY20" i="20"/>
  <c r="X20" i="20"/>
  <c r="AN20" i="20"/>
  <c r="BO20" i="20"/>
  <c r="AR20" i="20"/>
  <c r="I20" i="20"/>
  <c r="AW20" i="20"/>
  <c r="CV20" i="20"/>
  <c r="AT20" i="20"/>
  <c r="CW20" i="20"/>
  <c r="BC20" i="20"/>
  <c r="O20" i="20"/>
  <c r="BI20" i="20"/>
  <c r="CM20" i="20"/>
  <c r="Q20" i="20"/>
  <c r="BP20" i="20"/>
  <c r="P20" i="20"/>
  <c r="BA20" i="20"/>
  <c r="CZ20" i="20"/>
  <c r="AX20" i="20"/>
  <c r="DA20" i="20"/>
  <c r="BM20" i="20"/>
  <c r="S20" i="20"/>
  <c r="BN20" i="20"/>
  <c r="AD20" i="20"/>
  <c r="AM20" i="20"/>
  <c r="T20" i="20"/>
  <c r="BE20" i="20"/>
  <c r="J20" i="20"/>
  <c r="BB20" i="20"/>
  <c r="R20" i="20"/>
  <c r="BQ20" i="20"/>
  <c r="AJ20" i="20"/>
  <c r="BR20" i="20"/>
  <c r="BF20" i="20"/>
  <c r="CT20" i="20"/>
  <c r="CF20" i="20" l="1"/>
  <c r="W108" i="20"/>
  <c r="CF62" i="20"/>
  <c r="AE62" i="20"/>
  <c r="BS20" i="20"/>
  <c r="BW62" i="20"/>
  <c r="BZ108" i="20"/>
  <c r="BV108" i="20"/>
  <c r="Y108" i="20"/>
  <c r="BZ62" i="20"/>
  <c r="BT62" i="20"/>
  <c r="BY62" i="20"/>
  <c r="CC108" i="20"/>
  <c r="K20" i="20"/>
  <c r="AC20" i="20"/>
  <c r="BW20" i="20"/>
  <c r="W62" i="20"/>
  <c r="BZ20" i="20"/>
  <c r="BH108" i="20"/>
  <c r="L108" i="20"/>
  <c r="V108" i="20"/>
  <c r="BG20" i="20"/>
  <c r="BY108" i="20"/>
  <c r="BH20" i="20"/>
  <c r="Y20" i="20"/>
  <c r="L20" i="20"/>
  <c r="AI62" i="20"/>
  <c r="CC62" i="20"/>
  <c r="BK62" i="20"/>
  <c r="BT108" i="20"/>
  <c r="M108" i="20"/>
  <c r="AF108" i="20"/>
  <c r="AE20" i="20"/>
  <c r="BT20" i="20"/>
  <c r="V20" i="20"/>
  <c r="BL20" i="20"/>
  <c r="CB62" i="20"/>
  <c r="BH62" i="20"/>
  <c r="M62" i="20"/>
  <c r="CB108" i="20"/>
  <c r="AI108" i="20"/>
  <c r="CI62" i="20"/>
  <c r="AI20" i="20"/>
  <c r="BY20" i="20"/>
  <c r="BS62" i="20"/>
  <c r="BS108" i="20"/>
  <c r="BL108" i="20"/>
  <c r="CI20" i="20"/>
  <c r="BK20" i="20"/>
  <c r="BV20" i="20"/>
  <c r="BV62" i="20"/>
  <c r="K108" i="20"/>
  <c r="N108" i="20"/>
  <c r="AF20" i="20"/>
  <c r="AB20" i="20"/>
  <c r="Z108" i="20"/>
  <c r="AE108" i="20"/>
  <c r="BW108" i="20"/>
  <c r="CG108" i="20"/>
  <c r="CF108" i="20"/>
  <c r="Z20" i="20"/>
  <c r="AH20" i="20"/>
  <c r="CB20" i="20"/>
  <c r="AH62" i="20"/>
  <c r="V62" i="20"/>
  <c r="BG62" i="20"/>
  <c r="AB108" i="20"/>
  <c r="CC20" i="20"/>
  <c r="M20" i="20"/>
  <c r="AC62" i="20"/>
  <c r="AB62" i="20"/>
  <c r="BK108" i="20"/>
  <c r="CG20" i="20"/>
  <c r="W20" i="20"/>
  <c r="N20" i="20"/>
  <c r="AC108" i="20"/>
  <c r="AH108" i="20"/>
  <c r="CI108" i="20"/>
  <c r="CD21" i="20"/>
  <c r="CH21" i="20"/>
  <c r="CO21" i="20"/>
  <c r="CE21" i="20"/>
  <c r="DC21" i="20"/>
  <c r="B22" i="20"/>
  <c r="J21" i="20"/>
  <c r="BR21" i="20"/>
  <c r="AY21" i="20"/>
  <c r="AA21" i="20"/>
  <c r="AM21" i="20"/>
  <c r="DB21" i="20"/>
  <c r="CM21" i="20"/>
  <c r="X21" i="20"/>
  <c r="P21" i="20"/>
  <c r="CZ21" i="20"/>
  <c r="BD21" i="20"/>
  <c r="R21" i="20"/>
  <c r="CA21" i="20"/>
  <c r="BJ21" i="20"/>
  <c r="AP21" i="20"/>
  <c r="AS21" i="20"/>
  <c r="O21" i="20"/>
  <c r="CL21" i="20"/>
  <c r="CU21" i="20"/>
  <c r="CR21" i="20"/>
  <c r="W21" i="20" s="1"/>
  <c r="CW21" i="20"/>
  <c r="AD21" i="20"/>
  <c r="CP21" i="20"/>
  <c r="BO21" i="20"/>
  <c r="BA21" i="20"/>
  <c r="AX21" i="20"/>
  <c r="AO21" i="20"/>
  <c r="AZ21" i="20"/>
  <c r="BP21" i="20"/>
  <c r="I21" i="20"/>
  <c r="S21" i="20"/>
  <c r="AL21" i="20"/>
  <c r="CV21" i="20"/>
  <c r="BU21" i="20"/>
  <c r="BV21" i="20" s="1"/>
  <c r="BF21" i="20"/>
  <c r="BC21" i="20"/>
  <c r="BE21" i="20"/>
  <c r="AJ21" i="20"/>
  <c r="AR21" i="20"/>
  <c r="Q21" i="20"/>
  <c r="AV21" i="20"/>
  <c r="AQ21" i="20"/>
  <c r="DA21" i="20"/>
  <c r="BZ21" i="20" s="1"/>
  <c r="CS21" i="20"/>
  <c r="BQ21" i="20"/>
  <c r="BI21" i="20"/>
  <c r="CK21" i="20"/>
  <c r="H21" i="20"/>
  <c r="T21" i="20"/>
  <c r="AG21" i="20"/>
  <c r="BX21" i="20"/>
  <c r="BY21" i="20" s="1"/>
  <c r="BM21" i="20"/>
  <c r="CN21" i="20"/>
  <c r="AW21" i="20"/>
  <c r="U21" i="20"/>
  <c r="V21" i="20" s="1"/>
  <c r="CX21" i="20"/>
  <c r="CT21" i="20"/>
  <c r="AC21" i="20" s="1"/>
  <c r="BN21" i="20"/>
  <c r="AK21" i="20"/>
  <c r="CY21" i="20"/>
  <c r="CQ21" i="20"/>
  <c r="BB21" i="20"/>
  <c r="AU21" i="20"/>
  <c r="AT21" i="20"/>
  <c r="AN21" i="20"/>
  <c r="CJ177" i="20"/>
  <c r="CJ154" i="20"/>
  <c r="CJ131" i="20"/>
  <c r="CJ85" i="20"/>
  <c r="CJ39" i="20"/>
  <c r="CJ16" i="20"/>
  <c r="N21" i="20" l="1"/>
  <c r="L21" i="20"/>
  <c r="BT21" i="20"/>
  <c r="Z21" i="20"/>
  <c r="AE21" i="20"/>
  <c r="AF21" i="20"/>
  <c r="BL21" i="20"/>
  <c r="BG21" i="20"/>
  <c r="BH21" i="20"/>
  <c r="CB21" i="20"/>
  <c r="CI21" i="20"/>
  <c r="AB21" i="20"/>
  <c r="AH21" i="20"/>
  <c r="BW21" i="20"/>
  <c r="BS21" i="20"/>
  <c r="AI21" i="20"/>
  <c r="K21" i="20"/>
  <c r="Y21" i="20"/>
  <c r="M21" i="20"/>
  <c r="CG21" i="20"/>
  <c r="BK21" i="20"/>
  <c r="CC21" i="20"/>
  <c r="CF21" i="20"/>
  <c r="B23" i="20"/>
  <c r="AA23" i="20" s="1"/>
  <c r="CO22" i="20"/>
  <c r="CD22" i="20"/>
  <c r="CE22" i="20"/>
  <c r="CH22" i="20"/>
  <c r="DC22" i="20"/>
  <c r="CT23" i="20"/>
  <c r="CK23" i="20"/>
  <c r="S23" i="20"/>
  <c r="BB23" i="20"/>
  <c r="BF23" i="20"/>
  <c r="DB23" i="20"/>
  <c r="CA23" i="20"/>
  <c r="CW23" i="20"/>
  <c r="CN23" i="20"/>
  <c r="CM23" i="20"/>
  <c r="AO23" i="20"/>
  <c r="AM23" i="20"/>
  <c r="AG23" i="20"/>
  <c r="CL23" i="20"/>
  <c r="CY23" i="20"/>
  <c r="AW23" i="20"/>
  <c r="BQ23" i="20"/>
  <c r="BX23" i="20"/>
  <c r="P23" i="20"/>
  <c r="BU23" i="20"/>
  <c r="X23" i="20"/>
  <c r="BI23" i="20"/>
  <c r="BP23" i="20"/>
  <c r="BA23" i="20"/>
  <c r="AR23" i="20"/>
  <c r="CQ23" i="20"/>
  <c r="T23" i="20"/>
  <c r="AD22" i="20"/>
  <c r="AG22" i="20"/>
  <c r="BP22" i="20"/>
  <c r="BM22" i="20"/>
  <c r="CN22" i="20"/>
  <c r="AJ22" i="20"/>
  <c r="U22" i="20"/>
  <c r="O22" i="20"/>
  <c r="AY22" i="20"/>
  <c r="Q22" i="20"/>
  <c r="CM22" i="20"/>
  <c r="AN22" i="20"/>
  <c r="AO22" i="20"/>
  <c r="CK22" i="20"/>
  <c r="AP22" i="20"/>
  <c r="CY22" i="20"/>
  <c r="AR22" i="20"/>
  <c r="AK22" i="20"/>
  <c r="BC22" i="20"/>
  <c r="I22" i="20"/>
  <c r="CX22" i="20"/>
  <c r="CQ22" i="20"/>
  <c r="AX22" i="20"/>
  <c r="BX22" i="20"/>
  <c r="BY22" i="20" s="1"/>
  <c r="AV22" i="20"/>
  <c r="AW22" i="20"/>
  <c r="S22" i="20"/>
  <c r="BF22" i="20"/>
  <c r="AT22" i="20"/>
  <c r="AZ22" i="20"/>
  <c r="AS22" i="20"/>
  <c r="CA22" i="20"/>
  <c r="CZ22" i="20"/>
  <c r="AA22" i="20"/>
  <c r="J22" i="20"/>
  <c r="BD22" i="20"/>
  <c r="BE22" i="20"/>
  <c r="CW22" i="20"/>
  <c r="CV22" i="20"/>
  <c r="CR22" i="20"/>
  <c r="BI22" i="20"/>
  <c r="BA22" i="20"/>
  <c r="AL22" i="20"/>
  <c r="R22" i="20"/>
  <c r="CL22" i="20"/>
  <c r="BQ22" i="20"/>
  <c r="BN22" i="20"/>
  <c r="BO22" i="20"/>
  <c r="X22" i="20"/>
  <c r="Y22" i="20" s="1"/>
  <c r="H22" i="20"/>
  <c r="AM22" i="20"/>
  <c r="BR22" i="20"/>
  <c r="BJ22" i="20"/>
  <c r="AU22" i="20"/>
  <c r="DB22" i="20"/>
  <c r="CC22" i="20" s="1"/>
  <c r="T22" i="20"/>
  <c r="CT22" i="20"/>
  <c r="CU22" i="20"/>
  <c r="AF22" i="20" s="1"/>
  <c r="BB22" i="20"/>
  <c r="AQ22" i="20"/>
  <c r="DA22" i="20"/>
  <c r="BZ22" i="20" s="1"/>
  <c r="CP22" i="20"/>
  <c r="M22" i="20" s="1"/>
  <c r="BU22" i="20"/>
  <c r="BV22" i="20" s="1"/>
  <c r="CS22" i="20"/>
  <c r="Z22" i="20" s="1"/>
  <c r="P22" i="20"/>
  <c r="CM85" i="20"/>
  <c r="CL85" i="20"/>
  <c r="CK85" i="20"/>
  <c r="CL131" i="20"/>
  <c r="CK131" i="20"/>
  <c r="CM131" i="20"/>
  <c r="CK154" i="20"/>
  <c r="CL154" i="20"/>
  <c r="CM154" i="20"/>
  <c r="CM16" i="20"/>
  <c r="CK16" i="20"/>
  <c r="CL16" i="20"/>
  <c r="CM39" i="20"/>
  <c r="CK39" i="20"/>
  <c r="CL39" i="20"/>
  <c r="CK177" i="20"/>
  <c r="BO23" i="20" l="1"/>
  <c r="BV23" i="20" s="1"/>
  <c r="AC22" i="20"/>
  <c r="AS23" i="20"/>
  <c r="AV23" i="20"/>
  <c r="AX23" i="20"/>
  <c r="AQ23" i="20"/>
  <c r="K22" i="20"/>
  <c r="N22" i="20"/>
  <c r="BY23" i="20"/>
  <c r="BH22" i="20"/>
  <c r="CF22" i="20"/>
  <c r="BS22" i="20"/>
  <c r="BK22" i="20"/>
  <c r="BL22" i="20"/>
  <c r="L22" i="20"/>
  <c r="BG22" i="20"/>
  <c r="CI22" i="20"/>
  <c r="AB22" i="20"/>
  <c r="AH22" i="20"/>
  <c r="CB23" i="20"/>
  <c r="BW22" i="20"/>
  <c r="AE22" i="20"/>
  <c r="W22" i="20"/>
  <c r="CB22" i="20"/>
  <c r="BT22" i="20"/>
  <c r="AH23" i="20"/>
  <c r="CC23" i="20"/>
  <c r="CG22" i="20"/>
  <c r="AI22" i="20"/>
  <c r="V22" i="20"/>
  <c r="AK23" i="20"/>
  <c r="I23" i="20"/>
  <c r="N23" i="20" s="1"/>
  <c r="H23" i="20"/>
  <c r="AD23" i="20"/>
  <c r="AE23" i="20" s="1"/>
  <c r="BR23" i="20"/>
  <c r="AT23" i="20"/>
  <c r="J23" i="20"/>
  <c r="Q23" i="20"/>
  <c r="Y23" i="20" s="1"/>
  <c r="BD23" i="20"/>
  <c r="CS23" i="20"/>
  <c r="Z23" i="20" s="1"/>
  <c r="BN23" i="20"/>
  <c r="BT23" i="20" s="1"/>
  <c r="BM23" i="20"/>
  <c r="AZ23" i="20"/>
  <c r="CR23" i="20"/>
  <c r="W23" i="20" s="1"/>
  <c r="BJ23" i="20"/>
  <c r="BK23" i="20" s="1"/>
  <c r="AL23" i="20"/>
  <c r="CP23" i="20"/>
  <c r="AJ23" i="20"/>
  <c r="BC23" i="20"/>
  <c r="U23" i="20"/>
  <c r="V23" i="20" s="1"/>
  <c r="CU23" i="20"/>
  <c r="AF23" i="20" s="1"/>
  <c r="AY23" i="20"/>
  <c r="CZ23" i="20"/>
  <c r="BW23" i="20" s="1"/>
  <c r="DA23" i="20"/>
  <c r="BZ23" i="20" s="1"/>
  <c r="BE23" i="20"/>
  <c r="BG23" i="20" s="1"/>
  <c r="AU23" i="20"/>
  <c r="AN23" i="20"/>
  <c r="O23" i="20"/>
  <c r="AP23" i="20"/>
  <c r="R23" i="20"/>
  <c r="AC23" i="20" s="1"/>
  <c r="CV23" i="20"/>
  <c r="AI23" i="20" s="1"/>
  <c r="CX23" i="20"/>
  <c r="BL23" i="20" s="1"/>
  <c r="B24" i="20"/>
  <c r="CH23" i="20"/>
  <c r="CO23" i="20"/>
  <c r="CD23" i="20"/>
  <c r="CE23" i="20"/>
  <c r="DC23" i="20"/>
  <c r="CM177" i="20"/>
  <c r="CL177" i="20"/>
  <c r="CJ176" i="20"/>
  <c r="CJ153" i="20"/>
  <c r="CJ130" i="20"/>
  <c r="CJ84" i="20"/>
  <c r="CJ38" i="20"/>
  <c r="CJ15" i="20"/>
  <c r="M23" i="20" l="1"/>
  <c r="CI23" i="20"/>
  <c r="BH23" i="20"/>
  <c r="BS23" i="20"/>
  <c r="CG23" i="20"/>
  <c r="L23" i="20"/>
  <c r="CF23" i="20"/>
  <c r="AB23" i="20"/>
  <c r="K23" i="20"/>
  <c r="B25" i="20"/>
  <c r="CD24" i="20"/>
  <c r="CE24" i="20"/>
  <c r="CO24" i="20"/>
  <c r="CH24" i="20"/>
  <c r="DC24" i="20"/>
  <c r="CN24" i="20"/>
  <c r="CW24" i="20"/>
  <c r="BC24" i="20"/>
  <c r="CQ24" i="20"/>
  <c r="AN24" i="20"/>
  <c r="BX24" i="20"/>
  <c r="AZ24" i="20"/>
  <c r="BF24" i="20"/>
  <c r="J24" i="20"/>
  <c r="AM24" i="20"/>
  <c r="BI24" i="20"/>
  <c r="H24" i="20"/>
  <c r="U24" i="20"/>
  <c r="AO24" i="20"/>
  <c r="DB24" i="20"/>
  <c r="CS24" i="20"/>
  <c r="CK24" i="20"/>
  <c r="X24" i="20"/>
  <c r="Q24" i="20"/>
  <c r="CX24" i="20"/>
  <c r="BL24" i="20" s="1"/>
  <c r="AG24" i="20"/>
  <c r="CR24" i="20"/>
  <c r="BR24" i="20"/>
  <c r="BN24" i="20"/>
  <c r="AR24" i="20"/>
  <c r="AS24" i="20"/>
  <c r="BQ24" i="20"/>
  <c r="AV24" i="20"/>
  <c r="AU24" i="20"/>
  <c r="I24" i="20"/>
  <c r="T24" i="20"/>
  <c r="AY24" i="20"/>
  <c r="AJ24" i="20"/>
  <c r="BD24" i="20"/>
  <c r="AD24" i="20"/>
  <c r="BJ24" i="20"/>
  <c r="BK24" i="20" s="1"/>
  <c r="CY24" i="20"/>
  <c r="AK24" i="20"/>
  <c r="AQ24" i="20"/>
  <c r="CU24" i="20"/>
  <c r="R24" i="20"/>
  <c r="BU24" i="20"/>
  <c r="AT24" i="20"/>
  <c r="O24" i="20"/>
  <c r="AL24" i="20"/>
  <c r="CM24" i="20"/>
  <c r="AX24" i="20"/>
  <c r="AP24" i="20"/>
  <c r="BP24" i="20"/>
  <c r="CV24" i="20"/>
  <c r="BE24" i="20"/>
  <c r="CP24" i="20"/>
  <c r="M24" i="20" s="1"/>
  <c r="CZ24" i="20"/>
  <c r="P24" i="20"/>
  <c r="AA24" i="20"/>
  <c r="S24" i="20"/>
  <c r="CT24" i="20"/>
  <c r="AC24" i="20" s="1"/>
  <c r="AW24" i="20"/>
  <c r="CA24" i="20"/>
  <c r="CB24" i="20" s="1"/>
  <c r="BB24" i="20"/>
  <c r="BA24" i="20"/>
  <c r="BM24" i="20"/>
  <c r="CL24" i="20"/>
  <c r="DA24" i="20"/>
  <c r="BZ24" i="20" s="1"/>
  <c r="BO24" i="20"/>
  <c r="CL84" i="20"/>
  <c r="CK84" i="20"/>
  <c r="CM84" i="20"/>
  <c r="CM15" i="20"/>
  <c r="CL15" i="20"/>
  <c r="CK15" i="20"/>
  <c r="CM38" i="20"/>
  <c r="CL38" i="20"/>
  <c r="CK38" i="20"/>
  <c r="CK176" i="20"/>
  <c r="CK130" i="20"/>
  <c r="CM130" i="20"/>
  <c r="CL130" i="20"/>
  <c r="CM153" i="20"/>
  <c r="CL153" i="20"/>
  <c r="CK153" i="20"/>
  <c r="E122" i="20"/>
  <c r="E123" i="20" s="1"/>
  <c r="E124" i="20" s="1"/>
  <c r="E125" i="20" s="1"/>
  <c r="E126" i="20" s="1"/>
  <c r="E127" i="20" s="1"/>
  <c r="E128" i="20" s="1"/>
  <c r="E129" i="20" s="1"/>
  <c r="E130" i="20" s="1"/>
  <c r="E131" i="20" s="1"/>
  <c r="E132" i="20" s="1"/>
  <c r="E133" i="20" s="1"/>
  <c r="E134" i="20" s="1"/>
  <c r="E135" i="20" s="1"/>
  <c r="E136" i="20" s="1"/>
  <c r="E137" i="20" s="1"/>
  <c r="E138" i="20" s="1"/>
  <c r="E139" i="20" s="1"/>
  <c r="E140" i="20" s="1"/>
  <c r="E141" i="20" s="1"/>
  <c r="E142" i="20" s="1"/>
  <c r="D168" i="20"/>
  <c r="D169" i="20" s="1"/>
  <c r="D170" i="20" s="1"/>
  <c r="D171" i="20" s="1"/>
  <c r="D172" i="20" s="1"/>
  <c r="D145" i="20"/>
  <c r="D146" i="20" s="1"/>
  <c r="D122" i="20"/>
  <c r="F122" i="20" s="1"/>
  <c r="D76" i="20"/>
  <c r="D77" i="20" s="1"/>
  <c r="D30" i="20"/>
  <c r="F30" i="20" s="1"/>
  <c r="D7" i="20"/>
  <c r="F6" i="20"/>
  <c r="F29" i="20"/>
  <c r="F75" i="20"/>
  <c r="F121" i="20"/>
  <c r="F144" i="20"/>
  <c r="D298" i="20"/>
  <c r="A298" i="20"/>
  <c r="D296" i="20"/>
  <c r="A296" i="20"/>
  <c r="D297" i="20"/>
  <c r="A297" i="20"/>
  <c r="D291" i="20"/>
  <c r="A291" i="20"/>
  <c r="D299" i="20"/>
  <c r="A299" i="20"/>
  <c r="D290" i="20"/>
  <c r="A290" i="20"/>
  <c r="D300" i="20"/>
  <c r="A300" i="20"/>
  <c r="D295" i="20"/>
  <c r="A295" i="20"/>
  <c r="D293" i="20"/>
  <c r="A293" i="20"/>
  <c r="D292" i="20"/>
  <c r="A292" i="20"/>
  <c r="AI24" i="20" l="1"/>
  <c r="Z24" i="20"/>
  <c r="CG24" i="20"/>
  <c r="CF24" i="20"/>
  <c r="BW24" i="20"/>
  <c r="BT24" i="20"/>
  <c r="AH24" i="20"/>
  <c r="V24" i="20"/>
  <c r="N24" i="20"/>
  <c r="AE24" i="20"/>
  <c r="BV24" i="20"/>
  <c r="Y24" i="20"/>
  <c r="BH24" i="20"/>
  <c r="K24" i="20"/>
  <c r="L24" i="20"/>
  <c r="AF24" i="20"/>
  <c r="BG24" i="20"/>
  <c r="AB24" i="20"/>
  <c r="BS24" i="20"/>
  <c r="CC24" i="20"/>
  <c r="W24" i="20"/>
  <c r="BY24" i="20"/>
  <c r="CI24" i="20"/>
  <c r="CD107" i="20"/>
  <c r="CO61" i="20"/>
  <c r="CE107" i="20"/>
  <c r="CO107" i="20"/>
  <c r="CH61" i="20"/>
  <c r="CE61" i="20"/>
  <c r="CH107" i="20"/>
  <c r="CD61" i="20"/>
  <c r="B26" i="20"/>
  <c r="B27" i="20" s="1"/>
  <c r="CH25" i="20"/>
  <c r="CO25" i="20"/>
  <c r="CD25" i="20"/>
  <c r="CE25" i="20"/>
  <c r="DC25" i="20"/>
  <c r="AD25" i="20"/>
  <c r="AU25" i="20"/>
  <c r="J25" i="20"/>
  <c r="CS25" i="20"/>
  <c r="AL25" i="20"/>
  <c r="CP25" i="20"/>
  <c r="BM25" i="20"/>
  <c r="CA25" i="20"/>
  <c r="BC25" i="20"/>
  <c r="AV25" i="20"/>
  <c r="BB25" i="20"/>
  <c r="I25" i="20"/>
  <c r="AG25" i="20"/>
  <c r="BQ25" i="20"/>
  <c r="BJ25" i="20"/>
  <c r="CN25" i="20"/>
  <c r="BR25" i="20"/>
  <c r="U25" i="20"/>
  <c r="CM25" i="20"/>
  <c r="CW25" i="20"/>
  <c r="P25" i="20"/>
  <c r="AQ25" i="20"/>
  <c r="BI25" i="20"/>
  <c r="AS25" i="20"/>
  <c r="AK25" i="20"/>
  <c r="CK25" i="20"/>
  <c r="AY25" i="20"/>
  <c r="BP25" i="20"/>
  <c r="AM25" i="20"/>
  <c r="CR25" i="20"/>
  <c r="AJ25" i="20"/>
  <c r="DB25" i="20"/>
  <c r="CT25" i="20"/>
  <c r="AX25" i="20"/>
  <c r="CZ25" i="20"/>
  <c r="CV25" i="20"/>
  <c r="AT25" i="20"/>
  <c r="CX25" i="20"/>
  <c r="AA25" i="20"/>
  <c r="BN25" i="20"/>
  <c r="BF25" i="20"/>
  <c r="DA25" i="20"/>
  <c r="Q25" i="20"/>
  <c r="CU25" i="20"/>
  <c r="BX25" i="20"/>
  <c r="BY25" i="20" s="1"/>
  <c r="BA25" i="20"/>
  <c r="CL25" i="20"/>
  <c r="AR25" i="20"/>
  <c r="T25" i="20"/>
  <c r="AO25" i="20"/>
  <c r="O25" i="20"/>
  <c r="BO25" i="20"/>
  <c r="R25" i="20"/>
  <c r="S25" i="20"/>
  <c r="BU25" i="20"/>
  <c r="BE25" i="20"/>
  <c r="AW25" i="20"/>
  <c r="X25" i="20"/>
  <c r="Y25" i="20" s="1"/>
  <c r="AZ25" i="20"/>
  <c r="AP25" i="20"/>
  <c r="H25" i="20"/>
  <c r="CQ25" i="20"/>
  <c r="N25" i="20" s="1"/>
  <c r="CY25" i="20"/>
  <c r="BD25" i="20"/>
  <c r="AN25" i="20"/>
  <c r="DC61" i="20"/>
  <c r="CG61" i="20" s="1"/>
  <c r="DC107" i="20"/>
  <c r="CG107" i="20" s="1"/>
  <c r="AN107" i="20"/>
  <c r="AT107" i="20"/>
  <c r="AR107" i="20"/>
  <c r="CV107" i="20"/>
  <c r="CU107" i="20"/>
  <c r="I107" i="20"/>
  <c r="BE107" i="20"/>
  <c r="AS107" i="20"/>
  <c r="X107" i="20"/>
  <c r="AL107" i="20"/>
  <c r="CZ107" i="20"/>
  <c r="CT107" i="20"/>
  <c r="T107" i="20"/>
  <c r="AK107" i="20"/>
  <c r="U107" i="20"/>
  <c r="P107" i="20"/>
  <c r="AD107" i="20"/>
  <c r="BU107" i="20"/>
  <c r="BO107" i="20"/>
  <c r="BF107" i="20"/>
  <c r="BQ107" i="20"/>
  <c r="J107" i="20"/>
  <c r="K107" i="20" s="1"/>
  <c r="CW107" i="20"/>
  <c r="DA107" i="20"/>
  <c r="BM107" i="20"/>
  <c r="BI107" i="20"/>
  <c r="AW107" i="20"/>
  <c r="AM107" i="20"/>
  <c r="AZ107" i="20"/>
  <c r="AJ107" i="20"/>
  <c r="BC107" i="20"/>
  <c r="CY107" i="20"/>
  <c r="CN107" i="20"/>
  <c r="CP107" i="20"/>
  <c r="M107" i="20" s="1"/>
  <c r="BA107" i="20"/>
  <c r="AY107" i="20"/>
  <c r="O107" i="20"/>
  <c r="H107" i="20"/>
  <c r="R107" i="20"/>
  <c r="AP107" i="20"/>
  <c r="CQ107" i="20"/>
  <c r="BR107" i="20"/>
  <c r="BX107" i="20"/>
  <c r="AQ107" i="20"/>
  <c r="AO107" i="20"/>
  <c r="AU107" i="20"/>
  <c r="CS107" i="20"/>
  <c r="AX107" i="20"/>
  <c r="DB107" i="20"/>
  <c r="BB107" i="20"/>
  <c r="CR107" i="20"/>
  <c r="W107" i="20" s="1"/>
  <c r="BD107" i="20"/>
  <c r="BJ107" i="20"/>
  <c r="BN107" i="20"/>
  <c r="AG107" i="20"/>
  <c r="S107" i="20"/>
  <c r="CX107" i="20"/>
  <c r="AA107" i="20"/>
  <c r="Q107" i="20"/>
  <c r="BP107" i="20"/>
  <c r="AV107" i="20"/>
  <c r="CA107" i="20"/>
  <c r="DA61" i="20"/>
  <c r="CQ61" i="20"/>
  <c r="BN61" i="20"/>
  <c r="BF61" i="20"/>
  <c r="AX61" i="20"/>
  <c r="AP61" i="20"/>
  <c r="P61" i="20"/>
  <c r="H61" i="20"/>
  <c r="CS61" i="20"/>
  <c r="CY61" i="20"/>
  <c r="CP61" i="20"/>
  <c r="BD61" i="20"/>
  <c r="AV61" i="20"/>
  <c r="AN61" i="20"/>
  <c r="X61" i="20"/>
  <c r="O61" i="20"/>
  <c r="CN61" i="20"/>
  <c r="R61" i="20"/>
  <c r="CX61" i="20"/>
  <c r="BJ61" i="20"/>
  <c r="CA61" i="20"/>
  <c r="BC61" i="20"/>
  <c r="AU61" i="20"/>
  <c r="AM61" i="20"/>
  <c r="BI61" i="20"/>
  <c r="AW61" i="20"/>
  <c r="AA61" i="20"/>
  <c r="AZ61" i="20"/>
  <c r="BX61" i="20"/>
  <c r="CZ61" i="20"/>
  <c r="AY61" i="20"/>
  <c r="AK61" i="20"/>
  <c r="DB61" i="20"/>
  <c r="U61" i="20"/>
  <c r="I61" i="20"/>
  <c r="CW61" i="20"/>
  <c r="AO61" i="20"/>
  <c r="CT61" i="20"/>
  <c r="AC61" i="20" s="1"/>
  <c r="AJ61" i="20"/>
  <c r="BR61" i="20"/>
  <c r="BS61" i="20" s="1"/>
  <c r="AS61" i="20"/>
  <c r="BU61" i="20"/>
  <c r="AT61" i="20"/>
  <c r="CV61" i="20"/>
  <c r="BQ61" i="20"/>
  <c r="BE61" i="20"/>
  <c r="BO61" i="20"/>
  <c r="AR61" i="20"/>
  <c r="AD61" i="20"/>
  <c r="S61" i="20"/>
  <c r="AG61" i="20"/>
  <c r="T61" i="20"/>
  <c r="BB61" i="20"/>
  <c r="AQ61" i="20"/>
  <c r="Q61" i="20"/>
  <c r="J61" i="20"/>
  <c r="K61" i="20" s="1"/>
  <c r="AL61" i="20"/>
  <c r="BA61" i="20"/>
  <c r="CU61" i="20"/>
  <c r="BP61" i="20"/>
  <c r="CR61" i="20"/>
  <c r="BM61" i="20"/>
  <c r="CM176" i="20"/>
  <c r="CL176" i="20"/>
  <c r="D173" i="20"/>
  <c r="F7" i="20"/>
  <c r="D8" i="20"/>
  <c r="D9" i="20" s="1"/>
  <c r="F9" i="20" s="1"/>
  <c r="D147" i="20"/>
  <c r="F146" i="20"/>
  <c r="F145" i="20"/>
  <c r="D123" i="20"/>
  <c r="D78" i="20"/>
  <c r="F77" i="20"/>
  <c r="F76" i="20"/>
  <c r="D31" i="20"/>
  <c r="F167" i="20"/>
  <c r="BK107" i="20" l="1"/>
  <c r="CC25" i="20"/>
  <c r="L25" i="20"/>
  <c r="AH107" i="20"/>
  <c r="CB107" i="20"/>
  <c r="BT25" i="20"/>
  <c r="W61" i="20"/>
  <c r="CC107" i="20"/>
  <c r="CF61" i="20"/>
  <c r="BG107" i="20"/>
  <c r="BK61" i="20"/>
  <c r="BH107" i="20"/>
  <c r="AB107" i="20"/>
  <c r="AF61" i="20"/>
  <c r="AB61" i="20"/>
  <c r="BL61" i="20"/>
  <c r="BL107" i="20"/>
  <c r="N107" i="20"/>
  <c r="L107" i="20"/>
  <c r="BZ25" i="20"/>
  <c r="BL25" i="20"/>
  <c r="W25" i="20"/>
  <c r="BH61" i="20"/>
  <c r="V61" i="20"/>
  <c r="BY61" i="20"/>
  <c r="CB61" i="20"/>
  <c r="BY107" i="20"/>
  <c r="BW107" i="20"/>
  <c r="M25" i="20"/>
  <c r="CI107" i="20"/>
  <c r="AI61" i="20"/>
  <c r="BG61" i="20"/>
  <c r="BS107" i="20"/>
  <c r="BV107" i="20"/>
  <c r="AH25" i="20"/>
  <c r="CI25" i="20"/>
  <c r="CF107" i="20"/>
  <c r="M61" i="20"/>
  <c r="AE107" i="20"/>
  <c r="Y107" i="20"/>
  <c r="AF25" i="20"/>
  <c r="AI25" i="20"/>
  <c r="BH25" i="20"/>
  <c r="Z25" i="20"/>
  <c r="CI61" i="20"/>
  <c r="AH61" i="20"/>
  <c r="BV61" i="20"/>
  <c r="BT61" i="20"/>
  <c r="N61" i="20"/>
  <c r="BT107" i="20"/>
  <c r="BZ107" i="20"/>
  <c r="BW25" i="20"/>
  <c r="K25" i="20"/>
  <c r="AE61" i="20"/>
  <c r="CC61" i="20"/>
  <c r="L61" i="20"/>
  <c r="Z61" i="20"/>
  <c r="BZ61" i="20"/>
  <c r="Z107" i="20"/>
  <c r="V107" i="20"/>
  <c r="V25" i="20"/>
  <c r="BG25" i="20"/>
  <c r="AC25" i="20"/>
  <c r="BS25" i="20"/>
  <c r="AE25" i="20"/>
  <c r="Y61" i="20"/>
  <c r="AF107" i="20"/>
  <c r="CB25" i="20"/>
  <c r="CG25" i="20"/>
  <c r="BW61" i="20"/>
  <c r="AC107" i="20"/>
  <c r="AI107" i="20"/>
  <c r="BV25" i="20"/>
  <c r="AB25" i="20"/>
  <c r="BK25" i="20"/>
  <c r="CF25" i="20"/>
  <c r="H27" i="20"/>
  <c r="CQ27" i="20"/>
  <c r="CR27" i="20"/>
  <c r="CY27" i="20"/>
  <c r="CZ27" i="20"/>
  <c r="CA27" i="20"/>
  <c r="CN27" i="20"/>
  <c r="BO27" i="20"/>
  <c r="CV27" i="20"/>
  <c r="AP27" i="20"/>
  <c r="CX27" i="20"/>
  <c r="AD27" i="20"/>
  <c r="AZ27" i="20"/>
  <c r="BE27" i="20"/>
  <c r="AN27" i="20"/>
  <c r="AQ27" i="20"/>
  <c r="CW27" i="20"/>
  <c r="AO27" i="20"/>
  <c r="AS27" i="20"/>
  <c r="AV27" i="20"/>
  <c r="BP27" i="20"/>
  <c r="AY27" i="20"/>
  <c r="AJ27" i="20"/>
  <c r="R27" i="20"/>
  <c r="CP27" i="20"/>
  <c r="T27" i="20"/>
  <c r="AW27" i="20"/>
  <c r="X27" i="20"/>
  <c r="AR27" i="20"/>
  <c r="CT27" i="20"/>
  <c r="J27" i="20"/>
  <c r="CH27" i="20"/>
  <c r="DB27" i="20"/>
  <c r="P27" i="20"/>
  <c r="AX27" i="20"/>
  <c r="BX27" i="20"/>
  <c r="BY27" i="20" s="1"/>
  <c r="AA27" i="20"/>
  <c r="CL27" i="20"/>
  <c r="BC27" i="20"/>
  <c r="BR27" i="20"/>
  <c r="BI27" i="20"/>
  <c r="DA27" i="20"/>
  <c r="BZ27" i="20" s="1"/>
  <c r="AG27" i="20"/>
  <c r="DC27" i="20"/>
  <c r="S27" i="20"/>
  <c r="CD27" i="20"/>
  <c r="AU27" i="20"/>
  <c r="BJ27" i="20"/>
  <c r="BA27" i="20"/>
  <c r="CS27" i="20"/>
  <c r="Q27" i="20"/>
  <c r="CU27" i="20"/>
  <c r="CO27" i="20"/>
  <c r="BN27" i="20"/>
  <c r="AM27" i="20"/>
  <c r="BB27" i="20"/>
  <c r="AK27" i="20"/>
  <c r="CK27" i="20"/>
  <c r="I27" i="20"/>
  <c r="CM27" i="20"/>
  <c r="BQ27" i="20"/>
  <c r="BF27" i="20"/>
  <c r="BG27" i="20" s="1"/>
  <c r="O27" i="20"/>
  <c r="AT27" i="20"/>
  <c r="U27" i="20"/>
  <c r="BU27" i="20"/>
  <c r="BV27" i="20" s="1"/>
  <c r="BD27" i="20"/>
  <c r="CE27" i="20"/>
  <c r="AL27" i="20"/>
  <c r="BM27" i="20"/>
  <c r="CO26" i="20"/>
  <c r="CE26" i="20"/>
  <c r="CH26" i="20"/>
  <c r="CD26" i="20"/>
  <c r="DC26" i="20"/>
  <c r="CT26" i="20"/>
  <c r="CS26" i="20"/>
  <c r="AG26" i="20"/>
  <c r="CQ26" i="20"/>
  <c r="BJ26" i="20"/>
  <c r="CP26" i="20"/>
  <c r="CV26" i="20"/>
  <c r="CU26" i="20"/>
  <c r="CK26" i="20"/>
  <c r="CZ26" i="20"/>
  <c r="Q26" i="20"/>
  <c r="BD26" i="20"/>
  <c r="AL26" i="20"/>
  <c r="CA26" i="20"/>
  <c r="CM26" i="20"/>
  <c r="CL26" i="20"/>
  <c r="BO26" i="20"/>
  <c r="CR26" i="20"/>
  <c r="I26" i="20"/>
  <c r="AV26" i="20"/>
  <c r="AJ26" i="20"/>
  <c r="BC26" i="20"/>
  <c r="BQ26" i="20"/>
  <c r="BX26" i="20"/>
  <c r="AY26" i="20"/>
  <c r="BU26" i="20"/>
  <c r="CW26" i="20"/>
  <c r="AN26" i="20"/>
  <c r="BN26" i="20"/>
  <c r="AU26" i="20"/>
  <c r="BI26" i="20"/>
  <c r="BP26" i="20"/>
  <c r="AQ26" i="20"/>
  <c r="BM26" i="20"/>
  <c r="BR26" i="20"/>
  <c r="X26" i="20"/>
  <c r="BF26" i="20"/>
  <c r="AM26" i="20"/>
  <c r="BA26" i="20"/>
  <c r="AZ26" i="20"/>
  <c r="AA26" i="20"/>
  <c r="BE26" i="20"/>
  <c r="AT26" i="20"/>
  <c r="P26" i="20"/>
  <c r="AP26" i="20"/>
  <c r="O26" i="20"/>
  <c r="AS26" i="20"/>
  <c r="AR26" i="20"/>
  <c r="S26" i="20"/>
  <c r="AW26" i="20"/>
  <c r="T26" i="20"/>
  <c r="H26" i="20"/>
  <c r="J26" i="20"/>
  <c r="K26" i="20" s="1"/>
  <c r="BB26" i="20"/>
  <c r="AK26" i="20"/>
  <c r="AX26" i="20"/>
  <c r="DB26" i="20"/>
  <c r="CC26" i="20" s="1"/>
  <c r="DA26" i="20"/>
  <c r="AO26" i="20"/>
  <c r="CY26" i="20"/>
  <c r="CN26" i="20"/>
  <c r="L26" i="20" s="1"/>
  <c r="CX26" i="20"/>
  <c r="AD26" i="20"/>
  <c r="U26" i="20"/>
  <c r="R26" i="20"/>
  <c r="D174" i="20"/>
  <c r="F8" i="20"/>
  <c r="D10" i="20"/>
  <c r="D11" i="20" s="1"/>
  <c r="D148" i="20"/>
  <c r="F147" i="20"/>
  <c r="D124" i="20"/>
  <c r="F123" i="20"/>
  <c r="D79" i="20"/>
  <c r="F78" i="20"/>
  <c r="D32" i="20"/>
  <c r="F31" i="20"/>
  <c r="CF27" i="20" l="1"/>
  <c r="BZ26" i="20"/>
  <c r="BV26" i="20"/>
  <c r="AB27" i="20"/>
  <c r="AC27" i="20"/>
  <c r="BT26" i="20"/>
  <c r="Y26" i="20"/>
  <c r="AH27" i="20"/>
  <c r="V27" i="20"/>
  <c r="AE26" i="20"/>
  <c r="BG26" i="20"/>
  <c r="BL26" i="20"/>
  <c r="BS26" i="20"/>
  <c r="BK27" i="20"/>
  <c r="N26" i="20"/>
  <c r="AF27" i="20"/>
  <c r="CG27" i="20"/>
  <c r="Y27" i="20"/>
  <c r="AE27" i="20"/>
  <c r="BT27" i="20"/>
  <c r="BH26" i="20"/>
  <c r="AH26" i="20"/>
  <c r="BL27" i="20"/>
  <c r="W27" i="20"/>
  <c r="W26" i="20"/>
  <c r="BW26" i="20"/>
  <c r="Z26" i="20"/>
  <c r="Z27" i="20"/>
  <c r="N27" i="20"/>
  <c r="AB26" i="20"/>
  <c r="AC26" i="20"/>
  <c r="CC27" i="20"/>
  <c r="M27" i="20"/>
  <c r="BH27" i="20"/>
  <c r="AI27" i="20"/>
  <c r="V26" i="20"/>
  <c r="BY26" i="20"/>
  <c r="AF26" i="20"/>
  <c r="CG26" i="20"/>
  <c r="BS27" i="20"/>
  <c r="AI26" i="20"/>
  <c r="CI26" i="20"/>
  <c r="K27" i="20"/>
  <c r="L27" i="20"/>
  <c r="CB26" i="20"/>
  <c r="M26" i="20"/>
  <c r="CB27" i="20"/>
  <c r="BK26" i="20"/>
  <c r="CF26" i="20"/>
  <c r="CI27" i="20"/>
  <c r="BW27" i="20"/>
  <c r="D175" i="20"/>
  <c r="F10" i="20"/>
  <c r="F148" i="20"/>
  <c r="D149" i="20"/>
  <c r="D125" i="20"/>
  <c r="F124" i="20"/>
  <c r="D80" i="20"/>
  <c r="F79" i="20"/>
  <c r="D33" i="20"/>
  <c r="F32" i="20"/>
  <c r="D12" i="20"/>
  <c r="F11" i="20"/>
  <c r="D176" i="20" l="1"/>
  <c r="D150" i="20"/>
  <c r="F149" i="20"/>
  <c r="F125" i="20"/>
  <c r="D126" i="20"/>
  <c r="D81" i="20"/>
  <c r="F80" i="20"/>
  <c r="F33" i="20"/>
  <c r="D34" i="20"/>
  <c r="D13" i="20"/>
  <c r="F12" i="20"/>
  <c r="CJ175" i="20"/>
  <c r="CJ174" i="20"/>
  <c r="CJ173" i="20"/>
  <c r="CJ172" i="20"/>
  <c r="CJ171" i="20"/>
  <c r="CJ170" i="20"/>
  <c r="CJ169" i="20"/>
  <c r="CJ168" i="20"/>
  <c r="CJ167" i="20"/>
  <c r="CK167" i="20" s="1"/>
  <c r="A167" i="20"/>
  <c r="E403" i="20"/>
  <c r="DC176" i="20" l="1"/>
  <c r="CO176" i="20"/>
  <c r="CE176" i="20"/>
  <c r="CH176" i="20"/>
  <c r="CD176" i="20"/>
  <c r="CL167" i="20"/>
  <c r="CM167" i="20"/>
  <c r="E392" i="20"/>
  <c r="E381" i="20"/>
  <c r="E359" i="20"/>
  <c r="E370" i="20"/>
  <c r="E337" i="20"/>
  <c r="E348" i="20"/>
  <c r="CP176" i="20"/>
  <c r="CQ176" i="20"/>
  <c r="CN176" i="20"/>
  <c r="CS176" i="20"/>
  <c r="CY176" i="20"/>
  <c r="CX176" i="20"/>
  <c r="CZ176" i="20"/>
  <c r="DA176" i="20"/>
  <c r="DB176" i="20"/>
  <c r="CW176" i="20"/>
  <c r="E315" i="20"/>
  <c r="E326" i="20"/>
  <c r="A176" i="20"/>
  <c r="F176" i="20"/>
  <c r="D177" i="20"/>
  <c r="CK173" i="20"/>
  <c r="CK172" i="20"/>
  <c r="CK174" i="20"/>
  <c r="CK168" i="20"/>
  <c r="CK175" i="20"/>
  <c r="E293" i="20"/>
  <c r="E304" i="20"/>
  <c r="D151" i="20"/>
  <c r="F150" i="20"/>
  <c r="F126" i="20"/>
  <c r="D127" i="20"/>
  <c r="D82" i="20"/>
  <c r="F81" i="20"/>
  <c r="F34" i="20"/>
  <c r="D35" i="20"/>
  <c r="F13" i="20"/>
  <c r="D14" i="20"/>
  <c r="F168" i="20"/>
  <c r="A168" i="20"/>
  <c r="CF176" i="20" l="1"/>
  <c r="CG176" i="20"/>
  <c r="DC177" i="20"/>
  <c r="CH177" i="20"/>
  <c r="CD177" i="20"/>
  <c r="CO177" i="20"/>
  <c r="CE177" i="20"/>
  <c r="CL168" i="20"/>
  <c r="CM168" i="20"/>
  <c r="CM174" i="20"/>
  <c r="CL174" i="20"/>
  <c r="CL172" i="20"/>
  <c r="CM172" i="20"/>
  <c r="CL173" i="20"/>
  <c r="CM173" i="20"/>
  <c r="CM175" i="20"/>
  <c r="CL175" i="20"/>
  <c r="CP177" i="20"/>
  <c r="CS177" i="20"/>
  <c r="CN177" i="20"/>
  <c r="CQ177" i="20"/>
  <c r="CW177" i="20"/>
  <c r="DA177" i="20"/>
  <c r="CX177" i="20"/>
  <c r="CY177" i="20"/>
  <c r="CZ177" i="20"/>
  <c r="DB177" i="20"/>
  <c r="D178" i="20"/>
  <c r="F177" i="20"/>
  <c r="A177" i="20"/>
  <c r="CK169" i="20"/>
  <c r="F14" i="20"/>
  <c r="D15" i="20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152" i="20"/>
  <c r="F151" i="20"/>
  <c r="D128" i="20"/>
  <c r="F127" i="20"/>
  <c r="D83" i="20"/>
  <c r="F82" i="20"/>
  <c r="D36" i="20"/>
  <c r="F35" i="20"/>
  <c r="F169" i="20"/>
  <c r="A169" i="20"/>
  <c r="CF177" i="20" l="1"/>
  <c r="CG177" i="20"/>
  <c r="F27" i="20"/>
  <c r="A27" i="20"/>
  <c r="DC178" i="20"/>
  <c r="CE178" i="20"/>
  <c r="CO178" i="20"/>
  <c r="CH178" i="20"/>
  <c r="CD178" i="20"/>
  <c r="F26" i="20"/>
  <c r="A26" i="20"/>
  <c r="CM169" i="20"/>
  <c r="CL169" i="20"/>
  <c r="F25" i="20"/>
  <c r="A25" i="20"/>
  <c r="F24" i="20"/>
  <c r="A24" i="20"/>
  <c r="F23" i="20"/>
  <c r="A23" i="20"/>
  <c r="F22" i="20"/>
  <c r="A22" i="20"/>
  <c r="F21" i="20"/>
  <c r="A21" i="20"/>
  <c r="A20" i="20"/>
  <c r="F20" i="20"/>
  <c r="F19" i="20"/>
  <c r="A19" i="20"/>
  <c r="CS178" i="20"/>
  <c r="CN178" i="20"/>
  <c r="CP178" i="20"/>
  <c r="CQ178" i="20"/>
  <c r="D179" i="20"/>
  <c r="CY178" i="20"/>
  <c r="CW178" i="20"/>
  <c r="DB178" i="20"/>
  <c r="CX178" i="20"/>
  <c r="CZ178" i="20"/>
  <c r="DA178" i="20"/>
  <c r="A18" i="20"/>
  <c r="F18" i="20"/>
  <c r="AJ178" i="20"/>
  <c r="H178" i="20"/>
  <c r="CU178" i="20"/>
  <c r="S178" i="20"/>
  <c r="BB178" i="20"/>
  <c r="BN178" i="20"/>
  <c r="P178" i="20"/>
  <c r="AG178" i="20"/>
  <c r="AK178" i="20"/>
  <c r="AT178" i="20"/>
  <c r="CT178" i="20"/>
  <c r="CV178" i="20"/>
  <c r="Q178" i="20"/>
  <c r="BD178" i="20"/>
  <c r="AV178" i="20"/>
  <c r="AR178" i="20"/>
  <c r="AZ178" i="20"/>
  <c r="BJ178" i="20"/>
  <c r="U178" i="20"/>
  <c r="AW178" i="20"/>
  <c r="BF178" i="20"/>
  <c r="BR178" i="20"/>
  <c r="BS178" i="20" s="1"/>
  <c r="BX178" i="20"/>
  <c r="AM178" i="20"/>
  <c r="AO178" i="20"/>
  <c r="AX178" i="20"/>
  <c r="F178" i="20"/>
  <c r="AN178" i="20"/>
  <c r="X178" i="20"/>
  <c r="Y178" i="20" s="1"/>
  <c r="R178" i="20"/>
  <c r="I178" i="20"/>
  <c r="AL178" i="20"/>
  <c r="AU178" i="20"/>
  <c r="BP178" i="20"/>
  <c r="CR178" i="20"/>
  <c r="J178" i="20"/>
  <c r="T178" i="20"/>
  <c r="BC178" i="20"/>
  <c r="BE178" i="20"/>
  <c r="BQ178" i="20"/>
  <c r="A178" i="20"/>
  <c r="BO178" i="20"/>
  <c r="BI178" i="20"/>
  <c r="BU178" i="20"/>
  <c r="AS178" i="20"/>
  <c r="CA178" i="20"/>
  <c r="AA178" i="20"/>
  <c r="AB178" i="20" s="1"/>
  <c r="AP178" i="20"/>
  <c r="AY178" i="20"/>
  <c r="BA178" i="20"/>
  <c r="BM178" i="20"/>
  <c r="O178" i="20"/>
  <c r="AD178" i="20"/>
  <c r="AE178" i="20" s="1"/>
  <c r="AQ178" i="20"/>
  <c r="A17" i="20"/>
  <c r="F17" i="20"/>
  <c r="CK170" i="20"/>
  <c r="A16" i="20"/>
  <c r="F16" i="20"/>
  <c r="F83" i="20"/>
  <c r="D84" i="20"/>
  <c r="F152" i="20"/>
  <c r="D153" i="20"/>
  <c r="A15" i="20"/>
  <c r="F15" i="20"/>
  <c r="D129" i="20"/>
  <c r="F128" i="20"/>
  <c r="D37" i="20"/>
  <c r="F36" i="20"/>
  <c r="F170" i="20"/>
  <c r="A170" i="20"/>
  <c r="CB178" i="20" l="1"/>
  <c r="K178" i="20"/>
  <c r="W178" i="20"/>
  <c r="V178" i="20"/>
  <c r="CG178" i="20"/>
  <c r="BV178" i="20"/>
  <c r="CF178" i="20"/>
  <c r="BZ178" i="20"/>
  <c r="M178" i="20"/>
  <c r="BG178" i="20"/>
  <c r="BW178" i="20"/>
  <c r="L178" i="20"/>
  <c r="AI178" i="20"/>
  <c r="BL178" i="20"/>
  <c r="Z178" i="20"/>
  <c r="AC178" i="20"/>
  <c r="AF178" i="20"/>
  <c r="CC178" i="20"/>
  <c r="BK178" i="20"/>
  <c r="BH178" i="20"/>
  <c r="BT178" i="20"/>
  <c r="AH178" i="20"/>
  <c r="BY178" i="20"/>
  <c r="N178" i="20"/>
  <c r="CI178" i="20"/>
  <c r="DC84" i="20"/>
  <c r="CD84" i="20"/>
  <c r="CH84" i="20"/>
  <c r="CO84" i="20"/>
  <c r="CE84" i="20"/>
  <c r="CE179" i="20"/>
  <c r="CO179" i="20"/>
  <c r="CH179" i="20"/>
  <c r="CD179" i="20"/>
  <c r="DC153" i="20"/>
  <c r="CD153" i="20"/>
  <c r="CH153" i="20"/>
  <c r="CE153" i="20"/>
  <c r="CO153" i="20"/>
  <c r="AZ179" i="20"/>
  <c r="DC179" i="20"/>
  <c r="CL170" i="20"/>
  <c r="CM170" i="20"/>
  <c r="AD179" i="20"/>
  <c r="CA179" i="20"/>
  <c r="F179" i="20"/>
  <c r="AS179" i="20"/>
  <c r="BF179" i="20"/>
  <c r="AJ179" i="20"/>
  <c r="J179" i="20"/>
  <c r="BX179" i="20"/>
  <c r="BI179" i="20"/>
  <c r="AK179" i="20"/>
  <c r="D180" i="20"/>
  <c r="AY179" i="20"/>
  <c r="AP179" i="20"/>
  <c r="U179" i="20"/>
  <c r="H179" i="20"/>
  <c r="AQ179" i="20"/>
  <c r="O179" i="20"/>
  <c r="AX179" i="20"/>
  <c r="AA179" i="20"/>
  <c r="BQ179" i="20"/>
  <c r="BA179" i="20"/>
  <c r="I179" i="20"/>
  <c r="BP179" i="20"/>
  <c r="AR179" i="20"/>
  <c r="T179" i="20"/>
  <c r="BC179" i="20"/>
  <c r="AM179" i="20"/>
  <c r="CU179" i="20"/>
  <c r="BJ179" i="20"/>
  <c r="AT179" i="20"/>
  <c r="R179" i="20"/>
  <c r="BM179" i="20"/>
  <c r="AW179" i="20"/>
  <c r="AG179" i="20"/>
  <c r="CR179" i="20"/>
  <c r="BD179" i="20"/>
  <c r="AN179" i="20"/>
  <c r="P179" i="20"/>
  <c r="CV179" i="20"/>
  <c r="AU179" i="20"/>
  <c r="S179" i="20"/>
  <c r="BR179" i="20"/>
  <c r="BB179" i="20"/>
  <c r="AL179" i="20"/>
  <c r="CT179" i="20"/>
  <c r="BE179" i="20"/>
  <c r="AO179" i="20"/>
  <c r="Q179" i="20"/>
  <c r="BU179" i="20"/>
  <c r="AV179" i="20"/>
  <c r="X179" i="20"/>
  <c r="A179" i="20"/>
  <c r="BO179" i="20"/>
  <c r="BN179" i="20"/>
  <c r="CN84" i="20"/>
  <c r="CQ84" i="20"/>
  <c r="CS84" i="20"/>
  <c r="CP84" i="20"/>
  <c r="CQ153" i="20"/>
  <c r="CN153" i="20"/>
  <c r="CP153" i="20"/>
  <c r="CS153" i="20"/>
  <c r="CP179" i="20"/>
  <c r="M179" i="20" s="1"/>
  <c r="CS179" i="20"/>
  <c r="CN179" i="20"/>
  <c r="L179" i="20" s="1"/>
  <c r="CQ179" i="20"/>
  <c r="N179" i="20" s="1"/>
  <c r="CW84" i="20"/>
  <c r="DA84" i="20"/>
  <c r="CY84" i="20"/>
  <c r="CZ84" i="20"/>
  <c r="DB84" i="20"/>
  <c r="CX84" i="20"/>
  <c r="CW179" i="20"/>
  <c r="DA179" i="20"/>
  <c r="BZ179" i="20" s="1"/>
  <c r="DB179" i="20"/>
  <c r="CC179" i="20" s="1"/>
  <c r="CX179" i="20"/>
  <c r="CY179" i="20"/>
  <c r="CZ179" i="20"/>
  <c r="CW153" i="20"/>
  <c r="DA153" i="20"/>
  <c r="CZ153" i="20"/>
  <c r="DB153" i="20"/>
  <c r="CX153" i="20"/>
  <c r="CY153" i="20"/>
  <c r="D154" i="20"/>
  <c r="D85" i="20"/>
  <c r="CK171" i="20"/>
  <c r="A153" i="20"/>
  <c r="F153" i="20"/>
  <c r="F129" i="20"/>
  <c r="D130" i="20"/>
  <c r="A84" i="20"/>
  <c r="F84" i="20"/>
  <c r="F37" i="20"/>
  <c r="D38" i="20"/>
  <c r="F171" i="20"/>
  <c r="A171" i="20"/>
  <c r="BV179" i="20" l="1"/>
  <c r="AC179" i="20"/>
  <c r="BK179" i="20"/>
  <c r="BL179" i="20"/>
  <c r="AI179" i="20"/>
  <c r="Z179" i="20"/>
  <c r="BW179" i="20"/>
  <c r="BT179" i="20"/>
  <c r="BH179" i="20"/>
  <c r="CG84" i="20"/>
  <c r="CF153" i="20"/>
  <c r="CF84" i="20"/>
  <c r="AH179" i="20"/>
  <c r="CG153" i="20"/>
  <c r="AF179" i="20"/>
  <c r="CF179" i="20"/>
  <c r="Y179" i="20"/>
  <c r="W179" i="20"/>
  <c r="AB179" i="20"/>
  <c r="BS179" i="20"/>
  <c r="CB179" i="20"/>
  <c r="AE179" i="20"/>
  <c r="BY179" i="20"/>
  <c r="K179" i="20"/>
  <c r="V179" i="20"/>
  <c r="CG179" i="20"/>
  <c r="BG179" i="20"/>
  <c r="CI179" i="20"/>
  <c r="DC85" i="20"/>
  <c r="CH85" i="20"/>
  <c r="CD85" i="20"/>
  <c r="CE85" i="20"/>
  <c r="CO85" i="20"/>
  <c r="DC130" i="20"/>
  <c r="CH130" i="20"/>
  <c r="CO130" i="20"/>
  <c r="CE130" i="20"/>
  <c r="CD130" i="20"/>
  <c r="DC154" i="20"/>
  <c r="CD154" i="20"/>
  <c r="CO154" i="20"/>
  <c r="CE154" i="20"/>
  <c r="CH154" i="20"/>
  <c r="CO180" i="20"/>
  <c r="CE180" i="20"/>
  <c r="CH180" i="20"/>
  <c r="CD180" i="20"/>
  <c r="DC38" i="20"/>
  <c r="CH38" i="20"/>
  <c r="CD38" i="20"/>
  <c r="CE38" i="20"/>
  <c r="CO38" i="20"/>
  <c r="D181" i="20"/>
  <c r="BN181" i="20" s="1"/>
  <c r="DC180" i="20"/>
  <c r="CL171" i="20"/>
  <c r="CM171" i="20"/>
  <c r="F180" i="20"/>
  <c r="DA180" i="20"/>
  <c r="BX180" i="20"/>
  <c r="T180" i="20"/>
  <c r="AV180" i="20"/>
  <c r="BD180" i="20"/>
  <c r="BN180" i="20"/>
  <c r="AX180" i="20"/>
  <c r="AD180" i="20"/>
  <c r="CV180" i="20"/>
  <c r="BQ180" i="20"/>
  <c r="BA180" i="20"/>
  <c r="AK180" i="20"/>
  <c r="I180" i="20"/>
  <c r="CP180" i="20"/>
  <c r="BC180" i="20"/>
  <c r="AM180" i="20"/>
  <c r="AZ180" i="20"/>
  <c r="X180" i="20"/>
  <c r="CS180" i="20"/>
  <c r="CW180" i="20"/>
  <c r="AN180" i="20"/>
  <c r="BJ180" i="20"/>
  <c r="AT180" i="20"/>
  <c r="R180" i="20"/>
  <c r="CR180" i="20"/>
  <c r="BM180" i="20"/>
  <c r="AW180" i="20"/>
  <c r="AG180" i="20"/>
  <c r="DB180" i="20"/>
  <c r="AY180" i="20"/>
  <c r="AA180" i="20"/>
  <c r="AJ180" i="20"/>
  <c r="CN180" i="20"/>
  <c r="H180" i="20"/>
  <c r="AR180" i="20"/>
  <c r="P180" i="20"/>
  <c r="BF180" i="20"/>
  <c r="AP180" i="20"/>
  <c r="J180" i="20"/>
  <c r="K180" i="20" s="1"/>
  <c r="BI180" i="20"/>
  <c r="AS180" i="20"/>
  <c r="U180" i="20"/>
  <c r="CX180" i="20"/>
  <c r="CA180" i="20"/>
  <c r="AU180" i="20"/>
  <c r="S180" i="20"/>
  <c r="A180" i="20"/>
  <c r="CQ180" i="20"/>
  <c r="N180" i="20" s="1"/>
  <c r="BP180" i="20"/>
  <c r="CY180" i="20"/>
  <c r="CU180" i="20"/>
  <c r="BR180" i="20"/>
  <c r="BB180" i="20"/>
  <c r="AL180" i="20"/>
  <c r="CZ180" i="20"/>
  <c r="BU180" i="20"/>
  <c r="BE180" i="20"/>
  <c r="AO180" i="20"/>
  <c r="Q180" i="20"/>
  <c r="CT180" i="20"/>
  <c r="BO180" i="20"/>
  <c r="AQ180" i="20"/>
  <c r="O180" i="20"/>
  <c r="CN85" i="20"/>
  <c r="CQ85" i="20"/>
  <c r="CP85" i="20"/>
  <c r="CS85" i="20"/>
  <c r="CN38" i="20"/>
  <c r="CQ38" i="20"/>
  <c r="CP38" i="20"/>
  <c r="CS38" i="20"/>
  <c r="CQ130" i="20"/>
  <c r="CS130" i="20"/>
  <c r="CN130" i="20"/>
  <c r="CP130" i="20"/>
  <c r="CP154" i="20"/>
  <c r="CS154" i="20"/>
  <c r="CN154" i="20"/>
  <c r="CQ154" i="20"/>
  <c r="A154" i="20"/>
  <c r="CY154" i="20"/>
  <c r="CZ154" i="20"/>
  <c r="DA154" i="20"/>
  <c r="DB154" i="20"/>
  <c r="CW154" i="20"/>
  <c r="CX154" i="20"/>
  <c r="CY130" i="20"/>
  <c r="CW130" i="20"/>
  <c r="DB130" i="20"/>
  <c r="CX130" i="20"/>
  <c r="CZ130" i="20"/>
  <c r="DA130" i="20"/>
  <c r="CZ38" i="20"/>
  <c r="CW38" i="20"/>
  <c r="DA38" i="20"/>
  <c r="DB38" i="20"/>
  <c r="CX38" i="20"/>
  <c r="CY38" i="20"/>
  <c r="CY85" i="20"/>
  <c r="CX85" i="20"/>
  <c r="CZ85" i="20"/>
  <c r="CW85" i="20"/>
  <c r="DA85" i="20"/>
  <c r="DB85" i="20"/>
  <c r="F154" i="20"/>
  <c r="D86" i="20"/>
  <c r="D39" i="20"/>
  <c r="D131" i="20"/>
  <c r="F85" i="20"/>
  <c r="D155" i="20"/>
  <c r="A85" i="20"/>
  <c r="A38" i="20"/>
  <c r="F38" i="20"/>
  <c r="A130" i="20"/>
  <c r="F130" i="20"/>
  <c r="F172" i="20"/>
  <c r="A172" i="20"/>
  <c r="CJ152" i="20"/>
  <c r="CJ129" i="20"/>
  <c r="CJ83" i="20"/>
  <c r="CJ37" i="20"/>
  <c r="BM181" i="20" l="1"/>
  <c r="A181" i="20"/>
  <c r="CG180" i="20"/>
  <c r="V180" i="20"/>
  <c r="CF180" i="20"/>
  <c r="AC180" i="20"/>
  <c r="CB180" i="20"/>
  <c r="AH180" i="20"/>
  <c r="AB180" i="20"/>
  <c r="L180" i="20"/>
  <c r="M180" i="20"/>
  <c r="BL180" i="20"/>
  <c r="CG85" i="20"/>
  <c r="CG38" i="20"/>
  <c r="BS180" i="20"/>
  <c r="AF180" i="20"/>
  <c r="BT180" i="20"/>
  <c r="CF130" i="20"/>
  <c r="CF38" i="20"/>
  <c r="CC180" i="20"/>
  <c r="CF85" i="20"/>
  <c r="AI180" i="20"/>
  <c r="BG180" i="20"/>
  <c r="BH180" i="20"/>
  <c r="CG154" i="20"/>
  <c r="Z180" i="20"/>
  <c r="Y180" i="20"/>
  <c r="BY180" i="20"/>
  <c r="W180" i="20"/>
  <c r="BZ180" i="20"/>
  <c r="CI180" i="20"/>
  <c r="BV180" i="20"/>
  <c r="AE180" i="20"/>
  <c r="BW180" i="20"/>
  <c r="CF154" i="20"/>
  <c r="CG130" i="20"/>
  <c r="BK180" i="20"/>
  <c r="CS181" i="20"/>
  <c r="CZ181" i="20"/>
  <c r="AS181" i="20"/>
  <c r="AK181" i="20"/>
  <c r="F181" i="20"/>
  <c r="I181" i="20"/>
  <c r="H181" i="20"/>
  <c r="AT181" i="20"/>
  <c r="CU181" i="20"/>
  <c r="BQ181" i="20"/>
  <c r="P181" i="20"/>
  <c r="BR181" i="20"/>
  <c r="BS181" i="20" s="1"/>
  <c r="BJ181" i="20"/>
  <c r="AJ181" i="20"/>
  <c r="CW181" i="20"/>
  <c r="AM181" i="20"/>
  <c r="CX181" i="20"/>
  <c r="BU181" i="20"/>
  <c r="AP181" i="20"/>
  <c r="DA181" i="20"/>
  <c r="BE181" i="20"/>
  <c r="CV181" i="20"/>
  <c r="AU181" i="20"/>
  <c r="AN181" i="20"/>
  <c r="AQ181" i="20"/>
  <c r="AY181" i="20"/>
  <c r="AR181" i="20"/>
  <c r="CR181" i="20"/>
  <c r="W181" i="20" s="1"/>
  <c r="AX181" i="20"/>
  <c r="AG181" i="20"/>
  <c r="DB181" i="20"/>
  <c r="AO181" i="20"/>
  <c r="BD181" i="20"/>
  <c r="BP181" i="20"/>
  <c r="O181" i="20"/>
  <c r="BA181" i="20"/>
  <c r="X181" i="20"/>
  <c r="Q181" i="20"/>
  <c r="BB181" i="20"/>
  <c r="AA181" i="20"/>
  <c r="CP181" i="20"/>
  <c r="M181" i="20" s="1"/>
  <c r="CT181" i="20"/>
  <c r="BX181" i="20"/>
  <c r="CQ181" i="20"/>
  <c r="N181" i="20" s="1"/>
  <c r="AV181" i="20"/>
  <c r="BC181" i="20"/>
  <c r="BF181" i="20"/>
  <c r="J181" i="20"/>
  <c r="K181" i="20" s="1"/>
  <c r="AZ181" i="20"/>
  <c r="R181" i="20"/>
  <c r="CN181" i="20"/>
  <c r="L181" i="20" s="1"/>
  <c r="BI181" i="20"/>
  <c r="T181" i="20"/>
  <c r="S181" i="20"/>
  <c r="CA181" i="20"/>
  <c r="AL181" i="20"/>
  <c r="BO181" i="20"/>
  <c r="CY181" i="20"/>
  <c r="BT181" i="20" s="1"/>
  <c r="AW181" i="20"/>
  <c r="AD181" i="20"/>
  <c r="AE181" i="20" s="1"/>
  <c r="DC131" i="20"/>
  <c r="CO131" i="20"/>
  <c r="CD131" i="20"/>
  <c r="CE131" i="20"/>
  <c r="CH131" i="20"/>
  <c r="U181" i="20"/>
  <c r="V181" i="20" s="1"/>
  <c r="DC155" i="20"/>
  <c r="CH155" i="20"/>
  <c r="CO155" i="20"/>
  <c r="CD155" i="20"/>
  <c r="CE155" i="20"/>
  <c r="DC39" i="20"/>
  <c r="CO39" i="20"/>
  <c r="CH39" i="20"/>
  <c r="CE39" i="20"/>
  <c r="CD39" i="20"/>
  <c r="DC86" i="20"/>
  <c r="CE86" i="20"/>
  <c r="CO86" i="20"/>
  <c r="CD86" i="20"/>
  <c r="CH86" i="20"/>
  <c r="CE181" i="20"/>
  <c r="CO181" i="20"/>
  <c r="CI181" i="20" s="1"/>
  <c r="CD181" i="20"/>
  <c r="CH181" i="20"/>
  <c r="D182" i="20"/>
  <c r="DC181" i="20"/>
  <c r="CN39" i="20"/>
  <c r="CS39" i="20"/>
  <c r="CP39" i="20"/>
  <c r="CQ39" i="20"/>
  <c r="CQ155" i="20"/>
  <c r="CS155" i="20"/>
  <c r="CN155" i="20"/>
  <c r="CP155" i="20"/>
  <c r="CQ86" i="20"/>
  <c r="CP86" i="20"/>
  <c r="CN86" i="20"/>
  <c r="CS86" i="20"/>
  <c r="CQ131" i="20"/>
  <c r="CN131" i="20"/>
  <c r="CS131" i="20"/>
  <c r="CP131" i="20"/>
  <c r="D156" i="20"/>
  <c r="CW155" i="20"/>
  <c r="DA155" i="20"/>
  <c r="CY155" i="20"/>
  <c r="CZ155" i="20"/>
  <c r="CX155" i="20"/>
  <c r="DB155" i="20"/>
  <c r="D87" i="20"/>
  <c r="CW86" i="20"/>
  <c r="DA86" i="20"/>
  <c r="CX86" i="20"/>
  <c r="CY86" i="20"/>
  <c r="CZ86" i="20"/>
  <c r="DB86" i="20"/>
  <c r="CY39" i="20"/>
  <c r="CZ39" i="20"/>
  <c r="CX39" i="20"/>
  <c r="DA39" i="20"/>
  <c r="DB39" i="20"/>
  <c r="CW39" i="20"/>
  <c r="A131" i="20"/>
  <c r="CW131" i="20"/>
  <c r="DA131" i="20"/>
  <c r="DB131" i="20"/>
  <c r="CX131" i="20"/>
  <c r="CY131" i="20"/>
  <c r="CZ131" i="20"/>
  <c r="F131" i="20"/>
  <c r="A155" i="20"/>
  <c r="F155" i="20"/>
  <c r="D40" i="20"/>
  <c r="F39" i="20"/>
  <c r="A39" i="20"/>
  <c r="D132" i="20"/>
  <c r="F86" i="20"/>
  <c r="A86" i="20"/>
  <c r="CL37" i="20"/>
  <c r="CK37" i="20"/>
  <c r="CM37" i="20"/>
  <c r="CK83" i="20"/>
  <c r="CL83" i="20"/>
  <c r="CM83" i="20"/>
  <c r="CM152" i="20"/>
  <c r="CL152" i="20"/>
  <c r="CK152" i="20"/>
  <c r="CM129" i="20"/>
  <c r="CK129" i="20"/>
  <c r="CL129" i="20"/>
  <c r="F173" i="20"/>
  <c r="A173" i="20"/>
  <c r="A14" i="20"/>
  <c r="CJ14" i="20"/>
  <c r="BY181" i="20" l="1"/>
  <c r="CB181" i="20"/>
  <c r="BG181" i="20"/>
  <c r="CC181" i="20"/>
  <c r="CF39" i="20"/>
  <c r="CG181" i="20"/>
  <c r="CG155" i="20"/>
  <c r="CF181" i="20"/>
  <c r="CG39" i="20"/>
  <c r="CF131" i="20"/>
  <c r="CG86" i="20"/>
  <c r="CG131" i="20"/>
  <c r="Y181" i="20"/>
  <c r="BK181" i="20"/>
  <c r="BZ181" i="20"/>
  <c r="AC181" i="20"/>
  <c r="BV181" i="20"/>
  <c r="BW181" i="20"/>
  <c r="BL181" i="20"/>
  <c r="AF181" i="20"/>
  <c r="Z181" i="20"/>
  <c r="AB181" i="20"/>
  <c r="CF155" i="20"/>
  <c r="BH181" i="20"/>
  <c r="CF86" i="20"/>
  <c r="AH181" i="20"/>
  <c r="AI181" i="20"/>
  <c r="CH182" i="20"/>
  <c r="CE182" i="20"/>
  <c r="CO182" i="20"/>
  <c r="CD182" i="20"/>
  <c r="DC132" i="20"/>
  <c r="CD132" i="20"/>
  <c r="CE132" i="20"/>
  <c r="CO132" i="20"/>
  <c r="CH132" i="20"/>
  <c r="CD156" i="20"/>
  <c r="CH156" i="20"/>
  <c r="CO156" i="20"/>
  <c r="CE156" i="20"/>
  <c r="CO87" i="20"/>
  <c r="CE87" i="20"/>
  <c r="CD87" i="20"/>
  <c r="CH87" i="20"/>
  <c r="DC40" i="20"/>
  <c r="CH40" i="20"/>
  <c r="CO40" i="20"/>
  <c r="CE40" i="20"/>
  <c r="CD40" i="20"/>
  <c r="D157" i="20"/>
  <c r="CQ157" i="20" s="1"/>
  <c r="DC156" i="20"/>
  <c r="AK87" i="20"/>
  <c r="DC87" i="20"/>
  <c r="D183" i="20"/>
  <c r="DC182" i="20"/>
  <c r="CG182" i="20" s="1"/>
  <c r="BI182" i="20"/>
  <c r="BO182" i="20"/>
  <c r="H182" i="20"/>
  <c r="I182" i="20"/>
  <c r="AY182" i="20"/>
  <c r="AU182" i="20"/>
  <c r="AV182" i="20"/>
  <c r="BB182" i="20"/>
  <c r="BJ182" i="20"/>
  <c r="BK182" i="20" s="1"/>
  <c r="AO182" i="20"/>
  <c r="CY182" i="20"/>
  <c r="BM182" i="20"/>
  <c r="BN182" i="20"/>
  <c r="AM182" i="20"/>
  <c r="CV182" i="20"/>
  <c r="BP182" i="20"/>
  <c r="Q182" i="20"/>
  <c r="AG182" i="20"/>
  <c r="AQ182" i="20"/>
  <c r="R182" i="20"/>
  <c r="AS182" i="20"/>
  <c r="AK182" i="20"/>
  <c r="CZ182" i="20"/>
  <c r="CQ182" i="20"/>
  <c r="CN182" i="20"/>
  <c r="BA182" i="20"/>
  <c r="CW182" i="20"/>
  <c r="X182" i="20"/>
  <c r="AL182" i="20"/>
  <c r="BF182" i="20"/>
  <c r="AT182" i="20"/>
  <c r="DB182" i="20"/>
  <c r="CA182" i="20"/>
  <c r="CR182" i="20"/>
  <c r="BR182" i="20"/>
  <c r="BD182" i="20"/>
  <c r="AD182" i="20"/>
  <c r="DA182" i="20"/>
  <c r="BZ182" i="20" s="1"/>
  <c r="T182" i="20"/>
  <c r="CU182" i="20"/>
  <c r="AZ182" i="20"/>
  <c r="AP182" i="20"/>
  <c r="AW182" i="20"/>
  <c r="BC182" i="20"/>
  <c r="P182" i="20"/>
  <c r="CS182" i="20"/>
  <c r="BQ182" i="20"/>
  <c r="BU182" i="20"/>
  <c r="BV182" i="20" s="1"/>
  <c r="F182" i="20"/>
  <c r="CT182" i="20"/>
  <c r="BX182" i="20"/>
  <c r="BY182" i="20" s="1"/>
  <c r="AN182" i="20"/>
  <c r="AR182" i="20"/>
  <c r="AJ182" i="20"/>
  <c r="CP182" i="20"/>
  <c r="U182" i="20"/>
  <c r="A182" i="20"/>
  <c r="BE182" i="20"/>
  <c r="S182" i="20"/>
  <c r="AX182" i="20"/>
  <c r="AA182" i="20"/>
  <c r="AB182" i="20" s="1"/>
  <c r="CX182" i="20"/>
  <c r="O182" i="20"/>
  <c r="J182" i="20"/>
  <c r="K182" i="20" s="1"/>
  <c r="AM156" i="20"/>
  <c r="BE156" i="20"/>
  <c r="BD156" i="20"/>
  <c r="CU156" i="20"/>
  <c r="AO156" i="20"/>
  <c r="BF156" i="20"/>
  <c r="AN156" i="20"/>
  <c r="BC156" i="20"/>
  <c r="CT156" i="20"/>
  <c r="CR156" i="20"/>
  <c r="F156" i="20"/>
  <c r="AP156" i="20"/>
  <c r="Q156" i="20"/>
  <c r="P156" i="20"/>
  <c r="BR156" i="20"/>
  <c r="BN156" i="20"/>
  <c r="AY156" i="20"/>
  <c r="AD156" i="20"/>
  <c r="BB156" i="20"/>
  <c r="AL156" i="20"/>
  <c r="BQ156" i="20"/>
  <c r="BA156" i="20"/>
  <c r="AK156" i="20"/>
  <c r="I156" i="20"/>
  <c r="CA156" i="20"/>
  <c r="AZ156" i="20"/>
  <c r="AJ156" i="20"/>
  <c r="H156" i="20"/>
  <c r="CV156" i="20"/>
  <c r="BJ156" i="20"/>
  <c r="AU156" i="20"/>
  <c r="S156" i="20"/>
  <c r="AX156" i="20"/>
  <c r="AA156" i="20"/>
  <c r="BM156" i="20"/>
  <c r="AW156" i="20"/>
  <c r="AG156" i="20"/>
  <c r="J156" i="20"/>
  <c r="K156" i="20" s="1"/>
  <c r="BU156" i="20"/>
  <c r="AV156" i="20"/>
  <c r="X156" i="20"/>
  <c r="BX156" i="20"/>
  <c r="BO156" i="20"/>
  <c r="AQ156" i="20"/>
  <c r="O156" i="20"/>
  <c r="AT156" i="20"/>
  <c r="R156" i="20"/>
  <c r="BI156" i="20"/>
  <c r="AS156" i="20"/>
  <c r="U156" i="20"/>
  <c r="A156" i="20"/>
  <c r="BP156" i="20"/>
  <c r="AR156" i="20"/>
  <c r="T156" i="20"/>
  <c r="CU157" i="20"/>
  <c r="R157" i="20"/>
  <c r="X157" i="20"/>
  <c r="J157" i="20"/>
  <c r="DB157" i="20"/>
  <c r="BU157" i="20"/>
  <c r="CX157" i="20"/>
  <c r="CV157" i="20"/>
  <c r="BJ87" i="20"/>
  <c r="D88" i="20"/>
  <c r="T87" i="20"/>
  <c r="J87" i="20"/>
  <c r="CP87" i="20"/>
  <c r="CQ87" i="20"/>
  <c r="CS87" i="20"/>
  <c r="CN87" i="20"/>
  <c r="BE87" i="20"/>
  <c r="AT87" i="20"/>
  <c r="CS40" i="20"/>
  <c r="CQ40" i="20"/>
  <c r="CP40" i="20"/>
  <c r="CN40" i="20"/>
  <c r="X87" i="20"/>
  <c r="U87" i="20"/>
  <c r="AD87" i="20"/>
  <c r="R87" i="20"/>
  <c r="AY87" i="20"/>
  <c r="CQ132" i="20"/>
  <c r="CP132" i="20"/>
  <c r="CN132" i="20"/>
  <c r="CS132" i="20"/>
  <c r="BQ87" i="20"/>
  <c r="BU87" i="20"/>
  <c r="CU87" i="20"/>
  <c r="CP156" i="20"/>
  <c r="M156" i="20" s="1"/>
  <c r="CN156" i="20"/>
  <c r="L156" i="20" s="1"/>
  <c r="CS156" i="20"/>
  <c r="CQ156" i="20"/>
  <c r="N156" i="20" s="1"/>
  <c r="D41" i="20"/>
  <c r="CX40" i="20"/>
  <c r="DB40" i="20"/>
  <c r="CY40" i="20"/>
  <c r="CZ40" i="20"/>
  <c r="CW40" i="20"/>
  <c r="DA40" i="20"/>
  <c r="AZ87" i="20"/>
  <c r="P87" i="20"/>
  <c r="BI87" i="20"/>
  <c r="Q87" i="20"/>
  <c r="AW87" i="20"/>
  <c r="CR87" i="20"/>
  <c r="BD87" i="20"/>
  <c r="CV87" i="20"/>
  <c r="AU87" i="20"/>
  <c r="S87" i="20"/>
  <c r="BX87" i="20"/>
  <c r="BF87" i="20"/>
  <c r="BG87" i="20" s="1"/>
  <c r="AP87" i="20"/>
  <c r="CY87" i="20"/>
  <c r="CW87" i="20"/>
  <c r="DB87" i="20"/>
  <c r="CX87" i="20"/>
  <c r="CZ87" i="20"/>
  <c r="DA87" i="20"/>
  <c r="D133" i="20"/>
  <c r="CY132" i="20"/>
  <c r="DA132" i="20"/>
  <c r="CW132" i="20"/>
  <c r="DB132" i="20"/>
  <c r="CX132" i="20"/>
  <c r="CZ132" i="20"/>
  <c r="AR87" i="20"/>
  <c r="H87" i="20"/>
  <c r="BA87" i="20"/>
  <c r="I87" i="20"/>
  <c r="AO87" i="20"/>
  <c r="CA87" i="20"/>
  <c r="AV87" i="20"/>
  <c r="BO87" i="20"/>
  <c r="AQ87" i="20"/>
  <c r="O87" i="20"/>
  <c r="BR87" i="20"/>
  <c r="BB87" i="20"/>
  <c r="AL87" i="20"/>
  <c r="A87" i="20"/>
  <c r="AJ87" i="20"/>
  <c r="CT87" i="20"/>
  <c r="AC87" i="20" s="1"/>
  <c r="AS87" i="20"/>
  <c r="BM87" i="20"/>
  <c r="AG87" i="20"/>
  <c r="BP87" i="20"/>
  <c r="AN87" i="20"/>
  <c r="BC87" i="20"/>
  <c r="AM87" i="20"/>
  <c r="F87" i="20"/>
  <c r="BN87" i="20"/>
  <c r="AX87" i="20"/>
  <c r="AA87" i="20"/>
  <c r="AB87" i="20" s="1"/>
  <c r="CY156" i="20"/>
  <c r="BT156" i="20" s="1"/>
  <c r="CX156" i="20"/>
  <c r="BL156" i="20" s="1"/>
  <c r="CZ156" i="20"/>
  <c r="BW156" i="20" s="1"/>
  <c r="DA156" i="20"/>
  <c r="BZ156" i="20" s="1"/>
  <c r="DB156" i="20"/>
  <c r="CC156" i="20" s="1"/>
  <c r="CW156" i="20"/>
  <c r="BH156" i="20" s="1"/>
  <c r="F132" i="20"/>
  <c r="A132" i="20"/>
  <c r="F40" i="20"/>
  <c r="A40" i="20"/>
  <c r="CM14" i="20"/>
  <c r="CL14" i="20"/>
  <c r="CK14" i="20"/>
  <c r="F174" i="20"/>
  <c r="A174" i="20"/>
  <c r="D281" i="20"/>
  <c r="D282" i="20"/>
  <c r="D284" i="20"/>
  <c r="D289" i="20"/>
  <c r="D279" i="20"/>
  <c r="D288" i="20"/>
  <c r="D280" i="20"/>
  <c r="D286" i="20"/>
  <c r="D285" i="20"/>
  <c r="D287" i="20"/>
  <c r="A281" i="20"/>
  <c r="A282" i="20"/>
  <c r="A284" i="20"/>
  <c r="A289" i="20"/>
  <c r="A279" i="20"/>
  <c r="A288" i="20"/>
  <c r="A280" i="20"/>
  <c r="A286" i="20"/>
  <c r="A285" i="20"/>
  <c r="A287" i="20"/>
  <c r="BL87" i="20" l="1"/>
  <c r="CB87" i="20"/>
  <c r="CC87" i="20"/>
  <c r="V156" i="20"/>
  <c r="Z156" i="20"/>
  <c r="BS182" i="20"/>
  <c r="AC182" i="20"/>
  <c r="L182" i="20"/>
  <c r="N182" i="20"/>
  <c r="M182" i="20"/>
  <c r="CG87" i="20"/>
  <c r="CG156" i="20"/>
  <c r="Y156" i="20"/>
  <c r="V182" i="20"/>
  <c r="BW182" i="20"/>
  <c r="BH87" i="20"/>
  <c r="AH87" i="20"/>
  <c r="BL182" i="20"/>
  <c r="Z182" i="20"/>
  <c r="CF182" i="20"/>
  <c r="Y182" i="20"/>
  <c r="AI87" i="20"/>
  <c r="CF87" i="20"/>
  <c r="CF132" i="20"/>
  <c r="BY156" i="20"/>
  <c r="AB156" i="20"/>
  <c r="W156" i="20"/>
  <c r="BV87" i="20"/>
  <c r="AE87" i="20"/>
  <c r="BK87" i="20"/>
  <c r="BV156" i="20"/>
  <c r="BS156" i="20"/>
  <c r="AI182" i="20"/>
  <c r="CI182" i="20"/>
  <c r="BZ87" i="20"/>
  <c r="BY87" i="20"/>
  <c r="V87" i="20"/>
  <c r="L87" i="20"/>
  <c r="BK156" i="20"/>
  <c r="BG156" i="20"/>
  <c r="BG182" i="20"/>
  <c r="CG40" i="20"/>
  <c r="BW87" i="20"/>
  <c r="Y87" i="20"/>
  <c r="Z87" i="20"/>
  <c r="AH156" i="20"/>
  <c r="AI156" i="20"/>
  <c r="AE182" i="20"/>
  <c r="N87" i="20"/>
  <c r="AF156" i="20"/>
  <c r="M87" i="20"/>
  <c r="BH182" i="20"/>
  <c r="BT182" i="20"/>
  <c r="K87" i="20"/>
  <c r="AE156" i="20"/>
  <c r="W182" i="20"/>
  <c r="AH182" i="20"/>
  <c r="CI87" i="20"/>
  <c r="BT87" i="20"/>
  <c r="W87" i="20"/>
  <c r="CB156" i="20"/>
  <c r="AC156" i="20"/>
  <c r="CB182" i="20"/>
  <c r="CF40" i="20"/>
  <c r="CF156" i="20"/>
  <c r="CG132" i="20"/>
  <c r="BS87" i="20"/>
  <c r="AF87" i="20"/>
  <c r="AF182" i="20"/>
  <c r="CC182" i="20"/>
  <c r="CI156" i="20"/>
  <c r="BQ157" i="20"/>
  <c r="CC157" i="20" s="1"/>
  <c r="CA157" i="20"/>
  <c r="BE157" i="20"/>
  <c r="AY157" i="20"/>
  <c r="BI157" i="20"/>
  <c r="BL157" i="20" s="1"/>
  <c r="CP157" i="20"/>
  <c r="CR157" i="20"/>
  <c r="CT157" i="20"/>
  <c r="AC157" i="20" s="1"/>
  <c r="AD157" i="20"/>
  <c r="BX157" i="20"/>
  <c r="CZ157" i="20"/>
  <c r="AV157" i="20"/>
  <c r="AP157" i="20"/>
  <c r="T157" i="20"/>
  <c r="AI157" i="20" s="1"/>
  <c r="AT157" i="20"/>
  <c r="CE157" i="20"/>
  <c r="CD157" i="20"/>
  <c r="CO157" i="20"/>
  <c r="CH157" i="20"/>
  <c r="AX157" i="20"/>
  <c r="BP157" i="20"/>
  <c r="AL157" i="20"/>
  <c r="AR157" i="20"/>
  <c r="BF157" i="20"/>
  <c r="P157" i="20"/>
  <c r="BJ157" i="20"/>
  <c r="BK157" i="20" s="1"/>
  <c r="CY157" i="20"/>
  <c r="CH88" i="20"/>
  <c r="CO88" i="20"/>
  <c r="CE88" i="20"/>
  <c r="CD88" i="20"/>
  <c r="BN157" i="20"/>
  <c r="BD157" i="20"/>
  <c r="BB157" i="20"/>
  <c r="AN157" i="20"/>
  <c r="CN157" i="20"/>
  <c r="H157" i="20"/>
  <c r="CS157" i="20"/>
  <c r="I157" i="20"/>
  <c r="K157" i="20" s="1"/>
  <c r="CO133" i="20"/>
  <c r="CE133" i="20"/>
  <c r="CH133" i="20"/>
  <c r="CD133" i="20"/>
  <c r="CW157" i="20"/>
  <c r="BH157" i="20" s="1"/>
  <c r="AZ157" i="20"/>
  <c r="BR157" i="20"/>
  <c r="AJ157" i="20"/>
  <c r="A157" i="20"/>
  <c r="AG157" i="20"/>
  <c r="AH157" i="20" s="1"/>
  <c r="O157" i="20"/>
  <c r="F157" i="20"/>
  <c r="CE183" i="20"/>
  <c r="CO183" i="20"/>
  <c r="CH183" i="20"/>
  <c r="CD183" i="20"/>
  <c r="AK157" i="20"/>
  <c r="S157" i="20"/>
  <c r="AF157" i="20" s="1"/>
  <c r="Q157" i="20"/>
  <c r="Y157" i="20" s="1"/>
  <c r="DA157" i="20"/>
  <c r="BZ157" i="20" s="1"/>
  <c r="U157" i="20"/>
  <c r="AM157" i="20"/>
  <c r="AW157" i="20"/>
  <c r="AQ157" i="20"/>
  <c r="CO41" i="20"/>
  <c r="CH41" i="20"/>
  <c r="CD41" i="20"/>
  <c r="CE41" i="20"/>
  <c r="BA157" i="20"/>
  <c r="AU157" i="20"/>
  <c r="AO157" i="20"/>
  <c r="AA157" i="20"/>
  <c r="AB157" i="20" s="1"/>
  <c r="AS157" i="20"/>
  <c r="BC157" i="20"/>
  <c r="BM157" i="20"/>
  <c r="BO157" i="20"/>
  <c r="BV157" i="20" s="1"/>
  <c r="CH83" i="20"/>
  <c r="CE60" i="20"/>
  <c r="CO106" i="20"/>
  <c r="CH37" i="20"/>
  <c r="CO175" i="20"/>
  <c r="CH106" i="20"/>
  <c r="CE83" i="20"/>
  <c r="CD60" i="20"/>
  <c r="CE37" i="20"/>
  <c r="CH129" i="20"/>
  <c r="CE106" i="20"/>
  <c r="CD83" i="20"/>
  <c r="CO37" i="20"/>
  <c r="CO152" i="20"/>
  <c r="CD37" i="20"/>
  <c r="CH60" i="20"/>
  <c r="CH152" i="20"/>
  <c r="CE129" i="20"/>
  <c r="CD106" i="20"/>
  <c r="CH175" i="20"/>
  <c r="CE152" i="20"/>
  <c r="CD129" i="20"/>
  <c r="CO83" i="20"/>
  <c r="CO60" i="20"/>
  <c r="CE175" i="20"/>
  <c r="CD152" i="20"/>
  <c r="CO129" i="20"/>
  <c r="CD175" i="20"/>
  <c r="D89" i="20"/>
  <c r="DC88" i="20"/>
  <c r="D134" i="20"/>
  <c r="DC133" i="20"/>
  <c r="CG133" i="20" s="1"/>
  <c r="D184" i="20"/>
  <c r="DC183" i="20"/>
  <c r="AT183" i="20"/>
  <c r="BQ183" i="20"/>
  <c r="CV183" i="20"/>
  <c r="AS183" i="20"/>
  <c r="R183" i="20"/>
  <c r="AZ183" i="20"/>
  <c r="BA183" i="20"/>
  <c r="BC183" i="20"/>
  <c r="S183" i="20"/>
  <c r="CZ183" i="20"/>
  <c r="AJ183" i="20"/>
  <c r="DB183" i="20"/>
  <c r="A183" i="20"/>
  <c r="AD183" i="20"/>
  <c r="BN183" i="20"/>
  <c r="AM183" i="20"/>
  <c r="CR183" i="20"/>
  <c r="CA183" i="20"/>
  <c r="CB183" i="20" s="1"/>
  <c r="AP183" i="20"/>
  <c r="CW183" i="20"/>
  <c r="T183" i="20"/>
  <c r="AO183" i="20"/>
  <c r="AK183" i="20"/>
  <c r="BM183" i="20"/>
  <c r="J183" i="20"/>
  <c r="BP183" i="20"/>
  <c r="CS183" i="20"/>
  <c r="BI183" i="20"/>
  <c r="BR183" i="20"/>
  <c r="AY183" i="20"/>
  <c r="AN183" i="20"/>
  <c r="I183" i="20"/>
  <c r="CY183" i="20"/>
  <c r="DA183" i="20"/>
  <c r="BZ183" i="20" s="1"/>
  <c r="BF183" i="20"/>
  <c r="BD183" i="20"/>
  <c r="AX183" i="20"/>
  <c r="Q183" i="20"/>
  <c r="H183" i="20"/>
  <c r="AR183" i="20"/>
  <c r="BU183" i="20"/>
  <c r="AL183" i="20"/>
  <c r="X183" i="20"/>
  <c r="CU183" i="20"/>
  <c r="AF183" i="20" s="1"/>
  <c r="CX183" i="20"/>
  <c r="BX183" i="20"/>
  <c r="AA183" i="20"/>
  <c r="AB183" i="20" s="1"/>
  <c r="AU183" i="20"/>
  <c r="F183" i="20"/>
  <c r="BO183" i="20"/>
  <c r="CN183" i="20"/>
  <c r="CP183" i="20"/>
  <c r="M183" i="20" s="1"/>
  <c r="CT183" i="20"/>
  <c r="AC183" i="20" s="1"/>
  <c r="O183" i="20"/>
  <c r="AG183" i="20"/>
  <c r="AH183" i="20" s="1"/>
  <c r="P183" i="20"/>
  <c r="U183" i="20"/>
  <c r="AQ183" i="20"/>
  <c r="BB183" i="20"/>
  <c r="BJ183" i="20"/>
  <c r="BK183" i="20" s="1"/>
  <c r="AW183" i="20"/>
  <c r="CQ183" i="20"/>
  <c r="N183" i="20" s="1"/>
  <c r="BE183" i="20"/>
  <c r="AV183" i="20"/>
  <c r="S41" i="20"/>
  <c r="DC41" i="20"/>
  <c r="CG41" i="20" s="1"/>
  <c r="D158" i="20"/>
  <c r="DC157" i="20"/>
  <c r="CG157" i="20" s="1"/>
  <c r="DC129" i="20"/>
  <c r="DC60" i="20"/>
  <c r="CG60" i="20" s="1"/>
  <c r="DC106" i="20"/>
  <c r="CG106" i="20" s="1"/>
  <c r="DC37" i="20"/>
  <c r="CG37" i="20" s="1"/>
  <c r="DC152" i="20"/>
  <c r="CG152" i="20" s="1"/>
  <c r="DC175" i="20"/>
  <c r="CG175" i="20" s="1"/>
  <c r="DC83" i="20"/>
  <c r="AT106" i="20"/>
  <c r="BA106" i="20"/>
  <c r="AY106" i="20"/>
  <c r="AV106" i="20"/>
  <c r="H106" i="20"/>
  <c r="BC106" i="20"/>
  <c r="AN106" i="20"/>
  <c r="CA106" i="20"/>
  <c r="BU106" i="20"/>
  <c r="AL106" i="20"/>
  <c r="AS106" i="20"/>
  <c r="AQ106" i="20"/>
  <c r="I106" i="20"/>
  <c r="CX106" i="20"/>
  <c r="AO106" i="20"/>
  <c r="O106" i="20"/>
  <c r="AZ106" i="20"/>
  <c r="BI106" i="20"/>
  <c r="BE106" i="20"/>
  <c r="AD106" i="20"/>
  <c r="AK106" i="20"/>
  <c r="AA106" i="20"/>
  <c r="CZ106" i="20"/>
  <c r="BP106" i="20"/>
  <c r="P106" i="20"/>
  <c r="CR106" i="20"/>
  <c r="BX106" i="20"/>
  <c r="BN106" i="20"/>
  <c r="CW106" i="20"/>
  <c r="U106" i="20"/>
  <c r="S106" i="20"/>
  <c r="BD106" i="20"/>
  <c r="CY106" i="20"/>
  <c r="AM106" i="20"/>
  <c r="AX106" i="20"/>
  <c r="BB106" i="20"/>
  <c r="CN106" i="20"/>
  <c r="L106" i="20" s="1"/>
  <c r="CV106" i="20"/>
  <c r="DB106" i="20"/>
  <c r="BF106" i="20"/>
  <c r="AP106" i="20"/>
  <c r="AR106" i="20"/>
  <c r="CQ106" i="20"/>
  <c r="AW106" i="20"/>
  <c r="BO106" i="20"/>
  <c r="BR106" i="20"/>
  <c r="CT106" i="20"/>
  <c r="DA106" i="20"/>
  <c r="BZ106" i="20" s="1"/>
  <c r="AU106" i="20"/>
  <c r="Q106" i="20"/>
  <c r="R106" i="20"/>
  <c r="AJ106" i="20"/>
  <c r="X106" i="20"/>
  <c r="BM106" i="20"/>
  <c r="BJ106" i="20"/>
  <c r="BK106" i="20" s="1"/>
  <c r="BQ106" i="20"/>
  <c r="CP106" i="20"/>
  <c r="M106" i="20" s="1"/>
  <c r="AG106" i="20"/>
  <c r="CU106" i="20"/>
  <c r="CS106" i="20"/>
  <c r="Z106" i="20" s="1"/>
  <c r="J106" i="20"/>
  <c r="K106" i="20" s="1"/>
  <c r="T106" i="20"/>
  <c r="CT60" i="20"/>
  <c r="BI60" i="20"/>
  <c r="AJ60" i="20"/>
  <c r="AX60" i="20"/>
  <c r="BO60" i="20"/>
  <c r="AY60" i="20"/>
  <c r="BD60" i="20"/>
  <c r="J60" i="20"/>
  <c r="AA60" i="20"/>
  <c r="CZ60" i="20"/>
  <c r="S60" i="20"/>
  <c r="DB60" i="20"/>
  <c r="U60" i="20"/>
  <c r="BU60" i="20"/>
  <c r="BM60" i="20"/>
  <c r="BR60" i="20"/>
  <c r="O60" i="20"/>
  <c r="AK60" i="20"/>
  <c r="DA60" i="20"/>
  <c r="AW60" i="20"/>
  <c r="Q60" i="20"/>
  <c r="AO60" i="20"/>
  <c r="CR60" i="20"/>
  <c r="CY60" i="20"/>
  <c r="CQ60" i="20"/>
  <c r="AD60" i="20"/>
  <c r="CP60" i="20"/>
  <c r="BJ60" i="20"/>
  <c r="AV60" i="20"/>
  <c r="P60" i="20"/>
  <c r="AN60" i="20"/>
  <c r="AG60" i="20"/>
  <c r="I60" i="20"/>
  <c r="CX60" i="20"/>
  <c r="BL60" i="20" s="1"/>
  <c r="AR60" i="20"/>
  <c r="CU60" i="20"/>
  <c r="BX60" i="20"/>
  <c r="BF60" i="20"/>
  <c r="CW60" i="20"/>
  <c r="AS60" i="20"/>
  <c r="X60" i="20"/>
  <c r="Y60" i="20" s="1"/>
  <c r="H60" i="20"/>
  <c r="BC60" i="20"/>
  <c r="AM60" i="20"/>
  <c r="R60" i="20"/>
  <c r="BP60" i="20"/>
  <c r="CV60" i="20"/>
  <c r="T60" i="20"/>
  <c r="BQ60" i="20"/>
  <c r="AP60" i="20"/>
  <c r="CN60" i="20"/>
  <c r="AT60" i="20"/>
  <c r="AU60" i="20"/>
  <c r="BN60" i="20"/>
  <c r="CS60" i="20"/>
  <c r="Z60" i="20" s="1"/>
  <c r="BA60" i="20"/>
  <c r="CA60" i="20"/>
  <c r="CB60" i="20" s="1"/>
  <c r="AZ60" i="20"/>
  <c r="AL60" i="20"/>
  <c r="AQ60" i="20"/>
  <c r="BB60" i="20"/>
  <c r="BE60" i="20"/>
  <c r="H89" i="20"/>
  <c r="F89" i="20"/>
  <c r="A89" i="20"/>
  <c r="AQ89" i="20"/>
  <c r="BO89" i="20"/>
  <c r="BQ89" i="20"/>
  <c r="AG89" i="20"/>
  <c r="BE89" i="20"/>
  <c r="CX89" i="20"/>
  <c r="AP89" i="20"/>
  <c r="BN89" i="20"/>
  <c r="CZ89" i="20"/>
  <c r="AM89" i="20"/>
  <c r="BJ89" i="20"/>
  <c r="CY89" i="20"/>
  <c r="T89" i="20"/>
  <c r="P89" i="20"/>
  <c r="CA89" i="20"/>
  <c r="BX89" i="20"/>
  <c r="CU89" i="20"/>
  <c r="CQ89" i="20"/>
  <c r="AA89" i="20"/>
  <c r="BB89" i="20"/>
  <c r="CV89" i="20"/>
  <c r="AI89" i="20" s="1"/>
  <c r="J89" i="20"/>
  <c r="AT89" i="20"/>
  <c r="BR89" i="20"/>
  <c r="BS89" i="20" s="1"/>
  <c r="U89" i="20"/>
  <c r="BA89" i="20"/>
  <c r="CN89" i="20"/>
  <c r="R89" i="20"/>
  <c r="AX89" i="20"/>
  <c r="CR89" i="20"/>
  <c r="W89" i="20" s="1"/>
  <c r="AZ89" i="20"/>
  <c r="AV89" i="20"/>
  <c r="BP89" i="20"/>
  <c r="BD89" i="20"/>
  <c r="AL89" i="20"/>
  <c r="BI89" i="20"/>
  <c r="DA89" i="20"/>
  <c r="S89" i="20"/>
  <c r="AY89" i="20"/>
  <c r="CS89" i="20"/>
  <c r="AK89" i="20"/>
  <c r="BF89" i="20"/>
  <c r="CT89" i="20"/>
  <c r="AD89" i="20"/>
  <c r="BC89" i="20"/>
  <c r="DB89" i="20"/>
  <c r="AJ89" i="20"/>
  <c r="X89" i="20"/>
  <c r="AR89" i="20"/>
  <c r="AN89" i="20"/>
  <c r="Q89" i="20"/>
  <c r="AW89" i="20"/>
  <c r="CP89" i="20"/>
  <c r="CW89" i="20"/>
  <c r="AO89" i="20"/>
  <c r="BM89" i="20"/>
  <c r="O89" i="20"/>
  <c r="AU89" i="20"/>
  <c r="BU89" i="20"/>
  <c r="I89" i="20"/>
  <c r="AS89" i="20"/>
  <c r="AX41" i="20"/>
  <c r="AZ41" i="20"/>
  <c r="J41" i="20"/>
  <c r="AM41" i="20"/>
  <c r="U41" i="20"/>
  <c r="H41" i="20"/>
  <c r="Q41" i="20"/>
  <c r="CU41" i="20"/>
  <c r="AF41" i="20" s="1"/>
  <c r="AP41" i="20"/>
  <c r="BJ41" i="20"/>
  <c r="BQ41" i="20"/>
  <c r="CR41" i="20"/>
  <c r="AN41" i="20"/>
  <c r="CV41" i="20"/>
  <c r="AD41" i="20"/>
  <c r="AE41" i="20" s="1"/>
  <c r="CT41" i="20"/>
  <c r="AW41" i="20"/>
  <c r="AT41" i="20"/>
  <c r="BI41" i="20"/>
  <c r="BU41" i="20"/>
  <c r="AJ41" i="20"/>
  <c r="BC41" i="20"/>
  <c r="F41" i="20"/>
  <c r="F134" i="20"/>
  <c r="A134" i="20"/>
  <c r="AU134" i="20"/>
  <c r="CU134" i="20"/>
  <c r="AN134" i="20"/>
  <c r="CP134" i="20"/>
  <c r="AA134" i="20"/>
  <c r="CQ134" i="20"/>
  <c r="AR134" i="20"/>
  <c r="CT134" i="20"/>
  <c r="CS134" i="20"/>
  <c r="BJ134" i="20"/>
  <c r="AT134" i="20"/>
  <c r="R134" i="20"/>
  <c r="CR134" i="20"/>
  <c r="BM134" i="20"/>
  <c r="AW134" i="20"/>
  <c r="AG134" i="20"/>
  <c r="BU134" i="20"/>
  <c r="BN134" i="20"/>
  <c r="AD134" i="20"/>
  <c r="BA134" i="20"/>
  <c r="I134" i="20"/>
  <c r="H134" i="20"/>
  <c r="BC134" i="20"/>
  <c r="DA134" i="20"/>
  <c r="AV134" i="20"/>
  <c r="CW134" i="20"/>
  <c r="AQ134" i="20"/>
  <c r="CX134" i="20"/>
  <c r="AZ134" i="20"/>
  <c r="CY134" i="20"/>
  <c r="CN134" i="20"/>
  <c r="BF134" i="20"/>
  <c r="AP134" i="20"/>
  <c r="J134" i="20"/>
  <c r="BI134" i="20"/>
  <c r="AS134" i="20"/>
  <c r="U134" i="20"/>
  <c r="T134" i="20"/>
  <c r="BX134" i="20"/>
  <c r="O134" i="20"/>
  <c r="BD134" i="20"/>
  <c r="DB134" i="20"/>
  <c r="AY134" i="20"/>
  <c r="S134" i="20"/>
  <c r="BP134" i="20"/>
  <c r="BR134" i="20"/>
  <c r="BB134" i="20"/>
  <c r="AL134" i="20"/>
  <c r="CZ134" i="20"/>
  <c r="BE134" i="20"/>
  <c r="AO134" i="20"/>
  <c r="Q134" i="20"/>
  <c r="AM134" i="20"/>
  <c r="X134" i="20"/>
  <c r="CA134" i="20"/>
  <c r="P134" i="20"/>
  <c r="BO134" i="20"/>
  <c r="AJ134" i="20"/>
  <c r="AX134" i="20"/>
  <c r="CV134" i="20"/>
  <c r="AI134" i="20" s="1"/>
  <c r="BQ134" i="20"/>
  <c r="AK134" i="20"/>
  <c r="BF41" i="20"/>
  <c r="AO41" i="20"/>
  <c r="AL41" i="20"/>
  <c r="AK41" i="20"/>
  <c r="BD41" i="20"/>
  <c r="X41" i="20"/>
  <c r="Y41" i="20" s="1"/>
  <c r="AU41" i="20"/>
  <c r="BX41" i="20"/>
  <c r="BE41" i="20"/>
  <c r="BR41" i="20"/>
  <c r="AA41" i="20"/>
  <c r="AS41" i="20"/>
  <c r="CA41" i="20"/>
  <c r="AV41" i="20"/>
  <c r="P41" i="20"/>
  <c r="AY41" i="20"/>
  <c r="A88" i="20"/>
  <c r="Q88" i="20"/>
  <c r="AO88" i="20"/>
  <c r="BE88" i="20"/>
  <c r="BU88" i="20"/>
  <c r="CN88" i="20"/>
  <c r="CT88" i="20"/>
  <c r="CZ88" i="20"/>
  <c r="U88" i="20"/>
  <c r="AS88" i="20"/>
  <c r="BI88" i="20"/>
  <c r="CP88" i="20"/>
  <c r="CV88" i="20"/>
  <c r="DA88" i="20"/>
  <c r="J88" i="20"/>
  <c r="BQ88" i="20"/>
  <c r="DB88" i="20"/>
  <c r="BM88" i="20"/>
  <c r="BN88" i="20"/>
  <c r="AX88" i="20"/>
  <c r="AD88" i="20"/>
  <c r="CQ88" i="20"/>
  <c r="BD88" i="20"/>
  <c r="AN88" i="20"/>
  <c r="P88" i="20"/>
  <c r="BC88" i="20"/>
  <c r="AM88" i="20"/>
  <c r="F88" i="20"/>
  <c r="AZ88" i="20"/>
  <c r="AJ88" i="20"/>
  <c r="H88" i="20"/>
  <c r="AY88" i="20"/>
  <c r="AA88" i="20"/>
  <c r="X88" i="20"/>
  <c r="Y88" i="20" s="1"/>
  <c r="I88" i="20"/>
  <c r="BR88" i="20"/>
  <c r="AL88" i="20"/>
  <c r="CU88" i="20"/>
  <c r="AR88" i="20"/>
  <c r="BO88" i="20"/>
  <c r="O88" i="20"/>
  <c r="CX88" i="20"/>
  <c r="BA88" i="20"/>
  <c r="CW88" i="20"/>
  <c r="BH88" i="20" s="1"/>
  <c r="AW88" i="20"/>
  <c r="BJ88" i="20"/>
  <c r="AT88" i="20"/>
  <c r="R88" i="20"/>
  <c r="CS88" i="20"/>
  <c r="AK88" i="20"/>
  <c r="CR88" i="20"/>
  <c r="W88" i="20" s="1"/>
  <c r="AG88" i="20"/>
  <c r="BF88" i="20"/>
  <c r="AP88" i="20"/>
  <c r="CY88" i="20"/>
  <c r="BX88" i="20"/>
  <c r="AV88" i="20"/>
  <c r="CA88" i="20"/>
  <c r="AU88" i="20"/>
  <c r="S88" i="20"/>
  <c r="BB88" i="20"/>
  <c r="BP88" i="20"/>
  <c r="T88" i="20"/>
  <c r="AQ88" i="20"/>
  <c r="O41" i="20"/>
  <c r="D42" i="20"/>
  <c r="A41" i="20"/>
  <c r="BN41" i="20"/>
  <c r="BM41" i="20"/>
  <c r="AG41" i="20"/>
  <c r="BB41" i="20"/>
  <c r="R41" i="20"/>
  <c r="BA41" i="20"/>
  <c r="I41" i="20"/>
  <c r="BP41" i="20"/>
  <c r="AR41" i="20"/>
  <c r="T41" i="20"/>
  <c r="BO41" i="20"/>
  <c r="AQ41" i="20"/>
  <c r="P133" i="20"/>
  <c r="CN133" i="20"/>
  <c r="CP133" i="20"/>
  <c r="CQ133" i="20"/>
  <c r="CS133" i="20"/>
  <c r="O133" i="20"/>
  <c r="T133" i="20"/>
  <c r="CQ41" i="20"/>
  <c r="CN41" i="20"/>
  <c r="L41" i="20" s="1"/>
  <c r="CP41" i="20"/>
  <c r="CS41" i="20"/>
  <c r="Z41" i="20" s="1"/>
  <c r="CN175" i="20"/>
  <c r="CQ152" i="20"/>
  <c r="CP175" i="20"/>
  <c r="CN152" i="20"/>
  <c r="CN129" i="20"/>
  <c r="CQ37" i="20"/>
  <c r="CS152" i="20"/>
  <c r="CP83" i="20"/>
  <c r="CN37" i="20"/>
  <c r="CQ83" i="20"/>
  <c r="CP37" i="20"/>
  <c r="CS129" i="20"/>
  <c r="CQ129" i="20"/>
  <c r="CS83" i="20"/>
  <c r="CS175" i="20"/>
  <c r="CN83" i="20"/>
  <c r="CQ175" i="20"/>
  <c r="CP129" i="20"/>
  <c r="CS37" i="20"/>
  <c r="CP152" i="20"/>
  <c r="CV133" i="20"/>
  <c r="AR133" i="20"/>
  <c r="BA133" i="20"/>
  <c r="BJ133" i="20"/>
  <c r="AK133" i="20"/>
  <c r="AA133" i="20"/>
  <c r="BF133" i="20"/>
  <c r="I133" i="20"/>
  <c r="AU133" i="20"/>
  <c r="BQ133" i="20"/>
  <c r="BP133" i="20"/>
  <c r="A133" i="20"/>
  <c r="AT133" i="20"/>
  <c r="J133" i="20"/>
  <c r="AD133" i="20"/>
  <c r="AY133" i="20"/>
  <c r="BX133" i="20"/>
  <c r="AP133" i="20"/>
  <c r="BI133" i="20"/>
  <c r="AS133" i="20"/>
  <c r="U133" i="20"/>
  <c r="V133" i="20" s="1"/>
  <c r="CA133" i="20"/>
  <c r="AZ133" i="20"/>
  <c r="AJ133" i="20"/>
  <c r="H133" i="20"/>
  <c r="BR133" i="20"/>
  <c r="AL133" i="20"/>
  <c r="BC133" i="20"/>
  <c r="S133" i="20"/>
  <c r="AQ133" i="20"/>
  <c r="BN133" i="20"/>
  <c r="CT133" i="20"/>
  <c r="BE133" i="20"/>
  <c r="AO133" i="20"/>
  <c r="Q133" i="20"/>
  <c r="BU133" i="20"/>
  <c r="AV133" i="20"/>
  <c r="X133" i="20"/>
  <c r="F133" i="20"/>
  <c r="BB133" i="20"/>
  <c r="R133" i="20"/>
  <c r="AM133" i="20"/>
  <c r="BO133" i="20"/>
  <c r="CU133" i="20"/>
  <c r="AX133" i="20"/>
  <c r="BM133" i="20"/>
  <c r="AW133" i="20"/>
  <c r="AG133" i="20"/>
  <c r="AH133" i="20" s="1"/>
  <c r="CR133" i="20"/>
  <c r="W133" i="20" s="1"/>
  <c r="BD133" i="20"/>
  <c r="AN133" i="20"/>
  <c r="CY175" i="20"/>
  <c r="DB175" i="20"/>
  <c r="CZ175" i="20"/>
  <c r="DA175" i="20"/>
  <c r="CW175" i="20"/>
  <c r="CX175" i="20"/>
  <c r="DA83" i="20"/>
  <c r="CY152" i="20"/>
  <c r="CX152" i="20"/>
  <c r="CW83" i="20"/>
  <c r="DA152" i="20"/>
  <c r="CZ152" i="20"/>
  <c r="CY83" i="20"/>
  <c r="CX83" i="20"/>
  <c r="CW152" i="20"/>
  <c r="CZ83" i="20"/>
  <c r="DB83" i="20"/>
  <c r="DB152" i="20"/>
  <c r="DB37" i="20"/>
  <c r="CX129" i="20"/>
  <c r="CW37" i="20"/>
  <c r="DB129" i="20"/>
  <c r="CY37" i="20"/>
  <c r="CY129" i="20"/>
  <c r="DA37" i="20"/>
  <c r="CZ37" i="20"/>
  <c r="CW129" i="20"/>
  <c r="CZ129" i="20"/>
  <c r="CX37" i="20"/>
  <c r="DA129" i="20"/>
  <c r="CW133" i="20"/>
  <c r="DA133" i="20"/>
  <c r="BZ133" i="20" s="1"/>
  <c r="CZ133" i="20"/>
  <c r="DB133" i="20"/>
  <c r="CC133" i="20" s="1"/>
  <c r="CX133" i="20"/>
  <c r="CY133" i="20"/>
  <c r="BT133" i="20" s="1"/>
  <c r="DA41" i="20"/>
  <c r="CX41" i="20"/>
  <c r="DB41" i="20"/>
  <c r="CW41" i="20"/>
  <c r="BH41" i="20" s="1"/>
  <c r="CY41" i="20"/>
  <c r="CZ41" i="20"/>
  <c r="F175" i="20"/>
  <c r="A175" i="20"/>
  <c r="Z88" i="20" l="1"/>
  <c r="BS183" i="20"/>
  <c r="BG157" i="20"/>
  <c r="K134" i="20"/>
  <c r="BW41" i="20"/>
  <c r="CC89" i="20"/>
  <c r="V157" i="20"/>
  <c r="BV89" i="20"/>
  <c r="CG129" i="20"/>
  <c r="BH133" i="20"/>
  <c r="N133" i="20"/>
  <c r="N106" i="20"/>
  <c r="BG89" i="20"/>
  <c r="BT106" i="20"/>
  <c r="L183" i="20"/>
  <c r="Y133" i="20"/>
  <c r="Y89" i="20"/>
  <c r="Z89" i="20"/>
  <c r="AC106" i="20"/>
  <c r="BL133" i="20"/>
  <c r="AB41" i="20"/>
  <c r="Z134" i="20"/>
  <c r="CB89" i="20"/>
  <c r="BS106" i="20"/>
  <c r="BT183" i="20"/>
  <c r="BH89" i="20"/>
  <c r="CB133" i="20"/>
  <c r="K133" i="20"/>
  <c r="AB133" i="20"/>
  <c r="Z133" i="20"/>
  <c r="AH88" i="20"/>
  <c r="CC134" i="20"/>
  <c r="BK134" i="20"/>
  <c r="AF134" i="20"/>
  <c r="BY89" i="20"/>
  <c r="AB60" i="20"/>
  <c r="AC60" i="20"/>
  <c r="CC106" i="20"/>
  <c r="BW106" i="20"/>
  <c r="BT60" i="20"/>
  <c r="BS60" i="20"/>
  <c r="K60" i="20"/>
  <c r="V106" i="20"/>
  <c r="AB106" i="20"/>
  <c r="BL106" i="20"/>
  <c r="V183" i="20"/>
  <c r="K183" i="20"/>
  <c r="AH41" i="20"/>
  <c r="BL134" i="20"/>
  <c r="CF133" i="20"/>
  <c r="BS88" i="20"/>
  <c r="M88" i="20"/>
  <c r="K41" i="20"/>
  <c r="W157" i="20"/>
  <c r="BS157" i="20"/>
  <c r="M41" i="20"/>
  <c r="BZ89" i="20"/>
  <c r="BV60" i="20"/>
  <c r="BS133" i="20"/>
  <c r="AE89" i="20"/>
  <c r="BY106" i="20"/>
  <c r="BT157" i="20"/>
  <c r="AI133" i="20"/>
  <c r="N41" i="20"/>
  <c r="V134" i="20"/>
  <c r="W134" i="20"/>
  <c r="AC89" i="20"/>
  <c r="AF60" i="20"/>
  <c r="BK60" i="20"/>
  <c r="BL183" i="20"/>
  <c r="BW134" i="20"/>
  <c r="AI106" i="20"/>
  <c r="BV183" i="20"/>
  <c r="W183" i="20"/>
  <c r="CF106" i="20"/>
  <c r="CI106" i="20"/>
  <c r="Z157" i="20"/>
  <c r="CF88" i="20"/>
  <c r="M157" i="20"/>
  <c r="BV134" i="20"/>
  <c r="BK41" i="20"/>
  <c r="AH60" i="20"/>
  <c r="BT41" i="20"/>
  <c r="BW133" i="20"/>
  <c r="AF133" i="20"/>
  <c r="BV133" i="20"/>
  <c r="BK133" i="20"/>
  <c r="M133" i="20"/>
  <c r="CB88" i="20"/>
  <c r="BL88" i="20"/>
  <c r="BS41" i="20"/>
  <c r="BG134" i="20"/>
  <c r="BZ134" i="20"/>
  <c r="AH134" i="20"/>
  <c r="AC134" i="20"/>
  <c r="K89" i="20"/>
  <c r="BL89" i="20"/>
  <c r="AI60" i="20"/>
  <c r="BH60" i="20"/>
  <c r="W60" i="20"/>
  <c r="Y106" i="20"/>
  <c r="BH106" i="20"/>
  <c r="CG183" i="20"/>
  <c r="CF129" i="20"/>
  <c r="CF60" i="20"/>
  <c r="CI183" i="20"/>
  <c r="CI88" i="20"/>
  <c r="L133" i="20"/>
  <c r="AB88" i="20"/>
  <c r="CC88" i="20"/>
  <c r="V88" i="20"/>
  <c r="BG41" i="20"/>
  <c r="CB134" i="20"/>
  <c r="BY134" i="20"/>
  <c r="L134" i="20"/>
  <c r="AC41" i="20"/>
  <c r="M89" i="20"/>
  <c r="BG60" i="20"/>
  <c r="AE106" i="20"/>
  <c r="CF175" i="20"/>
  <c r="CF37" i="20"/>
  <c r="CF183" i="20"/>
  <c r="L157" i="20"/>
  <c r="BY88" i="20"/>
  <c r="BW88" i="20"/>
  <c r="BY41" i="20"/>
  <c r="Y134" i="20"/>
  <c r="BS134" i="20"/>
  <c r="BT134" i="20"/>
  <c r="N134" i="20"/>
  <c r="BT89" i="20"/>
  <c r="AH89" i="20"/>
  <c r="BY60" i="20"/>
  <c r="V60" i="20"/>
  <c r="AF106" i="20"/>
  <c r="BY183" i="20"/>
  <c r="AE183" i="20"/>
  <c r="CI60" i="20"/>
  <c r="CF41" i="20"/>
  <c r="BW157" i="20"/>
  <c r="BL41" i="20"/>
  <c r="BY133" i="20"/>
  <c r="BT88" i="20"/>
  <c r="K88" i="20"/>
  <c r="AC88" i="20"/>
  <c r="AB134" i="20"/>
  <c r="AI41" i="20"/>
  <c r="L89" i="20"/>
  <c r="AB89" i="20"/>
  <c r="BK89" i="20"/>
  <c r="CC60" i="20"/>
  <c r="AH106" i="20"/>
  <c r="W106" i="20"/>
  <c r="CF83" i="20"/>
  <c r="CI157" i="20"/>
  <c r="BY157" i="20"/>
  <c r="CB157" i="20"/>
  <c r="N157" i="20"/>
  <c r="BH134" i="20"/>
  <c r="AC133" i="20"/>
  <c r="BK88" i="20"/>
  <c r="AF88" i="20"/>
  <c r="N88" i="20"/>
  <c r="BZ88" i="20"/>
  <c r="L88" i="20"/>
  <c r="M134" i="20"/>
  <c r="V41" i="20"/>
  <c r="N89" i="20"/>
  <c r="L60" i="20"/>
  <c r="M60" i="20"/>
  <c r="BZ60" i="20"/>
  <c r="BV106" i="20"/>
  <c r="BH183" i="20"/>
  <c r="CC183" i="20"/>
  <c r="CG88" i="20"/>
  <c r="AE157" i="20"/>
  <c r="CC41" i="20"/>
  <c r="BZ41" i="20"/>
  <c r="AE133" i="20"/>
  <c r="BG133" i="20"/>
  <c r="BG88" i="20"/>
  <c r="AE88" i="20"/>
  <c r="AI88" i="20"/>
  <c r="BV88" i="20"/>
  <c r="CB41" i="20"/>
  <c r="AE134" i="20"/>
  <c r="BV41" i="20"/>
  <c r="W41" i="20"/>
  <c r="V89" i="20"/>
  <c r="AF89" i="20"/>
  <c r="BW89" i="20"/>
  <c r="AE60" i="20"/>
  <c r="BW60" i="20"/>
  <c r="BG106" i="20"/>
  <c r="CB106" i="20"/>
  <c r="CG83" i="20"/>
  <c r="Y183" i="20"/>
  <c r="BG183" i="20"/>
  <c r="Z183" i="20"/>
  <c r="AI183" i="20"/>
  <c r="CF152" i="20"/>
  <c r="CI41" i="20"/>
  <c r="CI133" i="20"/>
  <c r="CF157" i="20"/>
  <c r="N60" i="20"/>
  <c r="BW183" i="20"/>
  <c r="CE42" i="20"/>
  <c r="CO42" i="20"/>
  <c r="CD42" i="20"/>
  <c r="CH42" i="20"/>
  <c r="CD89" i="20"/>
  <c r="CH89" i="20"/>
  <c r="CO89" i="20"/>
  <c r="CI89" i="20" s="1"/>
  <c r="CE89" i="20"/>
  <c r="CE158" i="20"/>
  <c r="CO158" i="20"/>
  <c r="CH158" i="20"/>
  <c r="CD158" i="20"/>
  <c r="CH184" i="20"/>
  <c r="CO184" i="20"/>
  <c r="CD184" i="20"/>
  <c r="CE184" i="20"/>
  <c r="CE134" i="20"/>
  <c r="CD134" i="20"/>
  <c r="CO134" i="20"/>
  <c r="CI134" i="20" s="1"/>
  <c r="CH134" i="20"/>
  <c r="D43" i="20"/>
  <c r="AP43" i="20" s="1"/>
  <c r="DC42" i="20"/>
  <c r="CG42" i="20" s="1"/>
  <c r="D135" i="20"/>
  <c r="DC134" i="20"/>
  <c r="D90" i="20"/>
  <c r="DC89" i="20"/>
  <c r="D159" i="20"/>
  <c r="DC158" i="20"/>
  <c r="H158" i="20"/>
  <c r="CZ158" i="20"/>
  <c r="P158" i="20"/>
  <c r="BO158" i="20"/>
  <c r="S158" i="20"/>
  <c r="AY158" i="20"/>
  <c r="CP158" i="20"/>
  <c r="BE158" i="20"/>
  <c r="F158" i="20"/>
  <c r="J158" i="20"/>
  <c r="AJ158" i="20"/>
  <c r="I158" i="20"/>
  <c r="BI158" i="20"/>
  <c r="BU158" i="20"/>
  <c r="AM158" i="20"/>
  <c r="AA158" i="20"/>
  <c r="A158" i="20"/>
  <c r="AQ158" i="20"/>
  <c r="X158" i="20"/>
  <c r="AP158" i="20"/>
  <c r="CY158" i="20"/>
  <c r="Q158" i="20"/>
  <c r="CR158" i="20"/>
  <c r="W158" i="20" s="1"/>
  <c r="BA158" i="20"/>
  <c r="AO158" i="20"/>
  <c r="BR158" i="20"/>
  <c r="AL158" i="20"/>
  <c r="BQ158" i="20"/>
  <c r="CU158" i="20"/>
  <c r="AF158" i="20" s="1"/>
  <c r="AU158" i="20"/>
  <c r="BP158" i="20"/>
  <c r="CT158" i="20"/>
  <c r="BJ158" i="20"/>
  <c r="DA158" i="20"/>
  <c r="AN158" i="20"/>
  <c r="AX158" i="20"/>
  <c r="BM158" i="20"/>
  <c r="CN158" i="20"/>
  <c r="L158" i="20" s="1"/>
  <c r="BD158" i="20"/>
  <c r="CW158" i="20"/>
  <c r="CS158" i="20"/>
  <c r="BC158" i="20"/>
  <c r="AV158" i="20"/>
  <c r="R158" i="20"/>
  <c r="DB158" i="20"/>
  <c r="BN158" i="20"/>
  <c r="CQ158" i="20"/>
  <c r="N158" i="20" s="1"/>
  <c r="CV158" i="20"/>
  <c r="AK158" i="20"/>
  <c r="CX158" i="20"/>
  <c r="O158" i="20"/>
  <c r="AW158" i="20"/>
  <c r="AZ158" i="20"/>
  <c r="AD158" i="20"/>
  <c r="BX158" i="20"/>
  <c r="BY158" i="20" s="1"/>
  <c r="AS158" i="20"/>
  <c r="BF158" i="20"/>
  <c r="T158" i="20"/>
  <c r="AT158" i="20"/>
  <c r="CA158" i="20"/>
  <c r="CB158" i="20" s="1"/>
  <c r="U158" i="20"/>
  <c r="V158" i="20" s="1"/>
  <c r="BB158" i="20"/>
  <c r="AG158" i="20"/>
  <c r="AR158" i="20"/>
  <c r="D185" i="20"/>
  <c r="DC184" i="20"/>
  <c r="CG184" i="20" s="1"/>
  <c r="AV184" i="20"/>
  <c r="CW184" i="20"/>
  <c r="Q184" i="20"/>
  <c r="H184" i="20"/>
  <c r="AJ184" i="20"/>
  <c r="I184" i="20"/>
  <c r="BB184" i="20"/>
  <c r="CU184" i="20"/>
  <c r="BD184" i="20"/>
  <c r="CV184" i="20"/>
  <c r="U184" i="20"/>
  <c r="BR184" i="20"/>
  <c r="BA184" i="20"/>
  <c r="CX184" i="20"/>
  <c r="AN184" i="20"/>
  <c r="BN184" i="20"/>
  <c r="BJ184" i="20"/>
  <c r="R184" i="20"/>
  <c r="CZ184" i="20"/>
  <c r="BX184" i="20"/>
  <c r="BU184" i="20"/>
  <c r="BQ184" i="20"/>
  <c r="AW184" i="20"/>
  <c r="CR184" i="20"/>
  <c r="AZ184" i="20"/>
  <c r="AS184" i="20"/>
  <c r="CP184" i="20"/>
  <c r="AD184" i="20"/>
  <c r="AL184" i="20"/>
  <c r="BP184" i="20"/>
  <c r="X184" i="20"/>
  <c r="AQ184" i="20"/>
  <c r="AY184" i="20"/>
  <c r="AA184" i="20"/>
  <c r="AB184" i="20" s="1"/>
  <c r="AM184" i="20"/>
  <c r="BC184" i="20"/>
  <c r="BM184" i="20"/>
  <c r="AG184" i="20"/>
  <c r="CQ184" i="20"/>
  <c r="AU184" i="20"/>
  <c r="F184" i="20"/>
  <c r="DA184" i="20"/>
  <c r="J184" i="20"/>
  <c r="T184" i="20"/>
  <c r="P184" i="20"/>
  <c r="AP184" i="20"/>
  <c r="AK184" i="20"/>
  <c r="CA184" i="20"/>
  <c r="A184" i="20"/>
  <c r="CN184" i="20"/>
  <c r="CY184" i="20"/>
  <c r="BT184" i="20" s="1"/>
  <c r="AO184" i="20"/>
  <c r="AR184" i="20"/>
  <c r="DB184" i="20"/>
  <c r="CS184" i="20"/>
  <c r="BE184" i="20"/>
  <c r="AX184" i="20"/>
  <c r="S184" i="20"/>
  <c r="BF184" i="20"/>
  <c r="BG184" i="20" s="1"/>
  <c r="BI184" i="20"/>
  <c r="BO184" i="20"/>
  <c r="O184" i="20"/>
  <c r="AT184" i="20"/>
  <c r="CT184" i="20"/>
  <c r="F42" i="20"/>
  <c r="DB42" i="20"/>
  <c r="R42" i="20"/>
  <c r="AX42" i="20"/>
  <c r="BR42" i="20"/>
  <c r="X42" i="20"/>
  <c r="AV42" i="20"/>
  <c r="BX42" i="20"/>
  <c r="CY42" i="20"/>
  <c r="AG42" i="20"/>
  <c r="AW42" i="20"/>
  <c r="BM42" i="20"/>
  <c r="CR42" i="20"/>
  <c r="CS42" i="20"/>
  <c r="O42" i="20"/>
  <c r="AQ42" i="20"/>
  <c r="BO42" i="20"/>
  <c r="CT42" i="20"/>
  <c r="AP42" i="20"/>
  <c r="BJ42" i="20"/>
  <c r="AL42" i="20"/>
  <c r="P42" i="20"/>
  <c r="AN42" i="20"/>
  <c r="BD42" i="20"/>
  <c r="CQ42" i="20"/>
  <c r="Q42" i="20"/>
  <c r="AO42" i="20"/>
  <c r="BE42" i="20"/>
  <c r="BU42" i="20"/>
  <c r="BV42" i="20" s="1"/>
  <c r="DA42" i="20"/>
  <c r="AA42" i="20"/>
  <c r="AY42" i="20"/>
  <c r="BF42" i="20"/>
  <c r="AT42" i="20"/>
  <c r="BN42" i="20"/>
  <c r="H42" i="20"/>
  <c r="AJ42" i="20"/>
  <c r="AZ42" i="20"/>
  <c r="I42" i="20"/>
  <c r="AK42" i="20"/>
  <c r="BA42" i="20"/>
  <c r="BQ42" i="20"/>
  <c r="CV42" i="20"/>
  <c r="CW42" i="20"/>
  <c r="S42" i="20"/>
  <c r="AU42" i="20"/>
  <c r="CA42" i="20"/>
  <c r="CX42" i="20"/>
  <c r="CZ42" i="20"/>
  <c r="BW42" i="20" s="1"/>
  <c r="J42" i="20"/>
  <c r="AD42" i="20"/>
  <c r="BB42" i="20"/>
  <c r="T42" i="20"/>
  <c r="AR42" i="20"/>
  <c r="BP42" i="20"/>
  <c r="CU42" i="20"/>
  <c r="U42" i="20"/>
  <c r="AS42" i="20"/>
  <c r="BI42" i="20"/>
  <c r="CN42" i="20"/>
  <c r="A42" i="20"/>
  <c r="AM42" i="20"/>
  <c r="BC42" i="20"/>
  <c r="CP42" i="20"/>
  <c r="CJ151" i="20"/>
  <c r="CJ128" i="20"/>
  <c r="CJ82" i="20"/>
  <c r="CJ36" i="20"/>
  <c r="CJ13" i="20"/>
  <c r="A13" i="20"/>
  <c r="A271" i="20"/>
  <c r="A272" i="20"/>
  <c r="A273" i="20"/>
  <c r="A278" i="20"/>
  <c r="A268" i="20"/>
  <c r="A277" i="20"/>
  <c r="A269" i="20"/>
  <c r="A275" i="20"/>
  <c r="A274" i="20"/>
  <c r="A276" i="20"/>
  <c r="D271" i="20"/>
  <c r="D272" i="20"/>
  <c r="D273" i="20"/>
  <c r="D278" i="20"/>
  <c r="D268" i="20"/>
  <c r="D277" i="20"/>
  <c r="D269" i="20"/>
  <c r="D275" i="20"/>
  <c r="D274" i="20"/>
  <c r="D276" i="20"/>
  <c r="D270" i="20"/>
  <c r="A270" i="20"/>
  <c r="CF134" i="20" l="1"/>
  <c r="CC184" i="20"/>
  <c r="BH158" i="20"/>
  <c r="K184" i="20"/>
  <c r="M184" i="20"/>
  <c r="CC158" i="20"/>
  <c r="CF158" i="20"/>
  <c r="CF42" i="20"/>
  <c r="L184" i="20"/>
  <c r="CG158" i="20"/>
  <c r="BH42" i="20"/>
  <c r="BG158" i="20"/>
  <c r="BS184" i="20"/>
  <c r="AE158" i="20"/>
  <c r="BZ184" i="20"/>
  <c r="CG134" i="20"/>
  <c r="CF184" i="20"/>
  <c r="AB42" i="20"/>
  <c r="Z184" i="20"/>
  <c r="N184" i="20"/>
  <c r="Y184" i="20"/>
  <c r="BK158" i="20"/>
  <c r="AE42" i="20"/>
  <c r="AC42" i="20"/>
  <c r="AF42" i="20"/>
  <c r="AC184" i="20"/>
  <c r="CB184" i="20"/>
  <c r="BL158" i="20"/>
  <c r="BZ158" i="20"/>
  <c r="V42" i="20"/>
  <c r="AI42" i="20"/>
  <c r="V184" i="20"/>
  <c r="CB42" i="20"/>
  <c r="Z158" i="20"/>
  <c r="BW184" i="20"/>
  <c r="BT158" i="20"/>
  <c r="AH42" i="20"/>
  <c r="CC42" i="20"/>
  <c r="AI184" i="20"/>
  <c r="BH184" i="20"/>
  <c r="CF89" i="20"/>
  <c r="K42" i="20"/>
  <c r="BG42" i="20"/>
  <c r="N42" i="20"/>
  <c r="BT42" i="20"/>
  <c r="BK184" i="20"/>
  <c r="Y158" i="20"/>
  <c r="M42" i="20"/>
  <c r="BL42" i="20"/>
  <c r="BY42" i="20"/>
  <c r="W184" i="20"/>
  <c r="AF184" i="20"/>
  <c r="BS158" i="20"/>
  <c r="K158" i="20"/>
  <c r="BW158" i="20"/>
  <c r="CI184" i="20"/>
  <c r="BZ42" i="20"/>
  <c r="Z42" i="20"/>
  <c r="Y42" i="20"/>
  <c r="AH184" i="20"/>
  <c r="BL184" i="20"/>
  <c r="AI158" i="20"/>
  <c r="AC158" i="20"/>
  <c r="AB158" i="20"/>
  <c r="W42" i="20"/>
  <c r="BS42" i="20"/>
  <c r="BV184" i="20"/>
  <c r="AH158" i="20"/>
  <c r="M158" i="20"/>
  <c r="L42" i="20"/>
  <c r="BK42" i="20"/>
  <c r="AE184" i="20"/>
  <c r="BY184" i="20"/>
  <c r="BV158" i="20"/>
  <c r="CG89" i="20"/>
  <c r="CI158" i="20"/>
  <c r="CI42" i="20"/>
  <c r="CT43" i="20"/>
  <c r="AL43" i="20"/>
  <c r="R43" i="20"/>
  <c r="O43" i="20"/>
  <c r="AS43" i="20"/>
  <c r="BO43" i="20"/>
  <c r="P43" i="20"/>
  <c r="BN43" i="20"/>
  <c r="BD43" i="20"/>
  <c r="CY43" i="20"/>
  <c r="AN43" i="20"/>
  <c r="AV43" i="20"/>
  <c r="DB43" i="20"/>
  <c r="S43" i="20"/>
  <c r="CR43" i="20"/>
  <c r="BM43" i="20"/>
  <c r="CZ43" i="20"/>
  <c r="BW43" i="20" s="1"/>
  <c r="CW43" i="20"/>
  <c r="AD43" i="20"/>
  <c r="BB43" i="20"/>
  <c r="BA43" i="20"/>
  <c r="CP43" i="20"/>
  <c r="BR43" i="20"/>
  <c r="BI43" i="20"/>
  <c r="AK43" i="20"/>
  <c r="AM43" i="20"/>
  <c r="J43" i="20"/>
  <c r="AW43" i="20"/>
  <c r="BF43" i="20"/>
  <c r="AJ43" i="20"/>
  <c r="BC43" i="20"/>
  <c r="A43" i="20"/>
  <c r="H43" i="20"/>
  <c r="BQ43" i="20"/>
  <c r="BX43" i="20"/>
  <c r="AO43" i="20"/>
  <c r="X43" i="20"/>
  <c r="BE43" i="20"/>
  <c r="AY43" i="20"/>
  <c r="CS43" i="20"/>
  <c r="CX43" i="20"/>
  <c r="Q43" i="20"/>
  <c r="CN43" i="20"/>
  <c r="AQ43" i="20"/>
  <c r="I43" i="20"/>
  <c r="AZ43" i="20"/>
  <c r="AT43" i="20"/>
  <c r="F43" i="20"/>
  <c r="CA43" i="20"/>
  <c r="BJ43" i="20"/>
  <c r="CQ43" i="20"/>
  <c r="AG43" i="20"/>
  <c r="T43" i="20"/>
  <c r="AX43" i="20"/>
  <c r="AU43" i="20"/>
  <c r="CV43" i="20"/>
  <c r="BP43" i="20"/>
  <c r="U43" i="20"/>
  <c r="CU43" i="20"/>
  <c r="AF43" i="20" s="1"/>
  <c r="BU43" i="20"/>
  <c r="BV43" i="20" s="1"/>
  <c r="AA43" i="20"/>
  <c r="DA43" i="20"/>
  <c r="AR43" i="20"/>
  <c r="CO159" i="20"/>
  <c r="CD159" i="20"/>
  <c r="CH159" i="20"/>
  <c r="CE159" i="20"/>
  <c r="CO135" i="20"/>
  <c r="CE135" i="20"/>
  <c r="CH135" i="20"/>
  <c r="CD135" i="20"/>
  <c r="CD90" i="20"/>
  <c r="CO90" i="20"/>
  <c r="CE90" i="20"/>
  <c r="CH90" i="20"/>
  <c r="CH43" i="20"/>
  <c r="CD43" i="20"/>
  <c r="CE43" i="20"/>
  <c r="CO43" i="20"/>
  <c r="CO185" i="20"/>
  <c r="CE185" i="20"/>
  <c r="CD185" i="20"/>
  <c r="CH185" i="20"/>
  <c r="CE174" i="20"/>
  <c r="CD151" i="20"/>
  <c r="CD174" i="20"/>
  <c r="CO36" i="20"/>
  <c r="CO151" i="20"/>
  <c r="CH36" i="20"/>
  <c r="CD128" i="20"/>
  <c r="CH59" i="20"/>
  <c r="CE36" i="20"/>
  <c r="CH82" i="20"/>
  <c r="CE59" i="20"/>
  <c r="CO82" i="20"/>
  <c r="CH174" i="20"/>
  <c r="CH105" i="20"/>
  <c r="CE82" i="20"/>
  <c r="CD59" i="20"/>
  <c r="CO128" i="20"/>
  <c r="CD36" i="20"/>
  <c r="CH128" i="20"/>
  <c r="CE105" i="20"/>
  <c r="CD82" i="20"/>
  <c r="CO105" i="20"/>
  <c r="CH151" i="20"/>
  <c r="CE128" i="20"/>
  <c r="CD105" i="20"/>
  <c r="CO59" i="20"/>
  <c r="CO174" i="20"/>
  <c r="CE151" i="20"/>
  <c r="D186" i="20"/>
  <c r="DC185" i="20"/>
  <c r="CG185" i="20" s="1"/>
  <c r="CV185" i="20"/>
  <c r="X185" i="20"/>
  <c r="AM185" i="20"/>
  <c r="BU185" i="20"/>
  <c r="Q185" i="20"/>
  <c r="BR185" i="20"/>
  <c r="AV185" i="20"/>
  <c r="BF185" i="20"/>
  <c r="BX185" i="20"/>
  <c r="P185" i="20"/>
  <c r="O185" i="20"/>
  <c r="BI185" i="20"/>
  <c r="CS185" i="20"/>
  <c r="Z185" i="20" s="1"/>
  <c r="AJ185" i="20"/>
  <c r="CZ185" i="20"/>
  <c r="CR185" i="20"/>
  <c r="BJ185" i="20"/>
  <c r="CX185" i="20"/>
  <c r="AS185" i="20"/>
  <c r="AX185" i="20"/>
  <c r="BQ185" i="20"/>
  <c r="CQ185" i="20"/>
  <c r="BA185" i="20"/>
  <c r="BD185" i="20"/>
  <c r="AY185" i="20"/>
  <c r="CP185" i="20"/>
  <c r="AK185" i="20"/>
  <c r="AN185" i="20"/>
  <c r="CT185" i="20"/>
  <c r="BO185" i="20"/>
  <c r="AQ185" i="20"/>
  <c r="BE185" i="20"/>
  <c r="F185" i="20"/>
  <c r="AZ185" i="20"/>
  <c r="AO185" i="20"/>
  <c r="CA185" i="20"/>
  <c r="CB185" i="20" s="1"/>
  <c r="A185" i="20"/>
  <c r="R185" i="20"/>
  <c r="BB185" i="20"/>
  <c r="AA185" i="20"/>
  <c r="I185" i="20"/>
  <c r="CN185" i="20"/>
  <c r="DA185" i="20"/>
  <c r="DB185" i="20"/>
  <c r="CC185" i="20" s="1"/>
  <c r="S185" i="20"/>
  <c r="J185" i="20"/>
  <c r="AR185" i="20"/>
  <c r="CW185" i="20"/>
  <c r="BH185" i="20" s="1"/>
  <c r="BN185" i="20"/>
  <c r="T185" i="20"/>
  <c r="AP185" i="20"/>
  <c r="BC185" i="20"/>
  <c r="AW185" i="20"/>
  <c r="BP185" i="20"/>
  <c r="AD185" i="20"/>
  <c r="BM185" i="20"/>
  <c r="U185" i="20"/>
  <c r="H185" i="20"/>
  <c r="AU185" i="20"/>
  <c r="CU185" i="20"/>
  <c r="AF185" i="20" s="1"/>
  <c r="AL185" i="20"/>
  <c r="AT185" i="20"/>
  <c r="AG185" i="20"/>
  <c r="CY185" i="20"/>
  <c r="D160" i="20"/>
  <c r="DC159" i="20"/>
  <c r="CG159" i="20" s="1"/>
  <c r="A159" i="20"/>
  <c r="BU159" i="20"/>
  <c r="AQ159" i="20"/>
  <c r="AP159" i="20"/>
  <c r="H159" i="20"/>
  <c r="R159" i="20"/>
  <c r="BX159" i="20"/>
  <c r="U159" i="20"/>
  <c r="AG159" i="20"/>
  <c r="AJ159" i="20"/>
  <c r="BF159" i="20"/>
  <c r="CV159" i="20"/>
  <c r="DB159" i="20"/>
  <c r="BI159" i="20"/>
  <c r="BP159" i="20"/>
  <c r="BJ159" i="20"/>
  <c r="BN159" i="20"/>
  <c r="AM159" i="20"/>
  <c r="AD159" i="20"/>
  <c r="BA159" i="20"/>
  <c r="CY159" i="20"/>
  <c r="I159" i="20"/>
  <c r="CA159" i="20"/>
  <c r="BM159" i="20"/>
  <c r="AS159" i="20"/>
  <c r="X159" i="20"/>
  <c r="BC159" i="20"/>
  <c r="CW159" i="20"/>
  <c r="CX159" i="20"/>
  <c r="BB159" i="20"/>
  <c r="CU159" i="20"/>
  <c r="AZ159" i="20"/>
  <c r="CN159" i="20"/>
  <c r="AA159" i="20"/>
  <c r="AY159" i="20"/>
  <c r="AT159" i="20"/>
  <c r="P159" i="20"/>
  <c r="CZ159" i="20"/>
  <c r="CT159" i="20"/>
  <c r="AV159" i="20"/>
  <c r="AL159" i="20"/>
  <c r="T159" i="20"/>
  <c r="AU159" i="20"/>
  <c r="CR159" i="20"/>
  <c r="O159" i="20"/>
  <c r="BE159" i="20"/>
  <c r="Q159" i="20"/>
  <c r="AR159" i="20"/>
  <c r="BR159" i="20"/>
  <c r="BS159" i="20" s="1"/>
  <c r="S159" i="20"/>
  <c r="BO159" i="20"/>
  <c r="AW159" i="20"/>
  <c r="CS159" i="20"/>
  <c r="CQ159" i="20"/>
  <c r="N159" i="20" s="1"/>
  <c r="AK159" i="20"/>
  <c r="BD159" i="20"/>
  <c r="F159" i="20"/>
  <c r="AO159" i="20"/>
  <c r="AN159" i="20"/>
  <c r="J159" i="20"/>
  <c r="DA159" i="20"/>
  <c r="AX159" i="20"/>
  <c r="CP159" i="20"/>
  <c r="BQ159" i="20"/>
  <c r="D136" i="20"/>
  <c r="DC135" i="20"/>
  <c r="DA135" i="20"/>
  <c r="AO135" i="20"/>
  <c r="I135" i="20"/>
  <c r="Q135" i="20"/>
  <c r="BQ135" i="20"/>
  <c r="S135" i="20"/>
  <c r="BA135" i="20"/>
  <c r="AN135" i="20"/>
  <c r="AK135" i="20"/>
  <c r="AQ135" i="20"/>
  <c r="AZ135" i="20"/>
  <c r="AX135" i="20"/>
  <c r="AY135" i="20"/>
  <c r="J135" i="20"/>
  <c r="BE135" i="20"/>
  <c r="AM135" i="20"/>
  <c r="R135" i="20"/>
  <c r="CP135" i="20"/>
  <c r="AL135" i="20"/>
  <c r="U135" i="20"/>
  <c r="CS135" i="20"/>
  <c r="BO135" i="20"/>
  <c r="F135" i="20"/>
  <c r="CY135" i="20"/>
  <c r="AD135" i="20"/>
  <c r="AS135" i="20"/>
  <c r="CZ135" i="20"/>
  <c r="BX135" i="20"/>
  <c r="X135" i="20"/>
  <c r="A135" i="20"/>
  <c r="AJ135" i="20"/>
  <c r="CW135" i="20"/>
  <c r="BH135" i="20" s="1"/>
  <c r="P135" i="20"/>
  <c r="BU135" i="20"/>
  <c r="CQ135" i="20"/>
  <c r="N135" i="20" s="1"/>
  <c r="BC135" i="20"/>
  <c r="CV135" i="20"/>
  <c r="BI135" i="20"/>
  <c r="CR135" i="20"/>
  <c r="AU135" i="20"/>
  <c r="BP135" i="20"/>
  <c r="CX135" i="20"/>
  <c r="AG135" i="20"/>
  <c r="CN135" i="20"/>
  <c r="AR135" i="20"/>
  <c r="BF135" i="20"/>
  <c r="BG135" i="20" s="1"/>
  <c r="BD135" i="20"/>
  <c r="CT135" i="20"/>
  <c r="AC135" i="20" s="1"/>
  <c r="BJ135" i="20"/>
  <c r="AA135" i="20"/>
  <c r="AB135" i="20" s="1"/>
  <c r="BR135" i="20"/>
  <c r="CA135" i="20"/>
  <c r="CB135" i="20" s="1"/>
  <c r="AV135" i="20"/>
  <c r="O135" i="20"/>
  <c r="AW135" i="20"/>
  <c r="BN135" i="20"/>
  <c r="CU135" i="20"/>
  <c r="AP135" i="20"/>
  <c r="H135" i="20"/>
  <c r="BM135" i="20"/>
  <c r="AT135" i="20"/>
  <c r="T135" i="20"/>
  <c r="BB135" i="20"/>
  <c r="DB135" i="20"/>
  <c r="D91" i="20"/>
  <c r="DC90" i="20"/>
  <c r="CA90" i="20"/>
  <c r="AW90" i="20"/>
  <c r="S90" i="20"/>
  <c r="CV90" i="20"/>
  <c r="CW90" i="20"/>
  <c r="BI90" i="20"/>
  <c r="BQ90" i="20"/>
  <c r="AQ90" i="20"/>
  <c r="AX90" i="20"/>
  <c r="Q90" i="20"/>
  <c r="CR90" i="20"/>
  <c r="BB90" i="20"/>
  <c r="BJ90" i="20"/>
  <c r="AL90" i="20"/>
  <c r="R90" i="20"/>
  <c r="BD90" i="20"/>
  <c r="BF90" i="20"/>
  <c r="AM90" i="20"/>
  <c r="P90" i="20"/>
  <c r="BM90" i="20"/>
  <c r="J90" i="20"/>
  <c r="BX90" i="20"/>
  <c r="CT90" i="20"/>
  <c r="AC90" i="20" s="1"/>
  <c r="AG90" i="20"/>
  <c r="AJ90" i="20"/>
  <c r="O90" i="20"/>
  <c r="AT90" i="20"/>
  <c r="CU90" i="20"/>
  <c r="AA90" i="20"/>
  <c r="BE90" i="20"/>
  <c r="X90" i="20"/>
  <c r="AU90" i="20"/>
  <c r="BR90" i="20"/>
  <c r="AD90" i="20"/>
  <c r="AE90" i="20" s="1"/>
  <c r="AN90" i="20"/>
  <c r="CX90" i="20"/>
  <c r="AR90" i="20"/>
  <c r="BU90" i="20"/>
  <c r="U90" i="20"/>
  <c r="BC90" i="20"/>
  <c r="AZ90" i="20"/>
  <c r="AP90" i="20"/>
  <c r="I90" i="20"/>
  <c r="A90" i="20"/>
  <c r="BA90" i="20"/>
  <c r="AY90" i="20"/>
  <c r="AV90" i="20"/>
  <c r="BN90" i="20"/>
  <c r="AS90" i="20"/>
  <c r="BO90" i="20"/>
  <c r="H90" i="20"/>
  <c r="CN90" i="20"/>
  <c r="CS90" i="20"/>
  <c r="BP90" i="20"/>
  <c r="CZ90" i="20"/>
  <c r="DB90" i="20"/>
  <c r="CC90" i="20" s="1"/>
  <c r="CQ90" i="20"/>
  <c r="F90" i="20"/>
  <c r="CP90" i="20"/>
  <c r="M90" i="20" s="1"/>
  <c r="AK90" i="20"/>
  <c r="T90" i="20"/>
  <c r="DA90" i="20"/>
  <c r="BZ90" i="20" s="1"/>
  <c r="AO90" i="20"/>
  <c r="CY90" i="20"/>
  <c r="D44" i="20"/>
  <c r="DC43" i="20"/>
  <c r="DC59" i="20"/>
  <c r="CG59" i="20" s="1"/>
  <c r="DC128" i="20"/>
  <c r="CG128" i="20" s="1"/>
  <c r="DC105" i="20"/>
  <c r="CG105" i="20" s="1"/>
  <c r="DC36" i="20"/>
  <c r="CG36" i="20" s="1"/>
  <c r="DC151" i="20"/>
  <c r="DC82" i="20"/>
  <c r="DC174" i="20"/>
  <c r="CG174" i="20" s="1"/>
  <c r="CX105" i="20"/>
  <c r="CN105" i="20"/>
  <c r="CT105" i="20"/>
  <c r="BO105" i="20"/>
  <c r="CQ105" i="20"/>
  <c r="N105" i="20" s="1"/>
  <c r="I105" i="20"/>
  <c r="BM105" i="20"/>
  <c r="Q105" i="20"/>
  <c r="AL105" i="20"/>
  <c r="AS105" i="20"/>
  <c r="CP105" i="20"/>
  <c r="BR105" i="20"/>
  <c r="BQ105" i="20"/>
  <c r="BF105" i="20"/>
  <c r="BX105" i="20"/>
  <c r="AV105" i="20"/>
  <c r="DA105" i="20"/>
  <c r="J105" i="20"/>
  <c r="BB105" i="20"/>
  <c r="CA105" i="20"/>
  <c r="CU105" i="20"/>
  <c r="AY105" i="20"/>
  <c r="AW105" i="20"/>
  <c r="BN105" i="20"/>
  <c r="BP105" i="20"/>
  <c r="S105" i="20"/>
  <c r="AR105" i="20"/>
  <c r="CY105" i="20"/>
  <c r="CR105" i="20"/>
  <c r="BC105" i="20"/>
  <c r="CV105" i="20"/>
  <c r="AP105" i="20"/>
  <c r="AN105" i="20"/>
  <c r="BE105" i="20"/>
  <c r="AX105" i="20"/>
  <c r="CZ105" i="20"/>
  <c r="BW105" i="20" s="1"/>
  <c r="AK105" i="20"/>
  <c r="AU105" i="20"/>
  <c r="BI105" i="20"/>
  <c r="AG105" i="20"/>
  <c r="AD105" i="20"/>
  <c r="CS105" i="20"/>
  <c r="AJ105" i="20"/>
  <c r="AT105" i="20"/>
  <c r="BD105" i="20"/>
  <c r="CW105" i="20"/>
  <c r="AM105" i="20"/>
  <c r="AZ105" i="20"/>
  <c r="X105" i="20"/>
  <c r="U105" i="20"/>
  <c r="BU105" i="20"/>
  <c r="BV105" i="20" s="1"/>
  <c r="T105" i="20"/>
  <c r="R105" i="20"/>
  <c r="AO105" i="20"/>
  <c r="P105" i="20"/>
  <c r="O105" i="20"/>
  <c r="AQ105" i="20"/>
  <c r="BA105" i="20"/>
  <c r="H105" i="20"/>
  <c r="BJ105" i="20"/>
  <c r="AA105" i="20"/>
  <c r="AB105" i="20" s="1"/>
  <c r="DB105" i="20"/>
  <c r="BB59" i="20"/>
  <c r="CS59" i="20"/>
  <c r="Q59" i="20"/>
  <c r="CR59" i="20"/>
  <c r="AS59" i="20"/>
  <c r="AN59" i="20"/>
  <c r="S59" i="20"/>
  <c r="H59" i="20"/>
  <c r="CZ59" i="20"/>
  <c r="CX59" i="20"/>
  <c r="AG59" i="20"/>
  <c r="O59" i="20"/>
  <c r="I59" i="20"/>
  <c r="AD59" i="20"/>
  <c r="AV59" i="20"/>
  <c r="AL59" i="20"/>
  <c r="BR59" i="20"/>
  <c r="J59" i="20"/>
  <c r="P59" i="20"/>
  <c r="AK59" i="20"/>
  <c r="CP59" i="20"/>
  <c r="M59" i="20" s="1"/>
  <c r="CQ59" i="20"/>
  <c r="AZ59" i="20"/>
  <c r="AJ59" i="20"/>
  <c r="T59" i="20"/>
  <c r="BF59" i="20"/>
  <c r="BA59" i="20"/>
  <c r="CU59" i="20"/>
  <c r="AA59" i="20"/>
  <c r="AQ59" i="20"/>
  <c r="CY59" i="20"/>
  <c r="BN59" i="20"/>
  <c r="BU59" i="20"/>
  <c r="BE59" i="20"/>
  <c r="AW59" i="20"/>
  <c r="CA59" i="20"/>
  <c r="DA59" i="20"/>
  <c r="AR59" i="20"/>
  <c r="CW59" i="20"/>
  <c r="BJ59" i="20"/>
  <c r="AY59" i="20"/>
  <c r="CT59" i="20"/>
  <c r="BQ59" i="20"/>
  <c r="AM59" i="20"/>
  <c r="AO59" i="20"/>
  <c r="BD59" i="20"/>
  <c r="BI59" i="20"/>
  <c r="AX59" i="20"/>
  <c r="CV59" i="20"/>
  <c r="BO59" i="20"/>
  <c r="AT59" i="20"/>
  <c r="X59" i="20"/>
  <c r="U59" i="20"/>
  <c r="AU59" i="20"/>
  <c r="AP59" i="20"/>
  <c r="BX59" i="20"/>
  <c r="R59" i="20"/>
  <c r="BM59" i="20"/>
  <c r="BC59" i="20"/>
  <c r="DB59" i="20"/>
  <c r="CN59" i="20"/>
  <c r="L59" i="20" s="1"/>
  <c r="BP59" i="20"/>
  <c r="CQ151" i="20"/>
  <c r="CQ174" i="20"/>
  <c r="CP151" i="20"/>
  <c r="CQ82" i="20"/>
  <c r="CP36" i="20"/>
  <c r="CS174" i="20"/>
  <c r="CS36" i="20"/>
  <c r="CN82" i="20"/>
  <c r="CS128" i="20"/>
  <c r="CP174" i="20"/>
  <c r="CN151" i="20"/>
  <c r="CQ128" i="20"/>
  <c r="CP82" i="20"/>
  <c r="CN36" i="20"/>
  <c r="CS151" i="20"/>
  <c r="CN174" i="20"/>
  <c r="CP128" i="20"/>
  <c r="CN128" i="20"/>
  <c r="CS82" i="20"/>
  <c r="CQ36" i="20"/>
  <c r="CY174" i="20"/>
  <c r="CW174" i="20"/>
  <c r="CZ174" i="20"/>
  <c r="CX174" i="20"/>
  <c r="DA174" i="20"/>
  <c r="DB174" i="20"/>
  <c r="CZ82" i="20"/>
  <c r="CW151" i="20"/>
  <c r="CY151" i="20"/>
  <c r="CY82" i="20"/>
  <c r="DB82" i="20"/>
  <c r="DA151" i="20"/>
  <c r="CZ151" i="20"/>
  <c r="DA82" i="20"/>
  <c r="CW82" i="20"/>
  <c r="CX82" i="20"/>
  <c r="DB151" i="20"/>
  <c r="CX151" i="20"/>
  <c r="CY128" i="20"/>
  <c r="DA128" i="20"/>
  <c r="CY36" i="20"/>
  <c r="CX128" i="20"/>
  <c r="DB128" i="20"/>
  <c r="CW36" i="20"/>
  <c r="CZ128" i="20"/>
  <c r="CX36" i="20"/>
  <c r="CZ36" i="20"/>
  <c r="CW128" i="20"/>
  <c r="DB36" i="20"/>
  <c r="DA36" i="20"/>
  <c r="CK36" i="20"/>
  <c r="CL36" i="20"/>
  <c r="CM36" i="20"/>
  <c r="CM82" i="20"/>
  <c r="CK82" i="20"/>
  <c r="CL82" i="20"/>
  <c r="CM13" i="20"/>
  <c r="CK13" i="20"/>
  <c r="CL13" i="20"/>
  <c r="CM128" i="20"/>
  <c r="CL128" i="20"/>
  <c r="CK128" i="20"/>
  <c r="CL151" i="20"/>
  <c r="CK151" i="20"/>
  <c r="CM151" i="20"/>
  <c r="V185" i="20" l="1"/>
  <c r="AB43" i="20"/>
  <c r="AE43" i="20"/>
  <c r="AB90" i="20"/>
  <c r="L159" i="20"/>
  <c r="AF90" i="20"/>
  <c r="CF128" i="20"/>
  <c r="M159" i="20"/>
  <c r="AC159" i="20"/>
  <c r="K159" i="20"/>
  <c r="K185" i="20"/>
  <c r="AF135" i="20"/>
  <c r="BT59" i="20"/>
  <c r="AF105" i="20"/>
  <c r="CC135" i="20"/>
  <c r="AB159" i="20"/>
  <c r="BL135" i="20"/>
  <c r="BV135" i="20"/>
  <c r="CF174" i="20"/>
  <c r="Y185" i="20"/>
  <c r="BT185" i="20"/>
  <c r="CB90" i="20"/>
  <c r="BZ159" i="20"/>
  <c r="Z159" i="20"/>
  <c r="AE185" i="20"/>
  <c r="AI59" i="20"/>
  <c r="BT90" i="20"/>
  <c r="W43" i="20"/>
  <c r="CG135" i="20"/>
  <c r="CF135" i="20"/>
  <c r="BK105" i="20"/>
  <c r="BZ185" i="20"/>
  <c r="M105" i="20"/>
  <c r="L185" i="20"/>
  <c r="V43" i="20"/>
  <c r="CG82" i="20"/>
  <c r="CG90" i="20"/>
  <c r="M135" i="20"/>
  <c r="W159" i="20"/>
  <c r="BS43" i="20"/>
  <c r="BH59" i="20"/>
  <c r="W105" i="20"/>
  <c r="N59" i="20"/>
  <c r="W135" i="20"/>
  <c r="K135" i="20"/>
  <c r="CF82" i="20"/>
  <c r="CF90" i="20"/>
  <c r="BK43" i="20"/>
  <c r="Y105" i="20"/>
  <c r="L135" i="20"/>
  <c r="BY135" i="20"/>
  <c r="V135" i="20"/>
  <c r="BW159" i="20"/>
  <c r="BL43" i="20"/>
  <c r="Z59" i="20"/>
  <c r="BL159" i="20"/>
  <c r="BS59" i="20"/>
  <c r="BY105" i="20"/>
  <c r="Y90" i="20"/>
  <c r="BZ43" i="20"/>
  <c r="BV90" i="20"/>
  <c r="Y159" i="20"/>
  <c r="BV159" i="20"/>
  <c r="BV185" i="20"/>
  <c r="Y43" i="20"/>
  <c r="BG43" i="20"/>
  <c r="CC43" i="20"/>
  <c r="BT105" i="20"/>
  <c r="BS105" i="20"/>
  <c r="Z90" i="20"/>
  <c r="V59" i="20"/>
  <c r="BK159" i="20"/>
  <c r="M185" i="20"/>
  <c r="CF159" i="20"/>
  <c r="CC59" i="20"/>
  <c r="Y59" i="20"/>
  <c r="CB59" i="20"/>
  <c r="W59" i="20"/>
  <c r="V105" i="20"/>
  <c r="Z105" i="20"/>
  <c r="K105" i="20"/>
  <c r="L105" i="20"/>
  <c r="Y135" i="20"/>
  <c r="Z135" i="20"/>
  <c r="CI59" i="20"/>
  <c r="BY90" i="20"/>
  <c r="BT135" i="20"/>
  <c r="AE59" i="20"/>
  <c r="CB105" i="20"/>
  <c r="K90" i="20"/>
  <c r="BK90" i="20"/>
  <c r="BH90" i="20"/>
  <c r="AH159" i="20"/>
  <c r="CF36" i="20"/>
  <c r="CI135" i="20"/>
  <c r="AH43" i="20"/>
  <c r="BZ59" i="20"/>
  <c r="AB59" i="20"/>
  <c r="AC105" i="20"/>
  <c r="L90" i="20"/>
  <c r="BL90" i="20"/>
  <c r="AI90" i="20"/>
  <c r="V159" i="20"/>
  <c r="BL185" i="20"/>
  <c r="N43" i="20"/>
  <c r="L43" i="20"/>
  <c r="BY43" i="20"/>
  <c r="K43" i="20"/>
  <c r="AF59" i="20"/>
  <c r="W90" i="20"/>
  <c r="AI135" i="20"/>
  <c r="AF159" i="20"/>
  <c r="CB159" i="20"/>
  <c r="BY159" i="20"/>
  <c r="BK185" i="20"/>
  <c r="BY185" i="20"/>
  <c r="AI185" i="20"/>
  <c r="BH43" i="20"/>
  <c r="BT43" i="20"/>
  <c r="AH59" i="20"/>
  <c r="AE105" i="20"/>
  <c r="BZ105" i="20"/>
  <c r="BL105" i="20"/>
  <c r="CG43" i="20"/>
  <c r="AB185" i="20"/>
  <c r="W185" i="20"/>
  <c r="BG185" i="20"/>
  <c r="CI105" i="20"/>
  <c r="CF185" i="20"/>
  <c r="CI90" i="20"/>
  <c r="CB43" i="20"/>
  <c r="AC43" i="20"/>
  <c r="AC59" i="20"/>
  <c r="BG59" i="20"/>
  <c r="K59" i="20"/>
  <c r="BL59" i="20"/>
  <c r="AH105" i="20"/>
  <c r="N90" i="20"/>
  <c r="BS90" i="20"/>
  <c r="BG90" i="20"/>
  <c r="BS135" i="20"/>
  <c r="AH135" i="20"/>
  <c r="BW135" i="20"/>
  <c r="BT159" i="20"/>
  <c r="CC159" i="20"/>
  <c r="AH185" i="20"/>
  <c r="BW185" i="20"/>
  <c r="CI185" i="20"/>
  <c r="CI159" i="20"/>
  <c r="AI43" i="20"/>
  <c r="Z43" i="20"/>
  <c r="BV59" i="20"/>
  <c r="BW59" i="20"/>
  <c r="AI105" i="20"/>
  <c r="AH90" i="20"/>
  <c r="BH159" i="20"/>
  <c r="AI159" i="20"/>
  <c r="N185" i="20"/>
  <c r="BS185" i="20"/>
  <c r="CF151" i="20"/>
  <c r="CF105" i="20"/>
  <c r="CI43" i="20"/>
  <c r="BY59" i="20"/>
  <c r="BK59" i="20"/>
  <c r="CC105" i="20"/>
  <c r="BH105" i="20"/>
  <c r="BG105" i="20"/>
  <c r="CG151" i="20"/>
  <c r="BW90" i="20"/>
  <c r="V90" i="20"/>
  <c r="BK135" i="20"/>
  <c r="AE135" i="20"/>
  <c r="BZ135" i="20"/>
  <c r="AE159" i="20"/>
  <c r="BG159" i="20"/>
  <c r="AC185" i="20"/>
  <c r="CF59" i="20"/>
  <c r="CF43" i="20"/>
  <c r="M43" i="20"/>
  <c r="CH136" i="20"/>
  <c r="CD136" i="20"/>
  <c r="CO136" i="20"/>
  <c r="CE136" i="20"/>
  <c r="CH91" i="20"/>
  <c r="CD91" i="20"/>
  <c r="CE91" i="20"/>
  <c r="CO91" i="20"/>
  <c r="CO160" i="20"/>
  <c r="CE160" i="20"/>
  <c r="CD160" i="20"/>
  <c r="CH160" i="20"/>
  <c r="CE186" i="20"/>
  <c r="CO186" i="20"/>
  <c r="CD186" i="20"/>
  <c r="CH186" i="20"/>
  <c r="CE44" i="20"/>
  <c r="CO44" i="20"/>
  <c r="CH44" i="20"/>
  <c r="CD44" i="20"/>
  <c r="D45" i="20"/>
  <c r="DC44" i="20"/>
  <c r="J44" i="20"/>
  <c r="Q44" i="20"/>
  <c r="DA44" i="20"/>
  <c r="BE44" i="20"/>
  <c r="AU44" i="20"/>
  <c r="BM44" i="20"/>
  <c r="AP44" i="20"/>
  <c r="CU44" i="20"/>
  <c r="AX44" i="20"/>
  <c r="BD44" i="20"/>
  <c r="AN44" i="20"/>
  <c r="AG44" i="20"/>
  <c r="P44" i="20"/>
  <c r="CV44" i="20"/>
  <c r="CT44" i="20"/>
  <c r="R44" i="20"/>
  <c r="BO44" i="20"/>
  <c r="F44" i="20"/>
  <c r="AQ44" i="20"/>
  <c r="BN44" i="20"/>
  <c r="O44" i="20"/>
  <c r="BA44" i="20"/>
  <c r="AY44" i="20"/>
  <c r="BI44" i="20"/>
  <c r="CY44" i="20"/>
  <c r="BF44" i="20"/>
  <c r="AR44" i="20"/>
  <c r="AS44" i="20"/>
  <c r="CA44" i="20"/>
  <c r="CW44" i="20"/>
  <c r="S44" i="20"/>
  <c r="I44" i="20"/>
  <c r="CQ44" i="20"/>
  <c r="AK44" i="20"/>
  <c r="AZ44" i="20"/>
  <c r="CN44" i="20"/>
  <c r="AJ44" i="20"/>
  <c r="AT44" i="20"/>
  <c r="H44" i="20"/>
  <c r="BB44" i="20"/>
  <c r="CP44" i="20"/>
  <c r="M44" i="20" s="1"/>
  <c r="BQ44" i="20"/>
  <c r="BC44" i="20"/>
  <c r="AL44" i="20"/>
  <c r="AM44" i="20"/>
  <c r="CR44" i="20"/>
  <c r="DB44" i="20"/>
  <c r="CZ44" i="20"/>
  <c r="BX44" i="20"/>
  <c r="U44" i="20"/>
  <c r="AV44" i="20"/>
  <c r="BR44" i="20"/>
  <c r="BS44" i="20" s="1"/>
  <c r="X44" i="20"/>
  <c r="AO44" i="20"/>
  <c r="T44" i="20"/>
  <c r="AW44" i="20"/>
  <c r="CX44" i="20"/>
  <c r="BL44" i="20" s="1"/>
  <c r="BJ44" i="20"/>
  <c r="BK44" i="20" s="1"/>
  <c r="AA44" i="20"/>
  <c r="AB44" i="20" s="1"/>
  <c r="AD44" i="20"/>
  <c r="AE44" i="20" s="1"/>
  <c r="BP44" i="20"/>
  <c r="BU44" i="20"/>
  <c r="A44" i="20"/>
  <c r="CS44" i="20"/>
  <c r="D137" i="20"/>
  <c r="DC136" i="20"/>
  <c r="CG136" i="20" s="1"/>
  <c r="X136" i="20"/>
  <c r="AO136" i="20"/>
  <c r="AM136" i="20"/>
  <c r="AS136" i="20"/>
  <c r="AQ136" i="20"/>
  <c r="AW136" i="20"/>
  <c r="AU136" i="20"/>
  <c r="BA136" i="20"/>
  <c r="CX136" i="20"/>
  <c r="Q136" i="20"/>
  <c r="CT136" i="20"/>
  <c r="U136" i="20"/>
  <c r="O136" i="20"/>
  <c r="AD136" i="20"/>
  <c r="S136" i="20"/>
  <c r="AK136" i="20"/>
  <c r="AG136" i="20"/>
  <c r="CN136" i="20"/>
  <c r="AJ136" i="20"/>
  <c r="AX136" i="20"/>
  <c r="DA136" i="20"/>
  <c r="AR136" i="20"/>
  <c r="AY136" i="20"/>
  <c r="AP136" i="20"/>
  <c r="AZ136" i="20"/>
  <c r="BI136" i="20"/>
  <c r="BB136" i="20"/>
  <c r="BJ136" i="20"/>
  <c r="BU136" i="20"/>
  <c r="BN136" i="20"/>
  <c r="CR136" i="20"/>
  <c r="CQ136" i="20"/>
  <c r="DB136" i="20"/>
  <c r="H136" i="20"/>
  <c r="CY136" i="20"/>
  <c r="BT136" i="20" s="1"/>
  <c r="CV136" i="20"/>
  <c r="BM136" i="20"/>
  <c r="P136" i="20"/>
  <c r="J136" i="20"/>
  <c r="BX136" i="20"/>
  <c r="AA136" i="20"/>
  <c r="AL136" i="20"/>
  <c r="CS136" i="20"/>
  <c r="Z136" i="20" s="1"/>
  <c r="AN136" i="20"/>
  <c r="BR136" i="20"/>
  <c r="R136" i="20"/>
  <c r="AV136" i="20"/>
  <c r="BC136" i="20"/>
  <c r="AT136" i="20"/>
  <c r="BD136" i="20"/>
  <c r="BO136" i="20"/>
  <c r="BF136" i="20"/>
  <c r="F136" i="20"/>
  <c r="BP136" i="20"/>
  <c r="CA136" i="20"/>
  <c r="CP136" i="20"/>
  <c r="CZ136" i="20"/>
  <c r="CU136" i="20"/>
  <c r="I136" i="20"/>
  <c r="BE136" i="20"/>
  <c r="A136" i="20"/>
  <c r="CW136" i="20"/>
  <c r="BQ136" i="20"/>
  <c r="T136" i="20"/>
  <c r="D92" i="20"/>
  <c r="DC91" i="20"/>
  <c r="CG91" i="20" s="1"/>
  <c r="AS91" i="20"/>
  <c r="CR91" i="20"/>
  <c r="X91" i="20"/>
  <c r="BF91" i="20"/>
  <c r="CV91" i="20"/>
  <c r="BJ91" i="20"/>
  <c r="CA91" i="20"/>
  <c r="AY91" i="20"/>
  <c r="AQ91" i="20"/>
  <c r="BI91" i="20"/>
  <c r="CP91" i="20"/>
  <c r="BQ91" i="20"/>
  <c r="BD91" i="20"/>
  <c r="BP91" i="20"/>
  <c r="CQ91" i="20"/>
  <c r="CY91" i="20"/>
  <c r="J91" i="20"/>
  <c r="AN91" i="20"/>
  <c r="AV91" i="20"/>
  <c r="AR91" i="20"/>
  <c r="CU91" i="20"/>
  <c r="S91" i="20"/>
  <c r="AK91" i="20"/>
  <c r="BE91" i="20"/>
  <c r="T91" i="20"/>
  <c r="BB91" i="20"/>
  <c r="BO91" i="20"/>
  <c r="CZ91" i="20"/>
  <c r="BW91" i="20" s="1"/>
  <c r="AD91" i="20"/>
  <c r="AX91" i="20"/>
  <c r="AL91" i="20"/>
  <c r="AZ91" i="20"/>
  <c r="CW91" i="20"/>
  <c r="U91" i="20"/>
  <c r="F91" i="20"/>
  <c r="AW91" i="20"/>
  <c r="H91" i="20"/>
  <c r="AJ91" i="20"/>
  <c r="AU91" i="20"/>
  <c r="BX91" i="20"/>
  <c r="P91" i="20"/>
  <c r="AP91" i="20"/>
  <c r="DA91" i="20"/>
  <c r="O91" i="20"/>
  <c r="AA91" i="20"/>
  <c r="I91" i="20"/>
  <c r="AO91" i="20"/>
  <c r="CX91" i="20"/>
  <c r="AT91" i="20"/>
  <c r="CS91" i="20"/>
  <c r="BA91" i="20"/>
  <c r="DB91" i="20"/>
  <c r="CC91" i="20" s="1"/>
  <c r="AG91" i="20"/>
  <c r="BN91" i="20"/>
  <c r="AM91" i="20"/>
  <c r="CN91" i="20"/>
  <c r="CT91" i="20"/>
  <c r="Q91" i="20"/>
  <c r="BU91" i="20"/>
  <c r="BV91" i="20" s="1"/>
  <c r="BM91" i="20"/>
  <c r="A91" i="20"/>
  <c r="BR91" i="20"/>
  <c r="BS91" i="20" s="1"/>
  <c r="BC91" i="20"/>
  <c r="R91" i="20"/>
  <c r="D161" i="20"/>
  <c r="DC160" i="20"/>
  <c r="U160" i="20"/>
  <c r="AM160" i="20"/>
  <c r="BI160" i="20"/>
  <c r="J160" i="20"/>
  <c r="CY160" i="20"/>
  <c r="AN160" i="20"/>
  <c r="AJ160" i="20"/>
  <c r="I160" i="20"/>
  <c r="T160" i="20"/>
  <c r="P160" i="20"/>
  <c r="AR160" i="20"/>
  <c r="BP160" i="20"/>
  <c r="AO160" i="20"/>
  <c r="AA160" i="20"/>
  <c r="DA160" i="20"/>
  <c r="CZ160" i="20"/>
  <c r="CX160" i="20"/>
  <c r="A160" i="20"/>
  <c r="AU160" i="20"/>
  <c r="AL160" i="20"/>
  <c r="AG160" i="20"/>
  <c r="AH160" i="20" s="1"/>
  <c r="BE160" i="20"/>
  <c r="H160" i="20"/>
  <c r="AD160" i="20"/>
  <c r="CT160" i="20"/>
  <c r="BX160" i="20"/>
  <c r="AV160" i="20"/>
  <c r="BD160" i="20"/>
  <c r="BA160" i="20"/>
  <c r="AW160" i="20"/>
  <c r="CA160" i="20"/>
  <c r="CS160" i="20"/>
  <c r="BR160" i="20"/>
  <c r="CW160" i="20"/>
  <c r="S160" i="20"/>
  <c r="BF160" i="20"/>
  <c r="BM160" i="20"/>
  <c r="BB160" i="20"/>
  <c r="BO160" i="20"/>
  <c r="Q160" i="20"/>
  <c r="BJ160" i="20"/>
  <c r="CN160" i="20"/>
  <c r="CU160" i="20"/>
  <c r="CP160" i="20"/>
  <c r="AK160" i="20"/>
  <c r="AY160" i="20"/>
  <c r="CQ160" i="20"/>
  <c r="N160" i="20" s="1"/>
  <c r="X160" i="20"/>
  <c r="Y160" i="20" s="1"/>
  <c r="AT160" i="20"/>
  <c r="O160" i="20"/>
  <c r="CV160" i="20"/>
  <c r="AI160" i="20" s="1"/>
  <c r="DB160" i="20"/>
  <c r="AS160" i="20"/>
  <c r="AQ160" i="20"/>
  <c r="AP160" i="20"/>
  <c r="AZ160" i="20"/>
  <c r="F160" i="20"/>
  <c r="BC160" i="20"/>
  <c r="BQ160" i="20"/>
  <c r="AX160" i="20"/>
  <c r="BN160" i="20"/>
  <c r="BU160" i="20"/>
  <c r="CR160" i="20"/>
  <c r="W160" i="20" s="1"/>
  <c r="R160" i="20"/>
  <c r="D187" i="20"/>
  <c r="D188" i="20" s="1"/>
  <c r="DC186" i="20"/>
  <c r="BJ186" i="20"/>
  <c r="BA186" i="20"/>
  <c r="J186" i="20"/>
  <c r="AO186" i="20"/>
  <c r="A186" i="20"/>
  <c r="BD186" i="20"/>
  <c r="BO186" i="20"/>
  <c r="AU186" i="20"/>
  <c r="BB186" i="20"/>
  <c r="AS186" i="20"/>
  <c r="CZ186" i="20"/>
  <c r="BW186" i="20" s="1"/>
  <c r="AG186" i="20"/>
  <c r="AR186" i="20"/>
  <c r="AV186" i="20"/>
  <c r="H186" i="20"/>
  <c r="AL186" i="20"/>
  <c r="F186" i="20"/>
  <c r="AT186" i="20"/>
  <c r="AK186" i="20"/>
  <c r="CR186" i="20"/>
  <c r="Q186" i="20"/>
  <c r="AJ186" i="20"/>
  <c r="AN186" i="20"/>
  <c r="O186" i="20"/>
  <c r="U186" i="20"/>
  <c r="BN186" i="20"/>
  <c r="BU186" i="20"/>
  <c r="BV186" i="20" s="1"/>
  <c r="AQ186" i="20"/>
  <c r="I186" i="20"/>
  <c r="T186" i="20"/>
  <c r="X186" i="20"/>
  <c r="CW186" i="20"/>
  <c r="AD186" i="20"/>
  <c r="BF186" i="20"/>
  <c r="BM186" i="20"/>
  <c r="CU186" i="20"/>
  <c r="CP186" i="20"/>
  <c r="CT186" i="20"/>
  <c r="DA186" i="20"/>
  <c r="CN186" i="20"/>
  <c r="CV186" i="20"/>
  <c r="AX186" i="20"/>
  <c r="BE186" i="20"/>
  <c r="BX186" i="20"/>
  <c r="AY186" i="20"/>
  <c r="CX186" i="20"/>
  <c r="CS186" i="20"/>
  <c r="BR186" i="20"/>
  <c r="BQ186" i="20"/>
  <c r="AP186" i="20"/>
  <c r="AW186" i="20"/>
  <c r="BP186" i="20"/>
  <c r="AA186" i="20"/>
  <c r="P186" i="20"/>
  <c r="CY186" i="20"/>
  <c r="CA186" i="20"/>
  <c r="BI186" i="20"/>
  <c r="AM186" i="20"/>
  <c r="R186" i="20"/>
  <c r="AZ186" i="20"/>
  <c r="S186" i="20"/>
  <c r="DB186" i="20"/>
  <c r="CQ186" i="20"/>
  <c r="BC186" i="20"/>
  <c r="CJ150" i="20"/>
  <c r="CJ127" i="20"/>
  <c r="CJ81" i="20"/>
  <c r="CJ35" i="20"/>
  <c r="A12" i="20"/>
  <c r="CJ12" i="20"/>
  <c r="F188" i="20" l="1"/>
  <c r="A188" i="20"/>
  <c r="CA188" i="20"/>
  <c r="CH188" i="20"/>
  <c r="AM188" i="20"/>
  <c r="BR188" i="20"/>
  <c r="AR188" i="20"/>
  <c r="DC188" i="20"/>
  <c r="BD188" i="20"/>
  <c r="AK188" i="20"/>
  <c r="T188" i="20"/>
  <c r="CQ188" i="20"/>
  <c r="CS188" i="20"/>
  <c r="AZ188" i="20"/>
  <c r="CX188" i="20"/>
  <c r="BX188" i="20"/>
  <c r="H188" i="20"/>
  <c r="BA188" i="20"/>
  <c r="AA188" i="20"/>
  <c r="BE188" i="20"/>
  <c r="DA188" i="20"/>
  <c r="BZ188" i="20" s="1"/>
  <c r="J188" i="20"/>
  <c r="BP188" i="20"/>
  <c r="R188" i="20"/>
  <c r="CZ188" i="20"/>
  <c r="CU188" i="20"/>
  <c r="AY188" i="20"/>
  <c r="X188" i="20"/>
  <c r="CP188" i="20"/>
  <c r="DB188" i="20"/>
  <c r="AL188" i="20"/>
  <c r="AP188" i="20"/>
  <c r="AG188" i="20"/>
  <c r="AH188" i="20" s="1"/>
  <c r="BQ188" i="20"/>
  <c r="CC188" i="20" s="1"/>
  <c r="CV188" i="20"/>
  <c r="AI188" i="20" s="1"/>
  <c r="U188" i="20"/>
  <c r="CD188" i="20"/>
  <c r="I188" i="20"/>
  <c r="AX188" i="20"/>
  <c r="CW188" i="20"/>
  <c r="BH188" i="20" s="1"/>
  <c r="BC188" i="20"/>
  <c r="AU188" i="20"/>
  <c r="CE188" i="20"/>
  <c r="CF188" i="20" s="1"/>
  <c r="AV188" i="20"/>
  <c r="S188" i="20"/>
  <c r="AE188" i="20" s="1"/>
  <c r="AD188" i="20"/>
  <c r="AJ188" i="20"/>
  <c r="BN188" i="20"/>
  <c r="Q188" i="20"/>
  <c r="BU188" i="20"/>
  <c r="BJ188" i="20"/>
  <c r="BI188" i="20"/>
  <c r="AS188" i="20"/>
  <c r="BF188" i="20"/>
  <c r="BG188" i="20" s="1"/>
  <c r="BM188" i="20"/>
  <c r="O188" i="20"/>
  <c r="BB188" i="20"/>
  <c r="CY188" i="20"/>
  <c r="BT188" i="20" s="1"/>
  <c r="P188" i="20"/>
  <c r="CN188" i="20"/>
  <c r="L188" i="20" s="1"/>
  <c r="AN188" i="20"/>
  <c r="AT188" i="20"/>
  <c r="AW188" i="20"/>
  <c r="CT188" i="20"/>
  <c r="AC188" i="20" s="1"/>
  <c r="AO188" i="20"/>
  <c r="CO188" i="20"/>
  <c r="CI188" i="20" s="1"/>
  <c r="CR188" i="20"/>
  <c r="BO188" i="20"/>
  <c r="BW188" i="20" s="1"/>
  <c r="AQ188" i="20"/>
  <c r="N44" i="20"/>
  <c r="L160" i="20"/>
  <c r="CG44" i="20"/>
  <c r="M186" i="20"/>
  <c r="CC186" i="20"/>
  <c r="CG186" i="20"/>
  <c r="BW44" i="20"/>
  <c r="BV44" i="20"/>
  <c r="AF160" i="20"/>
  <c r="AF136" i="20"/>
  <c r="AE91" i="20"/>
  <c r="AF91" i="20"/>
  <c r="CF91" i="20"/>
  <c r="BS186" i="20"/>
  <c r="BY160" i="20"/>
  <c r="Z44" i="20"/>
  <c r="CC44" i="20"/>
  <c r="BZ160" i="20"/>
  <c r="Y44" i="20"/>
  <c r="CB44" i="20"/>
  <c r="L91" i="20"/>
  <c r="BY91" i="20"/>
  <c r="CF44" i="20"/>
  <c r="BY186" i="20"/>
  <c r="AF186" i="20"/>
  <c r="W186" i="20"/>
  <c r="AH186" i="20"/>
  <c r="BV160" i="20"/>
  <c r="BL91" i="20"/>
  <c r="BT91" i="20"/>
  <c r="L44" i="20"/>
  <c r="CF160" i="20"/>
  <c r="BW136" i="20"/>
  <c r="AB136" i="20"/>
  <c r="M160" i="20"/>
  <c r="V44" i="20"/>
  <c r="AH91" i="20"/>
  <c r="BH136" i="20"/>
  <c r="AI186" i="20"/>
  <c r="L186" i="20"/>
  <c r="BZ91" i="20"/>
  <c r="CG160" i="20"/>
  <c r="W44" i="20"/>
  <c r="AB160" i="20"/>
  <c r="L136" i="20"/>
  <c r="AH44" i="20"/>
  <c r="CI44" i="20"/>
  <c r="K186" i="20"/>
  <c r="BT160" i="20"/>
  <c r="N91" i="20"/>
  <c r="CB91" i="20"/>
  <c r="CC136" i="20"/>
  <c r="AH136" i="20"/>
  <c r="BL136" i="20"/>
  <c r="Y136" i="20"/>
  <c r="BZ44" i="20"/>
  <c r="CI160" i="20"/>
  <c r="BG186" i="20"/>
  <c r="CC160" i="20"/>
  <c r="BG160" i="20"/>
  <c r="K160" i="20"/>
  <c r="BK91" i="20"/>
  <c r="M136" i="20"/>
  <c r="BY136" i="20"/>
  <c r="N136" i="20"/>
  <c r="BG44" i="20"/>
  <c r="CI91" i="20"/>
  <c r="AE186" i="20"/>
  <c r="V186" i="20"/>
  <c r="BK186" i="20"/>
  <c r="AB91" i="20"/>
  <c r="AI91" i="20"/>
  <c r="CB136" i="20"/>
  <c r="K136" i="20"/>
  <c r="W136" i="20"/>
  <c r="BY44" i="20"/>
  <c r="BT44" i="20"/>
  <c r="K44" i="20"/>
  <c r="BH186" i="20"/>
  <c r="BH160" i="20"/>
  <c r="BG91" i="20"/>
  <c r="AE136" i="20"/>
  <c r="AF44" i="20"/>
  <c r="CI186" i="20"/>
  <c r="CB186" i="20"/>
  <c r="N186" i="20"/>
  <c r="BT186" i="20"/>
  <c r="Z186" i="20"/>
  <c r="BZ186" i="20"/>
  <c r="Y186" i="20"/>
  <c r="BK160" i="20"/>
  <c r="BS160" i="20"/>
  <c r="AC160" i="20"/>
  <c r="BL160" i="20"/>
  <c r="V160" i="20"/>
  <c r="M91" i="20"/>
  <c r="Y91" i="20"/>
  <c r="BS136" i="20"/>
  <c r="BV136" i="20"/>
  <c r="BZ136" i="20"/>
  <c r="AC44" i="20"/>
  <c r="CF186" i="20"/>
  <c r="BL186" i="20"/>
  <c r="AC186" i="20"/>
  <c r="Z160" i="20"/>
  <c r="AE160" i="20"/>
  <c r="BW160" i="20"/>
  <c r="Z91" i="20"/>
  <c r="V91" i="20"/>
  <c r="W91" i="20"/>
  <c r="BG136" i="20"/>
  <c r="AI136" i="20"/>
  <c r="BK136" i="20"/>
  <c r="V136" i="20"/>
  <c r="BH44" i="20"/>
  <c r="AI44" i="20"/>
  <c r="CF136" i="20"/>
  <c r="AB186" i="20"/>
  <c r="CB160" i="20"/>
  <c r="AC91" i="20"/>
  <c r="BH91" i="20"/>
  <c r="K91" i="20"/>
  <c r="AC136" i="20"/>
  <c r="CI136" i="20"/>
  <c r="CD137" i="20"/>
  <c r="CO137" i="20"/>
  <c r="CE137" i="20"/>
  <c r="CH137" i="20"/>
  <c r="CE161" i="20"/>
  <c r="CH161" i="20"/>
  <c r="CD161" i="20"/>
  <c r="CO161" i="20"/>
  <c r="CH45" i="20"/>
  <c r="CE45" i="20"/>
  <c r="CD45" i="20"/>
  <c r="CO45" i="20"/>
  <c r="CH187" i="20"/>
  <c r="CE187" i="20"/>
  <c r="CD187" i="20"/>
  <c r="CO187" i="20"/>
  <c r="CO92" i="20"/>
  <c r="CH92" i="20"/>
  <c r="CD92" i="20"/>
  <c r="CE92" i="20"/>
  <c r="D93" i="20"/>
  <c r="DC92" i="20"/>
  <c r="Q92" i="20"/>
  <c r="BD92" i="20"/>
  <c r="CN92" i="20"/>
  <c r="CW92" i="20"/>
  <c r="AP92" i="20"/>
  <c r="AS92" i="20"/>
  <c r="AN92" i="20"/>
  <c r="AD92" i="20"/>
  <c r="BE92" i="20"/>
  <c r="BQ92" i="20"/>
  <c r="AZ92" i="20"/>
  <c r="AK92" i="20"/>
  <c r="H92" i="20"/>
  <c r="AG92" i="20"/>
  <c r="AR92" i="20"/>
  <c r="CZ92" i="20"/>
  <c r="CS92" i="20"/>
  <c r="Z92" i="20" s="1"/>
  <c r="CP92" i="20"/>
  <c r="AJ92" i="20"/>
  <c r="J92" i="20"/>
  <c r="I92" i="20"/>
  <c r="BI92" i="20"/>
  <c r="AM92" i="20"/>
  <c r="BX92" i="20"/>
  <c r="AV92" i="20"/>
  <c r="CT92" i="20"/>
  <c r="AQ92" i="20"/>
  <c r="BB92" i="20"/>
  <c r="R92" i="20"/>
  <c r="DB92" i="20"/>
  <c r="CC92" i="20" s="1"/>
  <c r="CV92" i="20"/>
  <c r="BO92" i="20"/>
  <c r="CR92" i="20"/>
  <c r="S92" i="20"/>
  <c r="CX92" i="20"/>
  <c r="BC92" i="20"/>
  <c r="BU92" i="20"/>
  <c r="CA92" i="20"/>
  <c r="CB92" i="20" s="1"/>
  <c r="T92" i="20"/>
  <c r="AW92" i="20"/>
  <c r="BR92" i="20"/>
  <c r="CQ92" i="20"/>
  <c r="P92" i="20"/>
  <c r="BA92" i="20"/>
  <c r="AU92" i="20"/>
  <c r="AX92" i="20"/>
  <c r="AO92" i="20"/>
  <c r="A92" i="20"/>
  <c r="BM92" i="20"/>
  <c r="BP92" i="20"/>
  <c r="U92" i="20"/>
  <c r="V92" i="20" s="1"/>
  <c r="X92" i="20"/>
  <c r="Y92" i="20" s="1"/>
  <c r="F92" i="20"/>
  <c r="AT92" i="20"/>
  <c r="CU92" i="20"/>
  <c r="AF92" i="20" s="1"/>
  <c r="BN92" i="20"/>
  <c r="BF92" i="20"/>
  <c r="BG92" i="20" s="1"/>
  <c r="AY92" i="20"/>
  <c r="O92" i="20"/>
  <c r="CY92" i="20"/>
  <c r="AL92" i="20"/>
  <c r="AA92" i="20"/>
  <c r="BJ92" i="20"/>
  <c r="BK92" i="20" s="1"/>
  <c r="DA92" i="20"/>
  <c r="DC187" i="20"/>
  <c r="CG187" i="20" s="1"/>
  <c r="CT187" i="20"/>
  <c r="J187" i="20"/>
  <c r="AT187" i="20"/>
  <c r="BX187" i="20"/>
  <c r="AX187" i="20"/>
  <c r="BE187" i="20"/>
  <c r="AL187" i="20"/>
  <c r="AZ187" i="20"/>
  <c r="CN187" i="20"/>
  <c r="DB187" i="20"/>
  <c r="CY187" i="20"/>
  <c r="AR187" i="20"/>
  <c r="BD187" i="20"/>
  <c r="BO187" i="20"/>
  <c r="CV187" i="20"/>
  <c r="AG187" i="20"/>
  <c r="F187" i="20"/>
  <c r="R187" i="20"/>
  <c r="AO187" i="20"/>
  <c r="CQ187" i="20"/>
  <c r="CP187" i="20"/>
  <c r="BR187" i="20"/>
  <c r="BC187" i="20"/>
  <c r="AD187" i="20"/>
  <c r="A187" i="20"/>
  <c r="BQ187" i="20"/>
  <c r="AJ187" i="20"/>
  <c r="CZ187" i="20"/>
  <c r="Q187" i="20"/>
  <c r="AV187" i="20"/>
  <c r="AN187" i="20"/>
  <c r="AU187" i="20"/>
  <c r="AY187" i="20"/>
  <c r="CW187" i="20"/>
  <c r="BA187" i="20"/>
  <c r="T187" i="20"/>
  <c r="CR187" i="20"/>
  <c r="I187" i="20"/>
  <c r="BB187" i="20"/>
  <c r="X187" i="20"/>
  <c r="BI187" i="20"/>
  <c r="AQ187" i="20"/>
  <c r="AP187" i="20"/>
  <c r="AS187" i="20"/>
  <c r="BN187" i="20"/>
  <c r="BU187" i="20"/>
  <c r="BV187" i="20" s="1"/>
  <c r="BM187" i="20"/>
  <c r="DA187" i="20"/>
  <c r="AM187" i="20"/>
  <c r="AK187" i="20"/>
  <c r="AA187" i="20"/>
  <c r="AB187" i="20" s="1"/>
  <c r="CA187" i="20"/>
  <c r="CB187" i="20" s="1"/>
  <c r="CU187" i="20"/>
  <c r="BF187" i="20"/>
  <c r="BG187" i="20" s="1"/>
  <c r="AW187" i="20"/>
  <c r="CX187" i="20"/>
  <c r="BL187" i="20" s="1"/>
  <c r="P187" i="20"/>
  <c r="O187" i="20"/>
  <c r="U187" i="20"/>
  <c r="V187" i="20" s="1"/>
  <c r="S187" i="20"/>
  <c r="BJ187" i="20"/>
  <c r="BK187" i="20" s="1"/>
  <c r="BP187" i="20"/>
  <c r="CS187" i="20"/>
  <c r="H187" i="20"/>
  <c r="D138" i="20"/>
  <c r="DC137" i="20"/>
  <c r="CG137" i="20" s="1"/>
  <c r="BO137" i="20"/>
  <c r="AK137" i="20"/>
  <c r="AJ137" i="20"/>
  <c r="AL137" i="20"/>
  <c r="U137" i="20"/>
  <c r="DA137" i="20"/>
  <c r="CY137" i="20"/>
  <c r="AY137" i="20"/>
  <c r="CR137" i="20"/>
  <c r="AW137" i="20"/>
  <c r="BE137" i="20"/>
  <c r="BQ137" i="20"/>
  <c r="F137" i="20"/>
  <c r="H137" i="20"/>
  <c r="BU137" i="20"/>
  <c r="J137" i="20"/>
  <c r="AO137" i="20"/>
  <c r="CN137" i="20"/>
  <c r="CX137" i="20"/>
  <c r="AP137" i="20"/>
  <c r="CW137" i="20"/>
  <c r="BB137" i="20"/>
  <c r="BD137" i="20"/>
  <c r="AZ137" i="20"/>
  <c r="BI137" i="20"/>
  <c r="AM137" i="20"/>
  <c r="AT137" i="20"/>
  <c r="CV137" i="20"/>
  <c r="AR137" i="20"/>
  <c r="BM137" i="20"/>
  <c r="AA137" i="20"/>
  <c r="P137" i="20"/>
  <c r="AN137" i="20"/>
  <c r="AV137" i="20"/>
  <c r="BA137" i="20"/>
  <c r="AQ137" i="20"/>
  <c r="CZ137" i="20"/>
  <c r="AD137" i="20"/>
  <c r="A137" i="20"/>
  <c r="DB137" i="20"/>
  <c r="Q137" i="20"/>
  <c r="CU137" i="20"/>
  <c r="X137" i="20"/>
  <c r="AX137" i="20"/>
  <c r="AS137" i="20"/>
  <c r="CA137" i="20"/>
  <c r="BR137" i="20"/>
  <c r="CS137" i="20"/>
  <c r="CP137" i="20"/>
  <c r="BF137" i="20"/>
  <c r="BG137" i="20" s="1"/>
  <c r="AG137" i="20"/>
  <c r="CQ137" i="20"/>
  <c r="CT137" i="20"/>
  <c r="R137" i="20"/>
  <c r="BN137" i="20"/>
  <c r="BP137" i="20"/>
  <c r="BJ137" i="20"/>
  <c r="BK137" i="20" s="1"/>
  <c r="T137" i="20"/>
  <c r="S137" i="20"/>
  <c r="O137" i="20"/>
  <c r="I137" i="20"/>
  <c r="BC137" i="20"/>
  <c r="BX137" i="20"/>
  <c r="AU137" i="20"/>
  <c r="D162" i="20"/>
  <c r="DC161" i="20"/>
  <c r="CG161" i="20" s="1"/>
  <c r="U161" i="20"/>
  <c r="AS161" i="20"/>
  <c r="BA161" i="20"/>
  <c r="CP161" i="20"/>
  <c r="AA161" i="20"/>
  <c r="CV161" i="20"/>
  <c r="BD161" i="20"/>
  <c r="CT161" i="20"/>
  <c r="DA161" i="20"/>
  <c r="BP161" i="20"/>
  <c r="AJ161" i="20"/>
  <c r="CN161" i="20"/>
  <c r="AK161" i="20"/>
  <c r="BN161" i="20"/>
  <c r="BU161" i="20"/>
  <c r="T161" i="20"/>
  <c r="AU161" i="20"/>
  <c r="A161" i="20"/>
  <c r="AL161" i="20"/>
  <c r="CW161" i="20"/>
  <c r="BQ161" i="20"/>
  <c r="BB161" i="20"/>
  <c r="O161" i="20"/>
  <c r="H161" i="20"/>
  <c r="S161" i="20"/>
  <c r="AN161" i="20"/>
  <c r="BO161" i="20"/>
  <c r="AM161" i="20"/>
  <c r="AT161" i="20"/>
  <c r="J161" i="20"/>
  <c r="BX161" i="20"/>
  <c r="X161" i="20"/>
  <c r="Y161" i="20" s="1"/>
  <c r="AP161" i="20"/>
  <c r="CQ161" i="20"/>
  <c r="P161" i="20"/>
  <c r="DB161" i="20"/>
  <c r="CC161" i="20" s="1"/>
  <c r="AW161" i="20"/>
  <c r="BR161" i="20"/>
  <c r="BS161" i="20" s="1"/>
  <c r="R161" i="20"/>
  <c r="I161" i="20"/>
  <c r="AR161" i="20"/>
  <c r="BI161" i="20"/>
  <c r="BF161" i="20"/>
  <c r="CR161" i="20"/>
  <c r="AO161" i="20"/>
  <c r="BE161" i="20"/>
  <c r="CX161" i="20"/>
  <c r="AD161" i="20"/>
  <c r="AE161" i="20" s="1"/>
  <c r="AQ161" i="20"/>
  <c r="AZ161" i="20"/>
  <c r="AV161" i="20"/>
  <c r="BC161" i="20"/>
  <c r="Q161" i="20"/>
  <c r="AY161" i="20"/>
  <c r="CS161" i="20"/>
  <c r="Z161" i="20" s="1"/>
  <c r="CZ161" i="20"/>
  <c r="F161" i="20"/>
  <c r="CA161" i="20"/>
  <c r="CB161" i="20" s="1"/>
  <c r="BM161" i="20"/>
  <c r="BJ161" i="20"/>
  <c r="AG161" i="20"/>
  <c r="CY161" i="20"/>
  <c r="BT161" i="20" s="1"/>
  <c r="AX161" i="20"/>
  <c r="CU161" i="20"/>
  <c r="AF161" i="20" s="1"/>
  <c r="D46" i="20"/>
  <c r="DC45" i="20"/>
  <c r="CR45" i="20"/>
  <c r="DB45" i="20"/>
  <c r="BU45" i="20"/>
  <c r="BA45" i="20"/>
  <c r="AP45" i="20"/>
  <c r="AN45" i="20"/>
  <c r="CT45" i="20"/>
  <c r="AZ45" i="20"/>
  <c r="Q45" i="20"/>
  <c r="BB45" i="20"/>
  <c r="CS45" i="20"/>
  <c r="BI45" i="20"/>
  <c r="AK45" i="20"/>
  <c r="AQ45" i="20"/>
  <c r="AG45" i="20"/>
  <c r="I45" i="20"/>
  <c r="F45" i="20"/>
  <c r="CA45" i="20"/>
  <c r="AS45" i="20"/>
  <c r="CY45" i="20"/>
  <c r="U45" i="20"/>
  <c r="CV45" i="20"/>
  <c r="AD45" i="20"/>
  <c r="AM45" i="20"/>
  <c r="J45" i="20"/>
  <c r="T45" i="20"/>
  <c r="CU45" i="20"/>
  <c r="BN45" i="20"/>
  <c r="BQ45" i="20"/>
  <c r="AR45" i="20"/>
  <c r="AU45" i="20"/>
  <c r="O45" i="20"/>
  <c r="A45" i="20"/>
  <c r="BD45" i="20"/>
  <c r="AL45" i="20"/>
  <c r="CW45" i="20"/>
  <c r="CN45" i="20"/>
  <c r="AX45" i="20"/>
  <c r="BE45" i="20"/>
  <c r="BR45" i="20"/>
  <c r="BX45" i="20"/>
  <c r="R45" i="20"/>
  <c r="H45" i="20"/>
  <c r="AO45" i="20"/>
  <c r="AW45" i="20"/>
  <c r="AV45" i="20"/>
  <c r="BF45" i="20"/>
  <c r="BG45" i="20" s="1"/>
  <c r="CZ45" i="20"/>
  <c r="CP45" i="20"/>
  <c r="AJ45" i="20"/>
  <c r="BJ45" i="20"/>
  <c r="P45" i="20"/>
  <c r="CX45" i="20"/>
  <c r="X45" i="20"/>
  <c r="DA45" i="20"/>
  <c r="CQ45" i="20"/>
  <c r="BM45" i="20"/>
  <c r="BP45" i="20"/>
  <c r="AT45" i="20"/>
  <c r="BC45" i="20"/>
  <c r="AA45" i="20"/>
  <c r="AB45" i="20" s="1"/>
  <c r="AY45" i="20"/>
  <c r="BO45" i="20"/>
  <c r="S45" i="20"/>
  <c r="CK150" i="20"/>
  <c r="CM150" i="20"/>
  <c r="CL150" i="20"/>
  <c r="CM35" i="20"/>
  <c r="CK35" i="20"/>
  <c r="CL35" i="20"/>
  <c r="CM12" i="20"/>
  <c r="CK12" i="20"/>
  <c r="CL12" i="20"/>
  <c r="CM81" i="20"/>
  <c r="CL81" i="20"/>
  <c r="CK81" i="20"/>
  <c r="CM127" i="20"/>
  <c r="CK127" i="20"/>
  <c r="CL127" i="20"/>
  <c r="D258" i="20"/>
  <c r="D264" i="20"/>
  <c r="D263" i="20"/>
  <c r="D265" i="20"/>
  <c r="BY188" i="20" l="1"/>
  <c r="CG188" i="20"/>
  <c r="BL188" i="20"/>
  <c r="K188" i="20"/>
  <c r="BS188" i="20"/>
  <c r="M188" i="20"/>
  <c r="Z188" i="20"/>
  <c r="BK188" i="20"/>
  <c r="V188" i="20"/>
  <c r="Y188" i="20"/>
  <c r="N188" i="20"/>
  <c r="BL45" i="20"/>
  <c r="W188" i="20"/>
  <c r="AB188" i="20"/>
  <c r="CB188" i="20"/>
  <c r="BV188" i="20"/>
  <c r="AF188" i="20"/>
  <c r="BZ92" i="20"/>
  <c r="CG45" i="20"/>
  <c r="AB92" i="20"/>
  <c r="AI45" i="20"/>
  <c r="N45" i="20"/>
  <c r="BK161" i="20"/>
  <c r="CB137" i="20"/>
  <c r="M45" i="20"/>
  <c r="Z187" i="20"/>
  <c r="BZ161" i="20"/>
  <c r="BW187" i="20"/>
  <c r="CF137" i="20"/>
  <c r="L45" i="20"/>
  <c r="BL161" i="20"/>
  <c r="BY161" i="20"/>
  <c r="BH45" i="20"/>
  <c r="CC137" i="20"/>
  <c r="BH187" i="20"/>
  <c r="BL92" i="20"/>
  <c r="N92" i="20"/>
  <c r="Y45" i="20"/>
  <c r="BW161" i="20"/>
  <c r="BV92" i="20"/>
  <c r="M137" i="20"/>
  <c r="BT92" i="20"/>
  <c r="W161" i="20"/>
  <c r="Y187" i="20"/>
  <c r="V45" i="20"/>
  <c r="BV161" i="20"/>
  <c r="BZ187" i="20"/>
  <c r="BS92" i="20"/>
  <c r="N137" i="20"/>
  <c r="W187" i="20"/>
  <c r="CB45" i="20"/>
  <c r="CC45" i="20"/>
  <c r="BH161" i="20"/>
  <c r="L161" i="20"/>
  <c r="M161" i="20"/>
  <c r="AE137" i="20"/>
  <c r="BZ137" i="20"/>
  <c r="AE187" i="20"/>
  <c r="AH187" i="20"/>
  <c r="W92" i="20"/>
  <c r="BY45" i="20"/>
  <c r="K45" i="20"/>
  <c r="W45" i="20"/>
  <c r="BG161" i="20"/>
  <c r="AC137" i="20"/>
  <c r="BW137" i="20"/>
  <c r="BH137" i="20"/>
  <c r="V137" i="20"/>
  <c r="AI187" i="20"/>
  <c r="BY92" i="20"/>
  <c r="BW92" i="20"/>
  <c r="AE92" i="20"/>
  <c r="CG92" i="20"/>
  <c r="CF187" i="20"/>
  <c r="BW45" i="20"/>
  <c r="BS45" i="20"/>
  <c r="N161" i="20"/>
  <c r="AI137" i="20"/>
  <c r="BS187" i="20"/>
  <c r="AI92" i="20"/>
  <c r="CF161" i="20"/>
  <c r="BZ45" i="20"/>
  <c r="AE45" i="20"/>
  <c r="AH45" i="20"/>
  <c r="AC45" i="20"/>
  <c r="V161" i="20"/>
  <c r="AH137" i="20"/>
  <c r="Y137" i="20"/>
  <c r="BL137" i="20"/>
  <c r="AF187" i="20"/>
  <c r="M187" i="20"/>
  <c r="AH92" i="20"/>
  <c r="CF92" i="20"/>
  <c r="CI45" i="20"/>
  <c r="AC161" i="20"/>
  <c r="AF137" i="20"/>
  <c r="L137" i="20"/>
  <c r="N187" i="20"/>
  <c r="BY187" i="20"/>
  <c r="W137" i="20"/>
  <c r="BT187" i="20"/>
  <c r="K92" i="20"/>
  <c r="BH92" i="20"/>
  <c r="CF45" i="20"/>
  <c r="CI137" i="20"/>
  <c r="K161" i="20"/>
  <c r="AI161" i="20"/>
  <c r="Z137" i="20"/>
  <c r="K137" i="20"/>
  <c r="CC187" i="20"/>
  <c r="K187" i="20"/>
  <c r="L92" i="20"/>
  <c r="CI92" i="20"/>
  <c r="BT45" i="20"/>
  <c r="BK45" i="20"/>
  <c r="AF45" i="20"/>
  <c r="Z45" i="20"/>
  <c r="BV45" i="20"/>
  <c r="AH161" i="20"/>
  <c r="AB161" i="20"/>
  <c r="BY137" i="20"/>
  <c r="BS137" i="20"/>
  <c r="AB137" i="20"/>
  <c r="BV137" i="20"/>
  <c r="BT137" i="20"/>
  <c r="L187" i="20"/>
  <c r="AC187" i="20"/>
  <c r="AC92" i="20"/>
  <c r="M92" i="20"/>
  <c r="CI187" i="20"/>
  <c r="CI161" i="20"/>
  <c r="CO46" i="20"/>
  <c r="CE46" i="20"/>
  <c r="CH46" i="20"/>
  <c r="CD46" i="20"/>
  <c r="CE162" i="20"/>
  <c r="CD162" i="20"/>
  <c r="CO162" i="20"/>
  <c r="CH162" i="20"/>
  <c r="CE93" i="20"/>
  <c r="CH93" i="20"/>
  <c r="CD93" i="20"/>
  <c r="CO93" i="20"/>
  <c r="CO138" i="20"/>
  <c r="CD138" i="20"/>
  <c r="CE138" i="20"/>
  <c r="CH138" i="20"/>
  <c r="D47" i="20"/>
  <c r="DC46" i="20"/>
  <c r="CG46" i="20" s="1"/>
  <c r="BP46" i="20"/>
  <c r="S46" i="20"/>
  <c r="DB46" i="20"/>
  <c r="CR46" i="20"/>
  <c r="BQ46" i="20"/>
  <c r="Q46" i="20"/>
  <c r="T46" i="20"/>
  <c r="AA46" i="20"/>
  <c r="CY46" i="20"/>
  <c r="P46" i="20"/>
  <c r="AK46" i="20"/>
  <c r="CT46" i="20"/>
  <c r="BU46" i="20"/>
  <c r="A46" i="20"/>
  <c r="BE46" i="20"/>
  <c r="BD46" i="20"/>
  <c r="U46" i="20"/>
  <c r="AG46" i="20"/>
  <c r="AU46" i="20"/>
  <c r="X46" i="20"/>
  <c r="AP46" i="20"/>
  <c r="CV46" i="20"/>
  <c r="AT46" i="20"/>
  <c r="AM46" i="20"/>
  <c r="BJ46" i="20"/>
  <c r="AV46" i="20"/>
  <c r="I46" i="20"/>
  <c r="BF46" i="20"/>
  <c r="CX46" i="20"/>
  <c r="BM46" i="20"/>
  <c r="DA46" i="20"/>
  <c r="BZ46" i="20" s="1"/>
  <c r="BO46" i="20"/>
  <c r="AR46" i="20"/>
  <c r="CP46" i="20"/>
  <c r="AX46" i="20"/>
  <c r="AQ46" i="20"/>
  <c r="AJ46" i="20"/>
  <c r="CW46" i="20"/>
  <c r="AW46" i="20"/>
  <c r="AN46" i="20"/>
  <c r="AY46" i="20"/>
  <c r="CQ46" i="20"/>
  <c r="R46" i="20"/>
  <c r="AZ46" i="20"/>
  <c r="CA46" i="20"/>
  <c r="CB46" i="20" s="1"/>
  <c r="CS46" i="20"/>
  <c r="J46" i="20"/>
  <c r="CN46" i="20"/>
  <c r="BC46" i="20"/>
  <c r="BX46" i="20"/>
  <c r="BY46" i="20" s="1"/>
  <c r="AD46" i="20"/>
  <c r="AE46" i="20" s="1"/>
  <c r="H46" i="20"/>
  <c r="BR46" i="20"/>
  <c r="BB46" i="20"/>
  <c r="BA46" i="20"/>
  <c r="AL46" i="20"/>
  <c r="CU46" i="20"/>
  <c r="AF46" i="20" s="1"/>
  <c r="O46" i="20"/>
  <c r="F46" i="20"/>
  <c r="BI46" i="20"/>
  <c r="BN46" i="20"/>
  <c r="CZ46" i="20"/>
  <c r="AO46" i="20"/>
  <c r="AS46" i="20"/>
  <c r="D163" i="20"/>
  <c r="DC162" i="20"/>
  <c r="AR162" i="20"/>
  <c r="AJ162" i="20"/>
  <c r="AM162" i="20"/>
  <c r="AW162" i="20"/>
  <c r="U162" i="20"/>
  <c r="AZ162" i="20"/>
  <c r="BN162" i="20"/>
  <c r="AS162" i="20"/>
  <c r="BQ162" i="20"/>
  <c r="BJ162" i="20"/>
  <c r="DB162" i="20"/>
  <c r="BO162" i="20"/>
  <c r="AL162" i="20"/>
  <c r="I162" i="20"/>
  <c r="AK162" i="20"/>
  <c r="BA162" i="20"/>
  <c r="AO162" i="20"/>
  <c r="AQ162" i="20"/>
  <c r="AY162" i="20"/>
  <c r="O162" i="20"/>
  <c r="A162" i="20"/>
  <c r="AG162" i="20"/>
  <c r="DA162" i="20"/>
  <c r="AN162" i="20"/>
  <c r="BB162" i="20"/>
  <c r="CR162" i="20"/>
  <c r="CS162" i="20"/>
  <c r="BI162" i="20"/>
  <c r="AP162" i="20"/>
  <c r="CQ162" i="20"/>
  <c r="N162" i="20" s="1"/>
  <c r="P162" i="20"/>
  <c r="AD162" i="20"/>
  <c r="T162" i="20"/>
  <c r="CP162" i="20"/>
  <c r="CW162" i="20"/>
  <c r="BF162" i="20"/>
  <c r="AT162" i="20"/>
  <c r="CZ162" i="20"/>
  <c r="J162" i="20"/>
  <c r="S162" i="20"/>
  <c r="CY162" i="20"/>
  <c r="BT162" i="20" s="1"/>
  <c r="Q162" i="20"/>
  <c r="CU162" i="20"/>
  <c r="R162" i="20"/>
  <c r="CV162" i="20"/>
  <c r="AU162" i="20"/>
  <c r="BP162" i="20"/>
  <c r="BR162" i="20"/>
  <c r="BS162" i="20" s="1"/>
  <c r="BU162" i="20"/>
  <c r="X162" i="20"/>
  <c r="BD162" i="20"/>
  <c r="AX162" i="20"/>
  <c r="CX162" i="20"/>
  <c r="BM162" i="20"/>
  <c r="CN162" i="20"/>
  <c r="AV162" i="20"/>
  <c r="F162" i="20"/>
  <c r="BC162" i="20"/>
  <c r="CT162" i="20"/>
  <c r="BE162" i="20"/>
  <c r="AA162" i="20"/>
  <c r="BX162" i="20"/>
  <c r="H162" i="20"/>
  <c r="CA162" i="20"/>
  <c r="D94" i="20"/>
  <c r="DC93" i="20"/>
  <c r="CG93" i="20" s="1"/>
  <c r="DB93" i="20"/>
  <c r="AW93" i="20"/>
  <c r="BN93" i="20"/>
  <c r="P93" i="20"/>
  <c r="AG93" i="20"/>
  <c r="AR93" i="20"/>
  <c r="CW93" i="20"/>
  <c r="CR93" i="20"/>
  <c r="R93" i="20"/>
  <c r="AV93" i="20"/>
  <c r="BR93" i="20"/>
  <c r="BS93" i="20" s="1"/>
  <c r="BO93" i="20"/>
  <c r="BP93" i="20"/>
  <c r="X93" i="20"/>
  <c r="AK93" i="20"/>
  <c r="AP93" i="20"/>
  <c r="BC93" i="20"/>
  <c r="BM93" i="20"/>
  <c r="BI93" i="20"/>
  <c r="BX93" i="20"/>
  <c r="AU93" i="20"/>
  <c r="AS93" i="20"/>
  <c r="AO93" i="20"/>
  <c r="DA93" i="20"/>
  <c r="BQ93" i="20"/>
  <c r="O93" i="20"/>
  <c r="CT93" i="20"/>
  <c r="I93" i="20"/>
  <c r="AL93" i="20"/>
  <c r="Q93" i="20"/>
  <c r="AJ93" i="20"/>
  <c r="AM93" i="20"/>
  <c r="CS93" i="20"/>
  <c r="CX93" i="20"/>
  <c r="BB93" i="20"/>
  <c r="CV93" i="20"/>
  <c r="CN93" i="20"/>
  <c r="BJ93" i="20"/>
  <c r="AT93" i="20"/>
  <c r="S93" i="20"/>
  <c r="CY93" i="20"/>
  <c r="BA93" i="20"/>
  <c r="F93" i="20"/>
  <c r="BF93" i="20"/>
  <c r="H93" i="20"/>
  <c r="CQ93" i="20"/>
  <c r="CP93" i="20"/>
  <c r="CU93" i="20"/>
  <c r="AF93" i="20" s="1"/>
  <c r="U93" i="20"/>
  <c r="AA93" i="20"/>
  <c r="AY93" i="20"/>
  <c r="J93" i="20"/>
  <c r="K93" i="20" s="1"/>
  <c r="AN93" i="20"/>
  <c r="BU93" i="20"/>
  <c r="AD93" i="20"/>
  <c r="BE93" i="20"/>
  <c r="AZ93" i="20"/>
  <c r="BD93" i="20"/>
  <c r="CA93" i="20"/>
  <c r="AX93" i="20"/>
  <c r="CZ93" i="20"/>
  <c r="AQ93" i="20"/>
  <c r="A93" i="20"/>
  <c r="T93" i="20"/>
  <c r="D139" i="20"/>
  <c r="DC138" i="20"/>
  <c r="CG138" i="20" s="1"/>
  <c r="CT138" i="20"/>
  <c r="BB138" i="20"/>
  <c r="BP138" i="20"/>
  <c r="CV138" i="20"/>
  <c r="AU138" i="20"/>
  <c r="AP138" i="20"/>
  <c r="BF138" i="20"/>
  <c r="BI138" i="20"/>
  <c r="H138" i="20"/>
  <c r="BC138" i="20"/>
  <c r="S138" i="20"/>
  <c r="I138" i="20"/>
  <c r="R138" i="20"/>
  <c r="BU138" i="20"/>
  <c r="AN138" i="20"/>
  <c r="BD138" i="20"/>
  <c r="O138" i="20"/>
  <c r="AW138" i="20"/>
  <c r="CZ138" i="20"/>
  <c r="CX138" i="20"/>
  <c r="DA138" i="20"/>
  <c r="CR138" i="20"/>
  <c r="BA138" i="20"/>
  <c r="A138" i="20"/>
  <c r="AX138" i="20"/>
  <c r="AO138" i="20"/>
  <c r="T138" i="20"/>
  <c r="AV138" i="20"/>
  <c r="AJ138" i="20"/>
  <c r="AG138" i="20"/>
  <c r="BR138" i="20"/>
  <c r="BJ138" i="20"/>
  <c r="BK138" i="20" s="1"/>
  <c r="AA138" i="20"/>
  <c r="AD138" i="20"/>
  <c r="CQ138" i="20"/>
  <c r="BX138" i="20"/>
  <c r="BY138" i="20" s="1"/>
  <c r="J138" i="20"/>
  <c r="AQ138" i="20"/>
  <c r="AK138" i="20"/>
  <c r="AR138" i="20"/>
  <c r="AL138" i="20"/>
  <c r="CP138" i="20"/>
  <c r="F138" i="20"/>
  <c r="AZ138" i="20"/>
  <c r="CS138" i="20"/>
  <c r="AT138" i="20"/>
  <c r="CA138" i="20"/>
  <c r="CW138" i="20"/>
  <c r="U138" i="20"/>
  <c r="X138" i="20"/>
  <c r="Q138" i="20"/>
  <c r="CN138" i="20"/>
  <c r="L138" i="20" s="1"/>
  <c r="AM138" i="20"/>
  <c r="BQ138" i="20"/>
  <c r="AY138" i="20"/>
  <c r="BN138" i="20"/>
  <c r="CU138" i="20"/>
  <c r="P138" i="20"/>
  <c r="AS138" i="20"/>
  <c r="BE138" i="20"/>
  <c r="BM138" i="20"/>
  <c r="BO138" i="20"/>
  <c r="CY138" i="20"/>
  <c r="DB138" i="20"/>
  <c r="D259" i="20"/>
  <c r="D260" i="20"/>
  <c r="D261" i="20"/>
  <c r="D262" i="20"/>
  <c r="D267" i="20"/>
  <c r="D257" i="20"/>
  <c r="D266" i="20"/>
  <c r="A259" i="20"/>
  <c r="A260" i="20"/>
  <c r="A261" i="20"/>
  <c r="A262" i="20"/>
  <c r="A267" i="20"/>
  <c r="A257" i="20"/>
  <c r="A266" i="20"/>
  <c r="A258" i="20"/>
  <c r="A264" i="20"/>
  <c r="A263" i="20"/>
  <c r="A265" i="20"/>
  <c r="Y162" i="20" l="1"/>
  <c r="CG162" i="20"/>
  <c r="M138" i="20"/>
  <c r="BT93" i="20"/>
  <c r="CB162" i="20"/>
  <c r="N46" i="20"/>
  <c r="M46" i="20"/>
  <c r="L46" i="20"/>
  <c r="AB138" i="20"/>
  <c r="K46" i="20"/>
  <c r="BL93" i="20"/>
  <c r="BH46" i="20"/>
  <c r="AI46" i="20"/>
  <c r="BG46" i="20"/>
  <c r="CF162" i="20"/>
  <c r="BK93" i="20"/>
  <c r="AH46" i="20"/>
  <c r="BY93" i="20"/>
  <c r="BY162" i="20"/>
  <c r="BW162" i="20"/>
  <c r="Y138" i="20"/>
  <c r="AE138" i="20"/>
  <c r="AF138" i="20"/>
  <c r="BL162" i="20"/>
  <c r="AI162" i="20"/>
  <c r="CF93" i="20"/>
  <c r="Z46" i="20"/>
  <c r="Z93" i="20"/>
  <c r="AC162" i="20"/>
  <c r="AF162" i="20"/>
  <c r="CC162" i="20"/>
  <c r="CF138" i="20"/>
  <c r="AH138" i="20"/>
  <c r="BZ93" i="20"/>
  <c r="W162" i="20"/>
  <c r="Y46" i="20"/>
  <c r="BV162" i="20"/>
  <c r="BL138" i="20"/>
  <c r="BW46" i="20"/>
  <c r="CB138" i="20"/>
  <c r="V93" i="20"/>
  <c r="M162" i="20"/>
  <c r="BV93" i="20"/>
  <c r="N93" i="20"/>
  <c r="BW93" i="20"/>
  <c r="L162" i="20"/>
  <c r="K162" i="20"/>
  <c r="AC138" i="20"/>
  <c r="AB162" i="20"/>
  <c r="BS138" i="20"/>
  <c r="BG138" i="20"/>
  <c r="BH162" i="20"/>
  <c r="Z162" i="20"/>
  <c r="BL46" i="20"/>
  <c r="BV46" i="20"/>
  <c r="CI162" i="20"/>
  <c r="BT138" i="20"/>
  <c r="AI138" i="20"/>
  <c r="BG93" i="20"/>
  <c r="AH162" i="20"/>
  <c r="CC93" i="20"/>
  <c r="BS46" i="20"/>
  <c r="W138" i="20"/>
  <c r="BV138" i="20"/>
  <c r="W93" i="20"/>
  <c r="BK162" i="20"/>
  <c r="AC46" i="20"/>
  <c r="W46" i="20"/>
  <c r="Z138" i="20"/>
  <c r="K138" i="20"/>
  <c r="BZ138" i="20"/>
  <c r="AE93" i="20"/>
  <c r="M93" i="20"/>
  <c r="BH93" i="20"/>
  <c r="CC46" i="20"/>
  <c r="CI138" i="20"/>
  <c r="Y93" i="20"/>
  <c r="AE162" i="20"/>
  <c r="CI93" i="20"/>
  <c r="N138" i="20"/>
  <c r="BW138" i="20"/>
  <c r="L93" i="20"/>
  <c r="AH93" i="20"/>
  <c r="BZ162" i="20"/>
  <c r="BK46" i="20"/>
  <c r="V46" i="20"/>
  <c r="BT46" i="20"/>
  <c r="AI93" i="20"/>
  <c r="AB46" i="20"/>
  <c r="CF46" i="20"/>
  <c r="V138" i="20"/>
  <c r="CB93" i="20"/>
  <c r="AC93" i="20"/>
  <c r="V162" i="20"/>
  <c r="CI46" i="20"/>
  <c r="CC138" i="20"/>
  <c r="BH138" i="20"/>
  <c r="AB93" i="20"/>
  <c r="BG162" i="20"/>
  <c r="CO47" i="20"/>
  <c r="CE47" i="20"/>
  <c r="CH47" i="20"/>
  <c r="CD47" i="20"/>
  <c r="CE94" i="20"/>
  <c r="CH94" i="20"/>
  <c r="CD94" i="20"/>
  <c r="CO94" i="20"/>
  <c r="CH139" i="20"/>
  <c r="CD139" i="20"/>
  <c r="CE139" i="20"/>
  <c r="CO139" i="20"/>
  <c r="CE163" i="20"/>
  <c r="CO163" i="20"/>
  <c r="CD163" i="20"/>
  <c r="CH163" i="20"/>
  <c r="CH127" i="20"/>
  <c r="CE104" i="20"/>
  <c r="CD81" i="20"/>
  <c r="CO35" i="20"/>
  <c r="CO150" i="20"/>
  <c r="CH150" i="20"/>
  <c r="CE127" i="20"/>
  <c r="CD104" i="20"/>
  <c r="CH173" i="20"/>
  <c r="CE150" i="20"/>
  <c r="CD127" i="20"/>
  <c r="CO81" i="20"/>
  <c r="CH35" i="20"/>
  <c r="CE173" i="20"/>
  <c r="CD150" i="20"/>
  <c r="CO127" i="20"/>
  <c r="CE81" i="20"/>
  <c r="CD173" i="20"/>
  <c r="CD58" i="20"/>
  <c r="CH58" i="20"/>
  <c r="CO58" i="20"/>
  <c r="CO173" i="20"/>
  <c r="CE35" i="20"/>
  <c r="CD35" i="20"/>
  <c r="CH81" i="20"/>
  <c r="CE58" i="20"/>
  <c r="CO104" i="20"/>
  <c r="CH104" i="20"/>
  <c r="D48" i="20"/>
  <c r="DC47" i="20"/>
  <c r="J47" i="20"/>
  <c r="AX47" i="20"/>
  <c r="BX47" i="20"/>
  <c r="AM47" i="20"/>
  <c r="AP47" i="20"/>
  <c r="BQ47" i="20"/>
  <c r="AY47" i="20"/>
  <c r="AR47" i="20"/>
  <c r="BD47" i="20"/>
  <c r="BI47" i="20"/>
  <c r="BA47" i="20"/>
  <c r="CV47" i="20"/>
  <c r="BN47" i="20"/>
  <c r="BU47" i="20"/>
  <c r="CU47" i="20"/>
  <c r="H47" i="20"/>
  <c r="T47" i="20"/>
  <c r="BO47" i="20"/>
  <c r="BF47" i="20"/>
  <c r="AG47" i="20"/>
  <c r="BJ47" i="20"/>
  <c r="BK47" i="20" s="1"/>
  <c r="AK47" i="20"/>
  <c r="F47" i="20"/>
  <c r="CR47" i="20"/>
  <c r="BC47" i="20"/>
  <c r="CW47" i="20"/>
  <c r="AN47" i="20"/>
  <c r="AO47" i="20"/>
  <c r="AD47" i="20"/>
  <c r="AZ47" i="20"/>
  <c r="CT47" i="20"/>
  <c r="DB47" i="20"/>
  <c r="AU47" i="20"/>
  <c r="R47" i="20"/>
  <c r="AW47" i="20"/>
  <c r="CY47" i="20"/>
  <c r="AV47" i="20"/>
  <c r="AS47" i="20"/>
  <c r="BP47" i="20"/>
  <c r="P47" i="20"/>
  <c r="BM47" i="20"/>
  <c r="U47" i="20"/>
  <c r="BR47" i="20"/>
  <c r="CN47" i="20"/>
  <c r="AA47" i="20"/>
  <c r="AB47" i="20" s="1"/>
  <c r="I47" i="20"/>
  <c r="DA47" i="20"/>
  <c r="BZ47" i="20" s="1"/>
  <c r="O47" i="20"/>
  <c r="S47" i="20"/>
  <c r="CX47" i="20"/>
  <c r="BL47" i="20" s="1"/>
  <c r="CZ47" i="20"/>
  <c r="BW47" i="20" s="1"/>
  <c r="AQ47" i="20"/>
  <c r="AJ47" i="20"/>
  <c r="CQ47" i="20"/>
  <c r="N47" i="20" s="1"/>
  <c r="BB47" i="20"/>
  <c r="A47" i="20"/>
  <c r="Q47" i="20"/>
  <c r="BE47" i="20"/>
  <c r="CA47" i="20"/>
  <c r="X47" i="20"/>
  <c r="AT47" i="20"/>
  <c r="AL47" i="20"/>
  <c r="CS47" i="20"/>
  <c r="CP47" i="20"/>
  <c r="D95" i="20"/>
  <c r="D96" i="20" s="1"/>
  <c r="DC94" i="20"/>
  <c r="CG94" i="20" s="1"/>
  <c r="F94" i="20"/>
  <c r="AO94" i="20"/>
  <c r="AA94" i="20"/>
  <c r="AV94" i="20"/>
  <c r="BD94" i="20"/>
  <c r="BA94" i="20"/>
  <c r="BB94" i="20"/>
  <c r="AL94" i="20"/>
  <c r="CV94" i="20"/>
  <c r="AK94" i="20"/>
  <c r="O94" i="20"/>
  <c r="BI94" i="20"/>
  <c r="BU94" i="20"/>
  <c r="BN94" i="20"/>
  <c r="T94" i="20"/>
  <c r="BQ94" i="20"/>
  <c r="AT94" i="20"/>
  <c r="BJ94" i="20"/>
  <c r="CX94" i="20"/>
  <c r="S94" i="20"/>
  <c r="AR94" i="20"/>
  <c r="BM94" i="20"/>
  <c r="AD94" i="20"/>
  <c r="CR94" i="20"/>
  <c r="CW94" i="20"/>
  <c r="BP94" i="20"/>
  <c r="P94" i="20"/>
  <c r="I94" i="20"/>
  <c r="AW94" i="20"/>
  <c r="AZ94" i="20"/>
  <c r="CT94" i="20"/>
  <c r="CN94" i="20"/>
  <c r="CQ94" i="20"/>
  <c r="CZ94" i="20"/>
  <c r="H94" i="20"/>
  <c r="AM94" i="20"/>
  <c r="BR94" i="20"/>
  <c r="CP94" i="20"/>
  <c r="DA94" i="20"/>
  <c r="CY94" i="20"/>
  <c r="AG94" i="20"/>
  <c r="BX94" i="20"/>
  <c r="BY94" i="20" s="1"/>
  <c r="DB94" i="20"/>
  <c r="CC94" i="20" s="1"/>
  <c r="U94" i="20"/>
  <c r="AS94" i="20"/>
  <c r="X94" i="20"/>
  <c r="BF94" i="20"/>
  <c r="AQ94" i="20"/>
  <c r="CA94" i="20"/>
  <c r="CB94" i="20" s="1"/>
  <c r="BC94" i="20"/>
  <c r="A94" i="20"/>
  <c r="BO94" i="20"/>
  <c r="BE94" i="20"/>
  <c r="R94" i="20"/>
  <c r="J94" i="20"/>
  <c r="AN94" i="20"/>
  <c r="CS94" i="20"/>
  <c r="AY94" i="20"/>
  <c r="CU94" i="20"/>
  <c r="AP94" i="20"/>
  <c r="AX94" i="20"/>
  <c r="Q94" i="20"/>
  <c r="AJ94" i="20"/>
  <c r="AU94" i="20"/>
  <c r="D140" i="20"/>
  <c r="DC139" i="20"/>
  <c r="CG139" i="20" s="1"/>
  <c r="CS139" i="20"/>
  <c r="CA139" i="20"/>
  <c r="BP139" i="20"/>
  <c r="X139" i="20"/>
  <c r="CX139" i="20"/>
  <c r="AM139" i="20"/>
  <c r="AX139" i="20"/>
  <c r="BM139" i="20"/>
  <c r="BC139" i="20"/>
  <c r="BB139" i="20"/>
  <c r="AJ139" i="20"/>
  <c r="DA139" i="20"/>
  <c r="AO139" i="20"/>
  <c r="AY139" i="20"/>
  <c r="AT139" i="20"/>
  <c r="H139" i="20"/>
  <c r="CP139" i="20"/>
  <c r="BJ139" i="20"/>
  <c r="AZ139" i="20"/>
  <c r="AK139" i="20"/>
  <c r="T139" i="20"/>
  <c r="BF139" i="20"/>
  <c r="CN139" i="20"/>
  <c r="BU139" i="20"/>
  <c r="BD139" i="20"/>
  <c r="BN139" i="20"/>
  <c r="BI139" i="20"/>
  <c r="CV139" i="20"/>
  <c r="BO139" i="20"/>
  <c r="AL139" i="20"/>
  <c r="AN139" i="20"/>
  <c r="I139" i="20"/>
  <c r="F139" i="20"/>
  <c r="AA139" i="20"/>
  <c r="AG139" i="20"/>
  <c r="AW139" i="20"/>
  <c r="BX139" i="20"/>
  <c r="CT139" i="20"/>
  <c r="A139" i="20"/>
  <c r="CU139" i="20"/>
  <c r="U139" i="20"/>
  <c r="R139" i="20"/>
  <c r="CR139" i="20"/>
  <c r="AV139" i="20"/>
  <c r="AD139" i="20"/>
  <c r="J139" i="20"/>
  <c r="BR139" i="20"/>
  <c r="P139" i="20"/>
  <c r="CY139" i="20"/>
  <c r="CW139" i="20"/>
  <c r="S139" i="20"/>
  <c r="AP139" i="20"/>
  <c r="AS139" i="20"/>
  <c r="AQ139" i="20"/>
  <c r="CZ139" i="20"/>
  <c r="DB139" i="20"/>
  <c r="AR139" i="20"/>
  <c r="CQ139" i="20"/>
  <c r="O139" i="20"/>
  <c r="BE139" i="20"/>
  <c r="BA139" i="20"/>
  <c r="Q139" i="20"/>
  <c r="AU139" i="20"/>
  <c r="BQ139" i="20"/>
  <c r="D164" i="20"/>
  <c r="D165" i="20" s="1"/>
  <c r="DC163" i="20"/>
  <c r="CG163" i="20" s="1"/>
  <c r="AD163" i="20"/>
  <c r="Q163" i="20"/>
  <c r="AW163" i="20"/>
  <c r="I163" i="20"/>
  <c r="BX163" i="20"/>
  <c r="CW163" i="20"/>
  <c r="BM163" i="20"/>
  <c r="CT163" i="20"/>
  <c r="AO163" i="20"/>
  <c r="AY163" i="20"/>
  <c r="R163" i="20"/>
  <c r="H163" i="20"/>
  <c r="T163" i="20"/>
  <c r="CN163" i="20"/>
  <c r="BN163" i="20"/>
  <c r="BE163" i="20"/>
  <c r="CQ163" i="20"/>
  <c r="BQ163" i="20"/>
  <c r="CR163" i="20"/>
  <c r="BD163" i="20"/>
  <c r="BJ163" i="20"/>
  <c r="BA163" i="20"/>
  <c r="O163" i="20"/>
  <c r="CS163" i="20"/>
  <c r="AG163" i="20"/>
  <c r="AQ163" i="20"/>
  <c r="CY163" i="20"/>
  <c r="CU163" i="20"/>
  <c r="CX163" i="20"/>
  <c r="AJ163" i="20"/>
  <c r="AP163" i="20"/>
  <c r="AR163" i="20"/>
  <c r="CP163" i="20"/>
  <c r="BR163" i="20"/>
  <c r="S163" i="20"/>
  <c r="CA163" i="20"/>
  <c r="BI163" i="20"/>
  <c r="AM163" i="20"/>
  <c r="AA163" i="20"/>
  <c r="X163" i="20"/>
  <c r="A163" i="20"/>
  <c r="AV163" i="20"/>
  <c r="BP163" i="20"/>
  <c r="BC163" i="20"/>
  <c r="BB163" i="20"/>
  <c r="CV163" i="20"/>
  <c r="AI163" i="20" s="1"/>
  <c r="J163" i="20"/>
  <c r="K163" i="20" s="1"/>
  <c r="AS163" i="20"/>
  <c r="F163" i="20"/>
  <c r="DA163" i="20"/>
  <c r="AN163" i="20"/>
  <c r="AZ163" i="20"/>
  <c r="AU163" i="20"/>
  <c r="AT163" i="20"/>
  <c r="AK163" i="20"/>
  <c r="CZ163" i="20"/>
  <c r="U163" i="20"/>
  <c r="AX163" i="20"/>
  <c r="AL163" i="20"/>
  <c r="BO163" i="20"/>
  <c r="BF163" i="20"/>
  <c r="P163" i="20"/>
  <c r="BU163" i="20"/>
  <c r="DB163" i="20"/>
  <c r="DC104" i="20"/>
  <c r="CG104" i="20" s="1"/>
  <c r="DC35" i="20"/>
  <c r="CG35" i="20" s="1"/>
  <c r="DC150" i="20"/>
  <c r="CG150" i="20" s="1"/>
  <c r="DC58" i="20"/>
  <c r="DC81" i="20"/>
  <c r="DC173" i="20"/>
  <c r="CG173" i="20" s="1"/>
  <c r="DC127" i="20"/>
  <c r="CG127" i="20" s="1"/>
  <c r="CQ104" i="20"/>
  <c r="CT104" i="20"/>
  <c r="AO104" i="20"/>
  <c r="DB104" i="20"/>
  <c r="AT104" i="20"/>
  <c r="BC104" i="20"/>
  <c r="CA104" i="20"/>
  <c r="AZ104" i="20"/>
  <c r="BD104" i="20"/>
  <c r="BX104" i="20"/>
  <c r="CV104" i="20"/>
  <c r="CS104" i="20"/>
  <c r="AA104" i="20"/>
  <c r="CN104" i="20"/>
  <c r="J104" i="20"/>
  <c r="AR104" i="20"/>
  <c r="BP104" i="20"/>
  <c r="CW104" i="20"/>
  <c r="AV104" i="20"/>
  <c r="BO104" i="20"/>
  <c r="BM104" i="20"/>
  <c r="O104" i="20"/>
  <c r="BU104" i="20"/>
  <c r="CZ104" i="20"/>
  <c r="AG104" i="20"/>
  <c r="AK104" i="20"/>
  <c r="AN104" i="20"/>
  <c r="BF104" i="20"/>
  <c r="BN104" i="20"/>
  <c r="BA104" i="20"/>
  <c r="BI104" i="20"/>
  <c r="BR104" i="20"/>
  <c r="S104" i="20"/>
  <c r="T104" i="20"/>
  <c r="X104" i="20"/>
  <c r="AW104" i="20"/>
  <c r="BE104" i="20"/>
  <c r="AP104" i="20"/>
  <c r="CP104" i="20"/>
  <c r="AX104" i="20"/>
  <c r="AS104" i="20"/>
  <c r="BB104" i="20"/>
  <c r="CU104" i="20"/>
  <c r="P104" i="20"/>
  <c r="AM104" i="20"/>
  <c r="AU104" i="20"/>
  <c r="Q104" i="20"/>
  <c r="BJ104" i="20"/>
  <c r="AJ104" i="20"/>
  <c r="I104" i="20"/>
  <c r="AQ104" i="20"/>
  <c r="U104" i="20"/>
  <c r="V104" i="20" s="1"/>
  <c r="H104" i="20"/>
  <c r="AD104" i="20"/>
  <c r="AL104" i="20"/>
  <c r="CR104" i="20"/>
  <c r="AY104" i="20"/>
  <c r="DA104" i="20"/>
  <c r="CX104" i="20"/>
  <c r="R104" i="20"/>
  <c r="CY104" i="20"/>
  <c r="BT104" i="20" s="1"/>
  <c r="BQ104" i="20"/>
  <c r="AT58" i="20"/>
  <c r="CX58" i="20"/>
  <c r="BU58" i="20"/>
  <c r="AU58" i="20"/>
  <c r="U58" i="20"/>
  <c r="AL58" i="20"/>
  <c r="CW58" i="20"/>
  <c r="BN58" i="20"/>
  <c r="AD58" i="20"/>
  <c r="AJ58" i="20"/>
  <c r="T58" i="20"/>
  <c r="BM58" i="20"/>
  <c r="S58" i="20"/>
  <c r="AK58" i="20"/>
  <c r="BE58" i="20"/>
  <c r="CV58" i="20"/>
  <c r="AA58" i="20"/>
  <c r="CT58" i="20"/>
  <c r="BQ58" i="20"/>
  <c r="BI58" i="20"/>
  <c r="BA58" i="20"/>
  <c r="AS58" i="20"/>
  <c r="CR58" i="20"/>
  <c r="DA58" i="20"/>
  <c r="CS58" i="20"/>
  <c r="BD58" i="20"/>
  <c r="AQ58" i="20"/>
  <c r="BB58" i="20"/>
  <c r="AR58" i="20"/>
  <c r="R58" i="20"/>
  <c r="J58" i="20"/>
  <c r="CA58" i="20"/>
  <c r="BJ58" i="20"/>
  <c r="AZ58" i="20"/>
  <c r="AY58" i="20"/>
  <c r="BC58" i="20"/>
  <c r="AP58" i="20"/>
  <c r="Q58" i="20"/>
  <c r="I58" i="20"/>
  <c r="DB58" i="20"/>
  <c r="CQ58" i="20"/>
  <c r="CZ58" i="20"/>
  <c r="BR58" i="20"/>
  <c r="BS58" i="20" s="1"/>
  <c r="AM58" i="20"/>
  <c r="AX58" i="20"/>
  <c r="AG58" i="20"/>
  <c r="X58" i="20"/>
  <c r="P58" i="20"/>
  <c r="H58" i="20"/>
  <c r="BX58" i="20"/>
  <c r="CP58" i="20"/>
  <c r="BP58" i="20"/>
  <c r="AN58" i="20"/>
  <c r="AW58" i="20"/>
  <c r="AO58" i="20"/>
  <c r="O58" i="20"/>
  <c r="CY58" i="20"/>
  <c r="BT58" i="20" s="1"/>
  <c r="CN58" i="20"/>
  <c r="AV58" i="20"/>
  <c r="BO58" i="20"/>
  <c r="BF58" i="20"/>
  <c r="BG58" i="20" s="1"/>
  <c r="CU58" i="20"/>
  <c r="CQ173" i="20"/>
  <c r="CP150" i="20"/>
  <c r="CP173" i="20"/>
  <c r="CN150" i="20"/>
  <c r="CQ127" i="20"/>
  <c r="CP81" i="20"/>
  <c r="CN35" i="20"/>
  <c r="CS81" i="20"/>
  <c r="CN127" i="20"/>
  <c r="CP127" i="20"/>
  <c r="CN81" i="20"/>
  <c r="CS173" i="20"/>
  <c r="CS35" i="20"/>
  <c r="CQ150" i="20"/>
  <c r="CQ35" i="20"/>
  <c r="CS150" i="20"/>
  <c r="CQ81" i="20"/>
  <c r="CP35" i="20"/>
  <c r="CS127" i="20"/>
  <c r="CN173" i="20"/>
  <c r="CW173" i="20"/>
  <c r="CX173" i="20"/>
  <c r="DA173" i="20"/>
  <c r="CY173" i="20"/>
  <c r="CZ173" i="20"/>
  <c r="DB173" i="20"/>
  <c r="CW81" i="20"/>
  <c r="CY150" i="20"/>
  <c r="CZ150" i="20"/>
  <c r="CZ81" i="20"/>
  <c r="DB81" i="20"/>
  <c r="CW150" i="20"/>
  <c r="DA150" i="20"/>
  <c r="CY81" i="20"/>
  <c r="CX81" i="20"/>
  <c r="DB150" i="20"/>
  <c r="DA81" i="20"/>
  <c r="CX150" i="20"/>
  <c r="CY35" i="20"/>
  <c r="CW127" i="20"/>
  <c r="DB127" i="20"/>
  <c r="DA35" i="20"/>
  <c r="CZ35" i="20"/>
  <c r="DA127" i="20"/>
  <c r="CX127" i="20"/>
  <c r="DB35" i="20"/>
  <c r="CX35" i="20"/>
  <c r="CW35" i="20"/>
  <c r="CY127" i="20"/>
  <c r="CZ127" i="20"/>
  <c r="CJ149" i="20"/>
  <c r="CJ148" i="20"/>
  <c r="CJ147" i="20"/>
  <c r="CJ146" i="20"/>
  <c r="CJ145" i="20"/>
  <c r="CJ144" i="20"/>
  <c r="CK144" i="20" s="1"/>
  <c r="CJ126" i="20"/>
  <c r="CJ125" i="20"/>
  <c r="CJ124" i="20"/>
  <c r="CJ123" i="20"/>
  <c r="CJ122" i="20"/>
  <c r="CJ121" i="20"/>
  <c r="CK121" i="20" s="1"/>
  <c r="CJ80" i="20"/>
  <c r="CJ79" i="20"/>
  <c r="CJ78" i="20"/>
  <c r="CJ77" i="20"/>
  <c r="CJ76" i="20"/>
  <c r="CJ75" i="20"/>
  <c r="CK75" i="20" s="1"/>
  <c r="CJ34" i="20"/>
  <c r="CJ33" i="20"/>
  <c r="CJ32" i="20"/>
  <c r="CJ31" i="20"/>
  <c r="CJ30" i="20"/>
  <c r="CJ29" i="20"/>
  <c r="CK29" i="20" s="1"/>
  <c r="CJ11" i="20"/>
  <c r="CJ10" i="20"/>
  <c r="CJ9" i="20"/>
  <c r="CJ8" i="20"/>
  <c r="CJ7" i="20"/>
  <c r="CJ6" i="20"/>
  <c r="CK6" i="20" s="1"/>
  <c r="AH104" i="20" l="1"/>
  <c r="BK58" i="20"/>
  <c r="M104" i="20"/>
  <c r="BY139" i="20"/>
  <c r="BZ139" i="20"/>
  <c r="M163" i="20"/>
  <c r="N139" i="20"/>
  <c r="AF58" i="20"/>
  <c r="CB163" i="20"/>
  <c r="BT94" i="20"/>
  <c r="BS94" i="20"/>
  <c r="CC163" i="20"/>
  <c r="Y163" i="20"/>
  <c r="Z163" i="20"/>
  <c r="AE58" i="20"/>
  <c r="AI104" i="20"/>
  <c r="M58" i="20"/>
  <c r="BK139" i="20"/>
  <c r="AB163" i="20"/>
  <c r="K104" i="20"/>
  <c r="L163" i="20"/>
  <c r="AF139" i="20"/>
  <c r="CF104" i="20"/>
  <c r="BL104" i="20"/>
  <c r="AI139" i="20"/>
  <c r="M94" i="20"/>
  <c r="M47" i="20"/>
  <c r="CC47" i="20"/>
  <c r="CG47" i="20"/>
  <c r="AF94" i="20"/>
  <c r="BK94" i="20"/>
  <c r="Y47" i="20"/>
  <c r="L47" i="20"/>
  <c r="AH47" i="20"/>
  <c r="CF150" i="20"/>
  <c r="BG163" i="20"/>
  <c r="BW139" i="20"/>
  <c r="AH94" i="20"/>
  <c r="CB47" i="20"/>
  <c r="K139" i="20"/>
  <c r="K94" i="20"/>
  <c r="BT47" i="20"/>
  <c r="AI47" i="20"/>
  <c r="CF58" i="20"/>
  <c r="CG81" i="20"/>
  <c r="BS47" i="20"/>
  <c r="CF81" i="20"/>
  <c r="CG58" i="20"/>
  <c r="BT163" i="20"/>
  <c r="BS163" i="20"/>
  <c r="V94" i="20"/>
  <c r="BW163" i="20"/>
  <c r="AC163" i="20"/>
  <c r="BH139" i="20"/>
  <c r="BV47" i="20"/>
  <c r="W104" i="20"/>
  <c r="Z58" i="20"/>
  <c r="AB58" i="20"/>
  <c r="BV104" i="20"/>
  <c r="BV139" i="20"/>
  <c r="CC58" i="20"/>
  <c r="BZ58" i="20"/>
  <c r="AE104" i="20"/>
  <c r="BS139" i="20"/>
  <c r="Z94" i="20"/>
  <c r="N94" i="20"/>
  <c r="BH94" i="20"/>
  <c r="AI94" i="20"/>
  <c r="BY47" i="20"/>
  <c r="Y58" i="20"/>
  <c r="AF163" i="20"/>
  <c r="W94" i="20"/>
  <c r="BZ163" i="20"/>
  <c r="AH139" i="20"/>
  <c r="Z47" i="20"/>
  <c r="CF163" i="20"/>
  <c r="CB58" i="20"/>
  <c r="AI58" i="20"/>
  <c r="L104" i="20"/>
  <c r="BL163" i="20"/>
  <c r="BK163" i="20"/>
  <c r="BY163" i="20"/>
  <c r="L139" i="20"/>
  <c r="BG47" i="20"/>
  <c r="CI47" i="20"/>
  <c r="K58" i="20"/>
  <c r="W58" i="20"/>
  <c r="BH58" i="20"/>
  <c r="AB104" i="20"/>
  <c r="AC139" i="20"/>
  <c r="BG139" i="20"/>
  <c r="L94" i="20"/>
  <c r="V47" i="20"/>
  <c r="BH47" i="20"/>
  <c r="CI94" i="20"/>
  <c r="AH58" i="20"/>
  <c r="BG104" i="20"/>
  <c r="Z104" i="20"/>
  <c r="CC104" i="20"/>
  <c r="W163" i="20"/>
  <c r="AE139" i="20"/>
  <c r="BL139" i="20"/>
  <c r="BG94" i="20"/>
  <c r="BZ94" i="20"/>
  <c r="AC94" i="20"/>
  <c r="AE94" i="20"/>
  <c r="K47" i="20"/>
  <c r="CF35" i="20"/>
  <c r="CF127" i="20"/>
  <c r="V58" i="20"/>
  <c r="AF104" i="20"/>
  <c r="Y104" i="20"/>
  <c r="Y139" i="20"/>
  <c r="Y94" i="20"/>
  <c r="W47" i="20"/>
  <c r="CF173" i="20"/>
  <c r="CI163" i="20"/>
  <c r="BZ104" i="20"/>
  <c r="BH104" i="20"/>
  <c r="BY104" i="20"/>
  <c r="AC104" i="20"/>
  <c r="V163" i="20"/>
  <c r="AH163" i="20"/>
  <c r="N163" i="20"/>
  <c r="AE163" i="20"/>
  <c r="W139" i="20"/>
  <c r="BV94" i="20"/>
  <c r="AC47" i="20"/>
  <c r="AF47" i="20"/>
  <c r="CI58" i="20"/>
  <c r="CF94" i="20"/>
  <c r="BV58" i="20"/>
  <c r="N104" i="20"/>
  <c r="AB139" i="20"/>
  <c r="CB139" i="20"/>
  <c r="CI139" i="20"/>
  <c r="L58" i="20"/>
  <c r="BY58" i="20"/>
  <c r="BW58" i="20"/>
  <c r="AC58" i="20"/>
  <c r="BL58" i="20"/>
  <c r="BK104" i="20"/>
  <c r="BS104" i="20"/>
  <c r="BW104" i="20"/>
  <c r="BV163" i="20"/>
  <c r="BT139" i="20"/>
  <c r="V139" i="20"/>
  <c r="M139" i="20"/>
  <c r="Z139" i="20"/>
  <c r="BL94" i="20"/>
  <c r="AB94" i="20"/>
  <c r="AE47" i="20"/>
  <c r="CI104" i="20"/>
  <c r="CF139" i="20"/>
  <c r="N58" i="20"/>
  <c r="CB104" i="20"/>
  <c r="BH163" i="20"/>
  <c r="CC139" i="20"/>
  <c r="BW94" i="20"/>
  <c r="CF47" i="20"/>
  <c r="F165" i="20"/>
  <c r="AJ165" i="20"/>
  <c r="AD165" i="20"/>
  <c r="CP165" i="20"/>
  <c r="BU165" i="20"/>
  <c r="BE165" i="20"/>
  <c r="J165" i="20"/>
  <c r="BM165" i="20"/>
  <c r="AN165" i="20"/>
  <c r="CT165" i="20"/>
  <c r="CD165" i="20"/>
  <c r="U165" i="20"/>
  <c r="CW165" i="20"/>
  <c r="BH165" i="20" s="1"/>
  <c r="BD165" i="20"/>
  <c r="T165" i="20"/>
  <c r="CU165" i="20"/>
  <c r="AV165" i="20"/>
  <c r="BC165" i="20"/>
  <c r="P165" i="20"/>
  <c r="CS165" i="20"/>
  <c r="BN165" i="20"/>
  <c r="CV165" i="20"/>
  <c r="BP165" i="20"/>
  <c r="AA165" i="20"/>
  <c r="AM165" i="20"/>
  <c r="AZ165" i="20"/>
  <c r="BI165" i="20"/>
  <c r="A165" i="20"/>
  <c r="Q165" i="20"/>
  <c r="AO165" i="20"/>
  <c r="AY165" i="20"/>
  <c r="BJ165" i="20"/>
  <c r="AT165" i="20"/>
  <c r="AQ165" i="20"/>
  <c r="DB165" i="20"/>
  <c r="DA165" i="20"/>
  <c r="CN165" i="20"/>
  <c r="I165" i="20"/>
  <c r="AS165" i="20"/>
  <c r="CQ165" i="20"/>
  <c r="R165" i="20"/>
  <c r="CA165" i="20"/>
  <c r="AW165" i="20"/>
  <c r="H165" i="20"/>
  <c r="BO165" i="20"/>
  <c r="AK165" i="20"/>
  <c r="AU165" i="20"/>
  <c r="CX165" i="20"/>
  <c r="CY165" i="20"/>
  <c r="BT165" i="20" s="1"/>
  <c r="BF165" i="20"/>
  <c r="BG165" i="20" s="1"/>
  <c r="AR165" i="20"/>
  <c r="BB165" i="20"/>
  <c r="AX165" i="20"/>
  <c r="AP165" i="20"/>
  <c r="BA165" i="20"/>
  <c r="CE165" i="20"/>
  <c r="CF165" i="20" s="1"/>
  <c r="BX165" i="20"/>
  <c r="BY165" i="20" s="1"/>
  <c r="AG165" i="20"/>
  <c r="AH165" i="20" s="1"/>
  <c r="CH165" i="20"/>
  <c r="X165" i="20"/>
  <c r="CZ165" i="20"/>
  <c r="BW165" i="20" s="1"/>
  <c r="BR165" i="20"/>
  <c r="BS165" i="20" s="1"/>
  <c r="DC165" i="20"/>
  <c r="CG165" i="20" s="1"/>
  <c r="CR165" i="20"/>
  <c r="W165" i="20" s="1"/>
  <c r="O165" i="20"/>
  <c r="CO165" i="20"/>
  <c r="CI165" i="20" s="1"/>
  <c r="S165" i="20"/>
  <c r="BQ165" i="20"/>
  <c r="AL165" i="20"/>
  <c r="T96" i="20"/>
  <c r="F96" i="20"/>
  <c r="I96" i="20"/>
  <c r="CZ96" i="20"/>
  <c r="H96" i="20"/>
  <c r="BJ96" i="20"/>
  <c r="CO96" i="20"/>
  <c r="AA96" i="20"/>
  <c r="AX96" i="20"/>
  <c r="BE96" i="20"/>
  <c r="AZ96" i="20"/>
  <c r="X96" i="20"/>
  <c r="AD96" i="20"/>
  <c r="BC96" i="20"/>
  <c r="AK96" i="20"/>
  <c r="AR96" i="20"/>
  <c r="BF96" i="20"/>
  <c r="BG96" i="20" s="1"/>
  <c r="BM96" i="20"/>
  <c r="BX96" i="20"/>
  <c r="AY96" i="20"/>
  <c r="AU96" i="20"/>
  <c r="AV96" i="20"/>
  <c r="CX96" i="20"/>
  <c r="BA96" i="20"/>
  <c r="AQ96" i="20"/>
  <c r="BU96" i="20"/>
  <c r="CT96" i="20"/>
  <c r="CD96" i="20"/>
  <c r="CP96" i="20"/>
  <c r="M96" i="20" s="1"/>
  <c r="CQ96" i="20"/>
  <c r="N96" i="20" s="1"/>
  <c r="BD96" i="20"/>
  <c r="BQ96" i="20"/>
  <c r="BN96" i="20"/>
  <c r="R96" i="20"/>
  <c r="BP96" i="20"/>
  <c r="CN96" i="20"/>
  <c r="L96" i="20" s="1"/>
  <c r="CS96" i="20"/>
  <c r="AM96" i="20"/>
  <c r="AL96" i="20"/>
  <c r="CY96" i="20"/>
  <c r="CR96" i="20"/>
  <c r="J96" i="20"/>
  <c r="K96" i="20" s="1"/>
  <c r="CV96" i="20"/>
  <c r="AI96" i="20" s="1"/>
  <c r="Q96" i="20"/>
  <c r="AN96" i="20"/>
  <c r="BR96" i="20"/>
  <c r="BS96" i="20" s="1"/>
  <c r="AS96" i="20"/>
  <c r="U96" i="20"/>
  <c r="CE96" i="20"/>
  <c r="DC96" i="20"/>
  <c r="A96" i="20"/>
  <c r="AO96" i="20"/>
  <c r="CA96" i="20"/>
  <c r="CB96" i="20" s="1"/>
  <c r="BB96" i="20"/>
  <c r="P96" i="20"/>
  <c r="O96" i="20"/>
  <c r="AW96" i="20"/>
  <c r="BO96" i="20"/>
  <c r="CU96" i="20"/>
  <c r="DB96" i="20"/>
  <c r="CC96" i="20" s="1"/>
  <c r="DA96" i="20"/>
  <c r="BZ96" i="20" s="1"/>
  <c r="CH96" i="20"/>
  <c r="CW96" i="20"/>
  <c r="BH96" i="20" s="1"/>
  <c r="BI96" i="20"/>
  <c r="AT96" i="20"/>
  <c r="AJ96" i="20"/>
  <c r="S96" i="20"/>
  <c r="AP96" i="20"/>
  <c r="AG96" i="20"/>
  <c r="AH96" i="20" s="1"/>
  <c r="CH164" i="20"/>
  <c r="CE164" i="20"/>
  <c r="CD164" i="20"/>
  <c r="CO164" i="20"/>
  <c r="CH95" i="20"/>
  <c r="CE95" i="20"/>
  <c r="CD95" i="20"/>
  <c r="CO95" i="20"/>
  <c r="CD48" i="20"/>
  <c r="CO48" i="20"/>
  <c r="CE48" i="20"/>
  <c r="CH48" i="20"/>
  <c r="CH140" i="20"/>
  <c r="CD140" i="20"/>
  <c r="CO140" i="20"/>
  <c r="CE140" i="20"/>
  <c r="CF140" i="20" s="1"/>
  <c r="DC164" i="20"/>
  <c r="CG164" i="20" s="1"/>
  <c r="O164" i="20"/>
  <c r="CR164" i="20"/>
  <c r="CA164" i="20"/>
  <c r="AG164" i="20"/>
  <c r="BQ164" i="20"/>
  <c r="BO164" i="20"/>
  <c r="X164" i="20"/>
  <c r="AZ164" i="20"/>
  <c r="CP164" i="20"/>
  <c r="AL164" i="20"/>
  <c r="CW164" i="20"/>
  <c r="CS164" i="20"/>
  <c r="BU164" i="20"/>
  <c r="CN164" i="20"/>
  <c r="AO164" i="20"/>
  <c r="AD164" i="20"/>
  <c r="BF164" i="20"/>
  <c r="AW164" i="20"/>
  <c r="Q164" i="20"/>
  <c r="CY164" i="20"/>
  <c r="BP164" i="20"/>
  <c r="T164" i="20"/>
  <c r="CQ164" i="20"/>
  <c r="AS164" i="20"/>
  <c r="CU164" i="20"/>
  <c r="BJ164" i="20"/>
  <c r="BE164" i="20"/>
  <c r="BB164" i="20"/>
  <c r="DB164" i="20"/>
  <c r="CC164" i="20" s="1"/>
  <c r="BR164" i="20"/>
  <c r="BS164" i="20" s="1"/>
  <c r="R164" i="20"/>
  <c r="H164" i="20"/>
  <c r="BN164" i="20"/>
  <c r="P164" i="20"/>
  <c r="AK164" i="20"/>
  <c r="BI164" i="20"/>
  <c r="BM164" i="20"/>
  <c r="AJ164" i="20"/>
  <c r="BD164" i="20"/>
  <c r="CZ164" i="20"/>
  <c r="CX164" i="20"/>
  <c r="J164" i="20"/>
  <c r="AT164" i="20"/>
  <c r="CT164" i="20"/>
  <c r="DA164" i="20"/>
  <c r="BZ164" i="20" s="1"/>
  <c r="AX164" i="20"/>
  <c r="AM164" i="20"/>
  <c r="AA164" i="20"/>
  <c r="AB164" i="20" s="1"/>
  <c r="CV164" i="20"/>
  <c r="AU164" i="20"/>
  <c r="I164" i="20"/>
  <c r="S164" i="20"/>
  <c r="U164" i="20"/>
  <c r="AP164" i="20"/>
  <c r="A164" i="20"/>
  <c r="AN164" i="20"/>
  <c r="F164" i="20"/>
  <c r="BA164" i="20"/>
  <c r="AY164" i="20"/>
  <c r="AR164" i="20"/>
  <c r="BC164" i="20"/>
  <c r="AQ164" i="20"/>
  <c r="BX164" i="20"/>
  <c r="BY164" i="20" s="1"/>
  <c r="AV164" i="20"/>
  <c r="DC95" i="20"/>
  <c r="BD95" i="20"/>
  <c r="CQ95" i="20"/>
  <c r="CY95" i="20"/>
  <c r="BI95" i="20"/>
  <c r="BU95" i="20"/>
  <c r="DA95" i="20"/>
  <c r="AN95" i="20"/>
  <c r="AU95" i="20"/>
  <c r="F95" i="20"/>
  <c r="BC95" i="20"/>
  <c r="CA95" i="20"/>
  <c r="CP95" i="20"/>
  <c r="BM95" i="20"/>
  <c r="CT95" i="20"/>
  <c r="AJ95" i="20"/>
  <c r="AR95" i="20"/>
  <c r="U95" i="20"/>
  <c r="AT95" i="20"/>
  <c r="BB95" i="20"/>
  <c r="BJ95" i="20"/>
  <c r="BK95" i="20" s="1"/>
  <c r="T95" i="20"/>
  <c r="CU95" i="20"/>
  <c r="AM95" i="20"/>
  <c r="AL95" i="20"/>
  <c r="AZ95" i="20"/>
  <c r="BP95" i="20"/>
  <c r="AS95" i="20"/>
  <c r="BA95" i="20"/>
  <c r="CS95" i="20"/>
  <c r="X95" i="20"/>
  <c r="O95" i="20"/>
  <c r="AD95" i="20"/>
  <c r="AK95" i="20"/>
  <c r="BN95" i="20"/>
  <c r="BX95" i="20"/>
  <c r="BO95" i="20"/>
  <c r="BF95" i="20"/>
  <c r="P95" i="20"/>
  <c r="CV95" i="20"/>
  <c r="J95" i="20"/>
  <c r="AP95" i="20"/>
  <c r="AX95" i="20"/>
  <c r="BE95" i="20"/>
  <c r="R95" i="20"/>
  <c r="H95" i="20"/>
  <c r="CW95" i="20"/>
  <c r="CZ95" i="20"/>
  <c r="Q95" i="20"/>
  <c r="AG95" i="20"/>
  <c r="AO95" i="20"/>
  <c r="AW95" i="20"/>
  <c r="CX95" i="20"/>
  <c r="BL95" i="20" s="1"/>
  <c r="CN95" i="20"/>
  <c r="CR95" i="20"/>
  <c r="W95" i="20" s="1"/>
  <c r="I95" i="20"/>
  <c r="S95" i="20"/>
  <c r="AA95" i="20"/>
  <c r="AQ95" i="20"/>
  <c r="AY95" i="20"/>
  <c r="BR95" i="20"/>
  <c r="BQ95" i="20"/>
  <c r="DB95" i="20"/>
  <c r="A95" i="20"/>
  <c r="AV95" i="20"/>
  <c r="D49" i="20"/>
  <c r="D50" i="20" s="1"/>
  <c r="DC48" i="20"/>
  <c r="CG48" i="20" s="1"/>
  <c r="F48" i="20"/>
  <c r="CY48" i="20"/>
  <c r="R48" i="20"/>
  <c r="AP48" i="20"/>
  <c r="AN48" i="20"/>
  <c r="AD48" i="20"/>
  <c r="AK48" i="20"/>
  <c r="BQ48" i="20"/>
  <c r="AL48" i="20"/>
  <c r="CZ48" i="20"/>
  <c r="BA48" i="20"/>
  <c r="BP48" i="20"/>
  <c r="BR48" i="20"/>
  <c r="BC48" i="20"/>
  <c r="AU48" i="20"/>
  <c r="CP48" i="20"/>
  <c r="AA48" i="20"/>
  <c r="H48" i="20"/>
  <c r="AQ48" i="20"/>
  <c r="BO48" i="20"/>
  <c r="BU48" i="20"/>
  <c r="BF48" i="20"/>
  <c r="CX48" i="20"/>
  <c r="BB48" i="20"/>
  <c r="X48" i="20"/>
  <c r="CV48" i="20"/>
  <c r="AZ48" i="20"/>
  <c r="AJ48" i="20"/>
  <c r="CN48" i="20"/>
  <c r="AS48" i="20"/>
  <c r="BI48" i="20"/>
  <c r="BN48" i="20"/>
  <c r="DB48" i="20"/>
  <c r="CR48" i="20"/>
  <c r="BX48" i="20"/>
  <c r="BY48" i="20" s="1"/>
  <c r="AW48" i="20"/>
  <c r="AR48" i="20"/>
  <c r="CS48" i="20"/>
  <c r="CU48" i="20"/>
  <c r="A48" i="20"/>
  <c r="I48" i="20"/>
  <c r="U48" i="20"/>
  <c r="P48" i="20"/>
  <c r="CW48" i="20"/>
  <c r="S48" i="20"/>
  <c r="DA48" i="20"/>
  <c r="BZ48" i="20" s="1"/>
  <c r="CA48" i="20"/>
  <c r="CB48" i="20" s="1"/>
  <c r="BE48" i="20"/>
  <c r="BD48" i="20"/>
  <c r="CQ48" i="20"/>
  <c r="AM48" i="20"/>
  <c r="AY48" i="20"/>
  <c r="J48" i="20"/>
  <c r="AV48" i="20"/>
  <c r="T48" i="20"/>
  <c r="CT48" i="20"/>
  <c r="O48" i="20"/>
  <c r="AT48" i="20"/>
  <c r="BM48" i="20"/>
  <c r="AG48" i="20"/>
  <c r="AX48" i="20"/>
  <c r="Q48" i="20"/>
  <c r="BJ48" i="20"/>
  <c r="BK48" i="20" s="1"/>
  <c r="AO48" i="20"/>
  <c r="D141" i="20"/>
  <c r="D142" i="20" s="1"/>
  <c r="DC140" i="20"/>
  <c r="CG140" i="20" s="1"/>
  <c r="H140" i="20"/>
  <c r="AM140" i="20"/>
  <c r="AO140" i="20"/>
  <c r="AZ140" i="20"/>
  <c r="AY140" i="20"/>
  <c r="AK140" i="20"/>
  <c r="BJ140" i="20"/>
  <c r="U140" i="20"/>
  <c r="AN140" i="20"/>
  <c r="CA140" i="20"/>
  <c r="AD140" i="20"/>
  <c r="BB140" i="20"/>
  <c r="AL140" i="20"/>
  <c r="CP140" i="20"/>
  <c r="I140" i="20"/>
  <c r="BA140" i="20"/>
  <c r="CW140" i="20"/>
  <c r="O140" i="20"/>
  <c r="BR140" i="20"/>
  <c r="CX140" i="20"/>
  <c r="DA140" i="20"/>
  <c r="BI140" i="20"/>
  <c r="T140" i="20"/>
  <c r="AS140" i="20"/>
  <c r="BP140" i="20"/>
  <c r="S140" i="20"/>
  <c r="BC140" i="20"/>
  <c r="BU140" i="20"/>
  <c r="F140" i="20"/>
  <c r="BM140" i="20"/>
  <c r="AR140" i="20"/>
  <c r="CN140" i="20"/>
  <c r="Q140" i="20"/>
  <c r="CZ140" i="20"/>
  <c r="BQ140" i="20"/>
  <c r="BE140" i="20"/>
  <c r="AJ140" i="20"/>
  <c r="BD140" i="20"/>
  <c r="A140" i="20"/>
  <c r="BN140" i="20"/>
  <c r="AW140" i="20"/>
  <c r="X140" i="20"/>
  <c r="BF140" i="20"/>
  <c r="AV140" i="20"/>
  <c r="AX140" i="20"/>
  <c r="AG140" i="20"/>
  <c r="AU140" i="20"/>
  <c r="AP140" i="20"/>
  <c r="CT140" i="20"/>
  <c r="J140" i="20"/>
  <c r="P140" i="20"/>
  <c r="BO140" i="20"/>
  <c r="R140" i="20"/>
  <c r="CS140" i="20"/>
  <c r="CR140" i="20"/>
  <c r="CV140" i="20"/>
  <c r="AQ140" i="20"/>
  <c r="CY140" i="20"/>
  <c r="BT140" i="20" s="1"/>
  <c r="AT140" i="20"/>
  <c r="DB140" i="20"/>
  <c r="BX140" i="20"/>
  <c r="AA140" i="20"/>
  <c r="CQ140" i="20"/>
  <c r="N140" i="20" s="1"/>
  <c r="CU140" i="20"/>
  <c r="CM8" i="20"/>
  <c r="CK8" i="20"/>
  <c r="CL8" i="20"/>
  <c r="CM10" i="20"/>
  <c r="CL10" i="20"/>
  <c r="CK10" i="20"/>
  <c r="CM7" i="20"/>
  <c r="CL7" i="20"/>
  <c r="CK7" i="20"/>
  <c r="CM11" i="20"/>
  <c r="CL11" i="20"/>
  <c r="CK11" i="20"/>
  <c r="CL80" i="20"/>
  <c r="CK80" i="20"/>
  <c r="CM80" i="20"/>
  <c r="CM149" i="20"/>
  <c r="CK149" i="20"/>
  <c r="CL149" i="20"/>
  <c r="CM121" i="20"/>
  <c r="CL121" i="20"/>
  <c r="CM9" i="20"/>
  <c r="CK9" i="20"/>
  <c r="CL9" i="20"/>
  <c r="CM34" i="20"/>
  <c r="CL34" i="20"/>
  <c r="CK34" i="20"/>
  <c r="CM126" i="20"/>
  <c r="CL126" i="20"/>
  <c r="CK126" i="20"/>
  <c r="CM29" i="20"/>
  <c r="CL29" i="20"/>
  <c r="CM6" i="20"/>
  <c r="CL6" i="20"/>
  <c r="CL75" i="20"/>
  <c r="CM75" i="20"/>
  <c r="CM144" i="20"/>
  <c r="CL144" i="20"/>
  <c r="CC48" i="20" l="1"/>
  <c r="AH140" i="20"/>
  <c r="CB164" i="20"/>
  <c r="BY140" i="20"/>
  <c r="AB95" i="20"/>
  <c r="K48" i="20"/>
  <c r="BW95" i="20"/>
  <c r="AI165" i="20"/>
  <c r="BT96" i="20"/>
  <c r="BL164" i="20"/>
  <c r="CI96" i="20"/>
  <c r="Y165" i="20"/>
  <c r="BZ165" i="20"/>
  <c r="K140" i="20"/>
  <c r="BH95" i="20"/>
  <c r="AF140" i="20"/>
  <c r="AI140" i="20"/>
  <c r="L140" i="20"/>
  <c r="N48" i="20"/>
  <c r="BL165" i="20"/>
  <c r="AC164" i="20"/>
  <c r="CG96" i="20"/>
  <c r="Z140" i="20"/>
  <c r="M140" i="20"/>
  <c r="AC48" i="20"/>
  <c r="CF96" i="20"/>
  <c r="AH95" i="20"/>
  <c r="CG95" i="20"/>
  <c r="AI164" i="20"/>
  <c r="BG140" i="20"/>
  <c r="BV48" i="20"/>
  <c r="AI95" i="20"/>
  <c r="BW164" i="20"/>
  <c r="L48" i="20"/>
  <c r="BH48" i="20"/>
  <c r="AC140" i="20"/>
  <c r="BG95" i="20"/>
  <c r="BS95" i="20"/>
  <c r="AC96" i="20"/>
  <c r="N165" i="20"/>
  <c r="BY95" i="20"/>
  <c r="AB140" i="20"/>
  <c r="K164" i="20"/>
  <c r="BK164" i="20"/>
  <c r="CF48" i="20"/>
  <c r="V96" i="20"/>
  <c r="AB96" i="20"/>
  <c r="L165" i="20"/>
  <c r="CC140" i="20"/>
  <c r="BL140" i="20"/>
  <c r="BZ140" i="20"/>
  <c r="AF48" i="20"/>
  <c r="BL48" i="20"/>
  <c r="V95" i="20"/>
  <c r="W164" i="20"/>
  <c r="BV165" i="20"/>
  <c r="BV140" i="20"/>
  <c r="Z48" i="20"/>
  <c r="BG48" i="20"/>
  <c r="AE48" i="20"/>
  <c r="K95" i="20"/>
  <c r="AE95" i="20"/>
  <c r="AF164" i="20"/>
  <c r="BG164" i="20"/>
  <c r="M164" i="20"/>
  <c r="CI48" i="20"/>
  <c r="CF164" i="20"/>
  <c r="BL96" i="20"/>
  <c r="Z165" i="20"/>
  <c r="V165" i="20"/>
  <c r="M165" i="20"/>
  <c r="BS140" i="20"/>
  <c r="AE140" i="20"/>
  <c r="BS48" i="20"/>
  <c r="AE164" i="20"/>
  <c r="BK96" i="20"/>
  <c r="CC165" i="20"/>
  <c r="AE165" i="20"/>
  <c r="Y140" i="20"/>
  <c r="BW140" i="20"/>
  <c r="CB140" i="20"/>
  <c r="AH48" i="20"/>
  <c r="CC95" i="20"/>
  <c r="Y95" i="20"/>
  <c r="AF95" i="20"/>
  <c r="AC95" i="20"/>
  <c r="BZ95" i="20"/>
  <c r="N164" i="20"/>
  <c r="Y164" i="20"/>
  <c r="CI95" i="20"/>
  <c r="Z96" i="20"/>
  <c r="AE96" i="20"/>
  <c r="CB165" i="20"/>
  <c r="AC165" i="20"/>
  <c r="BH140" i="20"/>
  <c r="L95" i="20"/>
  <c r="Z95" i="20"/>
  <c r="BV95" i="20"/>
  <c r="L164" i="20"/>
  <c r="CI140" i="20"/>
  <c r="Y96" i="20"/>
  <c r="BW96" i="20"/>
  <c r="V140" i="20"/>
  <c r="V48" i="20"/>
  <c r="W48" i="20"/>
  <c r="AI48" i="20"/>
  <c r="BW48" i="20"/>
  <c r="BT48" i="20"/>
  <c r="M95" i="20"/>
  <c r="V164" i="20"/>
  <c r="BV164" i="20"/>
  <c r="CF95" i="20"/>
  <c r="AF96" i="20"/>
  <c r="BY96" i="20"/>
  <c r="BK165" i="20"/>
  <c r="AB165" i="20"/>
  <c r="AF165" i="20"/>
  <c r="W140" i="20"/>
  <c r="BK140" i="20"/>
  <c r="Y48" i="20"/>
  <c r="AB48" i="20"/>
  <c r="CB95" i="20"/>
  <c r="BT95" i="20"/>
  <c r="BT164" i="20"/>
  <c r="Z164" i="20"/>
  <c r="AH164" i="20"/>
  <c r="BV96" i="20"/>
  <c r="K165" i="20"/>
  <c r="M48" i="20"/>
  <c r="N95" i="20"/>
  <c r="BH164" i="20"/>
  <c r="CI164" i="20"/>
  <c r="W96" i="20"/>
  <c r="U142" i="20"/>
  <c r="V142" i="20" s="1"/>
  <c r="F142" i="20"/>
  <c r="CQ142" i="20"/>
  <c r="BM142" i="20"/>
  <c r="X142" i="20"/>
  <c r="P142" i="20"/>
  <c r="AO142" i="20"/>
  <c r="AR142" i="20"/>
  <c r="AQ142" i="20"/>
  <c r="AX142" i="20"/>
  <c r="BE142" i="20"/>
  <c r="J142" i="20"/>
  <c r="BI142" i="20"/>
  <c r="I142" i="20"/>
  <c r="BR142" i="20"/>
  <c r="AN142" i="20"/>
  <c r="AT142" i="20"/>
  <c r="CN142" i="20"/>
  <c r="H142" i="20"/>
  <c r="DA142" i="20"/>
  <c r="AY142" i="20"/>
  <c r="BN142" i="20"/>
  <c r="CR142" i="20"/>
  <c r="W142" i="20" s="1"/>
  <c r="CY142" i="20"/>
  <c r="AV142" i="20"/>
  <c r="BF142" i="20"/>
  <c r="T142" i="20"/>
  <c r="BB142" i="20"/>
  <c r="AG142" i="20"/>
  <c r="CD142" i="20"/>
  <c r="CZ142" i="20"/>
  <c r="AP142" i="20"/>
  <c r="R142" i="20"/>
  <c r="CT142" i="20"/>
  <c r="AZ142" i="20"/>
  <c r="BA142" i="20"/>
  <c r="BJ142" i="20"/>
  <c r="BK142" i="20" s="1"/>
  <c r="CH142" i="20"/>
  <c r="CV142" i="20"/>
  <c r="BX142" i="20"/>
  <c r="AL142" i="20"/>
  <c r="AU142" i="20"/>
  <c r="BC142" i="20"/>
  <c r="CS142" i="20"/>
  <c r="BD142" i="20"/>
  <c r="CX142" i="20"/>
  <c r="AK142" i="20"/>
  <c r="CU142" i="20"/>
  <c r="BP142" i="20"/>
  <c r="AA142" i="20"/>
  <c r="AD142" i="20"/>
  <c r="Q142" i="20"/>
  <c r="AM142" i="20"/>
  <c r="S142" i="20"/>
  <c r="BU142" i="20"/>
  <c r="O142" i="20"/>
  <c r="CA142" i="20"/>
  <c r="DC142" i="20"/>
  <c r="CG142" i="20" s="1"/>
  <c r="A142" i="20"/>
  <c r="DB142" i="20"/>
  <c r="CE142" i="20"/>
  <c r="CF142" i="20" s="1"/>
  <c r="CW142" i="20"/>
  <c r="CO142" i="20"/>
  <c r="CI142" i="20" s="1"/>
  <c r="AS142" i="20"/>
  <c r="BQ142" i="20"/>
  <c r="CP142" i="20"/>
  <c r="M142" i="20" s="1"/>
  <c r="AW142" i="20"/>
  <c r="BO142" i="20"/>
  <c r="AJ142" i="20"/>
  <c r="F50" i="20"/>
  <c r="U50" i="20"/>
  <c r="AR50" i="20"/>
  <c r="CV50" i="20"/>
  <c r="BB50" i="20"/>
  <c r="BI50" i="20"/>
  <c r="BA50" i="20"/>
  <c r="CO50" i="20"/>
  <c r="AQ50" i="20"/>
  <c r="I50" i="20"/>
  <c r="BJ50" i="20"/>
  <c r="BR50" i="20"/>
  <c r="AD50" i="20"/>
  <c r="CN50" i="20"/>
  <c r="BN50" i="20"/>
  <c r="BQ50" i="20"/>
  <c r="BU50" i="20"/>
  <c r="BF50" i="20"/>
  <c r="AM50" i="20"/>
  <c r="AZ50" i="20"/>
  <c r="AJ50" i="20"/>
  <c r="CP50" i="20"/>
  <c r="M50" i="20" s="1"/>
  <c r="BD50" i="20"/>
  <c r="CE50" i="20"/>
  <c r="BO50" i="20"/>
  <c r="AY50" i="20"/>
  <c r="CH50" i="20"/>
  <c r="BM50" i="20"/>
  <c r="X50" i="20"/>
  <c r="H50" i="20"/>
  <c r="BP50" i="20"/>
  <c r="CY50" i="20"/>
  <c r="O50" i="20"/>
  <c r="DC50" i="20"/>
  <c r="CU50" i="20"/>
  <c r="DB50" i="20"/>
  <c r="CT50" i="20"/>
  <c r="CD50" i="20"/>
  <c r="CQ50" i="20"/>
  <c r="N50" i="20" s="1"/>
  <c r="CZ50" i="20"/>
  <c r="BW50" i="20" s="1"/>
  <c r="AU50" i="20"/>
  <c r="S50" i="20"/>
  <c r="A50" i="20"/>
  <c r="R50" i="20"/>
  <c r="J50" i="20"/>
  <c r="K50" i="20" s="1"/>
  <c r="DA50" i="20"/>
  <c r="CS50" i="20"/>
  <c r="BC50" i="20"/>
  <c r="BX50" i="20"/>
  <c r="T50" i="20"/>
  <c r="AV50" i="20"/>
  <c r="AN50" i="20"/>
  <c r="AS50" i="20"/>
  <c r="AK50" i="20"/>
  <c r="Q50" i="20"/>
  <c r="CR50" i="20"/>
  <c r="AL50" i="20"/>
  <c r="CA50" i="20"/>
  <c r="CB50" i="20" s="1"/>
  <c r="AX50" i="20"/>
  <c r="AP50" i="20"/>
  <c r="AW50" i="20"/>
  <c r="AO50" i="20"/>
  <c r="AG50" i="20"/>
  <c r="AH50" i="20" s="1"/>
  <c r="CW50" i="20"/>
  <c r="AT50" i="20"/>
  <c r="CX50" i="20"/>
  <c r="BE50" i="20"/>
  <c r="P50" i="20"/>
  <c r="AA50" i="20"/>
  <c r="CH49" i="20"/>
  <c r="CO49" i="20"/>
  <c r="CD49" i="20"/>
  <c r="CE49" i="20"/>
  <c r="CD141" i="20"/>
  <c r="CO141" i="20"/>
  <c r="CH141" i="20"/>
  <c r="CE141" i="20"/>
  <c r="DC141" i="20"/>
  <c r="BI141" i="20"/>
  <c r="CS141" i="20"/>
  <c r="DA141" i="20"/>
  <c r="CR141" i="20"/>
  <c r="CP141" i="20"/>
  <c r="J141" i="20"/>
  <c r="BF141" i="20"/>
  <c r="CQ141" i="20"/>
  <c r="O141" i="20"/>
  <c r="P141" i="20"/>
  <c r="CT141" i="20"/>
  <c r="H141" i="20"/>
  <c r="BC141" i="20"/>
  <c r="BX141" i="20"/>
  <c r="BO141" i="20"/>
  <c r="BM141" i="20"/>
  <c r="BN141" i="20"/>
  <c r="CW141" i="20"/>
  <c r="AD141" i="20"/>
  <c r="AT141" i="20"/>
  <c r="AG141" i="20"/>
  <c r="BP141" i="20"/>
  <c r="AZ141" i="20"/>
  <c r="AW141" i="20"/>
  <c r="CX141" i="20"/>
  <c r="BL141" i="20" s="1"/>
  <c r="AX141" i="20"/>
  <c r="CY141" i="20"/>
  <c r="CZ141" i="20"/>
  <c r="X141" i="20"/>
  <c r="AK141" i="20"/>
  <c r="BR141" i="20"/>
  <c r="U141" i="20"/>
  <c r="BJ141" i="20"/>
  <c r="BK141" i="20" s="1"/>
  <c r="AJ141" i="20"/>
  <c r="CN141" i="20"/>
  <c r="CA141" i="20"/>
  <c r="BU141" i="20"/>
  <c r="AP141" i="20"/>
  <c r="BB141" i="20"/>
  <c r="R141" i="20"/>
  <c r="AR141" i="20"/>
  <c r="AQ141" i="20"/>
  <c r="BE141" i="20"/>
  <c r="BA141" i="20"/>
  <c r="CV141" i="20"/>
  <c r="BD141" i="20"/>
  <c r="AN141" i="20"/>
  <c r="BQ141" i="20"/>
  <c r="F141" i="20"/>
  <c r="T141" i="20"/>
  <c r="S141" i="20"/>
  <c r="AO141" i="20"/>
  <c r="AS141" i="20"/>
  <c r="AY141" i="20"/>
  <c r="AU141" i="20"/>
  <c r="AL141" i="20"/>
  <c r="A141" i="20"/>
  <c r="CU141" i="20"/>
  <c r="DB141" i="20"/>
  <c r="AA141" i="20"/>
  <c r="AV141" i="20"/>
  <c r="Q141" i="20"/>
  <c r="AM141" i="20"/>
  <c r="I141" i="20"/>
  <c r="DC49" i="20"/>
  <c r="CG49" i="20" s="1"/>
  <c r="U49" i="20"/>
  <c r="BC49" i="20"/>
  <c r="AO49" i="20"/>
  <c r="CQ49" i="20"/>
  <c r="CP49" i="20"/>
  <c r="M49" i="20" s="1"/>
  <c r="AJ49" i="20"/>
  <c r="AT49" i="20"/>
  <c r="AS49" i="20"/>
  <c r="BI49" i="20"/>
  <c r="A49" i="20"/>
  <c r="BP49" i="20"/>
  <c r="I49" i="20"/>
  <c r="X49" i="20"/>
  <c r="BU49" i="20"/>
  <c r="BM49" i="20"/>
  <c r="J49" i="20"/>
  <c r="DB49" i="20"/>
  <c r="AL49" i="20"/>
  <c r="AD49" i="20"/>
  <c r="CU49" i="20"/>
  <c r="BE49" i="20"/>
  <c r="CA49" i="20"/>
  <c r="AM49" i="20"/>
  <c r="O49" i="20"/>
  <c r="AA49" i="20"/>
  <c r="DA49" i="20"/>
  <c r="AV49" i="20"/>
  <c r="AR49" i="20"/>
  <c r="H49" i="20"/>
  <c r="CV49" i="20"/>
  <c r="BD49" i="20"/>
  <c r="BN49" i="20"/>
  <c r="BQ49" i="20"/>
  <c r="P49" i="20"/>
  <c r="CW49" i="20"/>
  <c r="AW49" i="20"/>
  <c r="CT49" i="20"/>
  <c r="AG49" i="20"/>
  <c r="AZ49" i="20"/>
  <c r="T49" i="20"/>
  <c r="AX49" i="20"/>
  <c r="BA49" i="20"/>
  <c r="CZ49" i="20"/>
  <c r="CN49" i="20"/>
  <c r="L49" i="20" s="1"/>
  <c r="BF49" i="20"/>
  <c r="BG49" i="20" s="1"/>
  <c r="AY49" i="20"/>
  <c r="AP49" i="20"/>
  <c r="CR49" i="20"/>
  <c r="W49" i="20" s="1"/>
  <c r="BO49" i="20"/>
  <c r="BR49" i="20"/>
  <c r="CY49" i="20"/>
  <c r="AQ49" i="20"/>
  <c r="BX49" i="20"/>
  <c r="BY49" i="20" s="1"/>
  <c r="BB49" i="20"/>
  <c r="R49" i="20"/>
  <c r="AU49" i="20"/>
  <c r="BJ49" i="20"/>
  <c r="BK49" i="20" s="1"/>
  <c r="Q49" i="20"/>
  <c r="F49" i="20"/>
  <c r="AN49" i="20"/>
  <c r="AK49" i="20"/>
  <c r="CX49" i="20"/>
  <c r="BL49" i="20" s="1"/>
  <c r="CS49" i="20"/>
  <c r="Z49" i="20" s="1"/>
  <c r="S49" i="20"/>
  <c r="DI8" i="20"/>
  <c r="DI10" i="20"/>
  <c r="DI14" i="20"/>
  <c r="DI13" i="20"/>
  <c r="CC50" i="20" l="1"/>
  <c r="BL50" i="20"/>
  <c r="E144" i="20"/>
  <c r="E145" i="20" s="1"/>
  <c r="E146" i="20" s="1"/>
  <c r="E147" i="20" s="1"/>
  <c r="E148" i="20" s="1"/>
  <c r="E149" i="20" s="1"/>
  <c r="E150" i="20" s="1"/>
  <c r="E151" i="20" s="1"/>
  <c r="E152" i="20" s="1"/>
  <c r="E153" i="20" s="1"/>
  <c r="E154" i="20" s="1"/>
  <c r="E155" i="20" s="1"/>
  <c r="E156" i="20" s="1"/>
  <c r="E157" i="20" s="1"/>
  <c r="E158" i="20" s="1"/>
  <c r="E159" i="20" s="1"/>
  <c r="E160" i="20" s="1"/>
  <c r="E161" i="20" s="1"/>
  <c r="E162" i="20" s="1"/>
  <c r="E163" i="20" s="1"/>
  <c r="E164" i="20" s="1"/>
  <c r="E165" i="20" s="1"/>
  <c r="E428" i="20"/>
  <c r="E429" i="20"/>
  <c r="E424" i="20"/>
  <c r="E167" i="20"/>
  <c r="E168" i="20" s="1"/>
  <c r="E169" i="20" s="1"/>
  <c r="E170" i="20" s="1"/>
  <c r="E171" i="20" s="1"/>
  <c r="E172" i="20" s="1"/>
  <c r="E173" i="20" s="1"/>
  <c r="E174" i="20" s="1"/>
  <c r="E175" i="20" s="1"/>
  <c r="E176" i="20" s="1"/>
  <c r="E177" i="20" s="1"/>
  <c r="E178" i="20" s="1"/>
  <c r="E179" i="20" s="1"/>
  <c r="E180" i="20" s="1"/>
  <c r="E181" i="20" s="1"/>
  <c r="E182" i="20" s="1"/>
  <c r="E183" i="20" s="1"/>
  <c r="E184" i="20" s="1"/>
  <c r="E185" i="20" s="1"/>
  <c r="E186" i="20" s="1"/>
  <c r="E187" i="20" s="1"/>
  <c r="E188" i="20" s="1"/>
  <c r="E430" i="20"/>
  <c r="E75" i="20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95" i="20" s="1"/>
  <c r="E96" i="20" s="1"/>
  <c r="E431" i="20"/>
  <c r="E422" i="20"/>
  <c r="BH142" i="20"/>
  <c r="E426" i="20"/>
  <c r="E432" i="20"/>
  <c r="K142" i="20"/>
  <c r="BG142" i="20"/>
  <c r="AB141" i="20"/>
  <c r="L142" i="20"/>
  <c r="AI142" i="20"/>
  <c r="CC141" i="20"/>
  <c r="AF141" i="20"/>
  <c r="BH50" i="20"/>
  <c r="CG50" i="20"/>
  <c r="AC49" i="20"/>
  <c r="Y49" i="20"/>
  <c r="BZ50" i="20"/>
  <c r="AE142" i="20"/>
  <c r="AH49" i="20"/>
  <c r="AI49" i="20"/>
  <c r="CB49" i="20"/>
  <c r="BV49" i="20"/>
  <c r="BS141" i="20"/>
  <c r="BG141" i="20"/>
  <c r="CF141" i="20"/>
  <c r="AB50" i="20"/>
  <c r="AC50" i="20"/>
  <c r="Y50" i="20"/>
  <c r="AE50" i="20"/>
  <c r="AB142" i="20"/>
  <c r="AC142" i="20"/>
  <c r="BS50" i="20"/>
  <c r="BK50" i="20"/>
  <c r="BT142" i="20"/>
  <c r="BH49" i="20"/>
  <c r="BT49" i="20"/>
  <c r="BS49" i="20"/>
  <c r="BY50" i="20"/>
  <c r="AB49" i="20"/>
  <c r="V49" i="20"/>
  <c r="BH141" i="20"/>
  <c r="BT50" i="20"/>
  <c r="CF50" i="20"/>
  <c r="CI50" i="20"/>
  <c r="AH142" i="20"/>
  <c r="CC49" i="20"/>
  <c r="Z141" i="20"/>
  <c r="W50" i="20"/>
  <c r="Y142" i="20"/>
  <c r="K49" i="20"/>
  <c r="CI49" i="20"/>
  <c r="Z50" i="20"/>
  <c r="CC142" i="20"/>
  <c r="Z142" i="20"/>
  <c r="BZ142" i="20"/>
  <c r="V141" i="20"/>
  <c r="N141" i="20"/>
  <c r="CG141" i="20"/>
  <c r="L50" i="20"/>
  <c r="N142" i="20"/>
  <c r="BY141" i="20"/>
  <c r="K141" i="20"/>
  <c r="AI50" i="20"/>
  <c r="CB142" i="20"/>
  <c r="AF49" i="20"/>
  <c r="N49" i="20"/>
  <c r="AI141" i="20"/>
  <c r="BV141" i="20"/>
  <c r="Y141" i="20"/>
  <c r="AH141" i="20"/>
  <c r="M141" i="20"/>
  <c r="CI141" i="20"/>
  <c r="AF50" i="20"/>
  <c r="AF142" i="20"/>
  <c r="BY142" i="20"/>
  <c r="BW49" i="20"/>
  <c r="AE49" i="20"/>
  <c r="CB141" i="20"/>
  <c r="BW141" i="20"/>
  <c r="W141" i="20"/>
  <c r="BG50" i="20"/>
  <c r="V50" i="20"/>
  <c r="BV142" i="20"/>
  <c r="BW142" i="20"/>
  <c r="BS142" i="20"/>
  <c r="BZ49" i="20"/>
  <c r="L141" i="20"/>
  <c r="BT141" i="20"/>
  <c r="AE141" i="20"/>
  <c r="AC141" i="20"/>
  <c r="BZ141" i="20"/>
  <c r="CF49" i="20"/>
  <c r="BV50" i="20"/>
  <c r="BL142" i="20"/>
  <c r="E29" i="20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338" i="20"/>
  <c r="E371" i="20"/>
  <c r="E360" i="20"/>
  <c r="E294" i="20"/>
  <c r="E393" i="20"/>
  <c r="E404" i="20"/>
  <c r="E327" i="20"/>
  <c r="E316" i="20"/>
  <c r="E305" i="20"/>
  <c r="E382" i="20"/>
  <c r="E283" i="20"/>
  <c r="E349" i="20"/>
  <c r="DI18" i="20"/>
  <c r="DI22" i="20"/>
  <c r="DI23" i="20"/>
  <c r="E413" i="20"/>
  <c r="E418" i="20"/>
  <c r="E417" i="20"/>
  <c r="E408" i="20"/>
  <c r="DI24" i="20"/>
  <c r="E419" i="20"/>
  <c r="DI25" i="20"/>
  <c r="DI16" i="20"/>
  <c r="E411" i="20"/>
  <c r="E420" i="20"/>
  <c r="DI26" i="20"/>
  <c r="DI20" i="20"/>
  <c r="E415" i="20"/>
  <c r="E421" i="20"/>
  <c r="E402" i="20"/>
  <c r="E407" i="20"/>
  <c r="E406" i="20"/>
  <c r="E405" i="20"/>
  <c r="E410" i="20"/>
  <c r="E409" i="20"/>
  <c r="E400" i="20"/>
  <c r="E401" i="20"/>
  <c r="E389" i="20"/>
  <c r="E398" i="20"/>
  <c r="E390" i="20"/>
  <c r="E379" i="20"/>
  <c r="E378" i="20"/>
  <c r="E387" i="20"/>
  <c r="E391" i="20"/>
  <c r="E396" i="20"/>
  <c r="E395" i="20"/>
  <c r="E384" i="20"/>
  <c r="E380" i="20"/>
  <c r="E385" i="20"/>
  <c r="E375" i="20"/>
  <c r="E397" i="20"/>
  <c r="E386" i="20"/>
  <c r="E399" i="20"/>
  <c r="E394" i="20"/>
  <c r="E383" i="20"/>
  <c r="E388" i="20"/>
  <c r="E373" i="20"/>
  <c r="E369" i="20"/>
  <c r="E374" i="20"/>
  <c r="E367" i="20"/>
  <c r="E368" i="20"/>
  <c r="E376" i="20"/>
  <c r="E372" i="20"/>
  <c r="E377" i="20"/>
  <c r="E358" i="20"/>
  <c r="E362" i="20"/>
  <c r="E363" i="20"/>
  <c r="E353" i="20"/>
  <c r="E364" i="20"/>
  <c r="E356" i="20"/>
  <c r="E357" i="20"/>
  <c r="E365" i="20"/>
  <c r="E361" i="20"/>
  <c r="E366" i="20"/>
  <c r="E346" i="20"/>
  <c r="E345" i="20"/>
  <c r="E354" i="20"/>
  <c r="E352" i="20"/>
  <c r="E351" i="20"/>
  <c r="E347" i="20"/>
  <c r="E350" i="20"/>
  <c r="E355" i="20"/>
  <c r="E340" i="20"/>
  <c r="E336" i="20"/>
  <c r="E341" i="20"/>
  <c r="E331" i="20"/>
  <c r="E342" i="20"/>
  <c r="E335" i="20"/>
  <c r="E343" i="20"/>
  <c r="E334" i="20"/>
  <c r="E344" i="20"/>
  <c r="E339" i="20"/>
  <c r="E330" i="20"/>
  <c r="E325" i="20"/>
  <c r="E329" i="20"/>
  <c r="E323" i="20"/>
  <c r="E324" i="20"/>
  <c r="E332" i="20"/>
  <c r="E333" i="20"/>
  <c r="E328" i="20"/>
  <c r="E321" i="20"/>
  <c r="E313" i="20"/>
  <c r="E312" i="20"/>
  <c r="E314" i="20"/>
  <c r="E319" i="20"/>
  <c r="E318" i="20"/>
  <c r="E309" i="20"/>
  <c r="E320" i="20"/>
  <c r="E322" i="20"/>
  <c r="E317" i="20"/>
  <c r="E301" i="20"/>
  <c r="E302" i="20"/>
  <c r="E310" i="20"/>
  <c r="E308" i="20"/>
  <c r="E307" i="20"/>
  <c r="E303" i="20"/>
  <c r="E300" i="20"/>
  <c r="E311" i="20"/>
  <c r="E306" i="20"/>
  <c r="E296" i="20"/>
  <c r="E297" i="20"/>
  <c r="E292" i="20"/>
  <c r="E291" i="20"/>
  <c r="E290" i="20"/>
  <c r="E299" i="20"/>
  <c r="E295" i="20"/>
  <c r="E282" i="20"/>
  <c r="E298" i="20"/>
  <c r="E284" i="20"/>
  <c r="E289" i="20"/>
  <c r="E285" i="20"/>
  <c r="E286" i="20"/>
  <c r="E287" i="20"/>
  <c r="E281" i="20"/>
  <c r="E279" i="20"/>
  <c r="E280" i="20"/>
  <c r="E288" i="20"/>
  <c r="E274" i="20"/>
  <c r="E275" i="20"/>
  <c r="E276" i="20"/>
  <c r="E270" i="20"/>
  <c r="E264" i="20"/>
  <c r="E265" i="20"/>
  <c r="E263" i="20"/>
  <c r="E259" i="20"/>
  <c r="E273" i="20"/>
  <c r="E278" i="20"/>
  <c r="E272" i="20"/>
  <c r="E262" i="20"/>
  <c r="E267" i="20"/>
  <c r="E261" i="20"/>
  <c r="E260" i="20"/>
  <c r="E271" i="20"/>
  <c r="E277" i="20"/>
  <c r="E269" i="20"/>
  <c r="E268" i="20"/>
  <c r="E258" i="20"/>
  <c r="E257" i="20"/>
  <c r="E266" i="20"/>
  <c r="A247" i="20" l="1"/>
  <c r="D247" i="20"/>
  <c r="E247" i="20" s="1"/>
  <c r="A251" i="20"/>
  <c r="D251" i="20"/>
  <c r="E251" i="20" s="1"/>
  <c r="A255" i="20"/>
  <c r="D255" i="20"/>
  <c r="E255" i="20" s="1"/>
  <c r="A249" i="20"/>
  <c r="D249" i="20"/>
  <c r="E249" i="20" s="1"/>
  <c r="A254" i="20"/>
  <c r="D254" i="20"/>
  <c r="E254" i="20" s="1"/>
  <c r="A250" i="20"/>
  <c r="D250" i="20"/>
  <c r="E250" i="20" s="1"/>
  <c r="A246" i="20"/>
  <c r="D246" i="20"/>
  <c r="E246" i="20" s="1"/>
  <c r="A253" i="20"/>
  <c r="D253" i="20"/>
  <c r="E253" i="20" s="1"/>
  <c r="A252" i="20"/>
  <c r="D252" i="20"/>
  <c r="E252" i="20" s="1"/>
  <c r="A256" i="20"/>
  <c r="D256" i="20"/>
  <c r="E256" i="20" s="1"/>
  <c r="A248" i="20" l="1"/>
  <c r="D248" i="20"/>
  <c r="A11" i="20"/>
  <c r="D194" i="20"/>
  <c r="E194" i="20" s="1"/>
  <c r="D195" i="20"/>
  <c r="E195" i="20" s="1"/>
  <c r="D196" i="20"/>
  <c r="E196" i="20" s="1"/>
  <c r="D201" i="20"/>
  <c r="E201" i="20" s="1"/>
  <c r="D191" i="20"/>
  <c r="E191" i="20" s="1"/>
  <c r="D200" i="20"/>
  <c r="E200" i="20" s="1"/>
  <c r="D192" i="20"/>
  <c r="E192" i="20" s="1"/>
  <c r="D198" i="20"/>
  <c r="E198" i="20" s="1"/>
  <c r="D197" i="20"/>
  <c r="E197" i="20" s="1"/>
  <c r="D199" i="20"/>
  <c r="E199" i="20" s="1"/>
  <c r="D204" i="20"/>
  <c r="D205" i="20"/>
  <c r="E205" i="20" s="1"/>
  <c r="D206" i="20"/>
  <c r="E206" i="20" s="1"/>
  <c r="D207" i="20"/>
  <c r="E207" i="20" s="1"/>
  <c r="D212" i="20"/>
  <c r="E212" i="20" s="1"/>
  <c r="D202" i="20"/>
  <c r="E202" i="20" s="1"/>
  <c r="D211" i="20"/>
  <c r="E211" i="20" s="1"/>
  <c r="D203" i="20"/>
  <c r="E203" i="20" s="1"/>
  <c r="D209" i="20"/>
  <c r="E209" i="20" s="1"/>
  <c r="D208" i="20"/>
  <c r="E208" i="20" s="1"/>
  <c r="D210" i="20"/>
  <c r="E210" i="20" s="1"/>
  <c r="D215" i="20"/>
  <c r="D216" i="20"/>
  <c r="E216" i="20" s="1"/>
  <c r="D217" i="20"/>
  <c r="E217" i="20" s="1"/>
  <c r="D218" i="20"/>
  <c r="E218" i="20" s="1"/>
  <c r="D223" i="20"/>
  <c r="E223" i="20" s="1"/>
  <c r="D213" i="20"/>
  <c r="E213" i="20" s="1"/>
  <c r="D222" i="20"/>
  <c r="E222" i="20" s="1"/>
  <c r="D214" i="20"/>
  <c r="E214" i="20" s="1"/>
  <c r="D220" i="20"/>
  <c r="E220" i="20" s="1"/>
  <c r="D219" i="20"/>
  <c r="E219" i="20" s="1"/>
  <c r="D221" i="20"/>
  <c r="E221" i="20" s="1"/>
  <c r="D226" i="20"/>
  <c r="D227" i="20"/>
  <c r="E227" i="20" s="1"/>
  <c r="D228" i="20"/>
  <c r="E228" i="20" s="1"/>
  <c r="D229" i="20"/>
  <c r="E229" i="20" s="1"/>
  <c r="D234" i="20"/>
  <c r="E234" i="20" s="1"/>
  <c r="D224" i="20"/>
  <c r="E224" i="20" s="1"/>
  <c r="D233" i="20"/>
  <c r="E233" i="20" s="1"/>
  <c r="D225" i="20"/>
  <c r="E225" i="20" s="1"/>
  <c r="D231" i="20"/>
  <c r="E231" i="20" s="1"/>
  <c r="D230" i="20"/>
  <c r="E230" i="20" s="1"/>
  <c r="D232" i="20"/>
  <c r="E232" i="20" s="1"/>
  <c r="D237" i="20"/>
  <c r="D238" i="20"/>
  <c r="E238" i="20" s="1"/>
  <c r="D239" i="20"/>
  <c r="E239" i="20" s="1"/>
  <c r="D240" i="20"/>
  <c r="E240" i="20" s="1"/>
  <c r="D245" i="20"/>
  <c r="E245" i="20" s="1"/>
  <c r="D235" i="20"/>
  <c r="E235" i="20" s="1"/>
  <c r="D244" i="20"/>
  <c r="E244" i="20" s="1"/>
  <c r="D236" i="20"/>
  <c r="E236" i="20" s="1"/>
  <c r="D242" i="20"/>
  <c r="E242" i="20" s="1"/>
  <c r="D241" i="20"/>
  <c r="E241" i="20" s="1"/>
  <c r="D243" i="20"/>
  <c r="E243" i="20" s="1"/>
  <c r="D193" i="20"/>
  <c r="CH171" i="20" l="1"/>
  <c r="CE148" i="20"/>
  <c r="CD125" i="20"/>
  <c r="CO79" i="20"/>
  <c r="CE125" i="20"/>
  <c r="CE171" i="20"/>
  <c r="CD148" i="20"/>
  <c r="CO125" i="20"/>
  <c r="CE33" i="20"/>
  <c r="CD171" i="20"/>
  <c r="CD33" i="20"/>
  <c r="CH148" i="20"/>
  <c r="CH56" i="20"/>
  <c r="CO56" i="20"/>
  <c r="CO171" i="20"/>
  <c r="CH79" i="20"/>
  <c r="CE56" i="20"/>
  <c r="CO102" i="20"/>
  <c r="CH33" i="20"/>
  <c r="CD102" i="20"/>
  <c r="CH102" i="20"/>
  <c r="CE79" i="20"/>
  <c r="CD56" i="20"/>
  <c r="CH125" i="20"/>
  <c r="CE102" i="20"/>
  <c r="CD79" i="20"/>
  <c r="CO33" i="20"/>
  <c r="CO148" i="20"/>
  <c r="CH145" i="20"/>
  <c r="CE122" i="20"/>
  <c r="CD99" i="20"/>
  <c r="CO53" i="20"/>
  <c r="CO168" i="20"/>
  <c r="CD30" i="20"/>
  <c r="CE99" i="20"/>
  <c r="CD76" i="20"/>
  <c r="CH168" i="20"/>
  <c r="CE145" i="20"/>
  <c r="CD122" i="20"/>
  <c r="CO99" i="20"/>
  <c r="CE168" i="20"/>
  <c r="CD145" i="20"/>
  <c r="CD168" i="20"/>
  <c r="CO30" i="20"/>
  <c r="CO145" i="20"/>
  <c r="CH122" i="20"/>
  <c r="CE30" i="20"/>
  <c r="CF30" i="20" s="1"/>
  <c r="CH53" i="20"/>
  <c r="CH30" i="20"/>
  <c r="CH76" i="20"/>
  <c r="CE53" i="20"/>
  <c r="CO76" i="20"/>
  <c r="CH99" i="20"/>
  <c r="CE76" i="20"/>
  <c r="CD53" i="20"/>
  <c r="CO122" i="20"/>
  <c r="CH101" i="20"/>
  <c r="CE78" i="20"/>
  <c r="CD55" i="20"/>
  <c r="CO124" i="20"/>
  <c r="CO78" i="20"/>
  <c r="CH124" i="20"/>
  <c r="CE101" i="20"/>
  <c r="CD78" i="20"/>
  <c r="CH147" i="20"/>
  <c r="CE124" i="20"/>
  <c r="CD101" i="20"/>
  <c r="CO55" i="20"/>
  <c r="CO170" i="20"/>
  <c r="CE32" i="20"/>
  <c r="CH170" i="20"/>
  <c r="CE147" i="20"/>
  <c r="CD124" i="20"/>
  <c r="CO101" i="20"/>
  <c r="CE170" i="20"/>
  <c r="CD147" i="20"/>
  <c r="CD32" i="20"/>
  <c r="CD170" i="20"/>
  <c r="CO32" i="20"/>
  <c r="CO147" i="20"/>
  <c r="CH32" i="20"/>
  <c r="CH78" i="20"/>
  <c r="CH55" i="20"/>
  <c r="CE55" i="20"/>
  <c r="CD169" i="20"/>
  <c r="CO123" i="20"/>
  <c r="CH54" i="20"/>
  <c r="CO54" i="20"/>
  <c r="CO169" i="20"/>
  <c r="CE169" i="20"/>
  <c r="CH77" i="20"/>
  <c r="CE54" i="20"/>
  <c r="CO100" i="20"/>
  <c r="CH100" i="20"/>
  <c r="CE77" i="20"/>
  <c r="CD54" i="20"/>
  <c r="CH123" i="20"/>
  <c r="CE100" i="20"/>
  <c r="CD77" i="20"/>
  <c r="CO31" i="20"/>
  <c r="CO146" i="20"/>
  <c r="CD146" i="20"/>
  <c r="CH146" i="20"/>
  <c r="CE123" i="20"/>
  <c r="CD100" i="20"/>
  <c r="CE31" i="20"/>
  <c r="CH169" i="20"/>
  <c r="CE146" i="20"/>
  <c r="CD123" i="20"/>
  <c r="CO77" i="20"/>
  <c r="CH31" i="20"/>
  <c r="CD31" i="20"/>
  <c r="CH75" i="20"/>
  <c r="CE52" i="20"/>
  <c r="CO98" i="20"/>
  <c r="CH29" i="20"/>
  <c r="CH98" i="20"/>
  <c r="CE75" i="20"/>
  <c r="CD52" i="20"/>
  <c r="CE29" i="20"/>
  <c r="CH121" i="20"/>
  <c r="CE98" i="20"/>
  <c r="CD75" i="20"/>
  <c r="CO29" i="20"/>
  <c r="CO144" i="20"/>
  <c r="CD29" i="20"/>
  <c r="CH52" i="20"/>
  <c r="CO52" i="20"/>
  <c r="CO167" i="20"/>
  <c r="CH144" i="20"/>
  <c r="CE121" i="20"/>
  <c r="CD98" i="20"/>
  <c r="CH167" i="20"/>
  <c r="CE144" i="20"/>
  <c r="CD121" i="20"/>
  <c r="CO75" i="20"/>
  <c r="CE167" i="20"/>
  <c r="CD144" i="20"/>
  <c r="CO121" i="20"/>
  <c r="CD167" i="20"/>
  <c r="CH57" i="20"/>
  <c r="CD34" i="20"/>
  <c r="CH80" i="20"/>
  <c r="CE57" i="20"/>
  <c r="CO80" i="20"/>
  <c r="CH103" i="20"/>
  <c r="CE80" i="20"/>
  <c r="CD57" i="20"/>
  <c r="CO126" i="20"/>
  <c r="CH126" i="20"/>
  <c r="CE103" i="20"/>
  <c r="CD80" i="20"/>
  <c r="CH34" i="20"/>
  <c r="CH149" i="20"/>
  <c r="CE126" i="20"/>
  <c r="CD103" i="20"/>
  <c r="CO57" i="20"/>
  <c r="CO172" i="20"/>
  <c r="CD172" i="20"/>
  <c r="CH172" i="20"/>
  <c r="CE149" i="20"/>
  <c r="CD126" i="20"/>
  <c r="CO103" i="20"/>
  <c r="CO149" i="20"/>
  <c r="CE172" i="20"/>
  <c r="CD149" i="20"/>
  <c r="CO34" i="20"/>
  <c r="CE34" i="20"/>
  <c r="DC103" i="20"/>
  <c r="DC34" i="20"/>
  <c r="DC149" i="20"/>
  <c r="DC80" i="20"/>
  <c r="DC172" i="20"/>
  <c r="DC126" i="20"/>
  <c r="DC57" i="20"/>
  <c r="CA31" i="20"/>
  <c r="DC77" i="20"/>
  <c r="CG77" i="20" s="1"/>
  <c r="DC169" i="20"/>
  <c r="CG169" i="20" s="1"/>
  <c r="DC123" i="20"/>
  <c r="CG123" i="20" s="1"/>
  <c r="DC54" i="20"/>
  <c r="DC100" i="20"/>
  <c r="CG100" i="20" s="1"/>
  <c r="DC146" i="20"/>
  <c r="CG146" i="20" s="1"/>
  <c r="DC31" i="20"/>
  <c r="DC121" i="20"/>
  <c r="DC52" i="20"/>
  <c r="DC98" i="20"/>
  <c r="DC29" i="20"/>
  <c r="CG29" i="20" s="1"/>
  <c r="DC144" i="20"/>
  <c r="DC167" i="20"/>
  <c r="DC75" i="20"/>
  <c r="CG75" i="20" s="1"/>
  <c r="DC33" i="20"/>
  <c r="CG33" i="20" s="1"/>
  <c r="DC148" i="20"/>
  <c r="CG148" i="20" s="1"/>
  <c r="DC79" i="20"/>
  <c r="CG79" i="20" s="1"/>
  <c r="DC171" i="20"/>
  <c r="CG171" i="20" s="1"/>
  <c r="DC125" i="20"/>
  <c r="CG125" i="20" s="1"/>
  <c r="DC56" i="20"/>
  <c r="DC102" i="20"/>
  <c r="CG102" i="20" s="1"/>
  <c r="DC168" i="20"/>
  <c r="CG168" i="20" s="1"/>
  <c r="DC122" i="20"/>
  <c r="CG122" i="20" s="1"/>
  <c r="DC53" i="20"/>
  <c r="DC99" i="20"/>
  <c r="DC76" i="20"/>
  <c r="CG76" i="20" s="1"/>
  <c r="DC30" i="20"/>
  <c r="CG30" i="20" s="1"/>
  <c r="DC145" i="20"/>
  <c r="CG145" i="20" s="1"/>
  <c r="DC147" i="20"/>
  <c r="CG147" i="20" s="1"/>
  <c r="DC78" i="20"/>
  <c r="DB32" i="20"/>
  <c r="DC170" i="20"/>
  <c r="CG170" i="20" s="1"/>
  <c r="DC124" i="20"/>
  <c r="CG124" i="20" s="1"/>
  <c r="DC55" i="20"/>
  <c r="CG55" i="20" s="1"/>
  <c r="DC32" i="20"/>
  <c r="CG32" i="20" s="1"/>
  <c r="DC101" i="20"/>
  <c r="CG101" i="20" s="1"/>
  <c r="AR102" i="20"/>
  <c r="AM102" i="20"/>
  <c r="AL102" i="20"/>
  <c r="AK102" i="20"/>
  <c r="H102" i="20"/>
  <c r="CQ102" i="20"/>
  <c r="O102" i="20"/>
  <c r="I102" i="20"/>
  <c r="AT102" i="20"/>
  <c r="AJ102" i="20"/>
  <c r="AD102" i="20"/>
  <c r="S102" i="20"/>
  <c r="AA102" i="20"/>
  <c r="DA102" i="20"/>
  <c r="CA102" i="20"/>
  <c r="CY102" i="20"/>
  <c r="BO102" i="20"/>
  <c r="X102" i="20"/>
  <c r="T102" i="20"/>
  <c r="U102" i="20"/>
  <c r="J102" i="20"/>
  <c r="R102" i="20"/>
  <c r="CR102" i="20"/>
  <c r="BR102" i="20"/>
  <c r="CP102" i="20"/>
  <c r="AU102" i="20"/>
  <c r="CN102" i="20"/>
  <c r="CU102" i="20"/>
  <c r="AF102" i="20" s="1"/>
  <c r="CW102" i="20"/>
  <c r="CV102" i="20"/>
  <c r="DB102" i="20"/>
  <c r="BJ102" i="20"/>
  <c r="BI102" i="20"/>
  <c r="BQ102" i="20"/>
  <c r="BF102" i="20"/>
  <c r="Q102" i="20"/>
  <c r="CT102" i="20"/>
  <c r="CS102" i="20"/>
  <c r="BA102" i="20"/>
  <c r="AY102" i="20"/>
  <c r="AX102" i="20"/>
  <c r="AW102" i="20"/>
  <c r="AV102" i="20"/>
  <c r="BX102" i="20"/>
  <c r="BN102" i="20"/>
  <c r="BM102" i="20"/>
  <c r="BU102" i="20"/>
  <c r="BB102" i="20"/>
  <c r="AQ102" i="20"/>
  <c r="AP102" i="20"/>
  <c r="AO102" i="20"/>
  <c r="AN102" i="20"/>
  <c r="CZ102" i="20"/>
  <c r="BP102" i="20"/>
  <c r="BE102" i="20"/>
  <c r="BD102" i="20"/>
  <c r="BC102" i="20"/>
  <c r="AS102" i="20"/>
  <c r="P102" i="20"/>
  <c r="AG102" i="20"/>
  <c r="CX102" i="20"/>
  <c r="AZ102" i="20"/>
  <c r="DA56" i="20"/>
  <c r="CY56" i="20"/>
  <c r="CQ56" i="20"/>
  <c r="AX56" i="20"/>
  <c r="BO56" i="20"/>
  <c r="AW56" i="20"/>
  <c r="AL56" i="20"/>
  <c r="AT56" i="20"/>
  <c r="CU56" i="20"/>
  <c r="AJ56" i="20"/>
  <c r="T56" i="20"/>
  <c r="CZ56" i="20"/>
  <c r="CN56" i="20"/>
  <c r="BX56" i="20"/>
  <c r="AS56" i="20"/>
  <c r="BE56" i="20"/>
  <c r="BN56" i="20"/>
  <c r="P56" i="20"/>
  <c r="H56" i="20"/>
  <c r="BA56" i="20"/>
  <c r="AP56" i="20"/>
  <c r="BD56" i="20"/>
  <c r="BP56" i="20"/>
  <c r="AZ56" i="20"/>
  <c r="AR56" i="20"/>
  <c r="BR56" i="20"/>
  <c r="CX56" i="20"/>
  <c r="BJ56" i="20"/>
  <c r="AY56" i="20"/>
  <c r="AO56" i="20"/>
  <c r="BM56" i="20"/>
  <c r="AV56" i="20"/>
  <c r="AN56" i="20"/>
  <c r="X56" i="20"/>
  <c r="CV56" i="20"/>
  <c r="AI56" i="20" s="1"/>
  <c r="BU56" i="20"/>
  <c r="BF56" i="20"/>
  <c r="AU56" i="20"/>
  <c r="AK56" i="20"/>
  <c r="U56" i="20"/>
  <c r="BB56" i="20"/>
  <c r="AQ56" i="20"/>
  <c r="AG56" i="20"/>
  <c r="AH56" i="20" s="1"/>
  <c r="Q56" i="20"/>
  <c r="CA56" i="20"/>
  <c r="R56" i="20"/>
  <c r="BQ56" i="20"/>
  <c r="CT56" i="20"/>
  <c r="AD56" i="20"/>
  <c r="J56" i="20"/>
  <c r="CW56" i="20"/>
  <c r="CS56" i="20"/>
  <c r="Z56" i="20" s="1"/>
  <c r="BC56" i="20"/>
  <c r="AM56" i="20"/>
  <c r="CP56" i="20"/>
  <c r="DB56" i="20"/>
  <c r="CC56" i="20" s="1"/>
  <c r="CR56" i="20"/>
  <c r="O56" i="20"/>
  <c r="S56" i="20"/>
  <c r="I56" i="20"/>
  <c r="AA56" i="20"/>
  <c r="BI56" i="20"/>
  <c r="CS101" i="20"/>
  <c r="AZ101" i="20"/>
  <c r="AP101" i="20"/>
  <c r="BE101" i="20"/>
  <c r="AW101" i="20"/>
  <c r="AD101" i="20"/>
  <c r="CZ101" i="20"/>
  <c r="BR101" i="20"/>
  <c r="BB101" i="20"/>
  <c r="AR101" i="20"/>
  <c r="R101" i="20"/>
  <c r="AV101" i="20"/>
  <c r="AG101" i="20"/>
  <c r="CA101" i="20"/>
  <c r="BD101" i="20"/>
  <c r="AY101" i="20"/>
  <c r="AT101" i="20"/>
  <c r="CV101" i="20"/>
  <c r="AS101" i="20"/>
  <c r="AJ101" i="20"/>
  <c r="J101" i="20"/>
  <c r="AN101" i="20"/>
  <c r="Q101" i="20"/>
  <c r="AQ101" i="20"/>
  <c r="AM101" i="20"/>
  <c r="S101" i="20"/>
  <c r="AK101" i="20"/>
  <c r="T101" i="20"/>
  <c r="CX101" i="20"/>
  <c r="X101" i="20"/>
  <c r="AA101" i="20"/>
  <c r="AB101" i="20" s="1"/>
  <c r="CU101" i="20"/>
  <c r="BX101" i="20"/>
  <c r="I101" i="20"/>
  <c r="BQ101" i="20"/>
  <c r="U101" i="20"/>
  <c r="CY101" i="20"/>
  <c r="CN101" i="20"/>
  <c r="P101" i="20"/>
  <c r="BM101" i="20"/>
  <c r="BU101" i="20"/>
  <c r="BI101" i="20"/>
  <c r="DA101" i="20"/>
  <c r="CP101" i="20"/>
  <c r="CW101" i="20"/>
  <c r="H101" i="20"/>
  <c r="AU101" i="20"/>
  <c r="BF101" i="20"/>
  <c r="BC101" i="20"/>
  <c r="CT101" i="20"/>
  <c r="AC101" i="20" s="1"/>
  <c r="BA101" i="20"/>
  <c r="CR101" i="20"/>
  <c r="BP101" i="20"/>
  <c r="CQ101" i="20"/>
  <c r="O101" i="20"/>
  <c r="AO101" i="20"/>
  <c r="AL101" i="20"/>
  <c r="DB101" i="20"/>
  <c r="BJ101" i="20"/>
  <c r="AX101" i="20"/>
  <c r="BN101" i="20"/>
  <c r="BO101" i="20"/>
  <c r="P55" i="20"/>
  <c r="BB55" i="20"/>
  <c r="J55" i="20"/>
  <c r="CP55" i="20"/>
  <c r="BE55" i="20"/>
  <c r="AY55" i="20"/>
  <c r="AN55" i="20"/>
  <c r="Q55" i="20"/>
  <c r="BC55" i="20"/>
  <c r="BJ55" i="20"/>
  <c r="AT55" i="20"/>
  <c r="AD55" i="20"/>
  <c r="CY55" i="20"/>
  <c r="BA55" i="20"/>
  <c r="AS55" i="20"/>
  <c r="AR55" i="20"/>
  <c r="AA55" i="20"/>
  <c r="DA55" i="20"/>
  <c r="CT55" i="20"/>
  <c r="CX55" i="20"/>
  <c r="BQ55" i="20"/>
  <c r="BI55" i="20"/>
  <c r="BP55" i="20"/>
  <c r="CQ55" i="20"/>
  <c r="BF55" i="20"/>
  <c r="BG55" i="20" s="1"/>
  <c r="BM55" i="20"/>
  <c r="AP55" i="20"/>
  <c r="AQ55" i="20"/>
  <c r="T55" i="20"/>
  <c r="AO55" i="20"/>
  <c r="AX55" i="20"/>
  <c r="X55" i="20"/>
  <c r="Y55" i="20" s="1"/>
  <c r="AG55" i="20"/>
  <c r="BO55" i="20"/>
  <c r="CN55" i="20"/>
  <c r="AM55" i="20"/>
  <c r="CR55" i="20"/>
  <c r="CS55" i="20"/>
  <c r="O55" i="20"/>
  <c r="I55" i="20"/>
  <c r="H55" i="20"/>
  <c r="BX55" i="20"/>
  <c r="BY55" i="20" s="1"/>
  <c r="AW55" i="20"/>
  <c r="R55" i="20"/>
  <c r="U55" i="20"/>
  <c r="BR55" i="20"/>
  <c r="CV55" i="20"/>
  <c r="CA55" i="20"/>
  <c r="CB55" i="20" s="1"/>
  <c r="BU55" i="20"/>
  <c r="AL55" i="20"/>
  <c r="CW55" i="20"/>
  <c r="AK55" i="20"/>
  <c r="BN55" i="20"/>
  <c r="CZ55" i="20"/>
  <c r="CU55" i="20"/>
  <c r="S55" i="20"/>
  <c r="AV55" i="20"/>
  <c r="AU55" i="20"/>
  <c r="BD55" i="20"/>
  <c r="DB55" i="20"/>
  <c r="AJ55" i="20"/>
  <c r="AZ55" i="20"/>
  <c r="AV99" i="20"/>
  <c r="CQ99" i="20"/>
  <c r="AY99" i="20"/>
  <c r="BD99" i="20"/>
  <c r="R99" i="20"/>
  <c r="H99" i="20"/>
  <c r="BP99" i="20"/>
  <c r="BJ99" i="20"/>
  <c r="CA99" i="20"/>
  <c r="AO53" i="20"/>
  <c r="AZ53" i="20"/>
  <c r="U53" i="20"/>
  <c r="AD53" i="20"/>
  <c r="CX53" i="20"/>
  <c r="R53" i="20"/>
  <c r="X53" i="20"/>
  <c r="BM99" i="20"/>
  <c r="P99" i="20"/>
  <c r="BO99" i="20"/>
  <c r="AQ99" i="20"/>
  <c r="S99" i="20"/>
  <c r="BX99" i="20"/>
  <c r="BR99" i="20"/>
  <c r="CP99" i="20"/>
  <c r="AW53" i="20"/>
  <c r="CT53" i="20"/>
  <c r="BP53" i="20"/>
  <c r="AK53" i="20"/>
  <c r="AL53" i="20"/>
  <c r="AA53" i="20"/>
  <c r="AU53" i="20"/>
  <c r="BI99" i="20"/>
  <c r="AP99" i="20"/>
  <c r="BB99" i="20"/>
  <c r="AK99" i="20"/>
  <c r="CT99" i="20"/>
  <c r="AC99" i="20" s="1"/>
  <c r="AA99" i="20"/>
  <c r="AB99" i="20" s="1"/>
  <c r="CY99" i="20"/>
  <c r="BE99" i="20"/>
  <c r="AG99" i="20"/>
  <c r="CS99" i="20"/>
  <c r="CN99" i="20"/>
  <c r="BE53" i="20"/>
  <c r="DB53" i="20"/>
  <c r="BX53" i="20"/>
  <c r="AS53" i="20"/>
  <c r="AT53" i="20"/>
  <c r="O53" i="20"/>
  <c r="AM53" i="20"/>
  <c r="CZ99" i="20"/>
  <c r="BU53" i="20"/>
  <c r="BJ53" i="20"/>
  <c r="CA53" i="20"/>
  <c r="AN99" i="20"/>
  <c r="AR53" i="20"/>
  <c r="BD53" i="20"/>
  <c r="AX99" i="20"/>
  <c r="AP53" i="20"/>
  <c r="AO99" i="20"/>
  <c r="H53" i="20"/>
  <c r="BQ99" i="20"/>
  <c r="AS99" i="20"/>
  <c r="DA99" i="20"/>
  <c r="BZ99" i="20" s="1"/>
  <c r="CU99" i="20"/>
  <c r="AF99" i="20" s="1"/>
  <c r="CW99" i="20"/>
  <c r="BM53" i="20"/>
  <c r="S53" i="20"/>
  <c r="BA53" i="20"/>
  <c r="BB53" i="20"/>
  <c r="BF99" i="20"/>
  <c r="O99" i="20"/>
  <c r="CU53" i="20"/>
  <c r="BC53" i="20"/>
  <c r="BN53" i="20"/>
  <c r="AZ99" i="20"/>
  <c r="AG53" i="20"/>
  <c r="CP53" i="20"/>
  <c r="P53" i="20"/>
  <c r="I99" i="20"/>
  <c r="J53" i="20"/>
  <c r="J99" i="20"/>
  <c r="CR99" i="20"/>
  <c r="W99" i="20" s="1"/>
  <c r="CS53" i="20"/>
  <c r="BA99" i="20"/>
  <c r="AX53" i="20"/>
  <c r="T99" i="20"/>
  <c r="AD99" i="20"/>
  <c r="AE99" i="20" s="1"/>
  <c r="BI53" i="20"/>
  <c r="AV53" i="20"/>
  <c r="BF53" i="20"/>
  <c r="CY53" i="20"/>
  <c r="X99" i="20"/>
  <c r="AN53" i="20"/>
  <c r="BN99" i="20"/>
  <c r="DA53" i="20"/>
  <c r="DB99" i="20"/>
  <c r="AJ99" i="20"/>
  <c r="AL99" i="20"/>
  <c r="AM99" i="20"/>
  <c r="I53" i="20"/>
  <c r="CR53" i="20"/>
  <c r="AQ53" i="20"/>
  <c r="T53" i="20"/>
  <c r="BQ53" i="20"/>
  <c r="BR53" i="20"/>
  <c r="BU99" i="20"/>
  <c r="BC99" i="20"/>
  <c r="CW53" i="20"/>
  <c r="U99" i="20"/>
  <c r="V99" i="20" s="1"/>
  <c r="AW99" i="20"/>
  <c r="CQ53" i="20"/>
  <c r="CX99" i="20"/>
  <c r="BL99" i="20" s="1"/>
  <c r="CV99" i="20"/>
  <c r="Q99" i="20"/>
  <c r="AR99" i="20"/>
  <c r="AT99" i="20"/>
  <c r="AU99" i="20"/>
  <c r="Q53" i="20"/>
  <c r="CZ53" i="20"/>
  <c r="AY53" i="20"/>
  <c r="AJ53" i="20"/>
  <c r="CV53" i="20"/>
  <c r="CN53" i="20"/>
  <c r="BO53" i="20"/>
  <c r="CT103" i="20"/>
  <c r="CS103" i="20"/>
  <c r="BP103" i="20"/>
  <c r="AV103" i="20"/>
  <c r="AU103" i="20"/>
  <c r="AT103" i="20"/>
  <c r="Q103" i="20"/>
  <c r="BE103" i="20"/>
  <c r="BR103" i="20"/>
  <c r="CR103" i="20"/>
  <c r="BF103" i="20"/>
  <c r="AM103" i="20"/>
  <c r="AL103" i="20"/>
  <c r="AK103" i="20"/>
  <c r="H103" i="20"/>
  <c r="BC103" i="20"/>
  <c r="BO103" i="20"/>
  <c r="BI103" i="20"/>
  <c r="CA103" i="20"/>
  <c r="AW103" i="20"/>
  <c r="AD103" i="20"/>
  <c r="T103" i="20"/>
  <c r="R103" i="20"/>
  <c r="BJ103" i="20"/>
  <c r="CQ103" i="20"/>
  <c r="AY103" i="20"/>
  <c r="AZ103" i="20"/>
  <c r="BQ103" i="20"/>
  <c r="AN103" i="20"/>
  <c r="U103" i="20"/>
  <c r="J103" i="20"/>
  <c r="I103" i="20"/>
  <c r="BA103" i="20"/>
  <c r="BD103" i="20"/>
  <c r="CU103" i="20"/>
  <c r="AQ103" i="20"/>
  <c r="AP103" i="20"/>
  <c r="AX103" i="20"/>
  <c r="CZ103" i="20"/>
  <c r="CY103" i="20"/>
  <c r="CX103" i="20"/>
  <c r="CW103" i="20"/>
  <c r="AR103" i="20"/>
  <c r="O103" i="20"/>
  <c r="AA103" i="20"/>
  <c r="AG103" i="20"/>
  <c r="AH103" i="20" s="1"/>
  <c r="AO103" i="20"/>
  <c r="CP103" i="20"/>
  <c r="M103" i="20" s="1"/>
  <c r="CN103" i="20"/>
  <c r="BB103" i="20"/>
  <c r="CV103" i="20"/>
  <c r="DB103" i="20"/>
  <c r="BX103" i="20"/>
  <c r="S103" i="20"/>
  <c r="X103" i="20"/>
  <c r="Y103" i="20" s="1"/>
  <c r="DA103" i="20"/>
  <c r="BZ103" i="20" s="1"/>
  <c r="BN103" i="20"/>
  <c r="BM103" i="20"/>
  <c r="BU103" i="20"/>
  <c r="BV103" i="20" s="1"/>
  <c r="AS103" i="20"/>
  <c r="P103" i="20"/>
  <c r="AJ103" i="20"/>
  <c r="CZ57" i="20"/>
  <c r="CR57" i="20"/>
  <c r="CQ57" i="20"/>
  <c r="T57" i="20"/>
  <c r="I57" i="20"/>
  <c r="CS57" i="20"/>
  <c r="BR57" i="20"/>
  <c r="BX57" i="20"/>
  <c r="AZ57" i="20"/>
  <c r="AW57" i="20"/>
  <c r="CT57" i="20"/>
  <c r="CX57" i="20"/>
  <c r="CP57" i="20"/>
  <c r="M57" i="20" s="1"/>
  <c r="BP57" i="20"/>
  <c r="CV57" i="20"/>
  <c r="AJ57" i="20"/>
  <c r="BD57" i="20"/>
  <c r="DB57" i="20"/>
  <c r="CU57" i="20"/>
  <c r="AT57" i="20"/>
  <c r="BQ57" i="20"/>
  <c r="BA57" i="20"/>
  <c r="AL57" i="20"/>
  <c r="AV57" i="20"/>
  <c r="AK57" i="20"/>
  <c r="S57" i="20"/>
  <c r="AN57" i="20"/>
  <c r="Q57" i="20"/>
  <c r="AM57" i="20"/>
  <c r="AG57" i="20"/>
  <c r="AH57" i="20" s="1"/>
  <c r="AP57" i="20"/>
  <c r="AO57" i="20"/>
  <c r="AD57" i="20"/>
  <c r="AR57" i="20"/>
  <c r="X57" i="20"/>
  <c r="CN57" i="20"/>
  <c r="BE57" i="20"/>
  <c r="CY57" i="20"/>
  <c r="AU57" i="20"/>
  <c r="O57" i="20"/>
  <c r="AY57" i="20"/>
  <c r="R57" i="20"/>
  <c r="H57" i="20"/>
  <c r="AQ57" i="20"/>
  <c r="AA57" i="20"/>
  <c r="DA57" i="20"/>
  <c r="BZ57" i="20" s="1"/>
  <c r="J57" i="20"/>
  <c r="P57" i="20"/>
  <c r="CW57" i="20"/>
  <c r="BH57" i="20" s="1"/>
  <c r="BI57" i="20"/>
  <c r="BU57" i="20"/>
  <c r="BM57" i="20"/>
  <c r="BO57" i="20"/>
  <c r="BN57" i="20"/>
  <c r="BF57" i="20"/>
  <c r="AS57" i="20"/>
  <c r="CA57" i="20"/>
  <c r="CB57" i="20" s="1"/>
  <c r="BC57" i="20"/>
  <c r="AX57" i="20"/>
  <c r="BJ57" i="20"/>
  <c r="BB57" i="20"/>
  <c r="U57" i="20"/>
  <c r="CV98" i="20"/>
  <c r="BO98" i="20"/>
  <c r="BC98" i="20"/>
  <c r="AU98" i="20"/>
  <c r="AM98" i="20"/>
  <c r="U98" i="20"/>
  <c r="I98" i="20"/>
  <c r="CZ52" i="20"/>
  <c r="CR52" i="20"/>
  <c r="BR52" i="20"/>
  <c r="BF52" i="20"/>
  <c r="AX52" i="20"/>
  <c r="AP52" i="20"/>
  <c r="AD52" i="20"/>
  <c r="P52" i="20"/>
  <c r="CU98" i="20"/>
  <c r="BN98" i="20"/>
  <c r="BB98" i="20"/>
  <c r="AT98" i="20"/>
  <c r="AL98" i="20"/>
  <c r="T98" i="20"/>
  <c r="H98" i="20"/>
  <c r="CY52" i="20"/>
  <c r="CQ52" i="20"/>
  <c r="BQ52" i="20"/>
  <c r="BE52" i="20"/>
  <c r="AW52" i="20"/>
  <c r="AO52" i="20"/>
  <c r="AA52" i="20"/>
  <c r="O52" i="20"/>
  <c r="U52" i="20"/>
  <c r="V52" i="20" s="1"/>
  <c r="BB52" i="20"/>
  <c r="H52" i="20"/>
  <c r="BD98" i="20"/>
  <c r="BI52" i="20"/>
  <c r="DB98" i="20"/>
  <c r="CT98" i="20"/>
  <c r="CA98" i="20"/>
  <c r="BM98" i="20"/>
  <c r="BA98" i="20"/>
  <c r="AS98" i="20"/>
  <c r="AK98" i="20"/>
  <c r="S98" i="20"/>
  <c r="CX52" i="20"/>
  <c r="CP52" i="20"/>
  <c r="BP52" i="20"/>
  <c r="BD52" i="20"/>
  <c r="AV52" i="20"/>
  <c r="AN52" i="20"/>
  <c r="X52" i="20"/>
  <c r="J52" i="20"/>
  <c r="AM52" i="20"/>
  <c r="BN52" i="20"/>
  <c r="AL52" i="20"/>
  <c r="BP98" i="20"/>
  <c r="J98" i="20"/>
  <c r="AY52" i="20"/>
  <c r="DA98" i="20"/>
  <c r="CS98" i="20"/>
  <c r="BX98" i="20"/>
  <c r="BJ98" i="20"/>
  <c r="AZ98" i="20"/>
  <c r="AR98" i="20"/>
  <c r="AJ98" i="20"/>
  <c r="R98" i="20"/>
  <c r="CW52" i="20"/>
  <c r="BH52" i="20" s="1"/>
  <c r="CN52" i="20"/>
  <c r="BO52" i="20"/>
  <c r="BC52" i="20"/>
  <c r="AU52" i="20"/>
  <c r="I52" i="20"/>
  <c r="AT52" i="20"/>
  <c r="CN98" i="20"/>
  <c r="X98" i="20"/>
  <c r="DA52" i="20"/>
  <c r="AG52" i="20"/>
  <c r="AH52" i="20" s="1"/>
  <c r="CZ98" i="20"/>
  <c r="CR98" i="20"/>
  <c r="BU98" i="20"/>
  <c r="BV98" i="20" s="1"/>
  <c r="BI98" i="20"/>
  <c r="AY98" i="20"/>
  <c r="AQ98" i="20"/>
  <c r="AG98" i="20"/>
  <c r="AH98" i="20" s="1"/>
  <c r="Q98" i="20"/>
  <c r="CV52" i="20"/>
  <c r="T52" i="20"/>
  <c r="AN98" i="20"/>
  <c r="AQ52" i="20"/>
  <c r="CY98" i="20"/>
  <c r="BT98" i="20" s="1"/>
  <c r="CQ98" i="20"/>
  <c r="N98" i="20" s="1"/>
  <c r="BR98" i="20"/>
  <c r="BS98" i="20" s="1"/>
  <c r="BF98" i="20"/>
  <c r="AX98" i="20"/>
  <c r="AP98" i="20"/>
  <c r="AD98" i="20"/>
  <c r="P98" i="20"/>
  <c r="CU52" i="20"/>
  <c r="CA52" i="20"/>
  <c r="BM52" i="20"/>
  <c r="BA52" i="20"/>
  <c r="AS52" i="20"/>
  <c r="AK52" i="20"/>
  <c r="S52" i="20"/>
  <c r="CS52" i="20"/>
  <c r="Q52" i="20"/>
  <c r="CX98" i="20"/>
  <c r="CP98" i="20"/>
  <c r="M98" i="20" s="1"/>
  <c r="BQ98" i="20"/>
  <c r="BE98" i="20"/>
  <c r="AW98" i="20"/>
  <c r="AO98" i="20"/>
  <c r="AA98" i="20"/>
  <c r="AB98" i="20" s="1"/>
  <c r="O98" i="20"/>
  <c r="DB52" i="20"/>
  <c r="CC52" i="20" s="1"/>
  <c r="CT52" i="20"/>
  <c r="BX52" i="20"/>
  <c r="BY52" i="20" s="1"/>
  <c r="BJ52" i="20"/>
  <c r="AZ52" i="20"/>
  <c r="AR52" i="20"/>
  <c r="AJ52" i="20"/>
  <c r="R52" i="20"/>
  <c r="CW98" i="20"/>
  <c r="BH98" i="20" s="1"/>
  <c r="AV98" i="20"/>
  <c r="BU52" i="20"/>
  <c r="BV52" i="20" s="1"/>
  <c r="CW100" i="20"/>
  <c r="U100" i="20"/>
  <c r="S100" i="20"/>
  <c r="AO100" i="20"/>
  <c r="BD100" i="20"/>
  <c r="BX100" i="20"/>
  <c r="BN100" i="20"/>
  <c r="CN100" i="20"/>
  <c r="CV100" i="20"/>
  <c r="DB100" i="20"/>
  <c r="AG100" i="20"/>
  <c r="CQ100" i="20"/>
  <c r="CU100" i="20"/>
  <c r="DA100" i="20"/>
  <c r="AA100" i="20"/>
  <c r="AL54" i="20"/>
  <c r="BR100" i="20"/>
  <c r="CT100" i="20"/>
  <c r="CZ100" i="20"/>
  <c r="Q100" i="20"/>
  <c r="AM100" i="20"/>
  <c r="AK100" i="20"/>
  <c r="CY100" i="20"/>
  <c r="BT100" i="20" s="1"/>
  <c r="BJ100" i="20"/>
  <c r="BK100" i="20" s="1"/>
  <c r="BQ100" i="20"/>
  <c r="CR100" i="20"/>
  <c r="I100" i="20"/>
  <c r="BC100" i="20"/>
  <c r="J100" i="20"/>
  <c r="O100" i="20"/>
  <c r="BP100" i="20"/>
  <c r="BB100" i="20"/>
  <c r="BI100" i="20"/>
  <c r="BO100" i="20"/>
  <c r="BU100" i="20"/>
  <c r="T100" i="20"/>
  <c r="CP100" i="20"/>
  <c r="AP100" i="20"/>
  <c r="AU100" i="20"/>
  <c r="AT100" i="20"/>
  <c r="BA100" i="20"/>
  <c r="AY100" i="20"/>
  <c r="BM100" i="20"/>
  <c r="AJ100" i="20"/>
  <c r="H100" i="20"/>
  <c r="BF100" i="20"/>
  <c r="CA100" i="20"/>
  <c r="P100" i="20"/>
  <c r="AW100" i="20"/>
  <c r="AR100" i="20"/>
  <c r="AL100" i="20"/>
  <c r="AS100" i="20"/>
  <c r="AQ100" i="20"/>
  <c r="BE100" i="20"/>
  <c r="AZ100" i="20"/>
  <c r="X100" i="20"/>
  <c r="CS100" i="20"/>
  <c r="CX100" i="20"/>
  <c r="BL100" i="20" s="1"/>
  <c r="AV100" i="20"/>
  <c r="R100" i="20"/>
  <c r="AD100" i="20"/>
  <c r="AN100" i="20"/>
  <c r="AX100" i="20"/>
  <c r="DB54" i="20"/>
  <c r="AN54" i="20"/>
  <c r="AK54" i="20"/>
  <c r="BP54" i="20"/>
  <c r="BF54" i="20"/>
  <c r="BD54" i="20"/>
  <c r="AX54" i="20"/>
  <c r="AQ54" i="20"/>
  <c r="AD54" i="20"/>
  <c r="R54" i="20"/>
  <c r="AR54" i="20"/>
  <c r="AJ54" i="20"/>
  <c r="CV54" i="20"/>
  <c r="AO54" i="20"/>
  <c r="AU54" i="20"/>
  <c r="AW54" i="20"/>
  <c r="CX54" i="20"/>
  <c r="BU54" i="20"/>
  <c r="CS54" i="20"/>
  <c r="BE54" i="20"/>
  <c r="CQ54" i="20"/>
  <c r="H54" i="20"/>
  <c r="AG54" i="20"/>
  <c r="AM54" i="20"/>
  <c r="DA54" i="20"/>
  <c r="BZ54" i="20" s="1"/>
  <c r="P54" i="20"/>
  <c r="CW54" i="20"/>
  <c r="BB54" i="20"/>
  <c r="AV54" i="20"/>
  <c r="BC54" i="20"/>
  <c r="BI54" i="20"/>
  <c r="BA54" i="20"/>
  <c r="CY54" i="20"/>
  <c r="CP54" i="20"/>
  <c r="I54" i="20"/>
  <c r="O54" i="20"/>
  <c r="BJ54" i="20"/>
  <c r="CN54" i="20"/>
  <c r="X54" i="20"/>
  <c r="BX54" i="20"/>
  <c r="BY54" i="20" s="1"/>
  <c r="U54" i="20"/>
  <c r="AP54" i="20"/>
  <c r="BM54" i="20"/>
  <c r="AT54" i="20"/>
  <c r="CR54" i="20"/>
  <c r="AZ54" i="20"/>
  <c r="AY54" i="20"/>
  <c r="AA54" i="20"/>
  <c r="CT54" i="20"/>
  <c r="CZ54" i="20"/>
  <c r="BR54" i="20"/>
  <c r="BO54" i="20"/>
  <c r="J54" i="20"/>
  <c r="S54" i="20"/>
  <c r="AS54" i="20"/>
  <c r="T54" i="20"/>
  <c r="Q54" i="20"/>
  <c r="CU54" i="20"/>
  <c r="BQ54" i="20"/>
  <c r="BN54" i="20"/>
  <c r="CA54" i="20"/>
  <c r="CN167" i="20"/>
  <c r="CQ144" i="20"/>
  <c r="CP167" i="20"/>
  <c r="CP144" i="20"/>
  <c r="CN121" i="20"/>
  <c r="CQ29" i="20"/>
  <c r="CS144" i="20"/>
  <c r="CQ121" i="20"/>
  <c r="CP75" i="20"/>
  <c r="CN144" i="20"/>
  <c r="CQ75" i="20"/>
  <c r="CP29" i="20"/>
  <c r="CS121" i="20"/>
  <c r="CN29" i="20"/>
  <c r="CS75" i="20"/>
  <c r="CQ167" i="20"/>
  <c r="CS167" i="20"/>
  <c r="CP121" i="20"/>
  <c r="CS29" i="20"/>
  <c r="CN75" i="20"/>
  <c r="CP168" i="20"/>
  <c r="CN168" i="20"/>
  <c r="CQ168" i="20"/>
  <c r="CS168" i="20"/>
  <c r="CP172" i="20"/>
  <c r="CN149" i="20"/>
  <c r="CN172" i="20"/>
  <c r="CQ172" i="20"/>
  <c r="CP149" i="20"/>
  <c r="CP126" i="20"/>
  <c r="CN80" i="20"/>
  <c r="CS126" i="20"/>
  <c r="CP34" i="20"/>
  <c r="CS34" i="20"/>
  <c r="CN126" i="20"/>
  <c r="CQ34" i="20"/>
  <c r="CS80" i="20"/>
  <c r="CQ80" i="20"/>
  <c r="CS172" i="20"/>
  <c r="CS149" i="20"/>
  <c r="CN34" i="20"/>
  <c r="CP80" i="20"/>
  <c r="CQ149" i="20"/>
  <c r="CQ126" i="20"/>
  <c r="CQ170" i="20"/>
  <c r="CN170" i="20"/>
  <c r="CS170" i="20"/>
  <c r="CP170" i="20"/>
  <c r="CN171" i="20"/>
  <c r="CP171" i="20"/>
  <c r="CQ171" i="20"/>
  <c r="CS171" i="20"/>
  <c r="CQ169" i="20"/>
  <c r="CP169" i="20"/>
  <c r="CN169" i="20"/>
  <c r="CS169" i="20"/>
  <c r="CY170" i="20"/>
  <c r="CZ170" i="20"/>
  <c r="CW170" i="20"/>
  <c r="DA170" i="20"/>
  <c r="DB170" i="20"/>
  <c r="CX170" i="20"/>
  <c r="DB171" i="20"/>
  <c r="CZ171" i="20"/>
  <c r="CX171" i="20"/>
  <c r="DA171" i="20"/>
  <c r="CW171" i="20"/>
  <c r="CY171" i="20"/>
  <c r="CW167" i="20"/>
  <c r="DA167" i="20"/>
  <c r="CY144" i="20"/>
  <c r="CW121" i="20"/>
  <c r="DA121" i="20"/>
  <c r="CY75" i="20"/>
  <c r="CZ167" i="20"/>
  <c r="CW144" i="20"/>
  <c r="DB144" i="20"/>
  <c r="CY121" i="20"/>
  <c r="DA75" i="20"/>
  <c r="CY29" i="20"/>
  <c r="CW29" i="20"/>
  <c r="DB167" i="20"/>
  <c r="CX144" i="20"/>
  <c r="CZ121" i="20"/>
  <c r="CW75" i="20"/>
  <c r="DB75" i="20"/>
  <c r="CZ29" i="20"/>
  <c r="CZ144" i="20"/>
  <c r="DA29" i="20"/>
  <c r="DA144" i="20"/>
  <c r="CX121" i="20"/>
  <c r="DB29" i="20"/>
  <c r="CX167" i="20"/>
  <c r="DB121" i="20"/>
  <c r="CX75" i="20"/>
  <c r="CY167" i="20"/>
  <c r="CZ75" i="20"/>
  <c r="CX29" i="20"/>
  <c r="CY168" i="20"/>
  <c r="CX168" i="20"/>
  <c r="DA168" i="20"/>
  <c r="CZ168" i="20"/>
  <c r="DB168" i="20"/>
  <c r="CW168" i="20"/>
  <c r="CY172" i="20"/>
  <c r="CX172" i="20"/>
  <c r="CW172" i="20"/>
  <c r="DA172" i="20"/>
  <c r="CZ172" i="20"/>
  <c r="DB172" i="20"/>
  <c r="CW80" i="20"/>
  <c r="CY80" i="20"/>
  <c r="CW149" i="20"/>
  <c r="CZ149" i="20"/>
  <c r="DA80" i="20"/>
  <c r="CZ80" i="20"/>
  <c r="DA149" i="20"/>
  <c r="DB149" i="20"/>
  <c r="DB80" i="20"/>
  <c r="CX149" i="20"/>
  <c r="CX80" i="20"/>
  <c r="CY149" i="20"/>
  <c r="CY34" i="20"/>
  <c r="CZ34" i="20"/>
  <c r="DA126" i="20"/>
  <c r="DB126" i="20"/>
  <c r="DB34" i="20"/>
  <c r="DA34" i="20"/>
  <c r="CW126" i="20"/>
  <c r="CW34" i="20"/>
  <c r="CY126" i="20"/>
  <c r="CX126" i="20"/>
  <c r="CX34" i="20"/>
  <c r="CZ126" i="20"/>
  <c r="CW169" i="20"/>
  <c r="CZ169" i="20"/>
  <c r="CY169" i="20"/>
  <c r="DA169" i="20"/>
  <c r="DB169" i="20"/>
  <c r="CX169" i="20"/>
  <c r="E237" i="20"/>
  <c r="E204" i="20"/>
  <c r="E248" i="20"/>
  <c r="E226" i="20"/>
  <c r="E215" i="20"/>
  <c r="E193" i="20"/>
  <c r="BK103" i="20" l="1"/>
  <c r="AF101" i="20"/>
  <c r="AH55" i="20"/>
  <c r="AC54" i="20"/>
  <c r="V54" i="20"/>
  <c r="CB54" i="20"/>
  <c r="K54" i="20"/>
  <c r="W54" i="20"/>
  <c r="AC102" i="20"/>
  <c r="AB54" i="20"/>
  <c r="CB100" i="20"/>
  <c r="BZ52" i="20"/>
  <c r="BW103" i="20"/>
  <c r="CB56" i="20"/>
  <c r="BG56" i="20"/>
  <c r="CG31" i="20"/>
  <c r="CC103" i="20"/>
  <c r="CG78" i="20"/>
  <c r="CG167" i="20"/>
  <c r="BY98" i="20"/>
  <c r="CC57" i="20"/>
  <c r="CF77" i="20"/>
  <c r="CF101" i="20"/>
  <c r="AI53" i="20"/>
  <c r="CG126" i="20"/>
  <c r="BH56" i="20"/>
  <c r="N54" i="20"/>
  <c r="K98" i="20"/>
  <c r="CC99" i="20"/>
  <c r="AF53" i="20"/>
  <c r="BW55" i="20"/>
  <c r="M101" i="20"/>
  <c r="BK102" i="20"/>
  <c r="CG144" i="20"/>
  <c r="CF55" i="20"/>
  <c r="BH54" i="20"/>
  <c r="L57" i="20"/>
  <c r="BG99" i="20"/>
  <c r="AB53" i="20"/>
  <c r="BY99" i="20"/>
  <c r="CC55" i="20"/>
  <c r="CC101" i="20"/>
  <c r="BW98" i="20"/>
  <c r="BH55" i="20"/>
  <c r="BT54" i="20"/>
  <c r="BL54" i="20"/>
  <c r="CC54" i="20"/>
  <c r="L100" i="20"/>
  <c r="BG98" i="20"/>
  <c r="W57" i="20"/>
  <c r="BT103" i="20"/>
  <c r="Y99" i="20"/>
  <c r="AH53" i="20"/>
  <c r="BZ55" i="20"/>
  <c r="BY56" i="20"/>
  <c r="BY102" i="20"/>
  <c r="CF34" i="20"/>
  <c r="CF57" i="20"/>
  <c r="CF29" i="20"/>
  <c r="CF123" i="20"/>
  <c r="CF147" i="20"/>
  <c r="BG52" i="20"/>
  <c r="BT53" i="20"/>
  <c r="BK54" i="20"/>
  <c r="AI54" i="20"/>
  <c r="BG54" i="20"/>
  <c r="N100" i="20"/>
  <c r="Z52" i="20"/>
  <c r="N52" i="20"/>
  <c r="AF98" i="20"/>
  <c r="BW52" i="20"/>
  <c r="V57" i="20"/>
  <c r="Z57" i="20"/>
  <c r="K53" i="20"/>
  <c r="AH99" i="20"/>
  <c r="M99" i="20"/>
  <c r="Y53" i="20"/>
  <c r="BS55" i="20"/>
  <c r="Z55" i="20"/>
  <c r="CF146" i="20"/>
  <c r="CC102" i="20"/>
  <c r="CG149" i="20"/>
  <c r="CF170" i="20"/>
  <c r="CC100" i="20"/>
  <c r="CG34" i="20"/>
  <c r="BL52" i="20"/>
  <c r="BH53" i="20"/>
  <c r="V53" i="20"/>
  <c r="AH102" i="20"/>
  <c r="V102" i="20"/>
  <c r="CG53" i="20"/>
  <c r="CG121" i="20"/>
  <c r="BV99" i="20"/>
  <c r="BG53" i="20"/>
  <c r="BW99" i="20"/>
  <c r="BV56" i="20"/>
  <c r="L54" i="20"/>
  <c r="AE100" i="20"/>
  <c r="M100" i="20"/>
  <c r="K100" i="20"/>
  <c r="AF100" i="20"/>
  <c r="AF52" i="20"/>
  <c r="L98" i="20"/>
  <c r="W52" i="20"/>
  <c r="AI98" i="20"/>
  <c r="BG57" i="20"/>
  <c r="K57" i="20"/>
  <c r="AI57" i="20"/>
  <c r="BY103" i="20"/>
  <c r="AB103" i="20"/>
  <c r="AE103" i="20"/>
  <c r="AI99" i="20"/>
  <c r="BS53" i="20"/>
  <c r="K99" i="20"/>
  <c r="BH99" i="20"/>
  <c r="Z99" i="20"/>
  <c r="CB99" i="20"/>
  <c r="AF55" i="20"/>
  <c r="AI55" i="20"/>
  <c r="BL101" i="20"/>
  <c r="K101" i="20"/>
  <c r="N56" i="20"/>
  <c r="CG172" i="20"/>
  <c r="CF172" i="20"/>
  <c r="CF125" i="20"/>
  <c r="W101" i="20"/>
  <c r="V101" i="20"/>
  <c r="K56" i="20"/>
  <c r="Y56" i="20"/>
  <c r="BS56" i="20"/>
  <c r="BT56" i="20"/>
  <c r="BS102" i="20"/>
  <c r="BT102" i="20"/>
  <c r="CG56" i="20"/>
  <c r="CG54" i="20"/>
  <c r="CG80" i="20"/>
  <c r="AE98" i="20"/>
  <c r="AI103" i="20"/>
  <c r="BZ53" i="20"/>
  <c r="V55" i="20"/>
  <c r="W55" i="20"/>
  <c r="Z103" i="20"/>
  <c r="BK52" i="20"/>
  <c r="CG99" i="20"/>
  <c r="CG52" i="20"/>
  <c r="AE54" i="20"/>
  <c r="Y100" i="20"/>
  <c r="CC98" i="20"/>
  <c r="BK53" i="20"/>
  <c r="CC53" i="20"/>
  <c r="BK55" i="20"/>
  <c r="BG101" i="20"/>
  <c r="BS101" i="20"/>
  <c r="CI52" i="20"/>
  <c r="CI54" i="20"/>
  <c r="CI99" i="20"/>
  <c r="CI53" i="20"/>
  <c r="AB100" i="20"/>
  <c r="AC52" i="20"/>
  <c r="L52" i="20"/>
  <c r="Z98" i="20"/>
  <c r="K52" i="20"/>
  <c r="AE57" i="20"/>
  <c r="BW57" i="20"/>
  <c r="K103" i="20"/>
  <c r="L53" i="20"/>
  <c r="Z53" i="20"/>
  <c r="BV53" i="20"/>
  <c r="BV55" i="20"/>
  <c r="AB55" i="20"/>
  <c r="BW101" i="20"/>
  <c r="AB56" i="20"/>
  <c r="L56" i="20"/>
  <c r="BG102" i="20"/>
  <c r="L102" i="20"/>
  <c r="AE102" i="20"/>
  <c r="CG57" i="20"/>
  <c r="CF103" i="20"/>
  <c r="Y54" i="20"/>
  <c r="AH54" i="20"/>
  <c r="BG100" i="20"/>
  <c r="BZ100" i="20"/>
  <c r="BY100" i="20"/>
  <c r="BL98" i="20"/>
  <c r="CB52" i="20"/>
  <c r="Y98" i="20"/>
  <c r="BZ98" i="20"/>
  <c r="Y52" i="20"/>
  <c r="BS52" i="20"/>
  <c r="BY57" i="20"/>
  <c r="V103" i="20"/>
  <c r="L99" i="20"/>
  <c r="AC53" i="20"/>
  <c r="N99" i="20"/>
  <c r="N55" i="20"/>
  <c r="N101" i="20"/>
  <c r="L101" i="20"/>
  <c r="Y101" i="20"/>
  <c r="CB101" i="20"/>
  <c r="AE101" i="20"/>
  <c r="BK56" i="20"/>
  <c r="BW56" i="20"/>
  <c r="Y102" i="20"/>
  <c r="CF144" i="20"/>
  <c r="CF75" i="20"/>
  <c r="CF32" i="20"/>
  <c r="CF76" i="20"/>
  <c r="CF145" i="20"/>
  <c r="CF122" i="20"/>
  <c r="CF79" i="20"/>
  <c r="CI56" i="20"/>
  <c r="CF171" i="20"/>
  <c r="BS57" i="20"/>
  <c r="BH101" i="20"/>
  <c r="BT101" i="20"/>
  <c r="AH101" i="20"/>
  <c r="BL56" i="20"/>
  <c r="M102" i="20"/>
  <c r="CI57" i="20"/>
  <c r="CI100" i="20"/>
  <c r="BT57" i="20"/>
  <c r="BK99" i="20"/>
  <c r="CF54" i="20"/>
  <c r="CI55" i="20"/>
  <c r="BV100" i="20"/>
  <c r="BW100" i="20"/>
  <c r="AH100" i="20"/>
  <c r="BT52" i="20"/>
  <c r="AB57" i="20"/>
  <c r="AF103" i="20"/>
  <c r="CB103" i="20"/>
  <c r="BG103" i="20"/>
  <c r="BW53" i="20"/>
  <c r="N53" i="20"/>
  <c r="BS99" i="20"/>
  <c r="BT55" i="20"/>
  <c r="BK101" i="20"/>
  <c r="BZ101" i="20"/>
  <c r="W56" i="20"/>
  <c r="AE56" i="20"/>
  <c r="AF56" i="20"/>
  <c r="BZ56" i="20"/>
  <c r="BV102" i="20"/>
  <c r="W102" i="20"/>
  <c r="CB102" i="20"/>
  <c r="CI103" i="20"/>
  <c r="CF126" i="20"/>
  <c r="CF80" i="20"/>
  <c r="CF121" i="20"/>
  <c r="CI98" i="20"/>
  <c r="CF53" i="20"/>
  <c r="CF99" i="20"/>
  <c r="BS54" i="20"/>
  <c r="Z54" i="20"/>
  <c r="W100" i="20"/>
  <c r="AC100" i="20"/>
  <c r="V100" i="20"/>
  <c r="W98" i="20"/>
  <c r="CB98" i="20"/>
  <c r="AE52" i="20"/>
  <c r="V98" i="20"/>
  <c r="BK57" i="20"/>
  <c r="BL57" i="20"/>
  <c r="BH103" i="20"/>
  <c r="W103" i="20"/>
  <c r="BT99" i="20"/>
  <c r="BL53" i="20"/>
  <c r="BL55" i="20"/>
  <c r="AE55" i="20"/>
  <c r="M55" i="20"/>
  <c r="AI101" i="20"/>
  <c r="AC56" i="20"/>
  <c r="V56" i="20"/>
  <c r="Z102" i="20"/>
  <c r="AI102" i="20"/>
  <c r="BZ102" i="20"/>
  <c r="N102" i="20"/>
  <c r="CG98" i="20"/>
  <c r="CF98" i="20"/>
  <c r="CF52" i="20"/>
  <c r="CF31" i="20"/>
  <c r="CF100" i="20"/>
  <c r="CF169" i="20"/>
  <c r="CI101" i="20"/>
  <c r="CF124" i="20"/>
  <c r="CF78" i="20"/>
  <c r="CI102" i="20"/>
  <c r="CF148" i="20"/>
  <c r="AF54" i="20"/>
  <c r="BW54" i="20"/>
  <c r="M54" i="20"/>
  <c r="BV54" i="20"/>
  <c r="Z100" i="20"/>
  <c r="BS100" i="20"/>
  <c r="AI100" i="20"/>
  <c r="BH100" i="20"/>
  <c r="AI52" i="20"/>
  <c r="BK98" i="20"/>
  <c r="M52" i="20"/>
  <c r="AC98" i="20"/>
  <c r="AB52" i="20"/>
  <c r="BV57" i="20"/>
  <c r="Y57" i="20"/>
  <c r="AF57" i="20"/>
  <c r="AC57" i="20"/>
  <c r="N57" i="20"/>
  <c r="L103" i="20"/>
  <c r="BL103" i="20"/>
  <c r="N103" i="20"/>
  <c r="BS103" i="20"/>
  <c r="AC103" i="20"/>
  <c r="W53" i="20"/>
  <c r="M53" i="20"/>
  <c r="CB53" i="20"/>
  <c r="BY53" i="20"/>
  <c r="AE53" i="20"/>
  <c r="L55" i="20"/>
  <c r="AC55" i="20"/>
  <c r="K55" i="20"/>
  <c r="BV101" i="20"/>
  <c r="BY101" i="20"/>
  <c r="Z101" i="20"/>
  <c r="M56" i="20"/>
  <c r="BL102" i="20"/>
  <c r="BW102" i="20"/>
  <c r="BH102" i="20"/>
  <c r="K102" i="20"/>
  <c r="AB102" i="20"/>
  <c r="CG103" i="20"/>
  <c r="CF149" i="20"/>
  <c r="CF167" i="20"/>
  <c r="CF168" i="20"/>
  <c r="CF102" i="20"/>
  <c r="CF56" i="20"/>
  <c r="CF33" i="20"/>
  <c r="B4" i="33"/>
  <c r="B6" i="33"/>
  <c r="B6" i="32"/>
  <c r="B4" i="32"/>
  <c r="B5" i="31"/>
  <c r="B3" i="31"/>
  <c r="B3" i="30"/>
  <c r="B5" i="30"/>
  <c r="B3" i="29"/>
  <c r="B5" i="29"/>
  <c r="A144" i="20" l="1"/>
  <c r="A121" i="20"/>
  <c r="A75" i="20"/>
  <c r="A29" i="20"/>
  <c r="CN145" i="20" l="1"/>
  <c r="CQ145" i="20"/>
  <c r="CS145" i="20"/>
  <c r="CP145" i="20"/>
  <c r="CS122" i="20"/>
  <c r="CP122" i="20"/>
  <c r="CQ122" i="20"/>
  <c r="CN122" i="20"/>
  <c r="CQ76" i="20"/>
  <c r="CS76" i="20"/>
  <c r="CN76" i="20"/>
  <c r="CP76" i="20"/>
  <c r="CQ30" i="20"/>
  <c r="CS30" i="20"/>
  <c r="CP30" i="20"/>
  <c r="CN30" i="20"/>
  <c r="CZ30" i="20"/>
  <c r="CW30" i="20"/>
  <c r="DA30" i="20"/>
  <c r="CX30" i="20"/>
  <c r="CY30" i="20"/>
  <c r="DB30" i="20"/>
  <c r="CY122" i="20"/>
  <c r="CZ122" i="20"/>
  <c r="DA122" i="20"/>
  <c r="DB122" i="20"/>
  <c r="CW122" i="20"/>
  <c r="CX122" i="20"/>
  <c r="CW76" i="20"/>
  <c r="DA76" i="20"/>
  <c r="DB76" i="20"/>
  <c r="CX76" i="20"/>
  <c r="CY76" i="20"/>
  <c r="CZ76" i="20"/>
  <c r="CW145" i="20"/>
  <c r="DA145" i="20"/>
  <c r="CX145" i="20"/>
  <c r="CY145" i="20"/>
  <c r="CZ145" i="20"/>
  <c r="DB145" i="20"/>
  <c r="CM122" i="20"/>
  <c r="CL122" i="20"/>
  <c r="CK122" i="20"/>
  <c r="CM30" i="20"/>
  <c r="CL30" i="20"/>
  <c r="CK30" i="20"/>
  <c r="CL76" i="20"/>
  <c r="CK76" i="20"/>
  <c r="CM76" i="20"/>
  <c r="CM145" i="20"/>
  <c r="CL145" i="20"/>
  <c r="CK145" i="20"/>
  <c r="A76" i="20"/>
  <c r="A30" i="20"/>
  <c r="A145" i="20"/>
  <c r="A122" i="20"/>
  <c r="CP31" i="20" l="1"/>
  <c r="CS31" i="20"/>
  <c r="CQ31" i="20"/>
  <c r="CN31" i="20"/>
  <c r="CP123" i="20"/>
  <c r="CN123" i="20"/>
  <c r="CQ123" i="20"/>
  <c r="CS123" i="20"/>
  <c r="CS77" i="20"/>
  <c r="CQ77" i="20"/>
  <c r="CN77" i="20"/>
  <c r="CP77" i="20"/>
  <c r="CQ146" i="20"/>
  <c r="CP146" i="20"/>
  <c r="CS146" i="20"/>
  <c r="CN146" i="20"/>
  <c r="CX31" i="20"/>
  <c r="DB31" i="20"/>
  <c r="DA31" i="20"/>
  <c r="CW31" i="20"/>
  <c r="CY31" i="20"/>
  <c r="CZ31" i="20"/>
  <c r="CW123" i="20"/>
  <c r="DA123" i="20"/>
  <c r="DB123" i="20"/>
  <c r="CX123" i="20"/>
  <c r="CY123" i="20"/>
  <c r="CZ123" i="20"/>
  <c r="CY77" i="20"/>
  <c r="CX77" i="20"/>
  <c r="CZ77" i="20"/>
  <c r="DA77" i="20"/>
  <c r="DB77" i="20"/>
  <c r="CW77" i="20"/>
  <c r="CY146" i="20"/>
  <c r="CZ146" i="20"/>
  <c r="DA146" i="20"/>
  <c r="CW146" i="20"/>
  <c r="CX146" i="20"/>
  <c r="DB146" i="20"/>
  <c r="CM31" i="20"/>
  <c r="CK31" i="20"/>
  <c r="CL31" i="20"/>
  <c r="CM77" i="20"/>
  <c r="CL77" i="20"/>
  <c r="CK77" i="20"/>
  <c r="CM123" i="20"/>
  <c r="CK123" i="20"/>
  <c r="CL123" i="20"/>
  <c r="CK146" i="20"/>
  <c r="CL146" i="20"/>
  <c r="CM146" i="20"/>
  <c r="A146" i="20"/>
  <c r="A77" i="20"/>
  <c r="A123" i="20"/>
  <c r="A31" i="20"/>
  <c r="CQ32" i="20" l="1"/>
  <c r="CP32" i="20"/>
  <c r="CS32" i="20"/>
  <c r="CN32" i="20"/>
  <c r="CQ124" i="20"/>
  <c r="CP124" i="20"/>
  <c r="CS124" i="20"/>
  <c r="CN124" i="20"/>
  <c r="CQ78" i="20"/>
  <c r="CN78" i="20"/>
  <c r="CP78" i="20"/>
  <c r="CS78" i="20"/>
  <c r="CS148" i="20"/>
  <c r="CQ148" i="20"/>
  <c r="CN148" i="20"/>
  <c r="CP148" i="20"/>
  <c r="CQ147" i="20"/>
  <c r="CS147" i="20"/>
  <c r="CP147" i="20"/>
  <c r="CN147" i="20"/>
  <c r="CW78" i="20"/>
  <c r="DA78" i="20"/>
  <c r="CX78" i="20"/>
  <c r="CY78" i="20"/>
  <c r="CZ78" i="20"/>
  <c r="DB78" i="20"/>
  <c r="CY124" i="20"/>
  <c r="DA124" i="20"/>
  <c r="CW124" i="20"/>
  <c r="DB124" i="20"/>
  <c r="CX124" i="20"/>
  <c r="CZ124" i="20"/>
  <c r="DA32" i="20"/>
  <c r="CX32" i="20"/>
  <c r="CY32" i="20"/>
  <c r="CW32" i="20"/>
  <c r="CZ32" i="20"/>
  <c r="CY148" i="20"/>
  <c r="CX148" i="20"/>
  <c r="CZ148" i="20"/>
  <c r="CW148" i="20"/>
  <c r="DA148" i="20"/>
  <c r="DB148" i="20"/>
  <c r="A147" i="20"/>
  <c r="CW147" i="20"/>
  <c r="DA147" i="20"/>
  <c r="CY147" i="20"/>
  <c r="CZ147" i="20"/>
  <c r="DB147" i="20"/>
  <c r="CX147" i="20"/>
  <c r="CK124" i="20"/>
  <c r="CL124" i="20"/>
  <c r="CM124" i="20"/>
  <c r="CM78" i="20"/>
  <c r="CK78" i="20"/>
  <c r="CL78" i="20"/>
  <c r="CK32" i="20"/>
  <c r="CL32" i="20"/>
  <c r="CM32" i="20"/>
  <c r="CM148" i="20"/>
  <c r="CL148" i="20"/>
  <c r="CK148" i="20"/>
  <c r="CL147" i="20"/>
  <c r="CK147" i="20"/>
  <c r="CM147" i="20"/>
  <c r="A124" i="20"/>
  <c r="A148" i="20"/>
  <c r="A32" i="20"/>
  <c r="A78" i="20"/>
  <c r="CS79" i="20" l="1"/>
  <c r="CN79" i="20"/>
  <c r="CP79" i="20"/>
  <c r="CQ79" i="20"/>
  <c r="CP125" i="20"/>
  <c r="CS125" i="20"/>
  <c r="CN125" i="20"/>
  <c r="CQ125" i="20"/>
  <c r="CP33" i="20"/>
  <c r="CQ33" i="20"/>
  <c r="CN33" i="20"/>
  <c r="CS33" i="20"/>
  <c r="CY79" i="20"/>
  <c r="CW79" i="20"/>
  <c r="DB79" i="20"/>
  <c r="CX79" i="20"/>
  <c r="CZ79" i="20"/>
  <c r="DA79" i="20"/>
  <c r="A125" i="20"/>
  <c r="CW125" i="20"/>
  <c r="DA125" i="20"/>
  <c r="CZ125" i="20"/>
  <c r="DB125" i="20"/>
  <c r="CX125" i="20"/>
  <c r="CY125" i="20"/>
  <c r="CZ33" i="20"/>
  <c r="DB33" i="20"/>
  <c r="CX33" i="20"/>
  <c r="CY33" i="20"/>
  <c r="DA33" i="20"/>
  <c r="CW33" i="20"/>
  <c r="CL33" i="20"/>
  <c r="CK33" i="20"/>
  <c r="CM33" i="20"/>
  <c r="CK79" i="20"/>
  <c r="CL79" i="20"/>
  <c r="CM79" i="20"/>
  <c r="CL125" i="20"/>
  <c r="CK125" i="20"/>
  <c r="CM125" i="20"/>
  <c r="A33" i="20"/>
  <c r="A79" i="20"/>
  <c r="A10" i="20"/>
  <c r="A9" i="20"/>
  <c r="A8" i="20"/>
  <c r="A7" i="20"/>
  <c r="A6" i="20"/>
  <c r="E30" i="43" l="1"/>
  <c r="F30" i="43"/>
  <c r="H30" i="43"/>
  <c r="I30" i="43"/>
  <c r="J30" i="43"/>
  <c r="A149" i="20"/>
  <c r="A126" i="20"/>
  <c r="A80" i="20"/>
  <c r="A34" i="20"/>
  <c r="A233" i="20"/>
  <c r="A225" i="20"/>
  <c r="A231" i="20"/>
  <c r="A230" i="20"/>
  <c r="A232" i="20"/>
  <c r="A237" i="20"/>
  <c r="A238" i="20"/>
  <c r="A239" i="20"/>
  <c r="A240" i="20"/>
  <c r="A245" i="20"/>
  <c r="A235" i="20"/>
  <c r="A244" i="20"/>
  <c r="A236" i="20"/>
  <c r="A242" i="20"/>
  <c r="A241" i="20"/>
  <c r="A243" i="20"/>
  <c r="A127" i="20" l="1"/>
  <c r="A150" i="20"/>
  <c r="A35" i="20"/>
  <c r="A81" i="20"/>
  <c r="A82" i="20" l="1"/>
  <c r="A128" i="20"/>
  <c r="A36" i="20"/>
  <c r="A151" i="20"/>
  <c r="A226" i="20"/>
  <c r="A227" i="20"/>
  <c r="A228" i="20"/>
  <c r="A229" i="20"/>
  <c r="A234" i="20"/>
  <c r="A224" i="20"/>
  <c r="A152" i="20" l="1"/>
  <c r="A129" i="20"/>
  <c r="A37" i="20"/>
  <c r="A83" i="20"/>
  <c r="B11" i="33"/>
  <c r="B12" i="33" l="1"/>
  <c r="B13" i="33" s="1"/>
  <c r="B6" i="10"/>
  <c r="B14" i="33" l="1"/>
  <c r="A215" i="20"/>
  <c r="A216" i="20"/>
  <c r="A217" i="20"/>
  <c r="A218" i="20"/>
  <c r="A223" i="20"/>
  <c r="A213" i="20"/>
  <c r="A222" i="20"/>
  <c r="A214" i="20"/>
  <c r="A220" i="20"/>
  <c r="A219" i="20"/>
  <c r="A221" i="20"/>
  <c r="B15" i="33" l="1"/>
  <c r="B11" i="32"/>
  <c r="B16" i="33" l="1"/>
  <c r="B12" i="32"/>
  <c r="B11" i="30"/>
  <c r="B12" i="30" l="1"/>
  <c r="B13" i="30" s="1"/>
  <c r="B17" i="33"/>
  <c r="B18" i="33" s="1"/>
  <c r="B13" i="32"/>
  <c r="B11" i="29"/>
  <c r="B12" i="29" s="1"/>
  <c r="B13" i="29" s="1"/>
  <c r="B14" i="29" s="1"/>
  <c r="B15" i="29" s="1"/>
  <c r="B16" i="29" s="1"/>
  <c r="B17" i="29" s="1"/>
  <c r="B18" i="29" s="1"/>
  <c r="B11" i="31"/>
  <c r="B19" i="29" l="1"/>
  <c r="B20" i="29" s="1"/>
  <c r="B21" i="29" s="1"/>
  <c r="B22" i="29" s="1"/>
  <c r="B19" i="33"/>
  <c r="B14" i="32"/>
  <c r="B12" i="31"/>
  <c r="B14" i="30"/>
  <c r="O22" i="29" l="1"/>
  <c r="S22" i="29"/>
  <c r="J22" i="29"/>
  <c r="K22" i="29"/>
  <c r="U22" i="29"/>
  <c r="P22" i="29"/>
  <c r="L22" i="29"/>
  <c r="T22" i="29"/>
  <c r="G22" i="29"/>
  <c r="H22" i="29"/>
  <c r="E22" i="29"/>
  <c r="Q22" i="29"/>
  <c r="B23" i="29"/>
  <c r="B20" i="33"/>
  <c r="B15" i="32"/>
  <c r="B13" i="31"/>
  <c r="B15" i="30"/>
  <c r="A210" i="20"/>
  <c r="A208" i="20"/>
  <c r="A209" i="20"/>
  <c r="A203" i="20"/>
  <c r="A211" i="20"/>
  <c r="A202" i="20"/>
  <c r="A212" i="20"/>
  <c r="A207" i="20"/>
  <c r="A206" i="20"/>
  <c r="A205" i="20"/>
  <c r="A204" i="20"/>
  <c r="A199" i="20"/>
  <c r="A197" i="20"/>
  <c r="A198" i="20"/>
  <c r="A192" i="20"/>
  <c r="A200" i="20"/>
  <c r="A191" i="20"/>
  <c r="A201" i="20"/>
  <c r="A196" i="20"/>
  <c r="A195" i="20"/>
  <c r="A194" i="20"/>
  <c r="A193" i="20"/>
  <c r="B11" i="10"/>
  <c r="B12" i="10" s="1"/>
  <c r="B13" i="10" s="1"/>
  <c r="B14" i="10" s="1"/>
  <c r="B15" i="10" s="1"/>
  <c r="B16" i="10" s="1"/>
  <c r="B17" i="10" s="1"/>
  <c r="B18" i="10" s="1"/>
  <c r="T23" i="29" l="1"/>
  <c r="O23" i="29"/>
  <c r="Q23" i="29"/>
  <c r="E23" i="29"/>
  <c r="H23" i="29"/>
  <c r="L23" i="29"/>
  <c r="K23" i="29"/>
  <c r="S23" i="29"/>
  <c r="P23" i="29"/>
  <c r="J23" i="29"/>
  <c r="G23" i="29"/>
  <c r="U23" i="29"/>
  <c r="J41" i="43"/>
  <c r="H38" i="43"/>
  <c r="I36" i="43"/>
  <c r="F33" i="43"/>
  <c r="E33" i="43"/>
  <c r="J35" i="43"/>
  <c r="F37" i="43"/>
  <c r="F40" i="43"/>
  <c r="J36" i="43"/>
  <c r="E35" i="43"/>
  <c r="H31" i="43"/>
  <c r="I38" i="43"/>
  <c r="E32" i="43"/>
  <c r="H33" i="43"/>
  <c r="I39" i="43"/>
  <c r="I32" i="43"/>
  <c r="E37" i="43"/>
  <c r="E40" i="43"/>
  <c r="J31" i="43"/>
  <c r="E41" i="43"/>
  <c r="J40" i="43"/>
  <c r="E34" i="43"/>
  <c r="E31" i="43"/>
  <c r="H40" i="43"/>
  <c r="H35" i="43"/>
  <c r="F35" i="43"/>
  <c r="F41" i="43"/>
  <c r="H39" i="43"/>
  <c r="F39" i="43"/>
  <c r="H32" i="43"/>
  <c r="J38" i="43"/>
  <c r="J33" i="43"/>
  <c r="H41" i="43"/>
  <c r="E38" i="43"/>
  <c r="J37" i="43"/>
  <c r="I37" i="43"/>
  <c r="I40" i="43"/>
  <c r="I35" i="43"/>
  <c r="I31" i="43"/>
  <c r="F32" i="43"/>
  <c r="J39" i="43"/>
  <c r="H36" i="43"/>
  <c r="F36" i="43"/>
  <c r="E36" i="43"/>
  <c r="E39" i="43"/>
  <c r="I33" i="43"/>
  <c r="F31" i="43"/>
  <c r="I41" i="43"/>
  <c r="F38" i="43"/>
  <c r="J34" i="43"/>
  <c r="I34" i="43"/>
  <c r="H34" i="43"/>
  <c r="H37" i="43"/>
  <c r="J32" i="43"/>
  <c r="F34" i="43"/>
  <c r="B24" i="29"/>
  <c r="B19" i="10"/>
  <c r="B21" i="33"/>
  <c r="B16" i="32"/>
  <c r="B14" i="31"/>
  <c r="B16" i="30"/>
  <c r="T24" i="29" l="1"/>
  <c r="U24" i="29"/>
  <c r="S24" i="29"/>
  <c r="E24" i="29"/>
  <c r="O24" i="29"/>
  <c r="Q24" i="29"/>
  <c r="G24" i="29"/>
  <c r="P24" i="29"/>
  <c r="H24" i="29"/>
  <c r="L24" i="29"/>
  <c r="J24" i="29"/>
  <c r="K24" i="29"/>
  <c r="F9" i="43"/>
  <c r="E9" i="43"/>
  <c r="J9" i="43" s="1"/>
  <c r="H9" i="43"/>
  <c r="B25" i="29"/>
  <c r="B20" i="10"/>
  <c r="B22" i="33"/>
  <c r="B17" i="32"/>
  <c r="B18" i="32" s="1"/>
  <c r="B15" i="31"/>
  <c r="B17" i="30"/>
  <c r="H22" i="33" l="1"/>
  <c r="Y22" i="33"/>
  <c r="O22" i="33"/>
  <c r="AC22" i="33"/>
  <c r="Z22" i="33"/>
  <c r="T22" i="33"/>
  <c r="I22" i="33"/>
  <c r="U22" i="33"/>
  <c r="N22" i="33"/>
  <c r="S22" i="33"/>
  <c r="G22" i="33"/>
  <c r="W22" i="33"/>
  <c r="K22" i="33"/>
  <c r="Q22" i="33"/>
  <c r="M22" i="33"/>
  <c r="AA22" i="33"/>
  <c r="E22" i="33"/>
  <c r="K25" i="29"/>
  <c r="Q25" i="29"/>
  <c r="L25" i="29"/>
  <c r="J25" i="29"/>
  <c r="E25" i="29"/>
  <c r="T25" i="29"/>
  <c r="H25" i="29"/>
  <c r="P25" i="29"/>
  <c r="S25" i="29"/>
  <c r="U25" i="29"/>
  <c r="G25" i="29"/>
  <c r="O25" i="29"/>
  <c r="I9" i="43"/>
  <c r="B26" i="29"/>
  <c r="B18" i="30"/>
  <c r="B16" i="31"/>
  <c r="B17" i="31" s="1"/>
  <c r="B19" i="32"/>
  <c r="B23" i="33"/>
  <c r="B21" i="10"/>
  <c r="AA23" i="33" l="1"/>
  <c r="I23" i="33"/>
  <c r="H23" i="33"/>
  <c r="O23" i="33"/>
  <c r="Z23" i="33"/>
  <c r="G23" i="33"/>
  <c r="N23" i="33"/>
  <c r="U23" i="33"/>
  <c r="T23" i="33"/>
  <c r="AC23" i="33"/>
  <c r="M23" i="33"/>
  <c r="Y23" i="33"/>
  <c r="K23" i="33"/>
  <c r="S23" i="33"/>
  <c r="E23" i="33"/>
  <c r="W23" i="33"/>
  <c r="Q23" i="33"/>
  <c r="E26" i="29"/>
  <c r="Q26" i="29"/>
  <c r="H26" i="29"/>
  <c r="T26" i="29"/>
  <c r="P26" i="29"/>
  <c r="K26" i="29"/>
  <c r="L26" i="29"/>
  <c r="G26" i="29"/>
  <c r="S26" i="29"/>
  <c r="J26" i="29"/>
  <c r="O26" i="29"/>
  <c r="U26" i="29"/>
  <c r="B27" i="29"/>
  <c r="B18" i="31"/>
  <c r="B22" i="10"/>
  <c r="B24" i="33"/>
  <c r="B19" i="30"/>
  <c r="B20" i="32"/>
  <c r="I24" i="33" l="1"/>
  <c r="W24" i="33"/>
  <c r="N24" i="33"/>
  <c r="M24" i="33"/>
  <c r="AA24" i="33"/>
  <c r="E24" i="33"/>
  <c r="K24" i="33"/>
  <c r="H24" i="33"/>
  <c r="AC24" i="33"/>
  <c r="O24" i="33"/>
  <c r="S24" i="33"/>
  <c r="T24" i="33"/>
  <c r="U24" i="33"/>
  <c r="Q24" i="33"/>
  <c r="Z24" i="33"/>
  <c r="Y24" i="33"/>
  <c r="G24" i="33"/>
  <c r="J27" i="29"/>
  <c r="O27" i="29"/>
  <c r="U27" i="29"/>
  <c r="E27" i="29"/>
  <c r="H27" i="29"/>
  <c r="P27" i="29"/>
  <c r="L27" i="29"/>
  <c r="G27" i="29"/>
  <c r="Q27" i="29"/>
  <c r="T27" i="29"/>
  <c r="K27" i="29"/>
  <c r="S27" i="29"/>
  <c r="K22" i="10"/>
  <c r="S22" i="10"/>
  <c r="H22" i="10"/>
  <c r="W22" i="10"/>
  <c r="Q22" i="10"/>
  <c r="AF22" i="10"/>
  <c r="E22" i="10"/>
  <c r="N22" i="10"/>
  <c r="T22" i="10"/>
  <c r="G22" i="10"/>
  <c r="Y22" i="10"/>
  <c r="O22" i="10"/>
  <c r="I22" i="10"/>
  <c r="M22" i="10"/>
  <c r="AG22" i="10"/>
  <c r="AE22" i="10"/>
  <c r="Z22" i="10"/>
  <c r="U22" i="10"/>
  <c r="AC22" i="10"/>
  <c r="AA22" i="10"/>
  <c r="B28" i="29"/>
  <c r="B20" i="30"/>
  <c r="B23" i="10"/>
  <c r="B19" i="31"/>
  <c r="B21" i="32"/>
  <c r="B25" i="33"/>
  <c r="S25" i="33" l="1"/>
  <c r="W25" i="33"/>
  <c r="Q25" i="33"/>
  <c r="N25" i="33"/>
  <c r="U25" i="33"/>
  <c r="Y25" i="33"/>
  <c r="G25" i="33"/>
  <c r="T25" i="33"/>
  <c r="AA25" i="33"/>
  <c r="H25" i="33"/>
  <c r="E25" i="33"/>
  <c r="O25" i="33"/>
  <c r="AC25" i="33"/>
  <c r="Z25" i="33"/>
  <c r="M25" i="33"/>
  <c r="I25" i="33"/>
  <c r="K25" i="33"/>
  <c r="S28" i="29"/>
  <c r="H28" i="29"/>
  <c r="K28" i="29"/>
  <c r="P28" i="29"/>
  <c r="T28" i="29"/>
  <c r="Q28" i="29"/>
  <c r="G28" i="29"/>
  <c r="E28" i="29"/>
  <c r="L28" i="29"/>
  <c r="U28" i="29"/>
  <c r="J28" i="29"/>
  <c r="O28" i="29"/>
  <c r="Y23" i="10"/>
  <c r="W23" i="10"/>
  <c r="AA23" i="10"/>
  <c r="I23" i="10"/>
  <c r="S23" i="10"/>
  <c r="K23" i="10"/>
  <c r="N23" i="10"/>
  <c r="Q23" i="10"/>
  <c r="Z23" i="10"/>
  <c r="E23" i="10"/>
  <c r="AE23" i="10"/>
  <c r="U23" i="10"/>
  <c r="O23" i="10"/>
  <c r="AG23" i="10"/>
  <c r="M23" i="10"/>
  <c r="AC23" i="10"/>
  <c r="G23" i="10"/>
  <c r="AF23" i="10"/>
  <c r="H23" i="10"/>
  <c r="T23" i="10"/>
  <c r="B29" i="29"/>
  <c r="B24" i="10"/>
  <c r="B21" i="30"/>
  <c r="B20" i="31"/>
  <c r="B26" i="33"/>
  <c r="B22" i="32"/>
  <c r="AC26" i="33" l="1"/>
  <c r="AA26" i="33"/>
  <c r="K26" i="33"/>
  <c r="I26" i="33"/>
  <c r="O26" i="33"/>
  <c r="E26" i="33"/>
  <c r="W26" i="33"/>
  <c r="M26" i="33"/>
  <c r="S26" i="33"/>
  <c r="Z26" i="33"/>
  <c r="N26" i="33"/>
  <c r="Q26" i="33"/>
  <c r="Y26" i="33"/>
  <c r="G26" i="33"/>
  <c r="U26" i="33"/>
  <c r="T26" i="33"/>
  <c r="H26" i="33"/>
  <c r="B30" i="29"/>
  <c r="G29" i="29"/>
  <c r="L29" i="29"/>
  <c r="P29" i="29"/>
  <c r="Q29" i="29"/>
  <c r="K29" i="29"/>
  <c r="J29" i="29"/>
  <c r="E29" i="29"/>
  <c r="U29" i="29"/>
  <c r="H29" i="29"/>
  <c r="T29" i="29"/>
  <c r="O29" i="29"/>
  <c r="S29" i="29"/>
  <c r="M24" i="10"/>
  <c r="W24" i="10"/>
  <c r="K24" i="10"/>
  <c r="O24" i="10"/>
  <c r="Q24" i="10"/>
  <c r="H24" i="10"/>
  <c r="AA24" i="10"/>
  <c r="Y24" i="10"/>
  <c r="G24" i="10"/>
  <c r="S24" i="10"/>
  <c r="T24" i="10"/>
  <c r="U24" i="10"/>
  <c r="N24" i="10"/>
  <c r="I24" i="10"/>
  <c r="AC24" i="10"/>
  <c r="E24" i="10"/>
  <c r="AF24" i="10"/>
  <c r="AG24" i="10"/>
  <c r="AE24" i="10"/>
  <c r="Z24" i="10"/>
  <c r="N22" i="32"/>
  <c r="I22" i="32"/>
  <c r="K22" i="32"/>
  <c r="G22" i="32"/>
  <c r="H22" i="32"/>
  <c r="O22" i="32"/>
  <c r="M22" i="32"/>
  <c r="E22" i="32"/>
  <c r="B31" i="29"/>
  <c r="B25" i="10"/>
  <c r="B23" i="32"/>
  <c r="B27" i="33"/>
  <c r="B21" i="31"/>
  <c r="B22" i="30"/>
  <c r="I27" i="33" l="1"/>
  <c r="Q27" i="33"/>
  <c r="U27" i="33"/>
  <c r="K27" i="33"/>
  <c r="W27" i="33"/>
  <c r="AA27" i="33"/>
  <c r="G27" i="33"/>
  <c r="O27" i="33"/>
  <c r="E27" i="33"/>
  <c r="M27" i="33"/>
  <c r="N27" i="33"/>
  <c r="AC27" i="33"/>
  <c r="H27" i="33"/>
  <c r="Y27" i="33"/>
  <c r="T27" i="33"/>
  <c r="Z27" i="33"/>
  <c r="S27" i="33"/>
  <c r="S25" i="10"/>
  <c r="T25" i="10"/>
  <c r="AA25" i="10"/>
  <c r="M25" i="10"/>
  <c r="Z25" i="10"/>
  <c r="AF25" i="10"/>
  <c r="Y25" i="10"/>
  <c r="AC25" i="10"/>
  <c r="Q25" i="10"/>
  <c r="H25" i="10"/>
  <c r="AG25" i="10"/>
  <c r="G25" i="10"/>
  <c r="K25" i="10"/>
  <c r="E25" i="10"/>
  <c r="U25" i="10"/>
  <c r="I25" i="10"/>
  <c r="W25" i="10"/>
  <c r="AE25" i="10"/>
  <c r="O25" i="10"/>
  <c r="N25" i="10"/>
  <c r="H31" i="29"/>
  <c r="K31" i="29"/>
  <c r="S31" i="29"/>
  <c r="E31" i="29"/>
  <c r="G31" i="29"/>
  <c r="Q31" i="29"/>
  <c r="L31" i="29"/>
  <c r="U31" i="29"/>
  <c r="P31" i="29"/>
  <c r="J31" i="29"/>
  <c r="T31" i="29"/>
  <c r="O31" i="29"/>
  <c r="T30" i="29"/>
  <c r="S30" i="29"/>
  <c r="E30" i="29"/>
  <c r="O30" i="29"/>
  <c r="H30" i="29"/>
  <c r="K30" i="29"/>
  <c r="Q30" i="29"/>
  <c r="L30" i="29"/>
  <c r="J30" i="29"/>
  <c r="P30" i="29"/>
  <c r="U30" i="29"/>
  <c r="X30" i="29" s="1"/>
  <c r="G30" i="29"/>
  <c r="M23" i="32"/>
  <c r="I23" i="32"/>
  <c r="K23" i="32"/>
  <c r="N23" i="32"/>
  <c r="H23" i="32"/>
  <c r="E23" i="32"/>
  <c r="O23" i="32"/>
  <c r="G23" i="32"/>
  <c r="J22" i="30"/>
  <c r="G22" i="30"/>
  <c r="K22" i="30"/>
  <c r="N22" i="30"/>
  <c r="M22" i="30"/>
  <c r="L22" i="30"/>
  <c r="I22" i="30"/>
  <c r="E22" i="30"/>
  <c r="B32" i="29"/>
  <c r="B23" i="30"/>
  <c r="B24" i="32"/>
  <c r="B26" i="10"/>
  <c r="B28" i="33"/>
  <c r="B22" i="31"/>
  <c r="W30" i="29" l="1"/>
  <c r="Y30" i="29"/>
  <c r="Z30" i="29"/>
  <c r="I28" i="33"/>
  <c r="M28" i="33"/>
  <c r="G28" i="33"/>
  <c r="O28" i="33"/>
  <c r="E28" i="33"/>
  <c r="W28" i="33"/>
  <c r="K28" i="33"/>
  <c r="T28" i="33"/>
  <c r="S28" i="33"/>
  <c r="AC28" i="33"/>
  <c r="U28" i="33"/>
  <c r="N28" i="33"/>
  <c r="Y28" i="33"/>
  <c r="Q28" i="33"/>
  <c r="AA28" i="33"/>
  <c r="Z28" i="33"/>
  <c r="H28" i="33"/>
  <c r="S22" i="31"/>
  <c r="Q22" i="31"/>
  <c r="U22" i="31"/>
  <c r="Y22" i="31"/>
  <c r="AA22" i="31"/>
  <c r="Z22" i="31"/>
  <c r="T22" i="31"/>
  <c r="R22" i="31"/>
  <c r="W22" i="31"/>
  <c r="X22" i="31"/>
  <c r="Y26" i="10"/>
  <c r="G26" i="10"/>
  <c r="AA26" i="10"/>
  <c r="AF26" i="10"/>
  <c r="AE26" i="10"/>
  <c r="W26" i="10"/>
  <c r="Q26" i="10"/>
  <c r="T26" i="10"/>
  <c r="N26" i="10"/>
  <c r="Z26" i="10"/>
  <c r="E26" i="10"/>
  <c r="M26" i="10"/>
  <c r="U26" i="10"/>
  <c r="S26" i="10"/>
  <c r="H26" i="10"/>
  <c r="AC26" i="10"/>
  <c r="O26" i="10"/>
  <c r="K26" i="10"/>
  <c r="I26" i="10"/>
  <c r="AG26" i="10"/>
  <c r="L32" i="29"/>
  <c r="K32" i="29"/>
  <c r="U32" i="29"/>
  <c r="P32" i="29"/>
  <c r="J32" i="29"/>
  <c r="S32" i="29"/>
  <c r="T32" i="29"/>
  <c r="G32" i="29"/>
  <c r="O32" i="29"/>
  <c r="H32" i="29"/>
  <c r="Q32" i="29"/>
  <c r="E32" i="29"/>
  <c r="M30" i="29"/>
  <c r="G24" i="32"/>
  <c r="O24" i="32"/>
  <c r="E24" i="32"/>
  <c r="M24" i="32"/>
  <c r="N24" i="32"/>
  <c r="I24" i="32"/>
  <c r="K24" i="32"/>
  <c r="H24" i="32"/>
  <c r="K23" i="30"/>
  <c r="G23" i="30"/>
  <c r="I23" i="30"/>
  <c r="E23" i="30"/>
  <c r="N23" i="30"/>
  <c r="J23" i="30"/>
  <c r="M23" i="30"/>
  <c r="L23" i="30"/>
  <c r="Z31" i="29"/>
  <c r="Y31" i="29"/>
  <c r="W31" i="29"/>
  <c r="X31" i="29"/>
  <c r="M31" i="29"/>
  <c r="B33" i="29"/>
  <c r="B25" i="32"/>
  <c r="B27" i="10"/>
  <c r="B24" i="30"/>
  <c r="B23" i="31"/>
  <c r="B29" i="33"/>
  <c r="Y32" i="29" l="1"/>
  <c r="B30" i="33"/>
  <c r="B31" i="33" s="1"/>
  <c r="T29" i="33"/>
  <c r="Z29" i="33"/>
  <c r="U29" i="33"/>
  <c r="W29" i="33"/>
  <c r="I29" i="33"/>
  <c r="G29" i="33"/>
  <c r="E29" i="33"/>
  <c r="AC29" i="33"/>
  <c r="S29" i="33"/>
  <c r="K29" i="33"/>
  <c r="Y29" i="33"/>
  <c r="O29" i="33"/>
  <c r="AA29" i="33"/>
  <c r="Q29" i="33"/>
  <c r="H29" i="33"/>
  <c r="N29" i="33"/>
  <c r="M29" i="33"/>
  <c r="W32" i="29"/>
  <c r="W23" i="31"/>
  <c r="R23" i="31"/>
  <c r="T23" i="31"/>
  <c r="Z23" i="31"/>
  <c r="Q23" i="31"/>
  <c r="U23" i="31"/>
  <c r="X23" i="31"/>
  <c r="AA23" i="31"/>
  <c r="Y23" i="31"/>
  <c r="S23" i="31"/>
  <c r="O27" i="10"/>
  <c r="M27" i="10"/>
  <c r="K27" i="10"/>
  <c r="AA27" i="10"/>
  <c r="U27" i="10"/>
  <c r="N27" i="10"/>
  <c r="S27" i="10"/>
  <c r="W27" i="10"/>
  <c r="Z27" i="10"/>
  <c r="AG27" i="10"/>
  <c r="G27" i="10"/>
  <c r="Q27" i="10"/>
  <c r="Y27" i="10"/>
  <c r="AC27" i="10"/>
  <c r="T27" i="10"/>
  <c r="I27" i="10"/>
  <c r="E27" i="10"/>
  <c r="AE27" i="10"/>
  <c r="H27" i="10"/>
  <c r="AF27" i="10"/>
  <c r="H25" i="32"/>
  <c r="N25" i="32"/>
  <c r="G25" i="32"/>
  <c r="E25" i="32"/>
  <c r="K25" i="32"/>
  <c r="I25" i="32"/>
  <c r="O25" i="32"/>
  <c r="M25" i="32"/>
  <c r="S33" i="29"/>
  <c r="T33" i="29"/>
  <c r="G33" i="29"/>
  <c r="Q33" i="29"/>
  <c r="E33" i="29"/>
  <c r="P33" i="29"/>
  <c r="U33" i="29"/>
  <c r="O33" i="29"/>
  <c r="K33" i="29"/>
  <c r="J33" i="29"/>
  <c r="H33" i="29"/>
  <c r="L33" i="29"/>
  <c r="L24" i="30"/>
  <c r="K24" i="30"/>
  <c r="M24" i="30"/>
  <c r="N24" i="30"/>
  <c r="E24" i="30"/>
  <c r="G24" i="30"/>
  <c r="J24" i="30"/>
  <c r="I24" i="30"/>
  <c r="X32" i="29"/>
  <c r="M32" i="29"/>
  <c r="Z32" i="29"/>
  <c r="B34" i="29"/>
  <c r="B24" i="31"/>
  <c r="B25" i="30"/>
  <c r="B28" i="10"/>
  <c r="B26" i="32"/>
  <c r="Q31" i="33" l="1"/>
  <c r="Y31" i="33"/>
  <c r="U31" i="33"/>
  <c r="Z31" i="33"/>
  <c r="N31" i="33"/>
  <c r="H31" i="33"/>
  <c r="E31" i="33"/>
  <c r="M31" i="33"/>
  <c r="S31" i="33"/>
  <c r="O31" i="33"/>
  <c r="W31" i="33"/>
  <c r="AC31" i="33"/>
  <c r="I31" i="33"/>
  <c r="T31" i="33"/>
  <c r="G31" i="33"/>
  <c r="AA31" i="33"/>
  <c r="K31" i="33"/>
  <c r="Q30" i="33"/>
  <c r="M30" i="33"/>
  <c r="K30" i="33"/>
  <c r="Z30" i="33"/>
  <c r="W30" i="33"/>
  <c r="U30" i="33"/>
  <c r="I30" i="33"/>
  <c r="AA30" i="33"/>
  <c r="O30" i="33"/>
  <c r="E30" i="33"/>
  <c r="AC30" i="33"/>
  <c r="Y30" i="33"/>
  <c r="H30" i="33"/>
  <c r="G30" i="33"/>
  <c r="S30" i="33"/>
  <c r="T30" i="33"/>
  <c r="N30" i="33"/>
  <c r="E28" i="10"/>
  <c r="Q28" i="10"/>
  <c r="AA28" i="10"/>
  <c r="G28" i="10"/>
  <c r="Y28" i="10"/>
  <c r="AE28" i="10"/>
  <c r="K28" i="10"/>
  <c r="T28" i="10"/>
  <c r="M28" i="10"/>
  <c r="S28" i="10"/>
  <c r="I28" i="10"/>
  <c r="AC28" i="10"/>
  <c r="Z28" i="10"/>
  <c r="N28" i="10"/>
  <c r="W28" i="10"/>
  <c r="AF28" i="10"/>
  <c r="AG28" i="10"/>
  <c r="U28" i="10"/>
  <c r="H28" i="10"/>
  <c r="O28" i="10"/>
  <c r="S24" i="31"/>
  <c r="Y24" i="31"/>
  <c r="X24" i="31"/>
  <c r="Z24" i="31"/>
  <c r="W24" i="31"/>
  <c r="Q24" i="31"/>
  <c r="AA24" i="31"/>
  <c r="U24" i="31"/>
  <c r="T24" i="31"/>
  <c r="R24" i="31"/>
  <c r="M26" i="32"/>
  <c r="E26" i="32"/>
  <c r="H26" i="32"/>
  <c r="I26" i="32"/>
  <c r="O26" i="32"/>
  <c r="N26" i="32"/>
  <c r="K26" i="32"/>
  <c r="G26" i="32"/>
  <c r="K34" i="29"/>
  <c r="G34" i="29"/>
  <c r="U34" i="29"/>
  <c r="S34" i="29"/>
  <c r="J34" i="29"/>
  <c r="T34" i="29"/>
  <c r="Q34" i="29"/>
  <c r="P34" i="29"/>
  <c r="H34" i="29"/>
  <c r="E34" i="29"/>
  <c r="O34" i="29"/>
  <c r="L34" i="29"/>
  <c r="G25" i="30"/>
  <c r="N25" i="30"/>
  <c r="E25" i="30"/>
  <c r="K25" i="30"/>
  <c r="J25" i="30"/>
  <c r="I25" i="30"/>
  <c r="L25" i="30"/>
  <c r="M25" i="30"/>
  <c r="X33" i="29"/>
  <c r="W33" i="29"/>
  <c r="Z33" i="29"/>
  <c r="B35" i="29"/>
  <c r="Y33" i="29"/>
  <c r="B32" i="33"/>
  <c r="M33" i="29"/>
  <c r="B27" i="32"/>
  <c r="B29" i="10"/>
  <c r="B26" i="30"/>
  <c r="B25" i="31"/>
  <c r="T32" i="33" l="1"/>
  <c r="AC32" i="33"/>
  <c r="Y32" i="33"/>
  <c r="N32" i="33"/>
  <c r="I32" i="33"/>
  <c r="W32" i="33"/>
  <c r="H32" i="33"/>
  <c r="Q32" i="33"/>
  <c r="E32" i="33"/>
  <c r="Z32" i="33"/>
  <c r="M32" i="33"/>
  <c r="G32" i="33"/>
  <c r="K32" i="33"/>
  <c r="U32" i="33"/>
  <c r="S32" i="33"/>
  <c r="AA32" i="33"/>
  <c r="O32" i="33"/>
  <c r="B30" i="10"/>
  <c r="Q29" i="10"/>
  <c r="AG29" i="10"/>
  <c r="N29" i="10"/>
  <c r="AA29" i="10"/>
  <c r="AE29" i="10"/>
  <c r="Z29" i="10"/>
  <c r="H29" i="10"/>
  <c r="AF29" i="10"/>
  <c r="S29" i="10"/>
  <c r="Y29" i="10"/>
  <c r="AC29" i="10"/>
  <c r="W29" i="10"/>
  <c r="K29" i="10"/>
  <c r="I29" i="10"/>
  <c r="O29" i="10"/>
  <c r="M29" i="10"/>
  <c r="E29" i="10"/>
  <c r="G29" i="10"/>
  <c r="T29" i="10"/>
  <c r="U29" i="10"/>
  <c r="AA25" i="31"/>
  <c r="W25" i="31"/>
  <c r="T25" i="31"/>
  <c r="S25" i="31"/>
  <c r="X25" i="31"/>
  <c r="R25" i="31"/>
  <c r="U25" i="31"/>
  <c r="Q25" i="31"/>
  <c r="Z25" i="31"/>
  <c r="Y25" i="31"/>
  <c r="M27" i="32"/>
  <c r="I27" i="32"/>
  <c r="G27" i="32"/>
  <c r="H27" i="32"/>
  <c r="O27" i="32"/>
  <c r="E27" i="32"/>
  <c r="N27" i="32"/>
  <c r="K27" i="32"/>
  <c r="P35" i="29"/>
  <c r="U35" i="29"/>
  <c r="O35" i="29"/>
  <c r="K35" i="29"/>
  <c r="J35" i="29"/>
  <c r="L35" i="29"/>
  <c r="T35" i="29"/>
  <c r="H35" i="29"/>
  <c r="S35" i="29"/>
  <c r="G35" i="29"/>
  <c r="E35" i="29"/>
  <c r="Q35" i="29"/>
  <c r="E26" i="30"/>
  <c r="N26" i="30"/>
  <c r="K26" i="30"/>
  <c r="M26" i="30"/>
  <c r="I26" i="30"/>
  <c r="G26" i="30"/>
  <c r="J26" i="30"/>
  <c r="L26" i="30"/>
  <c r="Y34" i="29"/>
  <c r="X34" i="29"/>
  <c r="M34" i="29"/>
  <c r="Z34" i="29"/>
  <c r="B33" i="33"/>
  <c r="B31" i="10"/>
  <c r="W34" i="29"/>
  <c r="B36" i="29"/>
  <c r="B27" i="30"/>
  <c r="B26" i="31"/>
  <c r="B28" i="32"/>
  <c r="T31" i="10" l="1"/>
  <c r="H31" i="10"/>
  <c r="AA31" i="10"/>
  <c r="E31" i="10"/>
  <c r="U31" i="10"/>
  <c r="Q31" i="10"/>
  <c r="K31" i="10"/>
  <c r="N31" i="10"/>
  <c r="M31" i="10"/>
  <c r="AG31" i="10"/>
  <c r="AC31" i="10"/>
  <c r="O31" i="10"/>
  <c r="Z31" i="10"/>
  <c r="Y31" i="10"/>
  <c r="I31" i="10"/>
  <c r="AE31" i="10"/>
  <c r="W31" i="10"/>
  <c r="S31" i="10"/>
  <c r="G31" i="10"/>
  <c r="AF31" i="10"/>
  <c r="Y26" i="31"/>
  <c r="Q26" i="31"/>
  <c r="X26" i="31"/>
  <c r="S26" i="31"/>
  <c r="R26" i="31"/>
  <c r="AA26" i="31"/>
  <c r="T26" i="31"/>
  <c r="Z26" i="31"/>
  <c r="W26" i="31"/>
  <c r="U26" i="31"/>
  <c r="K30" i="10"/>
  <c r="N30" i="10"/>
  <c r="AF30" i="10"/>
  <c r="G30" i="10"/>
  <c r="W30" i="10"/>
  <c r="O30" i="10"/>
  <c r="AA30" i="10"/>
  <c r="M30" i="10"/>
  <c r="Y30" i="10"/>
  <c r="Z30" i="10"/>
  <c r="I30" i="10"/>
  <c r="AE30" i="10"/>
  <c r="U30" i="10"/>
  <c r="H30" i="10"/>
  <c r="AC30" i="10"/>
  <c r="AG30" i="10"/>
  <c r="S30" i="10"/>
  <c r="E30" i="10"/>
  <c r="Q30" i="10"/>
  <c r="T30" i="10"/>
  <c r="Z35" i="29"/>
  <c r="G28" i="32"/>
  <c r="K28" i="32"/>
  <c r="E28" i="32"/>
  <c r="I28" i="32"/>
  <c r="N28" i="32"/>
  <c r="M28" i="32"/>
  <c r="H28" i="32"/>
  <c r="O28" i="32"/>
  <c r="P36" i="29"/>
  <c r="H36" i="29"/>
  <c r="E36" i="29"/>
  <c r="O36" i="29"/>
  <c r="G36" i="29"/>
  <c r="S36" i="29"/>
  <c r="L36" i="29"/>
  <c r="K36" i="29"/>
  <c r="U36" i="29"/>
  <c r="J36" i="29"/>
  <c r="T36" i="29"/>
  <c r="Q36" i="29"/>
  <c r="S33" i="33"/>
  <c r="M33" i="33"/>
  <c r="G33" i="33"/>
  <c r="AA33" i="33"/>
  <c r="O33" i="33"/>
  <c r="U33" i="33"/>
  <c r="W33" i="33"/>
  <c r="T33" i="33"/>
  <c r="I33" i="33"/>
  <c r="H33" i="33"/>
  <c r="AC33" i="33"/>
  <c r="Q33" i="33"/>
  <c r="Y33" i="33"/>
  <c r="K33" i="33"/>
  <c r="E33" i="33"/>
  <c r="Z33" i="33"/>
  <c r="N33" i="33"/>
  <c r="E27" i="30"/>
  <c r="N27" i="30"/>
  <c r="G27" i="30"/>
  <c r="M27" i="30"/>
  <c r="K27" i="30"/>
  <c r="L27" i="30"/>
  <c r="I27" i="30"/>
  <c r="J27" i="30"/>
  <c r="Y35" i="29"/>
  <c r="W35" i="29"/>
  <c r="X35" i="29"/>
  <c r="M35" i="29"/>
  <c r="B32" i="10"/>
  <c r="B37" i="29"/>
  <c r="B34" i="33"/>
  <c r="B29" i="32"/>
  <c r="B27" i="31"/>
  <c r="B28" i="30"/>
  <c r="U27" i="31" l="1"/>
  <c r="T27" i="31"/>
  <c r="Q27" i="31"/>
  <c r="X27" i="31"/>
  <c r="R27" i="31"/>
  <c r="Z27" i="31"/>
  <c r="S27" i="31"/>
  <c r="W27" i="31"/>
  <c r="Y27" i="31"/>
  <c r="AA27" i="31"/>
  <c r="AA32" i="10"/>
  <c r="W32" i="10"/>
  <c r="I32" i="10"/>
  <c r="T32" i="10"/>
  <c r="S32" i="10"/>
  <c r="E32" i="10"/>
  <c r="O32" i="10"/>
  <c r="K32" i="10"/>
  <c r="H32" i="10"/>
  <c r="G32" i="10"/>
  <c r="M32" i="10"/>
  <c r="Y32" i="10"/>
  <c r="Z32" i="10"/>
  <c r="N32" i="10"/>
  <c r="AG32" i="10"/>
  <c r="AC32" i="10"/>
  <c r="U32" i="10"/>
  <c r="AF32" i="10"/>
  <c r="AE32" i="10"/>
  <c r="Q32" i="10"/>
  <c r="B30" i="32"/>
  <c r="B31" i="32" s="1"/>
  <c r="M29" i="32"/>
  <c r="G29" i="32"/>
  <c r="K29" i="32"/>
  <c r="H29" i="32"/>
  <c r="I29" i="32"/>
  <c r="N29" i="32"/>
  <c r="E29" i="32"/>
  <c r="O29" i="32"/>
  <c r="T37" i="29"/>
  <c r="H37" i="29"/>
  <c r="U37" i="29"/>
  <c r="S37" i="29"/>
  <c r="L37" i="29"/>
  <c r="G37" i="29"/>
  <c r="Q37" i="29"/>
  <c r="K37" i="29"/>
  <c r="E37" i="29"/>
  <c r="P37" i="29"/>
  <c r="J37" i="29"/>
  <c r="O37" i="29"/>
  <c r="N34" i="33"/>
  <c r="T34" i="33"/>
  <c r="S34" i="33"/>
  <c r="H34" i="33"/>
  <c r="G34" i="33"/>
  <c r="AA34" i="33"/>
  <c r="O34" i="33"/>
  <c r="W34" i="33"/>
  <c r="Y34" i="33"/>
  <c r="K34" i="33"/>
  <c r="U34" i="33"/>
  <c r="AC34" i="33"/>
  <c r="M34" i="33"/>
  <c r="Q34" i="33"/>
  <c r="E34" i="33"/>
  <c r="Z34" i="33"/>
  <c r="I34" i="33"/>
  <c r="E28" i="30"/>
  <c r="I28" i="30"/>
  <c r="L28" i="30"/>
  <c r="K28" i="30"/>
  <c r="J28" i="30"/>
  <c r="G28" i="30"/>
  <c r="N28" i="30"/>
  <c r="M28" i="30"/>
  <c r="Y36" i="29"/>
  <c r="X36" i="29"/>
  <c r="M36" i="29"/>
  <c r="B38" i="29"/>
  <c r="B35" i="33"/>
  <c r="W36" i="29"/>
  <c r="B33" i="10"/>
  <c r="Z36" i="29"/>
  <c r="B29" i="30"/>
  <c r="B28" i="31"/>
  <c r="Y28" i="31" l="1"/>
  <c r="Z28" i="31"/>
  <c r="T28" i="31"/>
  <c r="W28" i="31"/>
  <c r="X28" i="31"/>
  <c r="L28" i="31" s="1"/>
  <c r="S28" i="31"/>
  <c r="R28" i="31"/>
  <c r="F28" i="31" s="1"/>
  <c r="U28" i="31"/>
  <c r="I28" i="31" s="1"/>
  <c r="Q28" i="31"/>
  <c r="AA28" i="31"/>
  <c r="N31" i="32"/>
  <c r="K31" i="32"/>
  <c r="I31" i="32"/>
  <c r="E31" i="32"/>
  <c r="M31" i="32"/>
  <c r="H31" i="32"/>
  <c r="O31" i="32"/>
  <c r="G31" i="32"/>
  <c r="N30" i="32"/>
  <c r="G30" i="32"/>
  <c r="M30" i="32"/>
  <c r="O30" i="32"/>
  <c r="H30" i="32"/>
  <c r="I30" i="32"/>
  <c r="E30" i="32"/>
  <c r="K30" i="32"/>
  <c r="G38" i="29"/>
  <c r="L38" i="29"/>
  <c r="K38" i="29"/>
  <c r="U38" i="29"/>
  <c r="J38" i="29"/>
  <c r="T38" i="29"/>
  <c r="Q38" i="29"/>
  <c r="P38" i="29"/>
  <c r="H38" i="29"/>
  <c r="E38" i="29"/>
  <c r="S38" i="29"/>
  <c r="O38" i="29"/>
  <c r="AE33" i="10"/>
  <c r="U33" i="10"/>
  <c r="Q33" i="10"/>
  <c r="W33" i="10"/>
  <c r="I33" i="10"/>
  <c r="AF33" i="10"/>
  <c r="E33" i="10"/>
  <c r="K33" i="10"/>
  <c r="AG33" i="10"/>
  <c r="S33" i="10"/>
  <c r="Y33" i="10"/>
  <c r="O33" i="10"/>
  <c r="G33" i="10"/>
  <c r="M33" i="10"/>
  <c r="H33" i="10"/>
  <c r="Z33" i="10"/>
  <c r="T33" i="10"/>
  <c r="AA33" i="10"/>
  <c r="N33" i="10"/>
  <c r="AC33" i="10"/>
  <c r="E35" i="33"/>
  <c r="Z35" i="33"/>
  <c r="H35" i="33"/>
  <c r="N35" i="33"/>
  <c r="U35" i="33"/>
  <c r="W35" i="33"/>
  <c r="I35" i="33"/>
  <c r="AA35" i="33"/>
  <c r="K35" i="33"/>
  <c r="S35" i="33"/>
  <c r="O35" i="33"/>
  <c r="T35" i="33"/>
  <c r="AC35" i="33"/>
  <c r="Y35" i="33"/>
  <c r="Q35" i="33"/>
  <c r="G35" i="33"/>
  <c r="M35" i="33"/>
  <c r="B30" i="30"/>
  <c r="G29" i="30"/>
  <c r="M29" i="30"/>
  <c r="N29" i="30"/>
  <c r="J29" i="30"/>
  <c r="I29" i="30"/>
  <c r="L29" i="30"/>
  <c r="K29" i="30"/>
  <c r="E29" i="30"/>
  <c r="Z37" i="29"/>
  <c r="X37" i="29"/>
  <c r="Y37" i="29"/>
  <c r="B36" i="33"/>
  <c r="B34" i="10"/>
  <c r="W37" i="29"/>
  <c r="B39" i="29"/>
  <c r="B31" i="30"/>
  <c r="M37" i="29"/>
  <c r="B32" i="32"/>
  <c r="B29" i="31"/>
  <c r="CT17" i="20"/>
  <c r="CV16" i="20"/>
  <c r="CU12" i="20"/>
  <c r="O176" i="20"/>
  <c r="CT176" i="20"/>
  <c r="AN176" i="20"/>
  <c r="AT176" i="20"/>
  <c r="CU10" i="20"/>
  <c r="CT13" i="20"/>
  <c r="AR176" i="20"/>
  <c r="CV176" i="20"/>
  <c r="AU176" i="20"/>
  <c r="CV15" i="20"/>
  <c r="BD176" i="20"/>
  <c r="CV7" i="20"/>
  <c r="CT15" i="20"/>
  <c r="BC176" i="20"/>
  <c r="AS176" i="20"/>
  <c r="CU13" i="20"/>
  <c r="BN176" i="20"/>
  <c r="BT176" i="20" s="1"/>
  <c r="AV177" i="20"/>
  <c r="CT177" i="20"/>
  <c r="AS177" i="20"/>
  <c r="AT177" i="20"/>
  <c r="CR177" i="20"/>
  <c r="AQ177" i="20"/>
  <c r="BN177" i="20"/>
  <c r="BT177" i="20" s="1"/>
  <c r="I177" i="20"/>
  <c r="S177" i="20"/>
  <c r="BB177" i="20"/>
  <c r="BI177" i="20"/>
  <c r="BL177" i="20" s="1"/>
  <c r="AK155" i="20"/>
  <c r="BD155" i="20"/>
  <c r="CT155" i="20"/>
  <c r="CV86" i="20"/>
  <c r="BP86" i="20"/>
  <c r="BZ86" i="20" s="1"/>
  <c r="AJ154" i="20"/>
  <c r="BE154" i="20"/>
  <c r="BH154" i="20" s="1"/>
  <c r="AY154" i="20"/>
  <c r="CT85" i="20"/>
  <c r="AP85" i="20"/>
  <c r="AY85" i="20"/>
  <c r="O153" i="20"/>
  <c r="BO153" i="20"/>
  <c r="BW153" i="20" s="1"/>
  <c r="S84" i="20"/>
  <c r="AQ84" i="20"/>
  <c r="BE84" i="20"/>
  <c r="BH84" i="20" s="1"/>
  <c r="CV154" i="20"/>
  <c r="AT153" i="20"/>
  <c r="H155" i="20"/>
  <c r="AR155" i="20"/>
  <c r="BI155" i="20"/>
  <c r="BL155" i="20" s="1"/>
  <c r="BO86" i="20"/>
  <c r="BW86" i="20" s="1"/>
  <c r="CT86" i="20"/>
  <c r="AN154" i="20"/>
  <c r="AV85" i="20"/>
  <c r="AT85" i="20"/>
  <c r="AM85" i="20"/>
  <c r="CV17" i="20"/>
  <c r="CT16" i="20"/>
  <c r="CU11" i="20"/>
  <c r="CV11" i="20"/>
  <c r="AJ176" i="20"/>
  <c r="AW176" i="20"/>
  <c r="CU7" i="20"/>
  <c r="P176" i="20"/>
  <c r="CR8" i="20"/>
  <c r="CT8" i="20"/>
  <c r="AM176" i="20"/>
  <c r="BM176" i="20"/>
  <c r="AP176" i="20"/>
  <c r="AV176" i="20"/>
  <c r="CV10" i="20"/>
  <c r="CV12" i="20"/>
  <c r="CR176" i="20"/>
  <c r="BP176" i="20"/>
  <c r="BZ176" i="20" s="1"/>
  <c r="I176" i="20"/>
  <c r="CT10" i="20"/>
  <c r="AQ176" i="20"/>
  <c r="Q177" i="20"/>
  <c r="Z177" i="20" s="1"/>
  <c r="AY177" i="20"/>
  <c r="AM177" i="20"/>
  <c r="P177" i="20"/>
  <c r="AW177" i="20"/>
  <c r="BO177" i="20"/>
  <c r="BW177" i="20" s="1"/>
  <c r="T177" i="20"/>
  <c r="AK177" i="20"/>
  <c r="AU177" i="20"/>
  <c r="BC177" i="20"/>
  <c r="BA155" i="20"/>
  <c r="Q155" i="20"/>
  <c r="Z155" i="20" s="1"/>
  <c r="Q86" i="20"/>
  <c r="Z86" i="20" s="1"/>
  <c r="AQ86" i="20"/>
  <c r="AK86" i="20"/>
  <c r="AZ154" i="20"/>
  <c r="R154" i="20"/>
  <c r="T85" i="20"/>
  <c r="Q85" i="20"/>
  <c r="Z85" i="20" s="1"/>
  <c r="BB153" i="20"/>
  <c r="S153" i="20"/>
  <c r="AP153" i="20"/>
  <c r="AS84" i="20"/>
  <c r="CU84" i="20"/>
  <c r="AF84" i="20" s="1"/>
  <c r="AK84" i="20"/>
  <c r="BD85" i="20"/>
  <c r="AO155" i="20"/>
  <c r="AP155" i="20"/>
  <c r="AP86" i="20"/>
  <c r="O86" i="20"/>
  <c r="AO86" i="20"/>
  <c r="BD154" i="20"/>
  <c r="AS154" i="20"/>
  <c r="CR16" i="20"/>
  <c r="CU15" i="20"/>
  <c r="CU176" i="20"/>
  <c r="CV9" i="20"/>
  <c r="BO176" i="20"/>
  <c r="BW176" i="20" s="1"/>
  <c r="R176" i="20"/>
  <c r="BI176" i="20"/>
  <c r="BL176" i="20" s="1"/>
  <c r="CT12" i="20"/>
  <c r="BE176" i="20"/>
  <c r="BH176" i="20" s="1"/>
  <c r="BE177" i="20"/>
  <c r="BH177" i="20" s="1"/>
  <c r="CU177" i="20"/>
  <c r="AF177" i="20" s="1"/>
  <c r="BD177" i="20"/>
  <c r="BQ177" i="20"/>
  <c r="CC177" i="20" s="1"/>
  <c r="BB155" i="20"/>
  <c r="BB86" i="20"/>
  <c r="H154" i="20"/>
  <c r="CU154" i="20"/>
  <c r="BE85" i="20"/>
  <c r="BH85" i="20" s="1"/>
  <c r="BP153" i="20"/>
  <c r="BZ153" i="20" s="1"/>
  <c r="BD84" i="20"/>
  <c r="BI84" i="20"/>
  <c r="BL84" i="20" s="1"/>
  <c r="AL153" i="20"/>
  <c r="CU155" i="20"/>
  <c r="AQ155" i="20"/>
  <c r="AZ86" i="20"/>
  <c r="AM154" i="20"/>
  <c r="R85" i="20"/>
  <c r="BC85" i="20"/>
  <c r="BA153" i="20"/>
  <c r="AZ153" i="20"/>
  <c r="BQ84" i="20"/>
  <c r="CC84" i="20" s="1"/>
  <c r="O84" i="20"/>
  <c r="CT84" i="20"/>
  <c r="I85" i="20"/>
  <c r="AX153" i="20"/>
  <c r="Q84" i="20"/>
  <c r="Z84" i="20" s="1"/>
  <c r="CR155" i="20"/>
  <c r="BP155" i="20"/>
  <c r="BZ155" i="20" s="1"/>
  <c r="AT86" i="20"/>
  <c r="AY86" i="20"/>
  <c r="P86" i="20"/>
  <c r="T154" i="20"/>
  <c r="AL154" i="20"/>
  <c r="BO154" i="20"/>
  <c r="BW154" i="20" s="1"/>
  <c r="CV85" i="20"/>
  <c r="AR153" i="20"/>
  <c r="P153" i="20"/>
  <c r="AS153" i="20"/>
  <c r="H84" i="20"/>
  <c r="R84" i="20"/>
  <c r="AN85" i="20"/>
  <c r="BD153" i="20"/>
  <c r="AW155" i="20"/>
  <c r="AZ155" i="20"/>
  <c r="AX155" i="20"/>
  <c r="BC86" i="20"/>
  <c r="AW86" i="20"/>
  <c r="AK154" i="20"/>
  <c r="CR85" i="20"/>
  <c r="CU153" i="20"/>
  <c r="AF153" i="20" s="1"/>
  <c r="AS132" i="20"/>
  <c r="AV132" i="20"/>
  <c r="BD40" i="20"/>
  <c r="BN40" i="20"/>
  <c r="BT40" i="20" s="1"/>
  <c r="BQ40" i="20"/>
  <c r="CC40" i="20" s="1"/>
  <c r="AJ131" i="20"/>
  <c r="Q131" i="20"/>
  <c r="Z131" i="20" s="1"/>
  <c r="BC131" i="20"/>
  <c r="CV39" i="20"/>
  <c r="BN39" i="20"/>
  <c r="BT39" i="20" s="1"/>
  <c r="H39" i="20"/>
  <c r="CV38" i="20"/>
  <c r="AQ38" i="20"/>
  <c r="P130" i="20"/>
  <c r="AW130" i="20"/>
  <c r="O130" i="20"/>
  <c r="BC39" i="20"/>
  <c r="AZ38" i="20"/>
  <c r="T132" i="20"/>
  <c r="AL132" i="20"/>
  <c r="AM132" i="20"/>
  <c r="AZ132" i="20"/>
  <c r="BP40" i="20"/>
  <c r="BZ40" i="20" s="1"/>
  <c r="Q40" i="20"/>
  <c r="Z40" i="20" s="1"/>
  <c r="AQ40" i="20"/>
  <c r="BD131" i="20"/>
  <c r="AQ131" i="20"/>
  <c r="AK39" i="20"/>
  <c r="BP39" i="20"/>
  <c r="BZ39" i="20" s="1"/>
  <c r="T38" i="20"/>
  <c r="P38" i="20"/>
  <c r="AX38" i="20"/>
  <c r="AJ38" i="20"/>
  <c r="CV130" i="20"/>
  <c r="BA130" i="20"/>
  <c r="AY131" i="20"/>
  <c r="R130" i="20"/>
  <c r="S132" i="20"/>
  <c r="AV40" i="20"/>
  <c r="AS40" i="20"/>
  <c r="CV40" i="20"/>
  <c r="R131" i="20"/>
  <c r="AU131" i="20"/>
  <c r="BE39" i="20"/>
  <c r="BH39" i="20" s="1"/>
  <c r="BD39" i="20"/>
  <c r="BA38" i="20"/>
  <c r="AK38" i="20"/>
  <c r="CU38" i="20"/>
  <c r="H130" i="20"/>
  <c r="AN130" i="20"/>
  <c r="BQ130" i="20"/>
  <c r="CC130" i="20" s="1"/>
  <c r="CT131" i="20"/>
  <c r="AL38" i="20"/>
  <c r="AL130" i="20"/>
  <c r="CR132" i="20"/>
  <c r="AR132" i="20"/>
  <c r="R40" i="20"/>
  <c r="BN131" i="20"/>
  <c r="BT131" i="20" s="1"/>
  <c r="I38" i="20"/>
  <c r="AT130" i="20"/>
  <c r="CT83" i="20"/>
  <c r="Q175" i="20"/>
  <c r="Z175" i="20" s="1"/>
  <c r="AK175" i="20"/>
  <c r="CU129" i="20"/>
  <c r="BQ175" i="20"/>
  <c r="CC175" i="20" s="1"/>
  <c r="CU37" i="20"/>
  <c r="T175" i="20"/>
  <c r="AU175" i="20"/>
  <c r="BO175" i="20"/>
  <c r="BW175" i="20" s="1"/>
  <c r="BN175" i="20"/>
  <c r="BT175" i="20" s="1"/>
  <c r="CU175" i="20"/>
  <c r="AT175" i="20"/>
  <c r="CV152" i="20"/>
  <c r="P175" i="20"/>
  <c r="CT174" i="20"/>
  <c r="AZ174" i="20"/>
  <c r="AP174" i="20"/>
  <c r="Q174" i="20"/>
  <c r="Z174" i="20" s="1"/>
  <c r="CR151" i="20"/>
  <c r="AJ174" i="20"/>
  <c r="AK174" i="20"/>
  <c r="CV151" i="20"/>
  <c r="AQ174" i="20"/>
  <c r="BQ174" i="20"/>
  <c r="CC174" i="20" s="1"/>
  <c r="AN174" i="20"/>
  <c r="CV36" i="20"/>
  <c r="BN174" i="20"/>
  <c r="BT174" i="20" s="1"/>
  <c r="AV174" i="20"/>
  <c r="CV81" i="20"/>
  <c r="BM173" i="20"/>
  <c r="BE173" i="20"/>
  <c r="BH173" i="20" s="1"/>
  <c r="Q173" i="20"/>
  <c r="Z173" i="20" s="1"/>
  <c r="AU173" i="20"/>
  <c r="CV127" i="20"/>
  <c r="AW173" i="20"/>
  <c r="BO173" i="20"/>
  <c r="BW173" i="20" s="1"/>
  <c r="P173" i="20"/>
  <c r="CT35" i="20"/>
  <c r="CU150" i="20"/>
  <c r="CT127" i="20"/>
  <c r="T173" i="20"/>
  <c r="CT150" i="20"/>
  <c r="CR171" i="20"/>
  <c r="CR29" i="20"/>
  <c r="CU149" i="20"/>
  <c r="CT172" i="20"/>
  <c r="BN171" i="20"/>
  <c r="BT171" i="20" s="1"/>
  <c r="AP171" i="20"/>
  <c r="AV167" i="20"/>
  <c r="CV167" i="20"/>
  <c r="CT170" i="20"/>
  <c r="CR172" i="20"/>
  <c r="AK171" i="20"/>
  <c r="AS171" i="20"/>
  <c r="R171" i="20"/>
  <c r="AW167" i="20"/>
  <c r="T167" i="20"/>
  <c r="CR75" i="20"/>
  <c r="CU168" i="20"/>
  <c r="CV34" i="20"/>
  <c r="Q171" i="20"/>
  <c r="Z171" i="20" s="1"/>
  <c r="S171" i="20"/>
  <c r="AZ171" i="20"/>
  <c r="BI167" i="20"/>
  <c r="BL167" i="20" s="1"/>
  <c r="R167" i="20"/>
  <c r="CR121" i="20"/>
  <c r="CV168" i="20"/>
  <c r="CT126" i="20"/>
  <c r="BQ171" i="20"/>
  <c r="CC171" i="20" s="1"/>
  <c r="BD171" i="20"/>
  <c r="AL171" i="20"/>
  <c r="AZ167" i="20"/>
  <c r="BM168" i="20"/>
  <c r="BA168" i="20"/>
  <c r="BO168" i="20"/>
  <c r="BW168" i="20" s="1"/>
  <c r="Q172" i="20"/>
  <c r="Z172" i="20" s="1"/>
  <c r="AK172" i="20"/>
  <c r="AQ170" i="20"/>
  <c r="BC169" i="20"/>
  <c r="BE169" i="20"/>
  <c r="BH169" i="20" s="1"/>
  <c r="AK169" i="20"/>
  <c r="BI169" i="20"/>
  <c r="BL169" i="20" s="1"/>
  <c r="BN168" i="20"/>
  <c r="BT168" i="20" s="1"/>
  <c r="BD168" i="20"/>
  <c r="T172" i="20"/>
  <c r="AP172" i="20"/>
  <c r="P172" i="20"/>
  <c r="AY170" i="20"/>
  <c r="AZ170" i="20"/>
  <c r="T169" i="20"/>
  <c r="AV169" i="20"/>
  <c r="AS169" i="20"/>
  <c r="BP169" i="20"/>
  <c r="BZ169" i="20" s="1"/>
  <c r="BQ172" i="20"/>
  <c r="CC172" i="20" s="1"/>
  <c r="O170" i="20"/>
  <c r="AX169" i="20"/>
  <c r="AU169" i="20"/>
  <c r="H168" i="20"/>
  <c r="AY168" i="20"/>
  <c r="AX168" i="20"/>
  <c r="AT172" i="20"/>
  <c r="BE172" i="20"/>
  <c r="BH172" i="20" s="1"/>
  <c r="AM170" i="20"/>
  <c r="BO170" i="20"/>
  <c r="BW170" i="20" s="1"/>
  <c r="BA169" i="20"/>
  <c r="R169" i="20"/>
  <c r="AM168" i="20"/>
  <c r="BQ168" i="20"/>
  <c r="CC168" i="20" s="1"/>
  <c r="AM172" i="20"/>
  <c r="AY172" i="20"/>
  <c r="AT170" i="20"/>
  <c r="BQ170" i="20"/>
  <c r="CC170" i="20" s="1"/>
  <c r="R29" i="20"/>
  <c r="P121" i="20"/>
  <c r="S144" i="20"/>
  <c r="T121" i="20"/>
  <c r="Q75" i="20"/>
  <c r="Z75" i="20" s="1"/>
  <c r="BB144" i="20"/>
  <c r="AL144" i="20"/>
  <c r="BB121" i="20"/>
  <c r="AL121" i="20"/>
  <c r="BA75" i="20"/>
  <c r="AK75" i="20"/>
  <c r="BE144" i="20"/>
  <c r="BH144" i="20" s="1"/>
  <c r="AO144" i="20"/>
  <c r="BE121" i="20"/>
  <c r="BH121" i="20" s="1"/>
  <c r="AO121" i="20"/>
  <c r="BN75" i="20"/>
  <c r="BT75" i="20" s="1"/>
  <c r="AR75" i="20"/>
  <c r="BD144" i="20"/>
  <c r="AN144" i="20"/>
  <c r="BN121" i="20"/>
  <c r="BT121" i="20" s="1"/>
  <c r="AR121" i="20"/>
  <c r="AY75" i="20"/>
  <c r="H75" i="20"/>
  <c r="BC144" i="20"/>
  <c r="AM144" i="20"/>
  <c r="BM121" i="20"/>
  <c r="AQ121" i="20"/>
  <c r="BI75" i="20"/>
  <c r="BL75" i="20" s="1"/>
  <c r="AP75" i="20"/>
  <c r="BE29" i="20"/>
  <c r="BH29" i="20" s="1"/>
  <c r="BB29" i="20"/>
  <c r="AL29" i="20"/>
  <c r="AY29" i="20"/>
  <c r="BD29" i="20"/>
  <c r="AZ29" i="20"/>
  <c r="CU76" i="20"/>
  <c r="Q30" i="20"/>
  <c r="Z30" i="20" s="1"/>
  <c r="S122" i="20"/>
  <c r="Q145" i="20"/>
  <c r="Z145" i="20" s="1"/>
  <c r="BN145" i="20"/>
  <c r="BT145" i="20" s="1"/>
  <c r="AU145" i="20"/>
  <c r="BQ122" i="20"/>
  <c r="CC122" i="20" s="1"/>
  <c r="BO76" i="20"/>
  <c r="BW76" i="20" s="1"/>
  <c r="AU76" i="20"/>
  <c r="BO30" i="20"/>
  <c r="BW30" i="20" s="1"/>
  <c r="AY30" i="20"/>
  <c r="BA30" i="20"/>
  <c r="H76" i="20"/>
  <c r="CV76" i="20"/>
  <c r="P30" i="20"/>
  <c r="R122" i="20"/>
  <c r="S76" i="20"/>
  <c r="BI145" i="20"/>
  <c r="BL145" i="20" s="1"/>
  <c r="AO145" i="20"/>
  <c r="AQ145" i="20"/>
  <c r="AQ122" i="20"/>
  <c r="BE76" i="20"/>
  <c r="BH76" i="20" s="1"/>
  <c r="AJ76" i="20"/>
  <c r="BQ30" i="20"/>
  <c r="CC30" i="20" s="1"/>
  <c r="BC30" i="20"/>
  <c r="AN30" i="20"/>
  <c r="AR30" i="20"/>
  <c r="O122" i="20"/>
  <c r="BM30" i="20"/>
  <c r="CV145" i="20"/>
  <c r="BB145" i="20"/>
  <c r="AZ145" i="20"/>
  <c r="BB122" i="20"/>
  <c r="BC122" i="20"/>
  <c r="BB76" i="20"/>
  <c r="BC76" i="20"/>
  <c r="AU30" i="20"/>
  <c r="AW145" i="20"/>
  <c r="I122" i="20"/>
  <c r="O30" i="20"/>
  <c r="CR30" i="20"/>
  <c r="P76" i="20"/>
  <c r="AY76" i="20"/>
  <c r="CV123" i="20"/>
  <c r="Q31" i="20"/>
  <c r="Z31" i="20" s="1"/>
  <c r="S77" i="20"/>
  <c r="P123" i="20"/>
  <c r="T146" i="20"/>
  <c r="AJ31" i="20"/>
  <c r="BM123" i="20"/>
  <c r="AP123" i="20"/>
  <c r="AO123" i="20"/>
  <c r="BA77" i="20"/>
  <c r="AV77" i="20"/>
  <c r="O146" i="20"/>
  <c r="AJ146" i="20"/>
  <c r="BB123" i="20"/>
  <c r="BP77" i="20"/>
  <c r="BZ77" i="20" s="1"/>
  <c r="I146" i="20"/>
  <c r="BI31" i="20"/>
  <c r="BL31" i="20" s="1"/>
  <c r="AT31" i="20"/>
  <c r="BP123" i="20"/>
  <c r="BZ123" i="20" s="1"/>
  <c r="AL77" i="20"/>
  <c r="BE146" i="20"/>
  <c r="BH146" i="20" s="1"/>
  <c r="CV31" i="20"/>
  <c r="R77" i="20"/>
  <c r="BM31" i="20"/>
  <c r="BA31" i="20"/>
  <c r="AL123" i="20"/>
  <c r="AW77" i="20"/>
  <c r="AT146" i="20"/>
  <c r="BD146" i="20"/>
  <c r="CU31" i="20"/>
  <c r="T77" i="20"/>
  <c r="S123" i="20"/>
  <c r="AN31" i="20"/>
  <c r="AY123" i="20"/>
  <c r="AJ123" i="20"/>
  <c r="BI77" i="20"/>
  <c r="BL77" i="20" s="1"/>
  <c r="AS77" i="20"/>
  <c r="AN77" i="20"/>
  <c r="BO146" i="20"/>
  <c r="BW146" i="20" s="1"/>
  <c r="AL146" i="20"/>
  <c r="CR77" i="20"/>
  <c r="AV123" i="20"/>
  <c r="BM77" i="20"/>
  <c r="AZ147" i="20"/>
  <c r="CV147" i="20"/>
  <c r="I147" i="20"/>
  <c r="BE147" i="20"/>
  <c r="BH147" i="20" s="1"/>
  <c r="BM124" i="20"/>
  <c r="O124" i="20"/>
  <c r="P124" i="20"/>
  <c r="P32" i="20"/>
  <c r="P148" i="20"/>
  <c r="BP148" i="20"/>
  <c r="BZ148" i="20" s="1"/>
  <c r="H148" i="20"/>
  <c r="AX32" i="20"/>
  <c r="AQ32" i="20"/>
  <c r="BA78" i="20"/>
  <c r="BB78" i="20"/>
  <c r="BQ78" i="20"/>
  <c r="CC78" i="20" s="1"/>
  <c r="AS78" i="20"/>
  <c r="AK124" i="20"/>
  <c r="Q32" i="20"/>
  <c r="Z32" i="20" s="1"/>
  <c r="BA148" i="20"/>
  <c r="AO78" i="20"/>
  <c r="AK147" i="20"/>
  <c r="CV124" i="20"/>
  <c r="AX147" i="20"/>
  <c r="AZ124" i="20"/>
  <c r="AX124" i="20"/>
  <c r="BP124" i="20"/>
  <c r="BZ124" i="20" s="1"/>
  <c r="Q124" i="20"/>
  <c r="Z124" i="20" s="1"/>
  <c r="R78" i="20"/>
  <c r="R148" i="20"/>
  <c r="AY125" i="20"/>
  <c r="BI148" i="20"/>
  <c r="BL148" i="20" s="1"/>
  <c r="AS148" i="20"/>
  <c r="AP32" i="20"/>
  <c r="I32" i="20"/>
  <c r="AX78" i="20"/>
  <c r="AR32" i="20"/>
  <c r="AY78" i="20"/>
  <c r="S124" i="20"/>
  <c r="O148" i="20"/>
  <c r="BD78" i="20"/>
  <c r="CU124" i="20"/>
  <c r="BI147" i="20"/>
  <c r="BL147" i="20" s="1"/>
  <c r="AJ124" i="20"/>
  <c r="BE124" i="20"/>
  <c r="BH124" i="20" s="1"/>
  <c r="BC148" i="20"/>
  <c r="AN148" i="20"/>
  <c r="BP32" i="20"/>
  <c r="BZ32" i="20" s="1"/>
  <c r="BN78" i="20"/>
  <c r="BT78" i="20" s="1"/>
  <c r="BO124" i="20"/>
  <c r="BW124" i="20" s="1"/>
  <c r="S148" i="20"/>
  <c r="AM147" i="20"/>
  <c r="CR148" i="20"/>
  <c r="CR32" i="20"/>
  <c r="AO147" i="20"/>
  <c r="AW124" i="20"/>
  <c r="CR79" i="20"/>
  <c r="H125" i="20"/>
  <c r="AP33" i="20"/>
  <c r="AS33" i="20"/>
  <c r="AM33" i="20"/>
  <c r="I79" i="20"/>
  <c r="AJ79" i="20"/>
  <c r="AV125" i="20"/>
  <c r="AW33" i="20"/>
  <c r="AU79" i="20"/>
  <c r="BM79" i="20"/>
  <c r="CT79" i="20"/>
  <c r="AN125" i="20"/>
  <c r="AP79" i="20"/>
  <c r="AL33" i="20"/>
  <c r="AR79" i="20"/>
  <c r="CU79" i="20"/>
  <c r="AQ33" i="20"/>
  <c r="CV79" i="20"/>
  <c r="BM125" i="20"/>
  <c r="AU125" i="20"/>
  <c r="I33" i="20"/>
  <c r="BN33" i="20"/>
  <c r="BT33" i="20" s="1"/>
  <c r="O79" i="20"/>
  <c r="AM79" i="20"/>
  <c r="BA125" i="20"/>
  <c r="R79" i="20"/>
  <c r="BE79" i="20"/>
  <c r="BH79" i="20" s="1"/>
  <c r="BA149" i="20"/>
  <c r="T149" i="20"/>
  <c r="AL149" i="20"/>
  <c r="AJ149" i="20"/>
  <c r="BM126" i="20"/>
  <c r="AR126" i="20"/>
  <c r="BE80" i="20"/>
  <c r="BH80" i="20" s="1"/>
  <c r="Q80" i="20"/>
  <c r="Z80" i="20" s="1"/>
  <c r="AJ34" i="20"/>
  <c r="AR34" i="20"/>
  <c r="AN149" i="20"/>
  <c r="BQ149" i="20"/>
  <c r="CC149" i="20" s="1"/>
  <c r="BM149" i="20"/>
  <c r="AT126" i="20"/>
  <c r="AQ126" i="20"/>
  <c r="R80" i="20"/>
  <c r="AP80" i="20"/>
  <c r="AS80" i="20"/>
  <c r="AM34" i="20"/>
  <c r="AN34" i="20"/>
  <c r="AU149" i="20"/>
  <c r="H149" i="20"/>
  <c r="AP126" i="20"/>
  <c r="AN126" i="20"/>
  <c r="R126" i="20"/>
  <c r="AY80" i="20"/>
  <c r="BO80" i="20"/>
  <c r="BW80" i="20" s="1"/>
  <c r="BM80" i="20"/>
  <c r="AP34" i="20"/>
  <c r="AR149" i="20"/>
  <c r="BB149" i="20"/>
  <c r="S149" i="20"/>
  <c r="AY126" i="20"/>
  <c r="AO126" i="20"/>
  <c r="BD126" i="20"/>
  <c r="AU80" i="20"/>
  <c r="S80" i="20"/>
  <c r="AZ34" i="20"/>
  <c r="BP34" i="20"/>
  <c r="BZ34" i="20" s="1"/>
  <c r="BN127" i="20"/>
  <c r="BT127" i="20" s="1"/>
  <c r="BO127" i="20"/>
  <c r="BW127" i="20" s="1"/>
  <c r="BE127" i="20"/>
  <c r="BH127" i="20" s="1"/>
  <c r="AZ150" i="20"/>
  <c r="AK150" i="20"/>
  <c r="O35" i="20"/>
  <c r="AX35" i="20"/>
  <c r="BO35" i="20"/>
  <c r="BW35" i="20" s="1"/>
  <c r="AJ81" i="20"/>
  <c r="AT81" i="20"/>
  <c r="AY81" i="20"/>
  <c r="AY150" i="20"/>
  <c r="AU35" i="20"/>
  <c r="AV81" i="20"/>
  <c r="BC127" i="20"/>
  <c r="AM127" i="20"/>
  <c r="T81" i="20"/>
  <c r="S127" i="20"/>
  <c r="T150" i="20"/>
  <c r="AQ150" i="20"/>
  <c r="AO35" i="20"/>
  <c r="R35" i="20"/>
  <c r="AT35" i="20"/>
  <c r="AS127" i="20"/>
  <c r="BB127" i="20"/>
  <c r="AJ150" i="20"/>
  <c r="BE150" i="20"/>
  <c r="BH150" i="20" s="1"/>
  <c r="O150" i="20"/>
  <c r="H35" i="20"/>
  <c r="AX81" i="20"/>
  <c r="BI81" i="20"/>
  <c r="BL81" i="20" s="1"/>
  <c r="AN35" i="20"/>
  <c r="R81" i="20"/>
  <c r="BA82" i="20"/>
  <c r="AK82" i="20"/>
  <c r="AR82" i="20"/>
  <c r="H128" i="20"/>
  <c r="AS128" i="20"/>
  <c r="BP128" i="20"/>
  <c r="BZ128" i="20" s="1"/>
  <c r="Q36" i="20"/>
  <c r="Z36" i="20" s="1"/>
  <c r="BN36" i="20"/>
  <c r="BT36" i="20" s="1"/>
  <c r="BP151" i="20"/>
  <c r="BZ151" i="20" s="1"/>
  <c r="AJ151" i="20"/>
  <c r="AK36" i="20"/>
  <c r="O151" i="20"/>
  <c r="Q151" i="20"/>
  <c r="Z151" i="20" s="1"/>
  <c r="BD151" i="20"/>
  <c r="R36" i="20"/>
  <c r="AZ151" i="20"/>
  <c r="BI151" i="20"/>
  <c r="BL151" i="20" s="1"/>
  <c r="P82" i="20"/>
  <c r="AV82" i="20"/>
  <c r="S128" i="20"/>
  <c r="BC36" i="20"/>
  <c r="AX36" i="20"/>
  <c r="S82" i="20"/>
  <c r="AS82" i="20"/>
  <c r="BA128" i="20"/>
  <c r="AT128" i="20"/>
  <c r="BD128" i="20"/>
  <c r="S36" i="20"/>
  <c r="BB36" i="20"/>
  <c r="H36" i="20"/>
  <c r="AU151" i="20"/>
  <c r="AM151" i="20"/>
  <c r="H82" i="20"/>
  <c r="AU128" i="20"/>
  <c r="AP128" i="20"/>
  <c r="AN128" i="20"/>
  <c r="O36" i="20"/>
  <c r="AJ152" i="20"/>
  <c r="AZ129" i="20"/>
  <c r="AO37" i="20"/>
  <c r="P37" i="20"/>
  <c r="BN152" i="20"/>
  <c r="BT152" i="20" s="1"/>
  <c r="BC152" i="20"/>
  <c r="AO152" i="20"/>
  <c r="BD129" i="20"/>
  <c r="AR129" i="20"/>
  <c r="AY129" i="20"/>
  <c r="AL37" i="20"/>
  <c r="BC83" i="20"/>
  <c r="AQ83" i="20"/>
  <c r="BQ83" i="20"/>
  <c r="CC83" i="20" s="1"/>
  <c r="AW129" i="20"/>
  <c r="I37" i="20"/>
  <c r="AK83" i="20"/>
  <c r="AO129" i="20"/>
  <c r="AQ152" i="20"/>
  <c r="BC129" i="20"/>
  <c r="AP129" i="20"/>
  <c r="AV37" i="20"/>
  <c r="AL83" i="20"/>
  <c r="BC37" i="20"/>
  <c r="Q37" i="20"/>
  <c r="Z37" i="20" s="1"/>
  <c r="BA37" i="20"/>
  <c r="R152" i="20"/>
  <c r="AK152" i="20"/>
  <c r="BM152" i="20"/>
  <c r="H129" i="20"/>
  <c r="AR83" i="20"/>
  <c r="AS83" i="20"/>
  <c r="AW83" i="20"/>
  <c r="CR17" i="20"/>
  <c r="CR10" i="20"/>
  <c r="BB176" i="20"/>
  <c r="CU9" i="20"/>
  <c r="CV8" i="20"/>
  <c r="AZ176" i="20"/>
  <c r="CR9" i="20"/>
  <c r="CU8" i="20"/>
  <c r="AY176" i="20"/>
  <c r="AK176" i="20"/>
  <c r="AP177" i="20"/>
  <c r="BM177" i="20"/>
  <c r="AR177" i="20"/>
  <c r="CV177" i="20"/>
  <c r="AI177" i="20" s="1"/>
  <c r="H177" i="20"/>
  <c r="S155" i="20"/>
  <c r="AM155" i="20"/>
  <c r="BI86" i="20"/>
  <c r="BL86" i="20" s="1"/>
  <c r="Q154" i="20"/>
  <c r="Z154" i="20" s="1"/>
  <c r="AR85" i="20"/>
  <c r="CV153" i="20"/>
  <c r="AP84" i="20"/>
  <c r="BN153" i="20"/>
  <c r="BT153" i="20" s="1"/>
  <c r="I86" i="20"/>
  <c r="BE86" i="20"/>
  <c r="BH86" i="20" s="1"/>
  <c r="BI154" i="20"/>
  <c r="BL154" i="20" s="1"/>
  <c r="BC154" i="20"/>
  <c r="R153" i="20"/>
  <c r="Q153" i="20"/>
  <c r="Z153" i="20" s="1"/>
  <c r="AQ153" i="20"/>
  <c r="AU84" i="20"/>
  <c r="AL84" i="20"/>
  <c r="AL85" i="20"/>
  <c r="AM153" i="20"/>
  <c r="P155" i="20"/>
  <c r="BN155" i="20"/>
  <c r="BT155" i="20" s="1"/>
  <c r="S86" i="20"/>
  <c r="AS86" i="20"/>
  <c r="AR154" i="20"/>
  <c r="BB154" i="20"/>
  <c r="H85" i="20"/>
  <c r="AW85" i="20"/>
  <c r="BN85" i="20"/>
  <c r="BT85" i="20" s="1"/>
  <c r="BQ153" i="20"/>
  <c r="CC153" i="20" s="1"/>
  <c r="AU153" i="20"/>
  <c r="T84" i="20"/>
  <c r="BP84" i="20"/>
  <c r="BZ84" i="20" s="1"/>
  <c r="AV84" i="20"/>
  <c r="AK85" i="20"/>
  <c r="AJ84" i="20"/>
  <c r="BQ155" i="20"/>
  <c r="CC155" i="20" s="1"/>
  <c r="I155" i="20"/>
  <c r="R155" i="20"/>
  <c r="H86" i="20"/>
  <c r="CR86" i="20"/>
  <c r="BQ86" i="20"/>
  <c r="CC86" i="20" s="1"/>
  <c r="BA154" i="20"/>
  <c r="BQ85" i="20"/>
  <c r="CC85" i="20" s="1"/>
  <c r="AO84" i="20"/>
  <c r="BM132" i="20"/>
  <c r="AX132" i="20"/>
  <c r="BP132" i="20"/>
  <c r="BZ132" i="20" s="1"/>
  <c r="CR40" i="20"/>
  <c r="I40" i="20"/>
  <c r="AM40" i="20"/>
  <c r="AZ131" i="20"/>
  <c r="AO131" i="20"/>
  <c r="Q39" i="20"/>
  <c r="Z39" i="20" s="1"/>
  <c r="BM39" i="20"/>
  <c r="AV39" i="20"/>
  <c r="R39" i="20"/>
  <c r="BB38" i="20"/>
  <c r="AY38" i="20"/>
  <c r="AZ130" i="20"/>
  <c r="BP130" i="20"/>
  <c r="BZ130" i="20" s="1"/>
  <c r="Q130" i="20"/>
  <c r="Z130" i="20" s="1"/>
  <c r="AQ39" i="20"/>
  <c r="BC38" i="20"/>
  <c r="AW132" i="20"/>
  <c r="BB132" i="20"/>
  <c r="BC132" i="20"/>
  <c r="CT132" i="20"/>
  <c r="CT40" i="20"/>
  <c r="AC40" i="20" s="1"/>
  <c r="AO40" i="20"/>
  <c r="BO40" i="20"/>
  <c r="BW40" i="20" s="1"/>
  <c r="CR131" i="20"/>
  <c r="AS131" i="20"/>
  <c r="BO131" i="20"/>
  <c r="BW131" i="20" s="1"/>
  <c r="I39" i="20"/>
  <c r="CR39" i="20"/>
  <c r="R38" i="20"/>
  <c r="BP38" i="20"/>
  <c r="BZ38" i="20" s="1"/>
  <c r="AP38" i="20"/>
  <c r="BM130" i="20"/>
  <c r="BQ39" i="20"/>
  <c r="CC39" i="20" s="1"/>
  <c r="BO130" i="20"/>
  <c r="BW130" i="20" s="1"/>
  <c r="CV132" i="20"/>
  <c r="AN132" i="20"/>
  <c r="AP40" i="20"/>
  <c r="BI40" i="20"/>
  <c r="BL40" i="20" s="1"/>
  <c r="T131" i="20"/>
  <c r="AT131" i="20"/>
  <c r="AW131" i="20"/>
  <c r="CV131" i="20"/>
  <c r="AS39" i="20"/>
  <c r="AO38" i="20"/>
  <c r="O38" i="20"/>
  <c r="AJ130" i="20"/>
  <c r="AX130" i="20"/>
  <c r="I130" i="20"/>
  <c r="AX131" i="20"/>
  <c r="BA39" i="20"/>
  <c r="AW38" i="20"/>
  <c r="H132" i="20"/>
  <c r="AT132" i="20"/>
  <c r="H40" i="20"/>
  <c r="AT40" i="20"/>
  <c r="AW40" i="20"/>
  <c r="AY40" i="20"/>
  <c r="AK131" i="20"/>
  <c r="BD38" i="20"/>
  <c r="CU152" i="20"/>
  <c r="CT129" i="20"/>
  <c r="AN175" i="20"/>
  <c r="AV175" i="20"/>
  <c r="CR37" i="20"/>
  <c r="W37" i="20" s="1"/>
  <c r="CV83" i="20"/>
  <c r="CT175" i="20"/>
  <c r="AZ175" i="20"/>
  <c r="O175" i="20"/>
  <c r="BD175" i="20"/>
  <c r="CU83" i="20"/>
  <c r="CT37" i="20"/>
  <c r="BC175" i="20"/>
  <c r="CV175" i="20"/>
  <c r="BM175" i="20"/>
  <c r="CT82" i="20"/>
  <c r="BI174" i="20"/>
  <c r="BL174" i="20" s="1"/>
  <c r="H174" i="20"/>
  <c r="T174" i="20"/>
  <c r="CV174" i="20"/>
  <c r="AS174" i="20"/>
  <c r="BD174" i="20"/>
  <c r="CR174" i="20"/>
  <c r="P174" i="20"/>
  <c r="O174" i="20"/>
  <c r="BB174" i="20"/>
  <c r="CR36" i="20"/>
  <c r="BP174" i="20"/>
  <c r="BZ174" i="20" s="1"/>
  <c r="BE174" i="20"/>
  <c r="BH174" i="20" s="1"/>
  <c r="CR81" i="20"/>
  <c r="I173" i="20"/>
  <c r="AM173" i="20"/>
  <c r="AP173" i="20"/>
  <c r="BC173" i="20"/>
  <c r="CR127" i="20"/>
  <c r="BD173" i="20"/>
  <c r="BQ173" i="20"/>
  <c r="CC173" i="20" s="1"/>
  <c r="AS173" i="20"/>
  <c r="CV150" i="20"/>
  <c r="BI173" i="20"/>
  <c r="BL173" i="20" s="1"/>
  <c r="BA173" i="20"/>
  <c r="AR173" i="20"/>
  <c r="CU144" i="20"/>
  <c r="AF144" i="20" s="1"/>
  <c r="CU29" i="20"/>
  <c r="CV149" i="20"/>
  <c r="CR169" i="20"/>
  <c r="H171" i="20"/>
  <c r="BQ167" i="20"/>
  <c r="CC167" i="20" s="1"/>
  <c r="BO167" i="20"/>
  <c r="BW167" i="20" s="1"/>
  <c r="AU167" i="20"/>
  <c r="CR167" i="20"/>
  <c r="CT168" i="20"/>
  <c r="CT80" i="20"/>
  <c r="AC80" i="20" s="1"/>
  <c r="AX171" i="20"/>
  <c r="P171" i="20"/>
  <c r="I167" i="20"/>
  <c r="BP167" i="20"/>
  <c r="BZ167" i="20" s="1"/>
  <c r="AM167" i="20"/>
  <c r="CU171" i="20"/>
  <c r="AF171" i="20" s="1"/>
  <c r="CV29" i="20"/>
  <c r="CU80" i="20"/>
  <c r="CT149" i="20"/>
  <c r="BM171" i="20"/>
  <c r="I171" i="20"/>
  <c r="BB171" i="20"/>
  <c r="AS167" i="20"/>
  <c r="BN167" i="20"/>
  <c r="BT167" i="20" s="1"/>
  <c r="P167" i="20"/>
  <c r="CV171" i="20"/>
  <c r="CT144" i="20"/>
  <c r="CU126" i="20"/>
  <c r="CR34" i="20"/>
  <c r="AV171" i="20"/>
  <c r="O171" i="20"/>
  <c r="Q167" i="20"/>
  <c r="Z167" i="20" s="1"/>
  <c r="AJ167" i="20"/>
  <c r="AN168" i="20"/>
  <c r="AJ168" i="20"/>
  <c r="BB172" i="20"/>
  <c r="BC172" i="20"/>
  <c r="AO170" i="20"/>
  <c r="P170" i="20"/>
  <c r="S170" i="20"/>
  <c r="O169" i="20"/>
  <c r="AT169" i="20"/>
  <c r="AV170" i="20"/>
  <c r="AR169" i="20"/>
  <c r="AQ168" i="20"/>
  <c r="BP168" i="20"/>
  <c r="BZ168" i="20" s="1"/>
  <c r="AS168" i="20"/>
  <c r="AU172" i="20"/>
  <c r="AW172" i="20"/>
  <c r="BP172" i="20"/>
  <c r="BZ172" i="20" s="1"/>
  <c r="I170" i="20"/>
  <c r="BP170" i="20"/>
  <c r="BZ170" i="20" s="1"/>
  <c r="BB169" i="20"/>
  <c r="AJ169" i="20"/>
  <c r="AY169" i="20"/>
  <c r="I168" i="20"/>
  <c r="BM172" i="20"/>
  <c r="R172" i="20"/>
  <c r="AN172" i="20"/>
  <c r="BD170" i="20"/>
  <c r="AP169" i="20"/>
  <c r="AN169" i="20"/>
  <c r="AR168" i="20"/>
  <c r="Q168" i="20"/>
  <c r="Z168" i="20" s="1"/>
  <c r="BA172" i="20"/>
  <c r="AJ172" i="20"/>
  <c r="AW170" i="20"/>
  <c r="BM169" i="20"/>
  <c r="R75" i="20"/>
  <c r="S29" i="20"/>
  <c r="P144" i="20"/>
  <c r="T144" i="20"/>
  <c r="Q121" i="20"/>
  <c r="Z121" i="20" s="1"/>
  <c r="BP144" i="20"/>
  <c r="BZ144" i="20" s="1"/>
  <c r="AX144" i="20"/>
  <c r="BP121" i="20"/>
  <c r="BZ121" i="20" s="1"/>
  <c r="AX121" i="20"/>
  <c r="I121" i="20"/>
  <c r="AW75" i="20"/>
  <c r="BA144" i="20"/>
  <c r="AK144" i="20"/>
  <c r="BA121" i="20"/>
  <c r="AK121" i="20"/>
  <c r="BD75" i="20"/>
  <c r="AN75" i="20"/>
  <c r="BN29" i="20"/>
  <c r="BT29" i="20" s="1"/>
  <c r="BQ29" i="20"/>
  <c r="CC29" i="20" s="1"/>
  <c r="AZ144" i="20"/>
  <c r="AJ144" i="20"/>
  <c r="BD121" i="20"/>
  <c r="AN121" i="20"/>
  <c r="BQ75" i="20"/>
  <c r="CC75" i="20" s="1"/>
  <c r="AU75" i="20"/>
  <c r="BO29" i="20"/>
  <c r="BW29" i="20" s="1"/>
  <c r="AY144" i="20"/>
  <c r="O144" i="20"/>
  <c r="BC121" i="20"/>
  <c r="AM121" i="20"/>
  <c r="BB75" i="20"/>
  <c r="AL75" i="20"/>
  <c r="AN29" i="20"/>
  <c r="AK29" i="20"/>
  <c r="AM29" i="20"/>
  <c r="AP29" i="20"/>
  <c r="AQ29" i="20"/>
  <c r="AJ29" i="20"/>
  <c r="CT145" i="20"/>
  <c r="BO145" i="20"/>
  <c r="BW145" i="20" s="1"/>
  <c r="AR145" i="20"/>
  <c r="BO122" i="20"/>
  <c r="BW122" i="20" s="1"/>
  <c r="AU122" i="20"/>
  <c r="BP76" i="20"/>
  <c r="BZ76" i="20" s="1"/>
  <c r="AS76" i="20"/>
  <c r="AZ76" i="20"/>
  <c r="AP30" i="20"/>
  <c r="AW122" i="20"/>
  <c r="AJ30" i="20"/>
  <c r="CU145" i="20"/>
  <c r="AP145" i="20"/>
  <c r="BD145" i="20"/>
  <c r="BE122" i="20"/>
  <c r="BH122" i="20" s="1"/>
  <c r="BD122" i="20"/>
  <c r="BI76" i="20"/>
  <c r="BL76" i="20" s="1"/>
  <c r="AO76" i="20"/>
  <c r="AT30" i="20"/>
  <c r="O145" i="20"/>
  <c r="AY122" i="20"/>
  <c r="H30" i="20"/>
  <c r="CT30" i="20"/>
  <c r="T122" i="20"/>
  <c r="R145" i="20"/>
  <c r="AL145" i="20"/>
  <c r="AJ145" i="20"/>
  <c r="AL122" i="20"/>
  <c r="AM122" i="20"/>
  <c r="AL76" i="20"/>
  <c r="AM76" i="20"/>
  <c r="BN30" i="20"/>
  <c r="BT30" i="20" s="1"/>
  <c r="AV145" i="20"/>
  <c r="AW76" i="20"/>
  <c r="CR122" i="20"/>
  <c r="BB30" i="20"/>
  <c r="CT77" i="20"/>
  <c r="AC77" i="20" s="1"/>
  <c r="AS147" i="20"/>
  <c r="BN31" i="20"/>
  <c r="BT31" i="20" s="1"/>
  <c r="AO31" i="20"/>
  <c r="AQ123" i="20"/>
  <c r="AS123" i="20"/>
  <c r="AK77" i="20"/>
  <c r="AJ77" i="20"/>
  <c r="BA146" i="20"/>
  <c r="AS31" i="20"/>
  <c r="BD123" i="20"/>
  <c r="I77" i="20"/>
  <c r="BQ146" i="20"/>
  <c r="CC146" i="20" s="1"/>
  <c r="H146" i="20"/>
  <c r="T123" i="20"/>
  <c r="S146" i="20"/>
  <c r="AZ31" i="20"/>
  <c r="BE31" i="20"/>
  <c r="BH31" i="20" s="1"/>
  <c r="I123" i="20"/>
  <c r="AQ77" i="20"/>
  <c r="CU146" i="20"/>
  <c r="AX31" i="20"/>
  <c r="AN123" i="20"/>
  <c r="AY77" i="20"/>
  <c r="AW146" i="20"/>
  <c r="BE77" i="20"/>
  <c r="BH77" i="20" s="1"/>
  <c r="CR146" i="20"/>
  <c r="BQ31" i="20"/>
  <c r="BB31" i="20"/>
  <c r="AX123" i="20"/>
  <c r="AW123" i="20"/>
  <c r="AP77" i="20"/>
  <c r="BD77" i="20"/>
  <c r="BI146" i="20"/>
  <c r="BL146" i="20" s="1"/>
  <c r="AS146" i="20"/>
  <c r="AN146" i="20"/>
  <c r="CR31" i="20"/>
  <c r="T31" i="20"/>
  <c r="BB146" i="20"/>
  <c r="CT124" i="20"/>
  <c r="O147" i="20"/>
  <c r="AU124" i="20"/>
  <c r="BQ148" i="20"/>
  <c r="CC148" i="20" s="1"/>
  <c r="AT148" i="20"/>
  <c r="AV148" i="20"/>
  <c r="AS32" i="20"/>
  <c r="AK78" i="20"/>
  <c r="AL78" i="20"/>
  <c r="AK32" i="20"/>
  <c r="AJ148" i="20"/>
  <c r="BN147" i="20"/>
  <c r="BT147" i="20" s="1"/>
  <c r="CT78" i="20"/>
  <c r="AC78" i="20" s="1"/>
  <c r="AN147" i="20"/>
  <c r="AN124" i="20"/>
  <c r="BM148" i="20"/>
  <c r="AP148" i="20"/>
  <c r="BI32" i="20"/>
  <c r="BL32" i="20" s="1"/>
  <c r="AZ32" i="20"/>
  <c r="AW78" i="20"/>
  <c r="O78" i="20"/>
  <c r="AM124" i="20"/>
  <c r="AZ148" i="20"/>
  <c r="BM78" i="20"/>
  <c r="BO147" i="20"/>
  <c r="BW147" i="20" s="1"/>
  <c r="CU78" i="20"/>
  <c r="Q147" i="20"/>
  <c r="Z147" i="20" s="1"/>
  <c r="BA124" i="20"/>
  <c r="R124" i="20"/>
  <c r="AM148" i="20"/>
  <c r="BE148" i="20"/>
  <c r="BH148" i="20" s="1"/>
  <c r="CU16" i="20"/>
  <c r="CT9" i="20"/>
  <c r="BQ176" i="20"/>
  <c r="CC176" i="20" s="1"/>
  <c r="BA176" i="20"/>
  <c r="CR15" i="20"/>
  <c r="T176" i="20"/>
  <c r="AL176" i="20"/>
  <c r="CR13" i="20"/>
  <c r="S176" i="20"/>
  <c r="H176" i="20"/>
  <c r="AO177" i="20"/>
  <c r="R177" i="20"/>
  <c r="AN177" i="20"/>
  <c r="AX177" i="20"/>
  <c r="BA177" i="20"/>
  <c r="AL155" i="20"/>
  <c r="AL86" i="20"/>
  <c r="BA86" i="20"/>
  <c r="AT154" i="20"/>
  <c r="AO85" i="20"/>
  <c r="AY153" i="20"/>
  <c r="BI153" i="20"/>
  <c r="BL153" i="20" s="1"/>
  <c r="BO84" i="20"/>
  <c r="BW84" i="20" s="1"/>
  <c r="BA85" i="20"/>
  <c r="BE155" i="20"/>
  <c r="BH155" i="20" s="1"/>
  <c r="CV155" i="20"/>
  <c r="AJ86" i="20"/>
  <c r="CR154" i="20"/>
  <c r="BN154" i="20"/>
  <c r="BT154" i="20" s="1"/>
  <c r="BI85" i="20"/>
  <c r="BL85" i="20" s="1"/>
  <c r="CU85" i="20"/>
  <c r="AK153" i="20"/>
  <c r="BM153" i="20"/>
  <c r="AW84" i="20"/>
  <c r="AR84" i="20"/>
  <c r="AM84" i="20"/>
  <c r="AU154" i="20"/>
  <c r="AV153" i="20"/>
  <c r="BA84" i="20"/>
  <c r="BM155" i="20"/>
  <c r="AV155" i="20"/>
  <c r="AT155" i="20"/>
  <c r="BO155" i="20"/>
  <c r="BW155" i="20" s="1"/>
  <c r="R86" i="20"/>
  <c r="BD86" i="20"/>
  <c r="CU86" i="20"/>
  <c r="CT154" i="20"/>
  <c r="BM154" i="20"/>
  <c r="AQ154" i="20"/>
  <c r="AZ85" i="20"/>
  <c r="AX85" i="20"/>
  <c r="BO85" i="20"/>
  <c r="BW85" i="20" s="1"/>
  <c r="AN153" i="20"/>
  <c r="BC153" i="20"/>
  <c r="H153" i="20"/>
  <c r="AT84" i="20"/>
  <c r="AN84" i="20"/>
  <c r="S154" i="20"/>
  <c r="CT153" i="20"/>
  <c r="T155" i="20"/>
  <c r="AJ155" i="20"/>
  <c r="AM86" i="20"/>
  <c r="T86" i="20"/>
  <c r="I154" i="20"/>
  <c r="P85" i="20"/>
  <c r="CR153" i="20"/>
  <c r="P132" i="20"/>
  <c r="AY132" i="20"/>
  <c r="AN40" i="20"/>
  <c r="BA40" i="20"/>
  <c r="H131" i="20"/>
  <c r="BB131" i="20"/>
  <c r="AM131" i="20"/>
  <c r="AO39" i="20"/>
  <c r="AT39" i="20"/>
  <c r="AL39" i="20"/>
  <c r="BQ38" i="20"/>
  <c r="CC38" i="20" s="1"/>
  <c r="BO38" i="20"/>
  <c r="BW38" i="20" s="1"/>
  <c r="AK130" i="20"/>
  <c r="AM130" i="20"/>
  <c r="BQ131" i="20"/>
  <c r="CC131" i="20" s="1"/>
  <c r="AS38" i="20"/>
  <c r="Q132" i="20"/>
  <c r="Z132" i="20" s="1"/>
  <c r="AJ132" i="20"/>
  <c r="AR40" i="20"/>
  <c r="BB40" i="20"/>
  <c r="O40" i="20"/>
  <c r="AN131" i="20"/>
  <c r="O131" i="20"/>
  <c r="AW39" i="20"/>
  <c r="AX39" i="20"/>
  <c r="S39" i="20"/>
  <c r="H38" i="20"/>
  <c r="CT38" i="20"/>
  <c r="AC38" i="20" s="1"/>
  <c r="BI38" i="20"/>
  <c r="BL38" i="20" s="1"/>
  <c r="AQ130" i="20"/>
  <c r="BI130" i="20"/>
  <c r="BL130" i="20" s="1"/>
  <c r="AP130" i="20"/>
  <c r="AR38" i="20"/>
  <c r="BA132" i="20"/>
  <c r="BI132" i="20"/>
  <c r="BL132" i="20" s="1"/>
  <c r="CU132" i="20"/>
  <c r="AF132" i="20" s="1"/>
  <c r="AU40" i="20"/>
  <c r="BP131" i="20"/>
  <c r="BZ131" i="20" s="1"/>
  <c r="S131" i="20"/>
  <c r="CT39" i="20"/>
  <c r="AC39" i="20" s="1"/>
  <c r="AR39" i="20"/>
  <c r="BM38" i="20"/>
  <c r="S38" i="20"/>
  <c r="CR38" i="20"/>
  <c r="W38" i="20" s="1"/>
  <c r="BD130" i="20"/>
  <c r="AO130" i="20"/>
  <c r="BB130" i="20"/>
  <c r="BA131" i="20"/>
  <c r="AN39" i="20"/>
  <c r="AV130" i="20"/>
  <c r="BE132" i="20"/>
  <c r="BH132" i="20" s="1"/>
  <c r="BN132" i="20"/>
  <c r="BT132" i="20" s="1"/>
  <c r="BO132" i="20"/>
  <c r="BW132" i="20" s="1"/>
  <c r="AZ40" i="20"/>
  <c r="BE38" i="20"/>
  <c r="BH38" i="20" s="1"/>
  <c r="T130" i="20"/>
  <c r="CV37" i="20"/>
  <c r="AQ175" i="20"/>
  <c r="BP175" i="20"/>
  <c r="BZ175" i="20" s="1"/>
  <c r="AX175" i="20"/>
  <c r="AO175" i="20"/>
  <c r="CT152" i="20"/>
  <c r="AC152" i="20" s="1"/>
  <c r="AL175" i="20"/>
  <c r="AP175" i="20"/>
  <c r="CR175" i="20"/>
  <c r="W175" i="20" s="1"/>
  <c r="CR152" i="20"/>
  <c r="AS175" i="20"/>
  <c r="AJ175" i="20"/>
  <c r="AM175" i="20"/>
  <c r="CR128" i="20"/>
  <c r="AX174" i="20"/>
  <c r="AW174" i="20"/>
  <c r="AL174" i="20"/>
  <c r="CV128" i="20"/>
  <c r="BO174" i="20"/>
  <c r="BW174" i="20" s="1"/>
  <c r="R174" i="20"/>
  <c r="CU128" i="20"/>
  <c r="CU36" i="20"/>
  <c r="AT174" i="20"/>
  <c r="BA174" i="20"/>
  <c r="CR82" i="20"/>
  <c r="AM174" i="20"/>
  <c r="CU81" i="20"/>
  <c r="CR35" i="20"/>
  <c r="AJ173" i="20"/>
  <c r="AL173" i="20"/>
  <c r="CR173" i="20"/>
  <c r="W173" i="20" s="1"/>
  <c r="CU127" i="20"/>
  <c r="AF127" i="20" s="1"/>
  <c r="CT173" i="20"/>
  <c r="BB173" i="20"/>
  <c r="S173" i="20"/>
  <c r="CU173" i="20"/>
  <c r="AZ173" i="20"/>
  <c r="CU35" i="20"/>
  <c r="AX173" i="20"/>
  <c r="H173" i="20"/>
  <c r="O173" i="20"/>
  <c r="CR144" i="20"/>
  <c r="W144" i="20" s="1"/>
  <c r="CR168" i="20"/>
  <c r="CT34" i="20"/>
  <c r="AN171" i="20"/>
  <c r="AY171" i="20"/>
  <c r="AK167" i="20"/>
  <c r="S167" i="20"/>
  <c r="CU167" i="20"/>
  <c r="CT121" i="20"/>
  <c r="CV172" i="20"/>
  <c r="AI172" i="20" s="1"/>
  <c r="CT169" i="20"/>
  <c r="AC169" i="20" s="1"/>
  <c r="AT171" i="20"/>
  <c r="AO171" i="20"/>
  <c r="BM167" i="20"/>
  <c r="O167" i="20"/>
  <c r="CV75" i="20"/>
  <c r="CU170" i="20"/>
  <c r="AF170" i="20" s="1"/>
  <c r="CR80" i="20"/>
  <c r="BO171" i="20"/>
  <c r="BW171" i="20" s="1"/>
  <c r="AY167" i="20"/>
  <c r="AN167" i="20"/>
  <c r="CV121" i="20"/>
  <c r="AI121" i="20" s="1"/>
  <c r="CV170" i="20"/>
  <c r="CR126" i="20"/>
  <c r="AU171" i="20"/>
  <c r="BP171" i="20"/>
  <c r="BZ171" i="20" s="1"/>
  <c r="AO167" i="20"/>
  <c r="BB167" i="20"/>
  <c r="BB168" i="20"/>
  <c r="AU168" i="20"/>
  <c r="BN172" i="20"/>
  <c r="BT172" i="20" s="1"/>
  <c r="AS170" i="20"/>
  <c r="R170" i="20"/>
  <c r="BB170" i="20"/>
  <c r="AW169" i="20"/>
  <c r="Q169" i="20"/>
  <c r="Z169" i="20" s="1"/>
  <c r="R168" i="20"/>
  <c r="AT168" i="20"/>
  <c r="AL172" i="20"/>
  <c r="BO172" i="20"/>
  <c r="BW172" i="20" s="1"/>
  <c r="BN170" i="20"/>
  <c r="BT170" i="20" s="1"/>
  <c r="BC170" i="20"/>
  <c r="AL170" i="20"/>
  <c r="BO169" i="20"/>
  <c r="BW169" i="20" s="1"/>
  <c r="AO169" i="20"/>
  <c r="AX170" i="20"/>
  <c r="AM169" i="20"/>
  <c r="AU170" i="20"/>
  <c r="S169" i="20"/>
  <c r="AV168" i="20"/>
  <c r="AO168" i="20"/>
  <c r="AK168" i="20"/>
  <c r="AS172" i="20"/>
  <c r="BM170" i="20"/>
  <c r="I169" i="20"/>
  <c r="AW168" i="20"/>
  <c r="T168" i="20"/>
  <c r="AV172" i="20"/>
  <c r="I172" i="20"/>
  <c r="BI170" i="20"/>
  <c r="BL170" i="20" s="1"/>
  <c r="AQ169" i="20"/>
  <c r="R144" i="20"/>
  <c r="S121" i="20"/>
  <c r="T75" i="20"/>
  <c r="Q29" i="20"/>
  <c r="Z29" i="20" s="1"/>
  <c r="P75" i="20"/>
  <c r="BI144" i="20"/>
  <c r="BL144" i="20" s="1"/>
  <c r="AP144" i="20"/>
  <c r="BI121" i="20"/>
  <c r="BL121" i="20" s="1"/>
  <c r="AP121" i="20"/>
  <c r="BE75" i="20"/>
  <c r="BH75" i="20" s="1"/>
  <c r="AO75" i="20"/>
  <c r="AS144" i="20"/>
  <c r="BO121" i="20"/>
  <c r="BW121" i="20" s="1"/>
  <c r="AS121" i="20"/>
  <c r="AV75" i="20"/>
  <c r="O75" i="20"/>
  <c r="BP29" i="20"/>
  <c r="BZ29" i="20" s="1"/>
  <c r="BN144" i="20"/>
  <c r="BT144" i="20" s="1"/>
  <c r="AR144" i="20"/>
  <c r="AV121" i="20"/>
  <c r="O121" i="20"/>
  <c r="BC75" i="20"/>
  <c r="AM75" i="20"/>
  <c r="BI29" i="20"/>
  <c r="BL29" i="20" s="1"/>
  <c r="BM144" i="20"/>
  <c r="AQ144" i="20"/>
  <c r="BQ121" i="20"/>
  <c r="CC121" i="20" s="1"/>
  <c r="AU121" i="20"/>
  <c r="AT75" i="20"/>
  <c r="BA29" i="20"/>
  <c r="O29" i="20"/>
  <c r="BC29" i="20"/>
  <c r="AO29" i="20"/>
  <c r="AV29" i="20"/>
  <c r="AT29" i="20"/>
  <c r="CU122" i="20"/>
  <c r="AF122" i="20" s="1"/>
  <c r="AT145" i="20"/>
  <c r="BQ145" i="20"/>
  <c r="CC145" i="20" s="1"/>
  <c r="AT122" i="20"/>
  <c r="AJ122" i="20"/>
  <c r="BQ76" i="20"/>
  <c r="CC76" i="20" s="1"/>
  <c r="AK30" i="20"/>
  <c r="AM30" i="20"/>
  <c r="O76" i="20"/>
  <c r="CT122" i="20"/>
  <c r="AC122" i="20" s="1"/>
  <c r="BE145" i="20"/>
  <c r="BH145" i="20" s="1"/>
  <c r="BM145" i="20"/>
  <c r="AP122" i="20"/>
  <c r="BM122" i="20"/>
  <c r="BN122" i="20"/>
  <c r="BT122" i="20" s="1"/>
  <c r="AQ76" i="20"/>
  <c r="AO30" i="20"/>
  <c r="AQ30" i="20"/>
  <c r="AZ30" i="20"/>
  <c r="AY145" i="20"/>
  <c r="BD76" i="20"/>
  <c r="CR76" i="20"/>
  <c r="W76" i="20" s="1"/>
  <c r="T30" i="20"/>
  <c r="R76" i="20"/>
  <c r="T145" i="20"/>
  <c r="AK145" i="20"/>
  <c r="AM145" i="20"/>
  <c r="AK122" i="20"/>
  <c r="AR122" i="20"/>
  <c r="AK76" i="20"/>
  <c r="AR76" i="20"/>
  <c r="AS30" i="20"/>
  <c r="AX145" i="20"/>
  <c r="AX122" i="20"/>
  <c r="AL30" i="20"/>
  <c r="CR145" i="20"/>
  <c r="AX76" i="20"/>
  <c r="CT146" i="20"/>
  <c r="BO31" i="20"/>
  <c r="BW31" i="20" s="1"/>
  <c r="AW31" i="20"/>
  <c r="BC31" i="20"/>
  <c r="BI123" i="20"/>
  <c r="BL123" i="20" s="1"/>
  <c r="AR123" i="20"/>
  <c r="O77" i="20"/>
  <c r="AM77" i="20"/>
  <c r="AX146" i="20"/>
  <c r="AZ146" i="20"/>
  <c r="BC123" i="20"/>
  <c r="BN77" i="20"/>
  <c r="BT77" i="20" s="1"/>
  <c r="BP146" i="20"/>
  <c r="BZ146" i="20" s="1"/>
  <c r="BN146" i="20"/>
  <c r="BT146" i="20" s="1"/>
  <c r="P146" i="20"/>
  <c r="AR31" i="20"/>
  <c r="AY31" i="20"/>
  <c r="BE123" i="20"/>
  <c r="BH123" i="20" s="1"/>
  <c r="CU77" i="20"/>
  <c r="AR147" i="20"/>
  <c r="AM31" i="20"/>
  <c r="AM123" i="20"/>
  <c r="AT77" i="20"/>
  <c r="AU146" i="20"/>
  <c r="AR146" i="20"/>
  <c r="BC146" i="20"/>
  <c r="CV77" i="20"/>
  <c r="AI77" i="20" s="1"/>
  <c r="AU147" i="20"/>
  <c r="AQ31" i="20"/>
  <c r="AP31" i="20"/>
  <c r="AZ123" i="20"/>
  <c r="BO77" i="20"/>
  <c r="BW77" i="20" s="1"/>
  <c r="AU77" i="20"/>
  <c r="AQ146" i="20"/>
  <c r="AZ77" i="20"/>
  <c r="CT123" i="20"/>
  <c r="P31" i="20"/>
  <c r="AT123" i="20"/>
  <c r="BB77" i="20"/>
  <c r="AJ147" i="20"/>
  <c r="CV148" i="20"/>
  <c r="CT32" i="20"/>
  <c r="AL124" i="20"/>
  <c r="H124" i="20"/>
  <c r="I125" i="20"/>
  <c r="AW148" i="20"/>
  <c r="BN32" i="20"/>
  <c r="BT32" i="20" s="1"/>
  <c r="AV32" i="20"/>
  <c r="H32" i="20"/>
  <c r="AJ78" i="20"/>
  <c r="AW32" i="20"/>
  <c r="BC78" i="20"/>
  <c r="AW125" i="20"/>
  <c r="BA32" i="20"/>
  <c r="AM78" i="20"/>
  <c r="BA147" i="20"/>
  <c r="CT147" i="20"/>
  <c r="AV147" i="20"/>
  <c r="BB124" i="20"/>
  <c r="AY124" i="20"/>
  <c r="AT125" i="20"/>
  <c r="BO148" i="20"/>
  <c r="BW148" i="20" s="1"/>
  <c r="AR148" i="20"/>
  <c r="AU32" i="20"/>
  <c r="AN32" i="20"/>
  <c r="I78" i="20"/>
  <c r="AU78" i="20"/>
  <c r="AR78" i="20"/>
  <c r="AY148" i="20"/>
  <c r="O32" i="20"/>
  <c r="BB147" i="20"/>
  <c r="CU147" i="20"/>
  <c r="H147" i="20"/>
  <c r="BC124" i="20"/>
  <c r="I124" i="20"/>
  <c r="AS124" i="20"/>
  <c r="BN125" i="20"/>
  <c r="BT125" i="20" s="1"/>
  <c r="AL148" i="20"/>
  <c r="BD148" i="20"/>
  <c r="CR11" i="20"/>
  <c r="CR7" i="20"/>
  <c r="AN155" i="20"/>
  <c r="BP85" i="20"/>
  <c r="BZ85" i="20" s="1"/>
  <c r="P154" i="20"/>
  <c r="AW153" i="20"/>
  <c r="AY84" i="20"/>
  <c r="AS155" i="20"/>
  <c r="BN86" i="20"/>
  <c r="BT86" i="20" s="1"/>
  <c r="AW154" i="20"/>
  <c r="AQ85" i="20"/>
  <c r="AZ84" i="20"/>
  <c r="BM84" i="20"/>
  <c r="AX86" i="20"/>
  <c r="O85" i="20"/>
  <c r="P40" i="20"/>
  <c r="AL131" i="20"/>
  <c r="P39" i="20"/>
  <c r="BC130" i="20"/>
  <c r="T40" i="20"/>
  <c r="AP131" i="20"/>
  <c r="CU39" i="20"/>
  <c r="AR130" i="20"/>
  <c r="AK132" i="20"/>
  <c r="BM131" i="20"/>
  <c r="Q38" i="20"/>
  <c r="Z38" i="20" s="1"/>
  <c r="AS130" i="20"/>
  <c r="AO132" i="20"/>
  <c r="CU40" i="20"/>
  <c r="CT130" i="20"/>
  <c r="AW175" i="20"/>
  <c r="AY175" i="20"/>
  <c r="H175" i="20"/>
  <c r="CT36" i="20"/>
  <c r="AC36" i="20" s="1"/>
  <c r="CU174" i="20"/>
  <c r="BC174" i="20"/>
  <c r="BM174" i="20"/>
  <c r="AV173" i="20"/>
  <c r="BN173" i="20"/>
  <c r="BT173" i="20" s="1"/>
  <c r="CR150" i="20"/>
  <c r="CV144" i="20"/>
  <c r="BI171" i="20"/>
  <c r="BL171" i="20" s="1"/>
  <c r="CT171" i="20"/>
  <c r="AC171" i="20" s="1"/>
  <c r="AM171" i="20"/>
  <c r="BC167" i="20"/>
  <c r="CT29" i="20"/>
  <c r="AL167" i="20"/>
  <c r="CV169" i="20"/>
  <c r="AI169" i="20" s="1"/>
  <c r="AQ167" i="20"/>
  <c r="AZ172" i="20"/>
  <c r="BA170" i="20"/>
  <c r="AN170" i="20"/>
  <c r="O168" i="20"/>
  <c r="BI172" i="20"/>
  <c r="BL172" i="20" s="1"/>
  <c r="AP168" i="20"/>
  <c r="O172" i="20"/>
  <c r="BD169" i="20"/>
  <c r="AR172" i="20"/>
  <c r="AZ169" i="20"/>
  <c r="P29" i="20"/>
  <c r="BO144" i="20"/>
  <c r="BW144" i="20" s="1"/>
  <c r="H121" i="20"/>
  <c r="AJ121" i="20"/>
  <c r="BQ144" i="20"/>
  <c r="CC144" i="20" s="1"/>
  <c r="BP75" i="20"/>
  <c r="BZ75" i="20" s="1"/>
  <c r="AS29" i="20"/>
  <c r="I29" i="20"/>
  <c r="BP145" i="20"/>
  <c r="BZ145" i="20" s="1"/>
  <c r="AS122" i="20"/>
  <c r="AN76" i="20"/>
  <c r="AW30" i="20"/>
  <c r="S145" i="20"/>
  <c r="AO122" i="20"/>
  <c r="BN76" i="20"/>
  <c r="BT76" i="20" s="1"/>
  <c r="I145" i="20"/>
  <c r="BA122" i="20"/>
  <c r="AX30" i="20"/>
  <c r="CT76" i="20"/>
  <c r="AC76" i="20" s="1"/>
  <c r="CT31" i="20"/>
  <c r="BN123" i="20"/>
  <c r="BT123" i="20" s="1"/>
  <c r="AK146" i="20"/>
  <c r="O31" i="20"/>
  <c r="AM146" i="20"/>
  <c r="BP31" i="20"/>
  <c r="BZ31" i="20" s="1"/>
  <c r="AV146" i="20"/>
  <c r="Q123" i="20"/>
  <c r="Z123" i="20" s="1"/>
  <c r="O123" i="20"/>
  <c r="BM146" i="20"/>
  <c r="BQ147" i="20"/>
  <c r="CC147" i="20" s="1"/>
  <c r="BI124" i="20"/>
  <c r="BL124" i="20" s="1"/>
  <c r="BP125" i="20"/>
  <c r="BZ125" i="20" s="1"/>
  <c r="AL32" i="20"/>
  <c r="AT32" i="20"/>
  <c r="BC32" i="20"/>
  <c r="CU32" i="20"/>
  <c r="T124" i="20"/>
  <c r="AQ148" i="20"/>
  <c r="AJ32" i="20"/>
  <c r="AP124" i="20"/>
  <c r="CU148" i="20"/>
  <c r="AF148" i="20" s="1"/>
  <c r="BD124" i="20"/>
  <c r="BB148" i="20"/>
  <c r="BD32" i="20"/>
  <c r="S32" i="20"/>
  <c r="AK148" i="20"/>
  <c r="BE78" i="20"/>
  <c r="BH78" i="20" s="1"/>
  <c r="CV78" i="20"/>
  <c r="Q78" i="20"/>
  <c r="Z78" i="20" s="1"/>
  <c r="CR125" i="20"/>
  <c r="AO125" i="20"/>
  <c r="BI125" i="20"/>
  <c r="BL125" i="20" s="1"/>
  <c r="BA33" i="20"/>
  <c r="R33" i="20"/>
  <c r="BP79" i="20"/>
  <c r="BZ79" i="20" s="1"/>
  <c r="AY79" i="20"/>
  <c r="BQ33" i="20"/>
  <c r="CC33" i="20" s="1"/>
  <c r="CR33" i="20"/>
  <c r="BQ79" i="20"/>
  <c r="CC79" i="20" s="1"/>
  <c r="AO79" i="20"/>
  <c r="CV33" i="20"/>
  <c r="AQ125" i="20"/>
  <c r="AM125" i="20"/>
  <c r="BE33" i="20"/>
  <c r="BH33" i="20" s="1"/>
  <c r="Q79" i="20"/>
  <c r="Z79" i="20" s="1"/>
  <c r="BC33" i="20"/>
  <c r="BA79" i="20"/>
  <c r="AN79" i="20"/>
  <c r="BN79" i="20"/>
  <c r="BT79" i="20" s="1"/>
  <c r="O149" i="20"/>
  <c r="P149" i="20"/>
  <c r="Q126" i="20"/>
  <c r="Z126" i="20" s="1"/>
  <c r="AR80" i="20"/>
  <c r="BI34" i="20"/>
  <c r="BL34" i="20" s="1"/>
  <c r="AX149" i="20"/>
  <c r="I126" i="20"/>
  <c r="BO126" i="20"/>
  <c r="BW126" i="20" s="1"/>
  <c r="BA34" i="20"/>
  <c r="BN149" i="20"/>
  <c r="BT149" i="20" s="1"/>
  <c r="BQ126" i="20"/>
  <c r="CC126" i="20" s="1"/>
  <c r="O126" i="20"/>
  <c r="AL80" i="20"/>
  <c r="AK80" i="20"/>
  <c r="AT80" i="20"/>
  <c r="Q34" i="20"/>
  <c r="Z34" i="20" s="1"/>
  <c r="S34" i="20"/>
  <c r="AT149" i="20"/>
  <c r="AM149" i="20"/>
  <c r="BI126" i="20"/>
  <c r="BL126" i="20" s="1"/>
  <c r="AN80" i="20"/>
  <c r="BQ80" i="20"/>
  <c r="CC80" i="20" s="1"/>
  <c r="BD34" i="20"/>
  <c r="AT34" i="20"/>
  <c r="BM127" i="20"/>
  <c r="R150" i="20"/>
  <c r="BD35" i="20"/>
  <c r="BE35" i="20"/>
  <c r="BH35" i="20" s="1"/>
  <c r="BC35" i="20"/>
  <c r="BB81" i="20"/>
  <c r="S81" i="20"/>
  <c r="BD150" i="20"/>
  <c r="BO150" i="20"/>
  <c r="BW150" i="20" s="1"/>
  <c r="AW81" i="20"/>
  <c r="AL127" i="20"/>
  <c r="AL150" i="20"/>
  <c r="Q81" i="20"/>
  <c r="Z81" i="20" s="1"/>
  <c r="AQ81" i="20"/>
  <c r="BP127" i="20"/>
  <c r="BZ127" i="20" s="1"/>
  <c r="R127" i="20"/>
  <c r="P150" i="20"/>
  <c r="BB150" i="20"/>
  <c r="BQ35" i="20"/>
  <c r="CC35" i="20" s="1"/>
  <c r="BA35" i="20"/>
  <c r="AP127" i="20"/>
  <c r="T127" i="20"/>
  <c r="AU150" i="20"/>
  <c r="AS35" i="20"/>
  <c r="I81" i="20"/>
  <c r="AM81" i="20"/>
  <c r="AL35" i="20"/>
  <c r="AN81" i="20"/>
  <c r="BD81" i="20"/>
  <c r="AT82" i="20"/>
  <c r="AU36" i="20"/>
  <c r="AN36" i="20"/>
  <c r="P151" i="20"/>
  <c r="BQ151" i="20"/>
  <c r="CC151" i="20" s="1"/>
  <c r="AV36" i="20"/>
  <c r="BA36" i="20"/>
  <c r="BA151" i="20"/>
  <c r="AS151" i="20"/>
  <c r="AJ82" i="20"/>
  <c r="T82" i="20"/>
  <c r="AM128" i="20"/>
  <c r="BI36" i="20"/>
  <c r="BL36" i="20" s="1"/>
  <c r="AS36" i="20"/>
  <c r="BE151" i="20"/>
  <c r="BH151" i="20" s="1"/>
  <c r="BP82" i="20"/>
  <c r="BZ82" i="20" s="1"/>
  <c r="O82" i="20"/>
  <c r="AR128" i="20"/>
  <c r="AW128" i="20"/>
  <c r="BD36" i="20"/>
  <c r="I36" i="20"/>
  <c r="BB151" i="20"/>
  <c r="BM151" i="20"/>
  <c r="BI82" i="20"/>
  <c r="BL82" i="20" s="1"/>
  <c r="BM128" i="20"/>
  <c r="AT152" i="20"/>
  <c r="BA152" i="20"/>
  <c r="P152" i="20"/>
  <c r="P129" i="20"/>
  <c r="BE129" i="20"/>
  <c r="BH129" i="20" s="1"/>
  <c r="BP129" i="20"/>
  <c r="BZ129" i="20" s="1"/>
  <c r="AW37" i="20"/>
  <c r="AM83" i="20"/>
  <c r="AZ152" i="20"/>
  <c r="S152" i="20"/>
  <c r="BA129" i="20"/>
  <c r="BO129" i="20"/>
  <c r="BW129" i="20" s="1"/>
  <c r="BB37" i="20"/>
  <c r="BQ37" i="20"/>
  <c r="CC37" i="20" s="1"/>
  <c r="AR37" i="20"/>
  <c r="H83" i="20"/>
  <c r="P83" i="20"/>
  <c r="AQ129" i="20"/>
  <c r="R37" i="20"/>
  <c r="BP37" i="20"/>
  <c r="BZ37" i="20" s="1"/>
  <c r="AL152" i="20"/>
  <c r="BM129" i="20"/>
  <c r="H37" i="20"/>
  <c r="BI83" i="20"/>
  <c r="BL83" i="20" s="1"/>
  <c r="BD37" i="20"/>
  <c r="O83" i="20"/>
  <c r="AW152" i="20"/>
  <c r="T152" i="20"/>
  <c r="AU152" i="20"/>
  <c r="BI129" i="20"/>
  <c r="BL129" i="20" s="1"/>
  <c r="BB83" i="20"/>
  <c r="BE83" i="20"/>
  <c r="BH83" i="20" s="1"/>
  <c r="BM83" i="20"/>
  <c r="CU17" i="20"/>
  <c r="CV13" i="20"/>
  <c r="AX176" i="20"/>
  <c r="AJ177" i="20"/>
  <c r="BP177" i="20"/>
  <c r="BZ177" i="20" s="1"/>
  <c r="BC155" i="20"/>
  <c r="S85" i="20"/>
  <c r="I84" i="20"/>
  <c r="AX154" i="20"/>
  <c r="BE153" i="20"/>
  <c r="BH153" i="20" s="1"/>
  <c r="AP154" i="20"/>
  <c r="AN86" i="20"/>
  <c r="O154" i="20"/>
  <c r="I153" i="20"/>
  <c r="BC84" i="20"/>
  <c r="O155" i="20"/>
  <c r="AR86" i="20"/>
  <c r="CV84" i="20"/>
  <c r="AX40" i="20"/>
  <c r="BE131" i="20"/>
  <c r="BH131" i="20" s="1"/>
  <c r="T39" i="20"/>
  <c r="S130" i="20"/>
  <c r="BQ132" i="20"/>
  <c r="CC132" i="20" s="1"/>
  <c r="AL40" i="20"/>
  <c r="BI131" i="20"/>
  <c r="BL131" i="20" s="1"/>
  <c r="AV38" i="20"/>
  <c r="AU130" i="20"/>
  <c r="AP132" i="20"/>
  <c r="S40" i="20"/>
  <c r="AU39" i="20"/>
  <c r="BN38" i="20"/>
  <c r="BT38" i="20" s="1"/>
  <c r="I131" i="20"/>
  <c r="BM40" i="20"/>
  <c r="CR83" i="20"/>
  <c r="I175" i="20"/>
  <c r="BB175" i="20"/>
  <c r="BE175" i="20"/>
  <c r="BH175" i="20" s="1"/>
  <c r="S174" i="20"/>
  <c r="AY174" i="20"/>
  <c r="AR174" i="20"/>
  <c r="AO174" i="20"/>
  <c r="CV173" i="20"/>
  <c r="AI173" i="20" s="1"/>
  <c r="AO173" i="20"/>
  <c r="AQ173" i="20"/>
  <c r="CR170" i="20"/>
  <c r="W170" i="20" s="1"/>
  <c r="AJ171" i="20"/>
  <c r="CT75" i="20"/>
  <c r="AC75" i="20" s="1"/>
  <c r="T171" i="20"/>
  <c r="AR167" i="20"/>
  <c r="CV80" i="20"/>
  <c r="BC171" i="20"/>
  <c r="CU121" i="20"/>
  <c r="AF121" i="20" s="1"/>
  <c r="AW171" i="20"/>
  <c r="AT167" i="20"/>
  <c r="H170" i="20"/>
  <c r="AP167" i="20"/>
  <c r="S172" i="20"/>
  <c r="AR170" i="20"/>
  <c r="BN169" i="20"/>
  <c r="BT169" i="20" s="1"/>
  <c r="Q170" i="20"/>
  <c r="Z170" i="20" s="1"/>
  <c r="S168" i="20"/>
  <c r="AO172" i="20"/>
  <c r="AL168" i="20"/>
  <c r="AQ172" i="20"/>
  <c r="R121" i="20"/>
  <c r="Q144" i="20"/>
  <c r="Z144" i="20" s="1"/>
  <c r="AT121" i="20"/>
  <c r="AW144" i="20"/>
  <c r="AZ75" i="20"/>
  <c r="AV144" i="20"/>
  <c r="BM75" i="20"/>
  <c r="AU144" i="20"/>
  <c r="AX75" i="20"/>
  <c r="AX29" i="20"/>
  <c r="CU30" i="20"/>
  <c r="AS145" i="20"/>
  <c r="AV122" i="20"/>
  <c r="BI30" i="20"/>
  <c r="BL30" i="20" s="1"/>
  <c r="CV30" i="20"/>
  <c r="AI30" i="20" s="1"/>
  <c r="BP30" i="20"/>
  <c r="BZ30" i="20" s="1"/>
  <c r="AZ122" i="20"/>
  <c r="AN122" i="20"/>
  <c r="P145" i="20"/>
  <c r="R30" i="20"/>
  <c r="Q77" i="20"/>
  <c r="Z77" i="20" s="1"/>
  <c r="BD31" i="20"/>
  <c r="AX77" i="20"/>
  <c r="AL31" i="20"/>
  <c r="H31" i="20"/>
  <c r="CU123" i="20"/>
  <c r="AF123" i="20" s="1"/>
  <c r="I31" i="20"/>
  <c r="H77" i="20"/>
  <c r="Q146" i="20"/>
  <c r="Z146" i="20" s="1"/>
  <c r="AK123" i="20"/>
  <c r="AP146" i="20"/>
  <c r="AU123" i="20"/>
  <c r="CR78" i="20"/>
  <c r="AT124" i="20"/>
  <c r="AU148" i="20"/>
  <c r="BE32" i="20"/>
  <c r="BH32" i="20" s="1"/>
  <c r="BP78" i="20"/>
  <c r="BZ78" i="20" s="1"/>
  <c r="BI78" i="20"/>
  <c r="BL78" i="20" s="1"/>
  <c r="AP147" i="20"/>
  <c r="T32" i="20"/>
  <c r="AV78" i="20"/>
  <c r="S78" i="20"/>
  <c r="CV32" i="20"/>
  <c r="AO148" i="20"/>
  <c r="AT78" i="20"/>
  <c r="BQ32" i="20"/>
  <c r="CC32" i="20" s="1"/>
  <c r="AN78" i="20"/>
  <c r="BP147" i="20"/>
  <c r="BZ147" i="20" s="1"/>
  <c r="AY147" i="20"/>
  <c r="R147" i="20"/>
  <c r="P125" i="20"/>
  <c r="AO33" i="20"/>
  <c r="P33" i="20"/>
  <c r="BO33" i="20"/>
  <c r="BW33" i="20" s="1"/>
  <c r="AT79" i="20"/>
  <c r="BP33" i="20"/>
  <c r="BZ33" i="20" s="1"/>
  <c r="BO79" i="20"/>
  <c r="BW79" i="20" s="1"/>
  <c r="BD79" i="20"/>
  <c r="R125" i="20"/>
  <c r="AV79" i="20"/>
  <c r="AL125" i="20"/>
  <c r="O125" i="20"/>
  <c r="CV125" i="20"/>
  <c r="T125" i="20"/>
  <c r="Q125" i="20"/>
  <c r="Z125" i="20" s="1"/>
  <c r="AJ33" i="20"/>
  <c r="P79" i="20"/>
  <c r="AT33" i="20"/>
  <c r="AK79" i="20"/>
  <c r="BB79" i="20"/>
  <c r="R149" i="20"/>
  <c r="AJ126" i="20"/>
  <c r="BA126" i="20"/>
  <c r="BC80" i="20"/>
  <c r="P80" i="20"/>
  <c r="BC34" i="20"/>
  <c r="T34" i="20"/>
  <c r="AK149" i="20"/>
  <c r="AV149" i="20"/>
  <c r="AS126" i="20"/>
  <c r="AW126" i="20"/>
  <c r="BA80" i="20"/>
  <c r="BN80" i="20"/>
  <c r="BT80" i="20" s="1"/>
  <c r="R34" i="20"/>
  <c r="BQ34" i="20"/>
  <c r="CC34" i="20" s="1"/>
  <c r="AW149" i="20"/>
  <c r="AP149" i="20"/>
  <c r="S126" i="20"/>
  <c r="BN126" i="20"/>
  <c r="BT126" i="20" s="1"/>
  <c r="O80" i="20"/>
  <c r="AJ80" i="20"/>
  <c r="BI80" i="20"/>
  <c r="BL80" i="20" s="1"/>
  <c r="AX34" i="20"/>
  <c r="AW34" i="20"/>
  <c r="AO149" i="20"/>
  <c r="AZ126" i="20"/>
  <c r="BP126" i="20"/>
  <c r="BZ126" i="20" s="1"/>
  <c r="AU126" i="20"/>
  <c r="T126" i="20"/>
  <c r="AL34" i="20"/>
  <c r="H34" i="20"/>
  <c r="H127" i="20"/>
  <c r="AY127" i="20"/>
  <c r="Q150" i="20"/>
  <c r="Z150" i="20" s="1"/>
  <c r="AM35" i="20"/>
  <c r="BI35" i="20"/>
  <c r="BL35" i="20" s="1"/>
  <c r="AU81" i="20"/>
  <c r="AS81" i="20"/>
  <c r="BN150" i="20"/>
  <c r="BT150" i="20" s="1"/>
  <c r="T35" i="20"/>
  <c r="AK127" i="20"/>
  <c r="BA127" i="20"/>
  <c r="AP81" i="20"/>
  <c r="BO81" i="20"/>
  <c r="BW81" i="20" s="1"/>
  <c r="BA81" i="20"/>
  <c r="P127" i="20"/>
  <c r="BI127" i="20"/>
  <c r="BL127" i="20" s="1"/>
  <c r="AN127" i="20"/>
  <c r="BA150" i="20"/>
  <c r="I150" i="20"/>
  <c r="AV127" i="20"/>
  <c r="AJ127" i="20"/>
  <c r="AX150" i="20"/>
  <c r="AP150" i="20"/>
  <c r="AO150" i="20"/>
  <c r="P35" i="20"/>
  <c r="AZ81" i="20"/>
  <c r="H81" i="20"/>
  <c r="Q35" i="20"/>
  <c r="Z35" i="20" s="1"/>
  <c r="AK81" i="20"/>
  <c r="AO81" i="20"/>
  <c r="AQ82" i="20"/>
  <c r="BO128" i="20"/>
  <c r="BW128" i="20" s="1"/>
  <c r="AX128" i="20"/>
  <c r="AW36" i="20"/>
  <c r="AQ36" i="20"/>
  <c r="I151" i="20"/>
  <c r="AQ151" i="20"/>
  <c r="BC151" i="20"/>
  <c r="AL151" i="20"/>
  <c r="BO151" i="20"/>
  <c r="BW151" i="20" s="1"/>
  <c r="AY151" i="20"/>
  <c r="AY82" i="20"/>
  <c r="BO82" i="20"/>
  <c r="BW82" i="20" s="1"/>
  <c r="R128" i="20"/>
  <c r="AJ128" i="20"/>
  <c r="BB128" i="20"/>
  <c r="AY36" i="20"/>
  <c r="BN151" i="20"/>
  <c r="BT151" i="20" s="1"/>
  <c r="AL82" i="20"/>
  <c r="AX82" i="20"/>
  <c r="BI128" i="20"/>
  <c r="BL128" i="20" s="1"/>
  <c r="T36" i="20"/>
  <c r="AP151" i="20"/>
  <c r="AW82" i="20"/>
  <c r="R82" i="20"/>
  <c r="AQ128" i="20"/>
  <c r="T128" i="20"/>
  <c r="AY152" i="20"/>
  <c r="BP152" i="20"/>
  <c r="BZ152" i="20" s="1"/>
  <c r="AN129" i="20"/>
  <c r="Q129" i="20"/>
  <c r="Z129" i="20" s="1"/>
  <c r="S37" i="20"/>
  <c r="AN37" i="20"/>
  <c r="AT83" i="20"/>
  <c r="AX152" i="20"/>
  <c r="AR152" i="20"/>
  <c r="AL129" i="20"/>
  <c r="BM37" i="20"/>
  <c r="AU37" i="20"/>
  <c r="AT37" i="20"/>
  <c r="AX83" i="20"/>
  <c r="AJ83" i="20"/>
  <c r="BB129" i="20"/>
  <c r="AZ37" i="20"/>
  <c r="BP83" i="20"/>
  <c r="BZ83" i="20" s="1"/>
  <c r="AP37" i="20"/>
  <c r="O37" i="20"/>
  <c r="AZ83" i="20"/>
  <c r="AJ37" i="20"/>
  <c r="BN37" i="20"/>
  <c r="BT37" i="20" s="1"/>
  <c r="R83" i="20"/>
  <c r="AV152" i="20"/>
  <c r="BB152" i="20"/>
  <c r="AT129" i="20"/>
  <c r="AP83" i="20"/>
  <c r="Q176" i="20"/>
  <c r="Z176" i="20" s="1"/>
  <c r="CT11" i="20"/>
  <c r="AZ177" i="20"/>
  <c r="AO154" i="20"/>
  <c r="BB84" i="20"/>
  <c r="AU86" i="20"/>
  <c r="BN84" i="20"/>
  <c r="BT84" i="20" s="1"/>
  <c r="CR84" i="20"/>
  <c r="AU155" i="20"/>
  <c r="BP154" i="20"/>
  <c r="BZ154" i="20" s="1"/>
  <c r="BM85" i="20"/>
  <c r="AJ153" i="20"/>
  <c r="BB85" i="20"/>
  <c r="AY155" i="20"/>
  <c r="BQ154" i="20"/>
  <c r="CC154" i="20" s="1"/>
  <c r="R132" i="20"/>
  <c r="BC40" i="20"/>
  <c r="AY39" i="20"/>
  <c r="AN38" i="20"/>
  <c r="BB39" i="20"/>
  <c r="O132" i="20"/>
  <c r="P131" i="20"/>
  <c r="BI39" i="20"/>
  <c r="BL39" i="20" s="1"/>
  <c r="AP39" i="20"/>
  <c r="BD132" i="20"/>
  <c r="CU131" i="20"/>
  <c r="AF131" i="20" s="1"/>
  <c r="AU38" i="20"/>
  <c r="CU130" i="20"/>
  <c r="AF130" i="20" s="1"/>
  <c r="CR130" i="20"/>
  <c r="W130" i="20" s="1"/>
  <c r="AJ40" i="20"/>
  <c r="O39" i="20"/>
  <c r="S175" i="20"/>
  <c r="BI175" i="20"/>
  <c r="BL175" i="20" s="1"/>
  <c r="CV129" i="20"/>
  <c r="CV82" i="20"/>
  <c r="AI82" i="20" s="1"/>
  <c r="CU82" i="20"/>
  <c r="AF82" i="20" s="1"/>
  <c r="CT151" i="20"/>
  <c r="CT128" i="20"/>
  <c r="R173" i="20"/>
  <c r="CT81" i="20"/>
  <c r="AC81" i="20" s="1"/>
  <c r="AT173" i="20"/>
  <c r="BP173" i="20"/>
  <c r="BZ173" i="20" s="1"/>
  <c r="BA171" i="20"/>
  <c r="CU34" i="20"/>
  <c r="AQ171" i="20"/>
  <c r="CU75" i="20"/>
  <c r="AR171" i="20"/>
  <c r="BD167" i="20"/>
  <c r="CV126" i="20"/>
  <c r="AI126" i="20" s="1"/>
  <c r="BE167" i="20"/>
  <c r="BH167" i="20" s="1"/>
  <c r="BC168" i="20"/>
  <c r="AZ168" i="20"/>
  <c r="T170" i="20"/>
  <c r="P169" i="20"/>
  <c r="H172" i="20"/>
  <c r="AL169" i="20"/>
  <c r="BE168" i="20"/>
  <c r="BH168" i="20" s="1"/>
  <c r="BE170" i="20"/>
  <c r="BH170" i="20" s="1"/>
  <c r="T29" i="20"/>
  <c r="AT144" i="20"/>
  <c r="AS75" i="20"/>
  <c r="AW121" i="20"/>
  <c r="BM29" i="20"/>
  <c r="AZ121" i="20"/>
  <c r="I75" i="20"/>
  <c r="AY121" i="20"/>
  <c r="AR29" i="20"/>
  <c r="AU29" i="20"/>
  <c r="Q76" i="20"/>
  <c r="Z76" i="20" s="1"/>
  <c r="BP122" i="20"/>
  <c r="BZ122" i="20" s="1"/>
  <c r="H122" i="20"/>
  <c r="P122" i="20"/>
  <c r="BI122" i="20"/>
  <c r="BL122" i="20" s="1"/>
  <c r="BM76" i="20"/>
  <c r="BE30" i="20"/>
  <c r="BH30" i="20" s="1"/>
  <c r="BC145" i="20"/>
  <c r="AV76" i="20"/>
  <c r="I76" i="20"/>
  <c r="BD30" i="20"/>
  <c r="R146" i="20"/>
  <c r="AY146" i="20"/>
  <c r="AT147" i="20"/>
  <c r="P77" i="20"/>
  <c r="AR77" i="20"/>
  <c r="R31" i="20"/>
  <c r="AU31" i="20"/>
  <c r="BQ77" i="20"/>
  <c r="CC77" i="20" s="1"/>
  <c r="CV146" i="20"/>
  <c r="AI146" i="20" s="1"/>
  <c r="AO146" i="20"/>
  <c r="S147" i="20"/>
  <c r="T78" i="20"/>
  <c r="AQ78" i="20"/>
  <c r="Q148" i="20"/>
  <c r="Z148" i="20" s="1"/>
  <c r="CT148" i="20"/>
  <c r="AC148" i="20" s="1"/>
  <c r="BQ124" i="20"/>
  <c r="CC124" i="20" s="1"/>
  <c r="T148" i="20"/>
  <c r="BB32" i="20"/>
  <c r="BO78" i="20"/>
  <c r="BW78" i="20" s="1"/>
  <c r="AL147" i="20"/>
  <c r="T147" i="20"/>
  <c r="AY32" i="20"/>
  <c r="AX148" i="20"/>
  <c r="AM32" i="20"/>
  <c r="BC147" i="20"/>
  <c r="CR124" i="20"/>
  <c r="AQ147" i="20"/>
  <c r="CU33" i="20"/>
  <c r="AJ125" i="20"/>
  <c r="BQ125" i="20"/>
  <c r="CC125" i="20" s="1"/>
  <c r="AK125" i="20"/>
  <c r="T79" i="20"/>
  <c r="H79" i="20"/>
  <c r="AS125" i="20"/>
  <c r="BB33" i="20"/>
  <c r="O33" i="20"/>
  <c r="BE125" i="20"/>
  <c r="BH125" i="20" s="1"/>
  <c r="AL79" i="20"/>
  <c r="BO125" i="20"/>
  <c r="BW125" i="20" s="1"/>
  <c r="S33" i="20"/>
  <c r="CT33" i="20"/>
  <c r="AC33" i="20" s="1"/>
  <c r="BB125" i="20"/>
  <c r="AX125" i="20"/>
  <c r="T33" i="20"/>
  <c r="AK33" i="20"/>
  <c r="AX79" i="20"/>
  <c r="AZ79" i="20"/>
  <c r="AR33" i="20"/>
  <c r="AS79" i="20"/>
  <c r="AQ79" i="20"/>
  <c r="AQ149" i="20"/>
  <c r="AY149" i="20"/>
  <c r="BD80" i="20"/>
  <c r="BO149" i="20"/>
  <c r="BW149" i="20" s="1"/>
  <c r="Q149" i="20"/>
  <c r="Z149" i="20" s="1"/>
  <c r="BC149" i="20"/>
  <c r="AO80" i="20"/>
  <c r="AM80" i="20"/>
  <c r="I34" i="20"/>
  <c r="AQ34" i="20"/>
  <c r="AS34" i="20"/>
  <c r="BE149" i="20"/>
  <c r="BH149" i="20" s="1"/>
  <c r="BC126" i="20"/>
  <c r="BE126" i="20"/>
  <c r="BH126" i="20" s="1"/>
  <c r="BP80" i="20"/>
  <c r="BZ80" i="20" s="1"/>
  <c r="AX80" i="20"/>
  <c r="T80" i="20"/>
  <c r="AO34" i="20"/>
  <c r="BI149" i="20"/>
  <c r="BL149" i="20" s="1"/>
  <c r="P126" i="20"/>
  <c r="AX126" i="20"/>
  <c r="I80" i="20"/>
  <c r="BO34" i="20"/>
  <c r="BW34" i="20" s="1"/>
  <c r="I127" i="20"/>
  <c r="AN150" i="20"/>
  <c r="AR35" i="20"/>
  <c r="BB35" i="20"/>
  <c r="BQ81" i="20"/>
  <c r="CC81" i="20" s="1"/>
  <c r="BN81" i="20"/>
  <c r="BT81" i="20" s="1"/>
  <c r="AT150" i="20"/>
  <c r="AQ35" i="20"/>
  <c r="AK35" i="20"/>
  <c r="AQ127" i="20"/>
  <c r="AV150" i="20"/>
  <c r="AT127" i="20"/>
  <c r="O127" i="20"/>
  <c r="H150" i="20"/>
  <c r="AY35" i="20"/>
  <c r="AU127" i="20"/>
  <c r="AS150" i="20"/>
  <c r="AW150" i="20"/>
  <c r="BP35" i="20"/>
  <c r="BZ35" i="20" s="1"/>
  <c r="S35" i="20"/>
  <c r="AL81" i="20"/>
  <c r="P81" i="20"/>
  <c r="AR81" i="20"/>
  <c r="BN35" i="20"/>
  <c r="BT35" i="20" s="1"/>
  <c r="AW35" i="20"/>
  <c r="BD82" i="20"/>
  <c r="BM82" i="20"/>
  <c r="AZ128" i="20"/>
  <c r="Q128" i="20"/>
  <c r="Z128" i="20" s="1"/>
  <c r="AO36" i="20"/>
  <c r="AM36" i="20"/>
  <c r="AR151" i="20"/>
  <c r="AL36" i="20"/>
  <c r="AR36" i="20"/>
  <c r="S151" i="20"/>
  <c r="AM82" i="20"/>
  <c r="Q82" i="20"/>
  <c r="Z82" i="20" s="1"/>
  <c r="P128" i="20"/>
  <c r="AY128" i="20"/>
  <c r="P36" i="20"/>
  <c r="AT151" i="20"/>
  <c r="BC82" i="20"/>
  <c r="AZ82" i="20"/>
  <c r="AO82" i="20"/>
  <c r="AV128" i="20"/>
  <c r="I128" i="20"/>
  <c r="AJ36" i="20"/>
  <c r="BP36" i="20"/>
  <c r="BZ36" i="20" s="1"/>
  <c r="AO151" i="20"/>
  <c r="R151" i="20"/>
  <c r="BN82" i="20"/>
  <c r="BT82" i="20" s="1"/>
  <c r="AN82" i="20"/>
  <c r="BQ128" i="20"/>
  <c r="CC128" i="20" s="1"/>
  <c r="AL128" i="20"/>
  <c r="H151" i="20"/>
  <c r="AM152" i="20"/>
  <c r="Q152" i="20"/>
  <c r="Z152" i="20" s="1"/>
  <c r="AU129" i="20"/>
  <c r="AK129" i="20"/>
  <c r="AQ37" i="20"/>
  <c r="H152" i="20"/>
  <c r="CT7" i="20"/>
  <c r="AV86" i="20"/>
  <c r="P84" i="20"/>
  <c r="AJ85" i="20"/>
  <c r="AV154" i="20"/>
  <c r="AM38" i="20"/>
  <c r="AM39" i="20"/>
  <c r="AR131" i="20"/>
  <c r="AU132" i="20"/>
  <c r="R175" i="20"/>
  <c r="CU151" i="20"/>
  <c r="AY173" i="20"/>
  <c r="BE171" i="20"/>
  <c r="BH171" i="20" s="1"/>
  <c r="CT167" i="20"/>
  <c r="AC167" i="20" s="1"/>
  <c r="H169" i="20"/>
  <c r="BQ169" i="20"/>
  <c r="CC169" i="20" s="1"/>
  <c r="BO75" i="20"/>
  <c r="BW75" i="20" s="1"/>
  <c r="AQ75" i="20"/>
  <c r="Q122" i="20"/>
  <c r="Z122" i="20" s="1"/>
  <c r="S30" i="20"/>
  <c r="CV122" i="20"/>
  <c r="T76" i="20"/>
  <c r="H123" i="20"/>
  <c r="BA123" i="20"/>
  <c r="AO77" i="20"/>
  <c r="I148" i="20"/>
  <c r="AO124" i="20"/>
  <c r="BM32" i="20"/>
  <c r="AV124" i="20"/>
  <c r="CR147" i="20"/>
  <c r="AU33" i="20"/>
  <c r="AZ125" i="20"/>
  <c r="CU125" i="20"/>
  <c r="BI33" i="20"/>
  <c r="BL33" i="20" s="1"/>
  <c r="S79" i="20"/>
  <c r="BI79" i="20"/>
  <c r="BL79" i="20" s="1"/>
  <c r="AV34" i="20"/>
  <c r="I149" i="20"/>
  <c r="AQ80" i="20"/>
  <c r="AK34" i="20"/>
  <c r="AL126" i="20"/>
  <c r="O34" i="20"/>
  <c r="BM35" i="20"/>
  <c r="BM150" i="20"/>
  <c r="AZ127" i="20"/>
  <c r="BQ127" i="20"/>
  <c r="CC127" i="20" s="1"/>
  <c r="AX127" i="20"/>
  <c r="BC128" i="20"/>
  <c r="BE36" i="20"/>
  <c r="BH36" i="20" s="1"/>
  <c r="AN151" i="20"/>
  <c r="BE128" i="20"/>
  <c r="BH128" i="20" s="1"/>
  <c r="AP82" i="20"/>
  <c r="AO128" i="20"/>
  <c r="O128" i="20"/>
  <c r="BO152" i="20"/>
  <c r="BW152" i="20" s="1"/>
  <c r="BI37" i="20"/>
  <c r="BL37" i="20" s="1"/>
  <c r="AN152" i="20"/>
  <c r="I129" i="20"/>
  <c r="AY37" i="20"/>
  <c r="I83" i="20"/>
  <c r="AS37" i="20"/>
  <c r="AJ129" i="20"/>
  <c r="BE152" i="20"/>
  <c r="BH152" i="20" s="1"/>
  <c r="AN83" i="20"/>
  <c r="BD83" i="20"/>
  <c r="BI152" i="20"/>
  <c r="BL152" i="20" s="1"/>
  <c r="S129" i="20"/>
  <c r="AO153" i="20"/>
  <c r="AU85" i="20"/>
  <c r="T153" i="20"/>
  <c r="I132" i="20"/>
  <c r="BE130" i="20"/>
  <c r="BH130" i="20" s="1"/>
  <c r="AT38" i="20"/>
  <c r="AZ39" i="20"/>
  <c r="AV131" i="20"/>
  <c r="BA175" i="20"/>
  <c r="CV35" i="20"/>
  <c r="CR149" i="20"/>
  <c r="W149" i="20" s="1"/>
  <c r="AX167" i="20"/>
  <c r="AP170" i="20"/>
  <c r="I144" i="20"/>
  <c r="AN145" i="20"/>
  <c r="BA145" i="20"/>
  <c r="R123" i="20"/>
  <c r="CR123" i="20"/>
  <c r="W123" i="20" s="1"/>
  <c r="BO123" i="20"/>
  <c r="BW123" i="20" s="1"/>
  <c r="AZ78" i="20"/>
  <c r="P78" i="20"/>
  <c r="BD147" i="20"/>
  <c r="AR125" i="20"/>
  <c r="AW147" i="20"/>
  <c r="AX33" i="20"/>
  <c r="Q33" i="20"/>
  <c r="Z33" i="20" s="1"/>
  <c r="AP125" i="20"/>
  <c r="H33" i="20"/>
  <c r="AV126" i="20"/>
  <c r="BM34" i="20"/>
  <c r="H126" i="20"/>
  <c r="BE34" i="20"/>
  <c r="BH34" i="20" s="1"/>
  <c r="AZ149" i="20"/>
  <c r="AK126" i="20"/>
  <c r="P34" i="20"/>
  <c r="AM150" i="20"/>
  <c r="BI150" i="20"/>
  <c r="BL150" i="20" s="1"/>
  <c r="BE81" i="20"/>
  <c r="BH81" i="20" s="1"/>
  <c r="BD127" i="20"/>
  <c r="S150" i="20"/>
  <c r="AR150" i="20"/>
  <c r="AP35" i="20"/>
  <c r="AW151" i="20"/>
  <c r="AK151" i="20"/>
  <c r="BE82" i="20"/>
  <c r="BH82" i="20" s="1"/>
  <c r="AP36" i="20"/>
  <c r="AT36" i="20"/>
  <c r="BN129" i="20"/>
  <c r="BT129" i="20" s="1"/>
  <c r="AK37" i="20"/>
  <c r="AM129" i="20"/>
  <c r="AS129" i="20"/>
  <c r="BE37" i="20"/>
  <c r="BH37" i="20" s="1"/>
  <c r="AV83" i="20"/>
  <c r="AS152" i="20"/>
  <c r="AX37" i="20"/>
  <c r="AO83" i="20"/>
  <c r="AP152" i="20"/>
  <c r="AV129" i="20"/>
  <c r="S83" i="20"/>
  <c r="CR12" i="20"/>
  <c r="O177" i="20"/>
  <c r="AX84" i="20"/>
  <c r="AK40" i="20"/>
  <c r="BN130" i="20"/>
  <c r="BT130" i="20" s="1"/>
  <c r="AY130" i="20"/>
  <c r="AR175" i="20"/>
  <c r="AU174" i="20"/>
  <c r="AK173" i="20"/>
  <c r="BA167" i="20"/>
  <c r="CU169" i="20"/>
  <c r="AF169" i="20" s="1"/>
  <c r="P168" i="20"/>
  <c r="AX172" i="20"/>
  <c r="BI168" i="20"/>
  <c r="BL168" i="20" s="1"/>
  <c r="S75" i="20"/>
  <c r="AJ75" i="20"/>
  <c r="AW29" i="20"/>
  <c r="AT76" i="20"/>
  <c r="AP76" i="20"/>
  <c r="BA76" i="20"/>
  <c r="AK31" i="20"/>
  <c r="BQ123" i="20"/>
  <c r="CC123" i="20" s="1"/>
  <c r="AV31" i="20"/>
  <c r="BM147" i="20"/>
  <c r="BN124" i="20"/>
  <c r="BT124" i="20" s="1"/>
  <c r="BN148" i="20"/>
  <c r="BT148" i="20" s="1"/>
  <c r="AR124" i="20"/>
  <c r="AO32" i="20"/>
  <c r="AQ124" i="20"/>
  <c r="AY33" i="20"/>
  <c r="BD33" i="20"/>
  <c r="AV33" i="20"/>
  <c r="BC125" i="20"/>
  <c r="BC79" i="20"/>
  <c r="BD149" i="20"/>
  <c r="H80" i="20"/>
  <c r="AU34" i="20"/>
  <c r="BB80" i="20"/>
  <c r="BN34" i="20"/>
  <c r="BT34" i="20" s="1"/>
  <c r="BB126" i="20"/>
  <c r="AS149" i="20"/>
  <c r="AV80" i="20"/>
  <c r="Q127" i="20"/>
  <c r="Z127" i="20" s="1"/>
  <c r="BQ150" i="20"/>
  <c r="CC150" i="20" s="1"/>
  <c r="O81" i="20"/>
  <c r="AJ35" i="20"/>
  <c r="BC81" i="20"/>
  <c r="AZ35" i="20"/>
  <c r="BC150" i="20"/>
  <c r="I82" i="20"/>
  <c r="BM36" i="20"/>
  <c r="AX151" i="20"/>
  <c r="BQ36" i="20"/>
  <c r="CC36" i="20" s="1"/>
  <c r="AU82" i="20"/>
  <c r="BQ82" i="20"/>
  <c r="CC82" i="20" s="1"/>
  <c r="BQ152" i="20"/>
  <c r="CC152" i="20" s="1"/>
  <c r="AX129" i="20"/>
  <c r="T129" i="20"/>
  <c r="R129" i="20"/>
  <c r="O152" i="20"/>
  <c r="BA83" i="20"/>
  <c r="BO83" i="20"/>
  <c r="BW83" i="20" s="1"/>
  <c r="AO176" i="20"/>
  <c r="AL177" i="20"/>
  <c r="AS85" i="20"/>
  <c r="BM86" i="20"/>
  <c r="BO39" i="20"/>
  <c r="BW39" i="20" s="1"/>
  <c r="BE40" i="20"/>
  <c r="BH40" i="20" s="1"/>
  <c r="AQ132" i="20"/>
  <c r="AJ39" i="20"/>
  <c r="CR129" i="20"/>
  <c r="W129" i="20" s="1"/>
  <c r="I174" i="20"/>
  <c r="AN173" i="20"/>
  <c r="CU172" i="20"/>
  <c r="AF172" i="20" s="1"/>
  <c r="H167" i="20"/>
  <c r="BD172" i="20"/>
  <c r="AK170" i="20"/>
  <c r="AJ170" i="20"/>
  <c r="H144" i="20"/>
  <c r="H29" i="20"/>
  <c r="I30" i="20"/>
  <c r="AV30" i="20"/>
  <c r="H145" i="20"/>
  <c r="BC77" i="20"/>
  <c r="S31" i="20"/>
  <c r="R32" i="20"/>
  <c r="P147" i="20"/>
  <c r="H78" i="20"/>
  <c r="BO32" i="20"/>
  <c r="BW32" i="20" s="1"/>
  <c r="AP78" i="20"/>
  <c r="S125" i="20"/>
  <c r="AW79" i="20"/>
  <c r="CT125" i="20"/>
  <c r="AC125" i="20" s="1"/>
  <c r="AN33" i="20"/>
  <c r="BD125" i="20"/>
  <c r="BM33" i="20"/>
  <c r="AZ33" i="20"/>
  <c r="BP149" i="20"/>
  <c r="BZ149" i="20" s="1"/>
  <c r="AZ80" i="20"/>
  <c r="AY34" i="20"/>
  <c r="BB34" i="20"/>
  <c r="AM126" i="20"/>
  <c r="AW80" i="20"/>
  <c r="AR127" i="20"/>
  <c r="AV35" i="20"/>
  <c r="AW127" i="20"/>
  <c r="BM81" i="20"/>
  <c r="BP150" i="20"/>
  <c r="BZ150" i="20" s="1"/>
  <c r="AO127" i="20"/>
  <c r="I35" i="20"/>
  <c r="BP81" i="20"/>
  <c r="BZ81" i="20" s="1"/>
  <c r="BB82" i="20"/>
  <c r="AZ36" i="20"/>
  <c r="T151" i="20"/>
  <c r="AK128" i="20"/>
  <c r="AV151" i="20"/>
  <c r="BN128" i="20"/>
  <c r="BT128" i="20" s="1"/>
  <c r="BO36" i="20"/>
  <c r="BW36" i="20" s="1"/>
  <c r="I152" i="20"/>
  <c r="BO37" i="20"/>
  <c r="BW37" i="20" s="1"/>
  <c r="BN83" i="20"/>
  <c r="BT83" i="20" s="1"/>
  <c r="O129" i="20"/>
  <c r="T83" i="20"/>
  <c r="BD152" i="20"/>
  <c r="AM37" i="20"/>
  <c r="Q83" i="20"/>
  <c r="Z83" i="20" s="1"/>
  <c r="T37" i="20"/>
  <c r="BQ129" i="20"/>
  <c r="CC129" i="20" s="1"/>
  <c r="AU83" i="20"/>
  <c r="AY83" i="20"/>
  <c r="BF177" i="20"/>
  <c r="BG177" i="20" s="1"/>
  <c r="CA155" i="20"/>
  <c r="CB155" i="20" s="1"/>
  <c r="BX85" i="20"/>
  <c r="BY85" i="20" s="1"/>
  <c r="BJ155" i="20"/>
  <c r="BK155" i="20" s="1"/>
  <c r="U154" i="20"/>
  <c r="AG154" i="20"/>
  <c r="AH154" i="20" s="1"/>
  <c r="AG153" i="20"/>
  <c r="AH153" i="20" s="1"/>
  <c r="U132" i="20"/>
  <c r="V132" i="20" s="1"/>
  <c r="J132" i="20"/>
  <c r="J124" i="20"/>
  <c r="K124" i="20" s="1"/>
  <c r="J150" i="20"/>
  <c r="BF83" i="20"/>
  <c r="BF84" i="20"/>
  <c r="BG84" i="20" s="1"/>
  <c r="BJ85" i="20"/>
  <c r="BK85" i="20" s="1"/>
  <c r="AD155" i="20"/>
  <c r="AE155" i="20" s="1"/>
  <c r="AA155" i="20"/>
  <c r="AB155" i="20" s="1"/>
  <c r="AG38" i="20"/>
  <c r="AH38" i="20" s="1"/>
  <c r="BF124" i="20"/>
  <c r="BG124" i="20" s="1"/>
  <c r="BJ177" i="20"/>
  <c r="BK177" i="20" s="1"/>
  <c r="BX155" i="20"/>
  <c r="BY155" i="20" s="1"/>
  <c r="AG132" i="20"/>
  <c r="AH132" i="20" s="1"/>
  <c r="U131" i="20"/>
  <c r="BF132" i="20"/>
  <c r="AG131" i="20"/>
  <c r="AH131" i="20" s="1"/>
  <c r="AG40" i="20"/>
  <c r="AH40" i="20" s="1"/>
  <c r="AD40" i="20"/>
  <c r="AE40" i="20" s="1"/>
  <c r="J167" i="20"/>
  <c r="K167" i="20" s="1"/>
  <c r="AA130" i="20"/>
  <c r="AB130" i="20" s="1"/>
  <c r="BX40" i="20"/>
  <c r="BY40" i="20" s="1"/>
  <c r="BF149" i="20"/>
  <c r="J35" i="20"/>
  <c r="K35" i="20" s="1"/>
  <c r="BU128" i="20"/>
  <c r="BV128" i="20" s="1"/>
  <c r="CA129" i="20"/>
  <c r="BX149" i="20"/>
  <c r="X129" i="20"/>
  <c r="Y129" i="20" s="1"/>
  <c r="BX125" i="20"/>
  <c r="BY125" i="20" s="1"/>
  <c r="BJ34" i="20"/>
  <c r="U150" i="20"/>
  <c r="V150" i="20" s="1"/>
  <c r="U16" i="20"/>
  <c r="BJ176" i="20"/>
  <c r="BK176" i="20" s="1"/>
  <c r="BU176" i="20"/>
  <c r="BV176" i="20" s="1"/>
  <c r="X176" i="20"/>
  <c r="Y176" i="20" s="1"/>
  <c r="AG176" i="20"/>
  <c r="AH176" i="20" s="1"/>
  <c r="BX176" i="20"/>
  <c r="BY176" i="20" s="1"/>
  <c r="CA176" i="20"/>
  <c r="CB176" i="20" s="1"/>
  <c r="AA177" i="20"/>
  <c r="AB177" i="20" s="1"/>
  <c r="AG177" i="20"/>
  <c r="AH177" i="20" s="1"/>
  <c r="X177" i="20"/>
  <c r="Y177" i="20" s="1"/>
  <c r="BR177" i="20"/>
  <c r="BS177" i="20" s="1"/>
  <c r="CA177" i="20"/>
  <c r="CB177" i="20" s="1"/>
  <c r="BU155" i="20"/>
  <c r="BV155" i="20" s="1"/>
  <c r="BX86" i="20"/>
  <c r="BY86" i="20" s="1"/>
  <c r="J85" i="20"/>
  <c r="K85" i="20" s="1"/>
  <c r="AA154" i="20"/>
  <c r="U84" i="20"/>
  <c r="J84" i="20"/>
  <c r="X153" i="20"/>
  <c r="BX84" i="20"/>
  <c r="BY84" i="20" s="1"/>
  <c r="X85" i="20"/>
  <c r="Y85" i="20" s="1"/>
  <c r="X155" i="20"/>
  <c r="Y155" i="20" s="1"/>
  <c r="J86" i="20"/>
  <c r="K86" i="20" s="1"/>
  <c r="BU154" i="20"/>
  <c r="BV154" i="20" s="1"/>
  <c r="BR85" i="20"/>
  <c r="BS85" i="20" s="1"/>
  <c r="AG85" i="20"/>
  <c r="AH85" i="20" s="1"/>
  <c r="AD84" i="20"/>
  <c r="AE84" i="20" s="1"/>
  <c r="BR153" i="20"/>
  <c r="BS153" i="20" s="1"/>
  <c r="BU86" i="20"/>
  <c r="BV86" i="20" s="1"/>
  <c r="U86" i="20"/>
  <c r="V86" i="20" s="1"/>
  <c r="BU85" i="20"/>
  <c r="BV85" i="20" s="1"/>
  <c r="CA154" i="20"/>
  <c r="CB154" i="20" s="1"/>
  <c r="CA85" i="20"/>
  <c r="CB85" i="20" s="1"/>
  <c r="U153" i="20"/>
  <c r="V153" i="20" s="1"/>
  <c r="BX153" i="20"/>
  <c r="BY153" i="20" s="1"/>
  <c r="BJ153" i="20"/>
  <c r="BK153" i="20" s="1"/>
  <c r="AG84" i="20"/>
  <c r="AH84" i="20" s="1"/>
  <c r="BF155" i="20"/>
  <c r="BG155" i="20" s="1"/>
  <c r="AA86" i="20"/>
  <c r="AB86" i="20" s="1"/>
  <c r="BR154" i="20"/>
  <c r="BU84" i="20"/>
  <c r="BV84" i="20" s="1"/>
  <c r="BU40" i="20"/>
  <c r="BV40" i="20" s="1"/>
  <c r="U40" i="20"/>
  <c r="V40" i="20" s="1"/>
  <c r="J38" i="20"/>
  <c r="K38" i="20" s="1"/>
  <c r="BX39" i="20"/>
  <c r="BY39" i="20" s="1"/>
  <c r="J39" i="20"/>
  <c r="K39" i="20" s="1"/>
  <c r="AG130" i="20"/>
  <c r="AH130" i="20" s="1"/>
  <c r="CA130" i="20"/>
  <c r="CB130" i="20" s="1"/>
  <c r="BJ130" i="20"/>
  <c r="BK130" i="20" s="1"/>
  <c r="BX132" i="20"/>
  <c r="BY132" i="20" s="1"/>
  <c r="J40" i="20"/>
  <c r="K40" i="20" s="1"/>
  <c r="U39" i="20"/>
  <c r="V39" i="20" s="1"/>
  <c r="CA131" i="20"/>
  <c r="CB131" i="20" s="1"/>
  <c r="AG39" i="20"/>
  <c r="AH39" i="20" s="1"/>
  <c r="AD38" i="20"/>
  <c r="BR130" i="20"/>
  <c r="AA132" i="20"/>
  <c r="AB132" i="20" s="1"/>
  <c r="BR131" i="20"/>
  <c r="BS131" i="20" s="1"/>
  <c r="BJ39" i="20"/>
  <c r="BK39" i="20" s="1"/>
  <c r="BF38" i="20"/>
  <c r="BG38" i="20" s="1"/>
  <c r="X38" i="20"/>
  <c r="Y38" i="20" s="1"/>
  <c r="BU132" i="20"/>
  <c r="BV132" i="20" s="1"/>
  <c r="BJ40" i="20"/>
  <c r="BK40" i="20" s="1"/>
  <c r="J131" i="20"/>
  <c r="AA38" i="20"/>
  <c r="AB38" i="20" s="1"/>
  <c r="BF39" i="20"/>
  <c r="BG39" i="20" s="1"/>
  <c r="AD130" i="20"/>
  <c r="BR38" i="20"/>
  <c r="BJ132" i="20"/>
  <c r="X40" i="20"/>
  <c r="Y40" i="20" s="1"/>
  <c r="BX130" i="20"/>
  <c r="BY130" i="20" s="1"/>
  <c r="X175" i="20"/>
  <c r="Y175" i="20" s="1"/>
  <c r="BJ175" i="20"/>
  <c r="BK175" i="20" s="1"/>
  <c r="AD175" i="20"/>
  <c r="AE175" i="20" s="1"/>
  <c r="J175" i="20"/>
  <c r="K175" i="20" s="1"/>
  <c r="U175" i="20"/>
  <c r="V175" i="20" s="1"/>
  <c r="BX175" i="20"/>
  <c r="BR174" i="20"/>
  <c r="BS174" i="20" s="1"/>
  <c r="BU174" i="20"/>
  <c r="AD174" i="20"/>
  <c r="BF174" i="20"/>
  <c r="BG174" i="20" s="1"/>
  <c r="U174" i="20"/>
  <c r="V174" i="20" s="1"/>
  <c r="AA174" i="20"/>
  <c r="AB174" i="20" s="1"/>
  <c r="CA173" i="20"/>
  <c r="CB173" i="20" s="1"/>
  <c r="BJ173" i="20"/>
  <c r="BK173" i="20" s="1"/>
  <c r="AG173" i="20"/>
  <c r="AH173" i="20" s="1"/>
  <c r="J173" i="20"/>
  <c r="K173" i="20" s="1"/>
  <c r="AD173" i="20"/>
  <c r="X173" i="20"/>
  <c r="BR170" i="20"/>
  <c r="BS170" i="20" s="1"/>
  <c r="X172" i="20"/>
  <c r="Y172" i="20" s="1"/>
  <c r="AD167" i="20"/>
  <c r="AE167" i="20" s="1"/>
  <c r="BJ171" i="20"/>
  <c r="BK171" i="20" s="1"/>
  <c r="AA167" i="20"/>
  <c r="AB167" i="20" s="1"/>
  <c r="U167" i="20"/>
  <c r="BF170" i="20"/>
  <c r="BG170" i="20" s="1"/>
  <c r="BX168" i="20"/>
  <c r="BY168" i="20" s="1"/>
  <c r="BX171" i="20"/>
  <c r="BY171" i="20" s="1"/>
  <c r="AA169" i="20"/>
  <c r="AB169" i="20" s="1"/>
  <c r="X168" i="20"/>
  <c r="Y168" i="20" s="1"/>
  <c r="BU167" i="20"/>
  <c r="BV167" i="20" s="1"/>
  <c r="CA170" i="20"/>
  <c r="BU168" i="20"/>
  <c r="BV168" i="20" s="1"/>
  <c r="J171" i="20"/>
  <c r="K171" i="20" s="1"/>
  <c r="BU170" i="20"/>
  <c r="AD168" i="20"/>
  <c r="AE168" i="20" s="1"/>
  <c r="AD171" i="20"/>
  <c r="AE171" i="20" s="1"/>
  <c r="CA167" i="20"/>
  <c r="CB167" i="20" s="1"/>
  <c r="BJ169" i="20"/>
  <c r="BK169" i="20" s="1"/>
  <c r="X171" i="20"/>
  <c r="Y171" i="20" s="1"/>
  <c r="AG170" i="20"/>
  <c r="AA171" i="20"/>
  <c r="AB171" i="20" s="1"/>
  <c r="BF169" i="20"/>
  <c r="J170" i="20"/>
  <c r="K170" i="20" s="1"/>
  <c r="BF167" i="20"/>
  <c r="BG167" i="20" s="1"/>
  <c r="U170" i="20"/>
  <c r="V170" i="20" s="1"/>
  <c r="BU172" i="20"/>
  <c r="BV172" i="20" s="1"/>
  <c r="BR168" i="20"/>
  <c r="BS168" i="20" s="1"/>
  <c r="X170" i="20"/>
  <c r="Y170" i="20" s="1"/>
  <c r="BJ167" i="20"/>
  <c r="BX167" i="20"/>
  <c r="BY167" i="20" s="1"/>
  <c r="BR169" i="20"/>
  <c r="BS169" i="20" s="1"/>
  <c r="CA168" i="20"/>
  <c r="CB168" i="20" s="1"/>
  <c r="BF171" i="20"/>
  <c r="BG171" i="20" s="1"/>
  <c r="AG171" i="20"/>
  <c r="AA12" i="20"/>
  <c r="AA75" i="20"/>
  <c r="AB75" i="20" s="1"/>
  <c r="BJ75" i="20"/>
  <c r="BK75" i="20" s="1"/>
  <c r="BF144" i="20"/>
  <c r="BG144" i="20" s="1"/>
  <c r="BR29" i="20"/>
  <c r="BS29" i="20" s="1"/>
  <c r="AD144" i="20"/>
  <c r="AE144" i="20" s="1"/>
  <c r="BJ121" i="20"/>
  <c r="BK121" i="20" s="1"/>
  <c r="J121" i="20"/>
  <c r="K121" i="20" s="1"/>
  <c r="BR75" i="20"/>
  <c r="X121" i="20"/>
  <c r="BF75" i="20"/>
  <c r="BG75" i="20" s="1"/>
  <c r="CA121" i="20"/>
  <c r="CB121" i="20" s="1"/>
  <c r="U121" i="20"/>
  <c r="V121" i="20" s="1"/>
  <c r="BR144" i="20"/>
  <c r="BS144" i="20" s="1"/>
  <c r="CA144" i="20"/>
  <c r="CB144" i="20" s="1"/>
  <c r="BJ147" i="20"/>
  <c r="BK147" i="20" s="1"/>
  <c r="BU124" i="20"/>
  <c r="BV124" i="20" s="1"/>
  <c r="U148" i="20"/>
  <c r="V148" i="20" s="1"/>
  <c r="CA148" i="20"/>
  <c r="U78" i="20"/>
  <c r="X148" i="20"/>
  <c r="Y148" i="20" s="1"/>
  <c r="AD32" i="20"/>
  <c r="AE32" i="20" s="1"/>
  <c r="J125" i="20"/>
  <c r="AG78" i="20"/>
  <c r="AH78" i="20" s="1"/>
  <c r="BR125" i="20"/>
  <c r="BR32" i="20"/>
  <c r="BS32" i="20" s="1"/>
  <c r="BX147" i="20"/>
  <c r="AG124" i="20"/>
  <c r="AH124" i="20" s="1"/>
  <c r="U124" i="20"/>
  <c r="V124" i="20" s="1"/>
  <c r="BJ78" i="20"/>
  <c r="AT10" i="20"/>
  <c r="G14" i="29" s="1"/>
  <c r="AG79" i="20"/>
  <c r="AH79" i="20" s="1"/>
  <c r="O10" i="20"/>
  <c r="AA125" i="20"/>
  <c r="AB125" i="20" s="1"/>
  <c r="BF33" i="20"/>
  <c r="BG33" i="20" s="1"/>
  <c r="AL6" i="20"/>
  <c r="P10" i="29" s="1"/>
  <c r="BF125" i="20"/>
  <c r="AA33" i="20"/>
  <c r="AB33" i="20" s="1"/>
  <c r="U79" i="20"/>
  <c r="V79" i="20" s="1"/>
  <c r="I17" i="20"/>
  <c r="AG149" i="20"/>
  <c r="AH149" i="20" s="1"/>
  <c r="BU34" i="20"/>
  <c r="BV34" i="20" s="1"/>
  <c r="AD34" i="20"/>
  <c r="AE34" i="20" s="1"/>
  <c r="BJ149" i="20"/>
  <c r="BK149" i="20" s="1"/>
  <c r="BR149" i="20"/>
  <c r="BS149" i="20" s="1"/>
  <c r="CA149" i="20"/>
  <c r="CB149" i="20" s="1"/>
  <c r="AT11" i="20"/>
  <c r="G15" i="29" s="1"/>
  <c r="I12" i="20"/>
  <c r="AA149" i="20"/>
  <c r="BF34" i="20"/>
  <c r="BG34" i="20" s="1"/>
  <c r="BR80" i="20"/>
  <c r="BS80" i="20" s="1"/>
  <c r="U80" i="20"/>
  <c r="V80" i="20" s="1"/>
  <c r="BX126" i="20"/>
  <c r="BY126" i="20" s="1"/>
  <c r="AA10" i="20"/>
  <c r="CA126" i="20"/>
  <c r="CB126" i="20" s="1"/>
  <c r="BX34" i="20"/>
  <c r="BY34" i="20" s="1"/>
  <c r="BJ126" i="20"/>
  <c r="BK126" i="20" s="1"/>
  <c r="BJ80" i="20"/>
  <c r="BK80" i="20" s="1"/>
  <c r="O13" i="20"/>
  <c r="E17" i="29" s="1"/>
  <c r="BX7" i="20"/>
  <c r="BJ152" i="20"/>
  <c r="BK152" i="20" s="1"/>
  <c r="BR152" i="20"/>
  <c r="BS152" i="20" s="1"/>
  <c r="AA83" i="20"/>
  <c r="CA83" i="20"/>
  <c r="BX129" i="20"/>
  <c r="BY129" i="20" s="1"/>
  <c r="AD152" i="20"/>
  <c r="AE152" i="20" s="1"/>
  <c r="BO7" i="20"/>
  <c r="AA129" i="20"/>
  <c r="AA37" i="20"/>
  <c r="AB37" i="20" s="1"/>
  <c r="BU129" i="20"/>
  <c r="BV129" i="20" s="1"/>
  <c r="X152" i="20"/>
  <c r="Y152" i="20" s="1"/>
  <c r="BR37" i="20"/>
  <c r="BS37" i="20" s="1"/>
  <c r="AD129" i="20"/>
  <c r="AE129" i="20" s="1"/>
  <c r="AD83" i="20"/>
  <c r="AE83" i="20" s="1"/>
  <c r="BF152" i="20"/>
  <c r="AG37" i="20"/>
  <c r="X83" i="20"/>
  <c r="Y83" i="20" s="1"/>
  <c r="AG152" i="20"/>
  <c r="AH152" i="20" s="1"/>
  <c r="BR7" i="20"/>
  <c r="BU8" i="20"/>
  <c r="BO9" i="20"/>
  <c r="BO8" i="20"/>
  <c r="BF8" i="20"/>
  <c r="BE8" i="20"/>
  <c r="BI8" i="20"/>
  <c r="I9" i="20"/>
  <c r="AK7" i="20"/>
  <c r="O11" i="29" s="1"/>
  <c r="J8" i="20"/>
  <c r="Y29" i="29"/>
  <c r="L23" i="31"/>
  <c r="N23" i="31"/>
  <c r="L24" i="31"/>
  <c r="N24" i="31"/>
  <c r="F27" i="31"/>
  <c r="G27" i="31"/>
  <c r="S15" i="20"/>
  <c r="W19" i="10" s="1"/>
  <c r="AM10" i="20"/>
  <c r="Q14" i="29" s="1"/>
  <c r="BO13" i="20"/>
  <c r="AG7" i="20"/>
  <c r="AR10" i="20"/>
  <c r="T14" i="29" s="1"/>
  <c r="CA12" i="20"/>
  <c r="BP12" i="20"/>
  <c r="BN11" i="20"/>
  <c r="BO17" i="20"/>
  <c r="H13" i="20"/>
  <c r="E17" i="30" s="1"/>
  <c r="AG17" i="20"/>
  <c r="R11" i="20"/>
  <c r="Q15" i="10" s="1"/>
  <c r="P17" i="20"/>
  <c r="E21" i="10" s="1"/>
  <c r="X11" i="20"/>
  <c r="S12" i="20"/>
  <c r="W16" i="10" s="1"/>
  <c r="J15" i="20"/>
  <c r="P12" i="20"/>
  <c r="E16" i="10" s="1"/>
  <c r="BP14" i="20"/>
  <c r="L22" i="31"/>
  <c r="O22" i="31"/>
  <c r="G25" i="31"/>
  <c r="P14" i="20"/>
  <c r="E18" i="10" s="1"/>
  <c r="BI14" i="20"/>
  <c r="BQ16" i="20"/>
  <c r="AM15" i="20"/>
  <c r="Q19" i="29" s="1"/>
  <c r="AP17" i="20"/>
  <c r="L21" i="29" s="1"/>
  <c r="AK16" i="20"/>
  <c r="O20" i="29" s="1"/>
  <c r="R7" i="20"/>
  <c r="Q11" i="10" s="1"/>
  <c r="BM13" i="20"/>
  <c r="AC17" i="33" s="1"/>
  <c r="BR11" i="20"/>
  <c r="BQ15" i="20"/>
  <c r="AM11" i="20"/>
  <c r="Q15" i="29" s="1"/>
  <c r="T8" i="20"/>
  <c r="AC12" i="10" s="1"/>
  <c r="T16" i="20"/>
  <c r="AC20" i="10" s="1"/>
  <c r="Q9" i="20"/>
  <c r="AR12" i="20"/>
  <c r="T16" i="29" s="1"/>
  <c r="AK13" i="20"/>
  <c r="O17" i="29" s="1"/>
  <c r="Q10" i="20"/>
  <c r="Q17" i="20"/>
  <c r="BI15" i="20"/>
  <c r="H15" i="20"/>
  <c r="E19" i="30" s="1"/>
  <c r="X12" i="20"/>
  <c r="T6" i="20"/>
  <c r="AC10" i="10" s="1"/>
  <c r="BU16" i="20"/>
  <c r="BJ15" i="20"/>
  <c r="BR176" i="20"/>
  <c r="BS176" i="20" s="1"/>
  <c r="J176" i="20"/>
  <c r="K176" i="20" s="1"/>
  <c r="AA176" i="20"/>
  <c r="AB176" i="20" s="1"/>
  <c r="BF176" i="20"/>
  <c r="BG176" i="20" s="1"/>
  <c r="AD176" i="20"/>
  <c r="AE176" i="20" s="1"/>
  <c r="U176" i="20"/>
  <c r="V176" i="20" s="1"/>
  <c r="U177" i="20"/>
  <c r="V177" i="20" s="1"/>
  <c r="BX177" i="20"/>
  <c r="BY177" i="20" s="1"/>
  <c r="AD177" i="20"/>
  <c r="AE177" i="20" s="1"/>
  <c r="BU177" i="20"/>
  <c r="BV177" i="20" s="1"/>
  <c r="J177" i="20"/>
  <c r="K177" i="20" s="1"/>
  <c r="J155" i="20"/>
  <c r="K155" i="20" s="1"/>
  <c r="X86" i="20"/>
  <c r="Y86" i="20" s="1"/>
  <c r="AD86" i="20"/>
  <c r="BJ154" i="20"/>
  <c r="BK154" i="20" s="1"/>
  <c r="AA85" i="20"/>
  <c r="AB85" i="20" s="1"/>
  <c r="J153" i="20"/>
  <c r="BJ84" i="20"/>
  <c r="BK84" i="20" s="1"/>
  <c r="X84" i="20"/>
  <c r="Y84" i="20" s="1"/>
  <c r="AD153" i="20"/>
  <c r="AE153" i="20" s="1"/>
  <c r="BR155" i="20"/>
  <c r="BS155" i="20" s="1"/>
  <c r="BR86" i="20"/>
  <c r="BS86" i="20" s="1"/>
  <c r="BF86" i="20"/>
  <c r="BG86" i="20" s="1"/>
  <c r="AD154" i="20"/>
  <c r="AE154" i="20" s="1"/>
  <c r="X154" i="20"/>
  <c r="Y154" i="20" s="1"/>
  <c r="BF85" i="20"/>
  <c r="BG85" i="20" s="1"/>
  <c r="AA84" i="20"/>
  <c r="AB84" i="20" s="1"/>
  <c r="CA86" i="20"/>
  <c r="CB86" i="20" s="1"/>
  <c r="AG86" i="20"/>
  <c r="AH86" i="20" s="1"/>
  <c r="U85" i="20"/>
  <c r="V85" i="20" s="1"/>
  <c r="BX154" i="20"/>
  <c r="BY154" i="20" s="1"/>
  <c r="AD85" i="20"/>
  <c r="CA84" i="20"/>
  <c r="CB84" i="20" s="1"/>
  <c r="BF153" i="20"/>
  <c r="BG153" i="20" s="1"/>
  <c r="BU153" i="20"/>
  <c r="BV153" i="20" s="1"/>
  <c r="BR84" i="20"/>
  <c r="BS84" i="20" s="1"/>
  <c r="AA153" i="20"/>
  <c r="AB153" i="20" s="1"/>
  <c r="BJ86" i="20"/>
  <c r="BK86" i="20" s="1"/>
  <c r="J154" i="20"/>
  <c r="K154" i="20" s="1"/>
  <c r="BF154" i="20"/>
  <c r="BG154" i="20" s="1"/>
  <c r="CA153" i="20"/>
  <c r="CB153" i="20" s="1"/>
  <c r="X132" i="20"/>
  <c r="Y132" i="20" s="1"/>
  <c r="BR40" i="20"/>
  <c r="BU131" i="20"/>
  <c r="BV131" i="20" s="1"/>
  <c r="AD131" i="20"/>
  <c r="AE131" i="20" s="1"/>
  <c r="CA39" i="20"/>
  <c r="CB39" i="20" s="1"/>
  <c r="BJ38" i="20"/>
  <c r="BK38" i="20" s="1"/>
  <c r="J130" i="20"/>
  <c r="K130" i="20" s="1"/>
  <c r="AD132" i="20"/>
  <c r="AE132" i="20" s="1"/>
  <c r="BF40" i="20"/>
  <c r="BG40" i="20" s="1"/>
  <c r="BX131" i="20"/>
  <c r="BY131" i="20" s="1"/>
  <c r="AA131" i="20"/>
  <c r="AB131" i="20" s="1"/>
  <c r="BR39" i="20"/>
  <c r="BS39" i="20" s="1"/>
  <c r="U38" i="20"/>
  <c r="V38" i="20" s="1"/>
  <c r="U130" i="20"/>
  <c r="V130" i="20" s="1"/>
  <c r="BF130" i="20"/>
  <c r="X39" i="20"/>
  <c r="Y39" i="20" s="1"/>
  <c r="BJ131" i="20"/>
  <c r="BK131" i="20" s="1"/>
  <c r="AA39" i="20"/>
  <c r="AB39" i="20" s="1"/>
  <c r="BU130" i="20"/>
  <c r="BV130" i="20" s="1"/>
  <c r="BR132" i="20"/>
  <c r="BS132" i="20" s="1"/>
  <c r="AA40" i="20"/>
  <c r="AB40" i="20" s="1"/>
  <c r="BF131" i="20"/>
  <c r="BG131" i="20" s="1"/>
  <c r="X131" i="20"/>
  <c r="Y131" i="20" s="1"/>
  <c r="BU39" i="20"/>
  <c r="BX38" i="20"/>
  <c r="BY38" i="20" s="1"/>
  <c r="CA38" i="20"/>
  <c r="X130" i="20"/>
  <c r="Y130" i="20" s="1"/>
  <c r="CA40" i="20"/>
  <c r="CB40" i="20" s="1"/>
  <c r="AD39" i="20"/>
  <c r="AE39" i="20" s="1"/>
  <c r="BU38" i="20"/>
  <c r="BV38" i="20" s="1"/>
  <c r="AA15" i="20"/>
  <c r="U15" i="20"/>
  <c r="BU175" i="20"/>
  <c r="BV175" i="20" s="1"/>
  <c r="AA175" i="20"/>
  <c r="AB175" i="20" s="1"/>
  <c r="AG175" i="20"/>
  <c r="AH175" i="20" s="1"/>
  <c r="BF175" i="20"/>
  <c r="BG175" i="20" s="1"/>
  <c r="CA175" i="20"/>
  <c r="CB175" i="20" s="1"/>
  <c r="BR175" i="20"/>
  <c r="BS175" i="20" s="1"/>
  <c r="AD147" i="20"/>
  <c r="AE147" i="20" s="1"/>
  <c r="BX32" i="20"/>
  <c r="BY32" i="20" s="1"/>
  <c r="BJ32" i="20"/>
  <c r="BK32" i="20" s="1"/>
  <c r="BX78" i="20"/>
  <c r="BY78" i="20" s="1"/>
  <c r="AA148" i="20"/>
  <c r="AB148" i="20" s="1"/>
  <c r="U10" i="20"/>
  <c r="O6" i="20"/>
  <c r="E10" i="29" s="1"/>
  <c r="CA33" i="20"/>
  <c r="CB33" i="20" s="1"/>
  <c r="AD79" i="20"/>
  <c r="AE79" i="20" s="1"/>
  <c r="AO6" i="20"/>
  <c r="K10" i="29" s="1"/>
  <c r="U126" i="20"/>
  <c r="J126" i="20"/>
  <c r="BX80" i="20"/>
  <c r="BY80" i="20" s="1"/>
  <c r="J80" i="20"/>
  <c r="K80" i="20" s="1"/>
  <c r="BU83" i="20"/>
  <c r="BV83" i="20" s="1"/>
  <c r="BR83" i="20"/>
  <c r="BX152" i="20"/>
  <c r="J37" i="20"/>
  <c r="K37" i="20" s="1"/>
  <c r="U37" i="20"/>
  <c r="V37" i="20" s="1"/>
  <c r="BJ83" i="20"/>
  <c r="BM9" i="20"/>
  <c r="AC13" i="33" s="1"/>
  <c r="AS7" i="20"/>
  <c r="U11" i="29" s="1"/>
  <c r="F22" i="31"/>
  <c r="M22" i="31"/>
  <c r="O24" i="31"/>
  <c r="L26" i="31"/>
  <c r="O27" i="31"/>
  <c r="AK15" i="20"/>
  <c r="O19" i="29" s="1"/>
  <c r="X15" i="20"/>
  <c r="BQ11" i="20"/>
  <c r="BM11" i="20"/>
  <c r="AC15" i="33" s="1"/>
  <c r="BM14" i="20"/>
  <c r="AC18" i="33" s="1"/>
  <c r="CA16" i="20"/>
  <c r="BM15" i="20"/>
  <c r="AC19" i="33" s="1"/>
  <c r="AV9" i="20"/>
  <c r="W13" i="31" s="1"/>
  <c r="BP17" i="20"/>
  <c r="BR17" i="20"/>
  <c r="AX11" i="20"/>
  <c r="X15" i="31" s="1"/>
  <c r="AW13" i="20"/>
  <c r="R17" i="31" s="1"/>
  <c r="AZ13" i="20"/>
  <c r="Y17" i="31" s="1"/>
  <c r="BB12" i="20"/>
  <c r="Z16" i="31" s="1"/>
  <c r="AM13" i="20"/>
  <c r="Q17" i="29" s="1"/>
  <c r="R10" i="20"/>
  <c r="Q14" i="10" s="1"/>
  <c r="BD13" i="20"/>
  <c r="AA17" i="31" s="1"/>
  <c r="S13" i="20"/>
  <c r="W17" i="10" s="1"/>
  <c r="AV17" i="20"/>
  <c r="W21" i="31" s="1"/>
  <c r="AQ10" i="20"/>
  <c r="I6" i="20"/>
  <c r="AD16" i="20"/>
  <c r="AA17" i="20"/>
  <c r="AA16" i="20"/>
  <c r="BX12" i="20"/>
  <c r="AA13" i="20"/>
  <c r="U11" i="20"/>
  <c r="BX144" i="20"/>
  <c r="BY144" i="20" s="1"/>
  <c r="BU121" i="20"/>
  <c r="BF121" i="20"/>
  <c r="BG121" i="20" s="1"/>
  <c r="BX121" i="20"/>
  <c r="BY121" i="20" s="1"/>
  <c r="CA75" i="20"/>
  <c r="CB75" i="20" s="1"/>
  <c r="U29" i="20"/>
  <c r="V29" i="20" s="1"/>
  <c r="J29" i="20"/>
  <c r="K29" i="20" s="1"/>
  <c r="X30" i="20"/>
  <c r="Y30" i="20" s="1"/>
  <c r="BU122" i="20"/>
  <c r="BV122" i="20" s="1"/>
  <c r="BU30" i="20"/>
  <c r="BV30" i="20" s="1"/>
  <c r="AA30" i="20"/>
  <c r="AB30" i="20" s="1"/>
  <c r="AG30" i="20"/>
  <c r="AH30" i="20" s="1"/>
  <c r="U122" i="20"/>
  <c r="V122" i="20" s="1"/>
  <c r="AA145" i="20"/>
  <c r="AB145" i="20" s="1"/>
  <c r="X76" i="20"/>
  <c r="AD76" i="20"/>
  <c r="AE76" i="20" s="1"/>
  <c r="AG145" i="20"/>
  <c r="AH145" i="20" s="1"/>
  <c r="BR122" i="20"/>
  <c r="BS122" i="20" s="1"/>
  <c r="BX30" i="20"/>
  <c r="AD122" i="20"/>
  <c r="AE122" i="20" s="1"/>
  <c r="BU145" i="20"/>
  <c r="BV145" i="20" s="1"/>
  <c r="BJ30" i="20"/>
  <c r="BK30" i="20" s="1"/>
  <c r="BR145" i="20"/>
  <c r="X145" i="20"/>
  <c r="Y145" i="20" s="1"/>
  <c r="BJ145" i="20"/>
  <c r="BK145" i="20" s="1"/>
  <c r="BX145" i="20"/>
  <c r="BY145" i="20" s="1"/>
  <c r="CA122" i="20"/>
  <c r="CB122" i="20" s="1"/>
  <c r="AA76" i="20"/>
  <c r="AB76" i="20" s="1"/>
  <c r="X122" i="20"/>
  <c r="Y122" i="20" s="1"/>
  <c r="BJ76" i="20"/>
  <c r="BK76" i="20" s="1"/>
  <c r="BF76" i="20"/>
  <c r="BG76" i="20" s="1"/>
  <c r="AA77" i="20"/>
  <c r="AB77" i="20" s="1"/>
  <c r="J146" i="20"/>
  <c r="K146" i="20" s="1"/>
  <c r="BX31" i="20"/>
  <c r="BY31" i="20" s="1"/>
  <c r="AD146" i="20"/>
  <c r="AE146" i="20" s="1"/>
  <c r="BX123" i="20"/>
  <c r="BY123" i="20" s="1"/>
  <c r="J123" i="20"/>
  <c r="AG31" i="20"/>
  <c r="AH31" i="20" s="1"/>
  <c r="U31" i="20"/>
  <c r="BJ123" i="20"/>
  <c r="AA31" i="20"/>
  <c r="X31" i="20"/>
  <c r="BU123" i="20"/>
  <c r="BV123" i="20" s="1"/>
  <c r="BU146" i="20"/>
  <c r="BV146" i="20" s="1"/>
  <c r="BX77" i="20"/>
  <c r="BY77" i="20" s="1"/>
  <c r="U77" i="20"/>
  <c r="V77" i="20" s="1"/>
  <c r="AG123" i="20"/>
  <c r="AH123" i="20" s="1"/>
  <c r="U146" i="20"/>
  <c r="V146" i="20" s="1"/>
  <c r="BF31" i="20"/>
  <c r="BG31" i="20" s="1"/>
  <c r="X146" i="20"/>
  <c r="Y146" i="20" s="1"/>
  <c r="BU31" i="20"/>
  <c r="BV31" i="20" s="1"/>
  <c r="BR123" i="20"/>
  <c r="BS123" i="20" s="1"/>
  <c r="AA123" i="20"/>
  <c r="AB123" i="20" s="1"/>
  <c r="BR146" i="20"/>
  <c r="BS146" i="20" s="1"/>
  <c r="BR147" i="20"/>
  <c r="R6" i="20"/>
  <c r="Q10" i="10" s="1"/>
  <c r="AG147" i="20"/>
  <c r="BX124" i="20"/>
  <c r="BY124" i="20" s="1"/>
  <c r="J78" i="20"/>
  <c r="K78" i="20" s="1"/>
  <c r="BF148" i="20"/>
  <c r="BG148" i="20" s="1"/>
  <c r="BR78" i="20"/>
  <c r="BS78" i="20" s="1"/>
  <c r="P6" i="20"/>
  <c r="E10" i="10" s="1"/>
  <c r="BF147" i="20"/>
  <c r="BG147" i="20" s="1"/>
  <c r="CA124" i="20"/>
  <c r="CB124" i="20" s="1"/>
  <c r="X32" i="20"/>
  <c r="Y32" i="20" s="1"/>
  <c r="BX148" i="20"/>
  <c r="BY148" i="20" s="1"/>
  <c r="J32" i="20"/>
  <c r="K32" i="20" s="1"/>
  <c r="J148" i="20"/>
  <c r="K148" i="20" s="1"/>
  <c r="BJ148" i="20"/>
  <c r="BK148" i="20" s="1"/>
  <c r="X78" i="20"/>
  <c r="Y78" i="20" s="1"/>
  <c r="CA78" i="20"/>
  <c r="CB78" i="20" s="1"/>
  <c r="X125" i="20"/>
  <c r="Y125" i="20" s="1"/>
  <c r="J33" i="20"/>
  <c r="K33" i="20" s="1"/>
  <c r="BU33" i="20"/>
  <c r="BV33" i="20" s="1"/>
  <c r="AG8" i="20"/>
  <c r="BJ125" i="20"/>
  <c r="BK125" i="20" s="1"/>
  <c r="X33" i="20"/>
  <c r="Y33" i="20" s="1"/>
  <c r="BF79" i="20"/>
  <c r="BG79" i="20" s="1"/>
  <c r="BR79" i="20"/>
  <c r="BS79" i="20" s="1"/>
  <c r="X10" i="20"/>
  <c r="AT6" i="20"/>
  <c r="G10" i="29" s="1"/>
  <c r="CR14" i="20"/>
  <c r="BX79" i="20"/>
  <c r="BY79" i="20" s="1"/>
  <c r="I10" i="20"/>
  <c r="BU125" i="20"/>
  <c r="BV125" i="20" s="1"/>
  <c r="BU79" i="20"/>
  <c r="BV79" i="20" s="1"/>
  <c r="AP6" i="20"/>
  <c r="L10" i="29" s="1"/>
  <c r="AJ6" i="20"/>
  <c r="H10" i="29" s="1"/>
  <c r="AT15" i="20"/>
  <c r="G19" i="29" s="1"/>
  <c r="O14" i="20"/>
  <c r="E18" i="29" s="1"/>
  <c r="O15" i="20"/>
  <c r="E19" i="29" s="1"/>
  <c r="AT17" i="20"/>
  <c r="G21" i="29" s="1"/>
  <c r="AT13" i="20"/>
  <c r="G17" i="29" s="1"/>
  <c r="BR126" i="20"/>
  <c r="BS126" i="20" s="1"/>
  <c r="U34" i="20"/>
  <c r="V34" i="20" s="1"/>
  <c r="J34" i="20"/>
  <c r="K34" i="20" s="1"/>
  <c r="AD149" i="20"/>
  <c r="AE149" i="20" s="1"/>
  <c r="X80" i="20"/>
  <c r="Y80" i="20" s="1"/>
  <c r="BU126" i="20"/>
  <c r="BV126" i="20" s="1"/>
  <c r="X127" i="20"/>
  <c r="AA150" i="20"/>
  <c r="AB150" i="20" s="1"/>
  <c r="CA81" i="20"/>
  <c r="AD150" i="20"/>
  <c r="AE150" i="20" s="1"/>
  <c r="BR150" i="20"/>
  <c r="BS150" i="20" s="1"/>
  <c r="BX81" i="20"/>
  <c r="BY81" i="20" s="1"/>
  <c r="BX150" i="20"/>
  <c r="BY150" i="20" s="1"/>
  <c r="AA35" i="20"/>
  <c r="AB35" i="20" s="1"/>
  <c r="AG35" i="20"/>
  <c r="CA150" i="20"/>
  <c r="CB150" i="20" s="1"/>
  <c r="BU150" i="20"/>
  <c r="BV150" i="20" s="1"/>
  <c r="U81" i="20"/>
  <c r="X35" i="20"/>
  <c r="Y35" i="20" s="1"/>
  <c r="BF81" i="20"/>
  <c r="BX35" i="20"/>
  <c r="BY35" i="20" s="1"/>
  <c r="BR81" i="20"/>
  <c r="BF150" i="20"/>
  <c r="BG150" i="20" s="1"/>
  <c r="AG127" i="20"/>
  <c r="BR127" i="20"/>
  <c r="BS127" i="20" s="1"/>
  <c r="AG150" i="20"/>
  <c r="AH150" i="20" s="1"/>
  <c r="J81" i="20"/>
  <c r="K81" i="20" s="1"/>
  <c r="U35" i="20"/>
  <c r="V35" i="20" s="1"/>
  <c r="BJ150" i="20"/>
  <c r="BR36" i="20"/>
  <c r="BS36" i="20" s="1"/>
  <c r="BU151" i="20"/>
  <c r="BV151" i="20" s="1"/>
  <c r="X82" i="20"/>
  <c r="BF151" i="20"/>
  <c r="BG151" i="20" s="1"/>
  <c r="CA82" i="20"/>
  <c r="CB82" i="20" s="1"/>
  <c r="AD36" i="20"/>
  <c r="AE36" i="20" s="1"/>
  <c r="CA36" i="20"/>
  <c r="CB36" i="20" s="1"/>
  <c r="X36" i="20"/>
  <c r="Y36" i="20" s="1"/>
  <c r="J151" i="20"/>
  <c r="K151" i="20" s="1"/>
  <c r="J82" i="20"/>
  <c r="K82" i="20" s="1"/>
  <c r="BX36" i="20"/>
  <c r="BY36" i="20" s="1"/>
  <c r="BF82" i="20"/>
  <c r="AA36" i="20"/>
  <c r="AB36" i="20" s="1"/>
  <c r="BR82" i="20"/>
  <c r="BS82" i="20" s="1"/>
  <c r="AA128" i="20"/>
  <c r="AB128" i="20" s="1"/>
  <c r="X128" i="20"/>
  <c r="BR151" i="20"/>
  <c r="BS151" i="20" s="1"/>
  <c r="BF36" i="20"/>
  <c r="BX128" i="20"/>
  <c r="BY128" i="20" s="1"/>
  <c r="AA151" i="20"/>
  <c r="AB151" i="20" s="1"/>
  <c r="BX82" i="20"/>
  <c r="BY82" i="20" s="1"/>
  <c r="CA128" i="20"/>
  <c r="CA151" i="20"/>
  <c r="CB151" i="20" s="1"/>
  <c r="CA152" i="20"/>
  <c r="CB152" i="20" s="1"/>
  <c r="BR129" i="20"/>
  <c r="BS129" i="20" s="1"/>
  <c r="BJ37" i="20"/>
  <c r="BK37" i="20" s="1"/>
  <c r="U83" i="20"/>
  <c r="V83" i="20" s="1"/>
  <c r="BF37" i="20"/>
  <c r="BU152" i="20"/>
  <c r="BQ7" i="20"/>
  <c r="CA7" i="20"/>
  <c r="BR8" i="20"/>
  <c r="BP8" i="20"/>
  <c r="BQ9" i="20"/>
  <c r="BU9" i="20"/>
  <c r="BM10" i="20"/>
  <c r="AC14" i="33" s="1"/>
  <c r="BQ10" i="20"/>
  <c r="CA10" i="20"/>
  <c r="H7" i="20"/>
  <c r="E11" i="30" s="1"/>
  <c r="I8" i="20"/>
  <c r="AR7" i="20"/>
  <c r="T11" i="29" s="1"/>
  <c r="H9" i="20"/>
  <c r="E13" i="30" s="1"/>
  <c r="AJ7" i="20"/>
  <c r="H11" i="29" s="1"/>
  <c r="BE9" i="20"/>
  <c r="AT7" i="20"/>
  <c r="G11" i="29" s="1"/>
  <c r="J10" i="20"/>
  <c r="AO9" i="20"/>
  <c r="K13" i="29" s="1"/>
  <c r="AP9" i="20"/>
  <c r="L13" i="29" s="1"/>
  <c r="BE10" i="20"/>
  <c r="AR9" i="20"/>
  <c r="T13" i="29" s="1"/>
  <c r="I22" i="31"/>
  <c r="I23" i="31"/>
  <c r="K24" i="31"/>
  <c r="I25" i="31"/>
  <c r="H25" i="31"/>
  <c r="E25" i="31"/>
  <c r="L25" i="31"/>
  <c r="T14" i="20"/>
  <c r="AC18" i="10" s="1"/>
  <c r="G26" i="31"/>
  <c r="K27" i="31"/>
  <c r="H27" i="31"/>
  <c r="N27" i="31"/>
  <c r="BR15" i="20"/>
  <c r="Q14" i="20"/>
  <c r="Q7" i="20"/>
  <c r="AD7" i="20"/>
  <c r="CA13" i="20"/>
  <c r="H11" i="20"/>
  <c r="E15" i="30" s="1"/>
  <c r="AM16" i="20"/>
  <c r="Q20" i="29" s="1"/>
  <c r="Q15" i="20"/>
  <c r="BU11" i="20"/>
  <c r="AS16" i="20"/>
  <c r="U20" i="29" s="1"/>
  <c r="AJ15" i="20"/>
  <c r="H19" i="29" s="1"/>
  <c r="AJ17" i="20"/>
  <c r="H21" i="29" s="1"/>
  <c r="BE12" i="20"/>
  <c r="BM17" i="20"/>
  <c r="AC21" i="33" s="1"/>
  <c r="AQ15" i="20"/>
  <c r="S19" i="29" s="1"/>
  <c r="AO11" i="20"/>
  <c r="K15" i="29" s="1"/>
  <c r="AK11" i="20"/>
  <c r="O15" i="29" s="1"/>
  <c r="R16" i="20"/>
  <c r="Q20" i="10" s="1"/>
  <c r="P9" i="20"/>
  <c r="E13" i="10" s="1"/>
  <c r="AP12" i="20"/>
  <c r="L16" i="29" s="1"/>
  <c r="BE15" i="20"/>
  <c r="S17" i="20"/>
  <c r="W21" i="10" s="1"/>
  <c r="J14" i="20"/>
  <c r="AG11" i="20"/>
  <c r="T10" i="20"/>
  <c r="AC14" i="10" s="1"/>
  <c r="BE16" i="20"/>
  <c r="AG13" i="20"/>
  <c r="AL8" i="20"/>
  <c r="P12" i="29" s="1"/>
  <c r="AN11" i="20"/>
  <c r="J15" i="29" s="1"/>
  <c r="AJ9" i="20"/>
  <c r="H13" i="29" s="1"/>
  <c r="BM6" i="20"/>
  <c r="AC10" i="33" s="1"/>
  <c r="AD75" i="20"/>
  <c r="AE75" i="20" s="1"/>
  <c r="CA29" i="20"/>
  <c r="CB29" i="20" s="1"/>
  <c r="U144" i="20"/>
  <c r="V144" i="20" s="1"/>
  <c r="AA144" i="20"/>
  <c r="AB144" i="20" s="1"/>
  <c r="AG144" i="20"/>
  <c r="AH144" i="20" s="1"/>
  <c r="BX75" i="20"/>
  <c r="BY75" i="20" s="1"/>
  <c r="BU144" i="20"/>
  <c r="BV144" i="20" s="1"/>
  <c r="AG121" i="20"/>
  <c r="AH121" i="20" s="1"/>
  <c r="AG75" i="20"/>
  <c r="AH75" i="20" s="1"/>
  <c r="X75" i="20"/>
  <c r="Y75" i="20" s="1"/>
  <c r="X144" i="20"/>
  <c r="Y144" i="20" s="1"/>
  <c r="J75" i="20"/>
  <c r="K75" i="20" s="1"/>
  <c r="BJ124" i="20"/>
  <c r="BK124" i="20" s="1"/>
  <c r="BF78" i="20"/>
  <c r="BG78" i="20" s="1"/>
  <c r="AA124" i="20"/>
  <c r="AB124" i="20" s="1"/>
  <c r="AD78" i="20"/>
  <c r="AE78" i="20" s="1"/>
  <c r="BJ79" i="20"/>
  <c r="BK79" i="20" s="1"/>
  <c r="AS6" i="20"/>
  <c r="U10" i="29" s="1"/>
  <c r="U125" i="20"/>
  <c r="V125" i="20" s="1"/>
  <c r="J79" i="20"/>
  <c r="K79" i="20" s="1"/>
  <c r="U33" i="20"/>
  <c r="V33" i="20" s="1"/>
  <c r="AG125" i="20"/>
  <c r="AH125" i="20" s="1"/>
  <c r="BJ33" i="20"/>
  <c r="BK33" i="20" s="1"/>
  <c r="AA8" i="20"/>
  <c r="BF126" i="20"/>
  <c r="BG126" i="20" s="1"/>
  <c r="AG80" i="20"/>
  <c r="AH80" i="20" s="1"/>
  <c r="I15" i="20"/>
  <c r="BM7" i="20"/>
  <c r="AC11" i="33" s="1"/>
  <c r="BX37" i="20"/>
  <c r="BY37" i="20" s="1"/>
  <c r="BJ10" i="20"/>
  <c r="O28" i="31"/>
  <c r="BX15" i="20"/>
  <c r="AP16" i="20"/>
  <c r="L20" i="29" s="1"/>
  <c r="AL10" i="20"/>
  <c r="P14" i="29" s="1"/>
  <c r="P7" i="20"/>
  <c r="E11" i="10" s="1"/>
  <c r="CA11" i="20"/>
  <c r="H12" i="20"/>
  <c r="E16" i="30" s="1"/>
  <c r="AQ16" i="20"/>
  <c r="S20" i="29" s="1"/>
  <c r="J12" i="20"/>
  <c r="AU10" i="20"/>
  <c r="Q14" i="31" s="1"/>
  <c r="X8" i="20"/>
  <c r="AM12" i="20"/>
  <c r="Q16" i="29" s="1"/>
  <c r="X17" i="20"/>
  <c r="U17" i="20"/>
  <c r="H16" i="20"/>
  <c r="E20" i="30" s="1"/>
  <c r="AZ16" i="20"/>
  <c r="Y20" i="31" s="1"/>
  <c r="AM8" i="20"/>
  <c r="Q12" i="29" s="1"/>
  <c r="AX16" i="20"/>
  <c r="X20" i="31" s="1"/>
  <c r="AN7" i="20"/>
  <c r="J11" i="29" s="1"/>
  <c r="BO6" i="20"/>
  <c r="S14" i="20"/>
  <c r="W18" i="10" s="1"/>
  <c r="BI6" i="20"/>
  <c r="BC14" i="20"/>
  <c r="U18" i="31" s="1"/>
  <c r="AV14" i="20"/>
  <c r="W18" i="31" s="1"/>
  <c r="U155" i="20"/>
  <c r="V155" i="20" s="1"/>
  <c r="CA132" i="20"/>
  <c r="X174" i="20"/>
  <c r="Y174" i="20" s="1"/>
  <c r="AG174" i="20"/>
  <c r="AH174" i="20" s="1"/>
  <c r="BX174" i="20"/>
  <c r="BJ174" i="20"/>
  <c r="BK174" i="20" s="1"/>
  <c r="J174" i="20"/>
  <c r="K174" i="20" s="1"/>
  <c r="CA174" i="20"/>
  <c r="U13" i="20"/>
  <c r="BX173" i="20"/>
  <c r="BY173" i="20" s="1"/>
  <c r="BU173" i="20"/>
  <c r="BV173" i="20" s="1"/>
  <c r="AA173" i="20"/>
  <c r="AB173" i="20" s="1"/>
  <c r="U173" i="20"/>
  <c r="V173" i="20" s="1"/>
  <c r="BF173" i="20"/>
  <c r="BG173" i="20" s="1"/>
  <c r="BR173" i="20"/>
  <c r="BS173" i="20" s="1"/>
  <c r="BU171" i="20"/>
  <c r="BV171" i="20" s="1"/>
  <c r="AG169" i="20"/>
  <c r="AH169" i="20" s="1"/>
  <c r="CA171" i="20"/>
  <c r="CB171" i="20" s="1"/>
  <c r="BF168" i="20"/>
  <c r="BG168" i="20" s="1"/>
  <c r="J172" i="20"/>
  <c r="K172" i="20" s="1"/>
  <c r="CA169" i="20"/>
  <c r="BF172" i="20"/>
  <c r="BG172" i="20" s="1"/>
  <c r="AG167" i="20"/>
  <c r="AH167" i="20" s="1"/>
  <c r="BX172" i="20"/>
  <c r="BY172" i="20" s="1"/>
  <c r="BJ170" i="20"/>
  <c r="BK170" i="20" s="1"/>
  <c r="BX170" i="20"/>
  <c r="BY170" i="20" s="1"/>
  <c r="U169" i="20"/>
  <c r="U168" i="20"/>
  <c r="V168" i="20" s="1"/>
  <c r="AA172" i="20"/>
  <c r="AB172" i="20" s="1"/>
  <c r="X169" i="20"/>
  <c r="Y169" i="20" s="1"/>
  <c r="BJ172" i="20"/>
  <c r="BK172" i="20" s="1"/>
  <c r="U171" i="20"/>
  <c r="V171" i="20" s="1"/>
  <c r="U172" i="20"/>
  <c r="V172" i="20" s="1"/>
  <c r="CA172" i="20"/>
  <c r="CB172" i="20" s="1"/>
  <c r="BX169" i="20"/>
  <c r="BY169" i="20" s="1"/>
  <c r="AG168" i="20"/>
  <c r="AH168" i="20" s="1"/>
  <c r="X167" i="20"/>
  <c r="Y167" i="20" s="1"/>
  <c r="BU169" i="20"/>
  <c r="BV169" i="20" s="1"/>
  <c r="AA168" i="20"/>
  <c r="AB168" i="20" s="1"/>
  <c r="BR171" i="20"/>
  <c r="BS171" i="20" s="1"/>
  <c r="J168" i="20"/>
  <c r="K168" i="20" s="1"/>
  <c r="J169" i="20"/>
  <c r="K169" i="20" s="1"/>
  <c r="BJ168" i="20"/>
  <c r="BK168" i="20" s="1"/>
  <c r="AG172" i="20"/>
  <c r="AH172" i="20" s="1"/>
  <c r="AD169" i="20"/>
  <c r="AE169" i="20" s="1"/>
  <c r="AA170" i="20"/>
  <c r="AB170" i="20" s="1"/>
  <c r="AD172" i="20"/>
  <c r="AE172" i="20" s="1"/>
  <c r="AD170" i="20"/>
  <c r="AE170" i="20" s="1"/>
  <c r="AA11" i="20"/>
  <c r="U12" i="20"/>
  <c r="BR121" i="20"/>
  <c r="BS121" i="20" s="1"/>
  <c r="AD148" i="20"/>
  <c r="AE148" i="20" s="1"/>
  <c r="AA147" i="20"/>
  <c r="AB147" i="20" s="1"/>
  <c r="J147" i="20"/>
  <c r="K147" i="20" s="1"/>
  <c r="BR124" i="20"/>
  <c r="AG32" i="20"/>
  <c r="AH32" i="20" s="1"/>
  <c r="AQ6" i="20"/>
  <c r="S10" i="29" s="1"/>
  <c r="BF129" i="20"/>
  <c r="BG129" i="20" s="1"/>
  <c r="AG129" i="20"/>
  <c r="BU37" i="20"/>
  <c r="BV37" i="20" s="1"/>
  <c r="BJ129" i="20"/>
  <c r="BK129" i="20" s="1"/>
  <c r="J152" i="20"/>
  <c r="K152" i="20" s="1"/>
  <c r="AD37" i="20"/>
  <c r="AE37" i="20" s="1"/>
  <c r="U129" i="20"/>
  <c r="V129" i="20" s="1"/>
  <c r="CA37" i="20"/>
  <c r="CB37" i="20" s="1"/>
  <c r="BX83" i="20"/>
  <c r="J129" i="20"/>
  <c r="K129" i="20" s="1"/>
  <c r="BN9" i="20"/>
  <c r="BQ8" i="20"/>
  <c r="BM8" i="20"/>
  <c r="AC12" i="33" s="1"/>
  <c r="BR10" i="20"/>
  <c r="J7" i="20"/>
  <c r="BA7" i="20"/>
  <c r="T11" i="31" s="1"/>
  <c r="AL7" i="20"/>
  <c r="P11" i="29" s="1"/>
  <c r="AX7" i="20"/>
  <c r="X11" i="31" s="1"/>
  <c r="BF10" i="20"/>
  <c r="BA8" i="20"/>
  <c r="T12" i="31" s="1"/>
  <c r="AT14" i="20"/>
  <c r="G18" i="29" s="1"/>
  <c r="H23" i="31"/>
  <c r="M24" i="31"/>
  <c r="N26" i="31"/>
  <c r="K26" i="31"/>
  <c r="M26" i="31"/>
  <c r="H26" i="31"/>
  <c r="L27" i="31"/>
  <c r="AP10" i="20"/>
  <c r="L14" i="29" s="1"/>
  <c r="BR12" i="20"/>
  <c r="BO16" i="20"/>
  <c r="X7" i="20"/>
  <c r="BM12" i="20"/>
  <c r="AC16" i="33" s="1"/>
  <c r="BU12" i="20"/>
  <c r="AL17" i="20"/>
  <c r="P21" i="29" s="1"/>
  <c r="X16" i="20"/>
  <c r="AL12" i="20"/>
  <c r="P16" i="29" s="1"/>
  <c r="AR13" i="20"/>
  <c r="T17" i="29" s="1"/>
  <c r="AP13" i="20"/>
  <c r="L17" i="29" s="1"/>
  <c r="T12" i="20"/>
  <c r="AC16" i="10" s="1"/>
  <c r="T13" i="20"/>
  <c r="AC17" i="10" s="1"/>
  <c r="AD13" i="20"/>
  <c r="BD16" i="20"/>
  <c r="AA20" i="31" s="1"/>
  <c r="AQ12" i="20"/>
  <c r="S16" i="29" s="1"/>
  <c r="AQ9" i="20"/>
  <c r="S13" i="29" s="1"/>
  <c r="BN6" i="20"/>
  <c r="BN14" i="20"/>
  <c r="S6" i="20"/>
  <c r="W10" i="10" s="1"/>
  <c r="AG155" i="20"/>
  <c r="AH155" i="20" s="1"/>
  <c r="BF16" i="20"/>
  <c r="BX29" i="20"/>
  <c r="BY29" i="20" s="1"/>
  <c r="AA121" i="20"/>
  <c r="AB121" i="20" s="1"/>
  <c r="BX10" i="20"/>
  <c r="BU7" i="20"/>
  <c r="BU75" i="20"/>
  <c r="BV75" i="20" s="1"/>
  <c r="BJ144" i="20"/>
  <c r="BK144" i="20" s="1"/>
  <c r="BU29" i="20"/>
  <c r="BV29" i="20" s="1"/>
  <c r="AD121" i="20"/>
  <c r="AE121" i="20" s="1"/>
  <c r="X29" i="20"/>
  <c r="Y29" i="20" s="1"/>
  <c r="AG29" i="20"/>
  <c r="AH29" i="20" s="1"/>
  <c r="AD29" i="20"/>
  <c r="AE29" i="20" s="1"/>
  <c r="AA29" i="20"/>
  <c r="AB29" i="20" s="1"/>
  <c r="BU76" i="20"/>
  <c r="BV76" i="20" s="1"/>
  <c r="J30" i="20"/>
  <c r="AD145" i="20"/>
  <c r="AE145" i="20" s="1"/>
  <c r="U76" i="20"/>
  <c r="V76" i="20" s="1"/>
  <c r="J76" i="20"/>
  <c r="BF145" i="20"/>
  <c r="BG145" i="20" s="1"/>
  <c r="BR30" i="20"/>
  <c r="BS30" i="20" s="1"/>
  <c r="AD30" i="20"/>
  <c r="AE30" i="20" s="1"/>
  <c r="AG122" i="20"/>
  <c r="AH122" i="20" s="1"/>
  <c r="BX76" i="20"/>
  <c r="BY76" i="20" s="1"/>
  <c r="CA145" i="20"/>
  <c r="CB145" i="20" s="1"/>
  <c r="J145" i="20"/>
  <c r="K145" i="20" s="1"/>
  <c r="AA122" i="20"/>
  <c r="AB122" i="20" s="1"/>
  <c r="BR76" i="20"/>
  <c r="BS76" i="20" s="1"/>
  <c r="BX122" i="20"/>
  <c r="U30" i="20"/>
  <c r="V30" i="20" s="1"/>
  <c r="BJ122" i="20"/>
  <c r="BK122" i="20" s="1"/>
  <c r="U145" i="20"/>
  <c r="V145" i="20" s="1"/>
  <c r="CA30" i="20"/>
  <c r="CB30" i="20" s="1"/>
  <c r="BF30" i="20"/>
  <c r="BG30" i="20" s="1"/>
  <c r="BF122" i="20"/>
  <c r="AG76" i="20"/>
  <c r="AH76" i="20" s="1"/>
  <c r="J122" i="20"/>
  <c r="K122" i="20" s="1"/>
  <c r="CA76" i="20"/>
  <c r="CB76" i="20" s="1"/>
  <c r="AA146" i="20"/>
  <c r="AB146" i="20" s="1"/>
  <c r="U123" i="20"/>
  <c r="V123" i="20" s="1"/>
  <c r="BJ31" i="20"/>
  <c r="BK31" i="20" s="1"/>
  <c r="AD77" i="20"/>
  <c r="AE77" i="20" s="1"/>
  <c r="J77" i="20"/>
  <c r="K77" i="20" s="1"/>
  <c r="BX146" i="20"/>
  <c r="BJ77" i="20"/>
  <c r="BK77" i="20" s="1"/>
  <c r="CA123" i="20"/>
  <c r="CB123" i="20" s="1"/>
  <c r="AD123" i="20"/>
  <c r="AE123" i="20" s="1"/>
  <c r="X77" i="20"/>
  <c r="Y77" i="20" s="1"/>
  <c r="CA77" i="20"/>
  <c r="CB77" i="20" s="1"/>
  <c r="J31" i="20"/>
  <c r="K31" i="20" s="1"/>
  <c r="BF146" i="20"/>
  <c r="BG146" i="20" s="1"/>
  <c r="BR31" i="20"/>
  <c r="BF123" i="20"/>
  <c r="BG123" i="20" s="1"/>
  <c r="BR77" i="20"/>
  <c r="BS77" i="20" s="1"/>
  <c r="AG146" i="20"/>
  <c r="AH146" i="20" s="1"/>
  <c r="BJ146" i="20"/>
  <c r="BK146" i="20" s="1"/>
  <c r="BF77" i="20"/>
  <c r="BG77" i="20" s="1"/>
  <c r="BU77" i="20"/>
  <c r="BV77" i="20" s="1"/>
  <c r="AD31" i="20"/>
  <c r="AE31" i="20" s="1"/>
  <c r="AG77" i="20"/>
  <c r="AH77" i="20" s="1"/>
  <c r="CA146" i="20"/>
  <c r="CB146" i="20" s="1"/>
  <c r="X123" i="20"/>
  <c r="Y123" i="20" s="1"/>
  <c r="BU147" i="20"/>
  <c r="BV147" i="20" s="1"/>
  <c r="X147" i="20"/>
  <c r="Y147" i="20" s="1"/>
  <c r="BF32" i="20"/>
  <c r="BG32" i="20" s="1"/>
  <c r="CA32" i="20"/>
  <c r="CB32" i="20" s="1"/>
  <c r="BR148" i="20"/>
  <c r="U147" i="20"/>
  <c r="V147" i="20" s="1"/>
  <c r="CA147" i="20"/>
  <c r="CB147" i="20" s="1"/>
  <c r="AD124" i="20"/>
  <c r="AE124" i="20" s="1"/>
  <c r="X124" i="20"/>
  <c r="Y124" i="20" s="1"/>
  <c r="AA32" i="20"/>
  <c r="AB32" i="20" s="1"/>
  <c r="AG148" i="20"/>
  <c r="AH148" i="20" s="1"/>
  <c r="BU148" i="20"/>
  <c r="BV148" i="20" s="1"/>
  <c r="U32" i="20"/>
  <c r="V32" i="20" s="1"/>
  <c r="AA78" i="20"/>
  <c r="AB78" i="20" s="1"/>
  <c r="BU78" i="20"/>
  <c r="BV78" i="20" s="1"/>
  <c r="BU32" i="20"/>
  <c r="CU6" i="20"/>
  <c r="AF6" i="20" s="1"/>
  <c r="CA125" i="20"/>
  <c r="AD33" i="20"/>
  <c r="AE33" i="20" s="1"/>
  <c r="BR33" i="20"/>
  <c r="CT14" i="20"/>
  <c r="AD125" i="20"/>
  <c r="BX33" i="20"/>
  <c r="BY33" i="20" s="1"/>
  <c r="AG33" i="20"/>
  <c r="AH33" i="20" s="1"/>
  <c r="X79" i="20"/>
  <c r="Y79" i="20" s="1"/>
  <c r="AR6" i="20"/>
  <c r="T10" i="29" s="1"/>
  <c r="AM6" i="20"/>
  <c r="Q10" i="29" s="1"/>
  <c r="CT6" i="20"/>
  <c r="AC6" i="20" s="1"/>
  <c r="CV14" i="20"/>
  <c r="AA79" i="20"/>
  <c r="AB79" i="20" s="1"/>
  <c r="I13" i="20"/>
  <c r="AK6" i="20"/>
  <c r="O10" i="29" s="1"/>
  <c r="J9" i="20"/>
  <c r="CA79" i="20"/>
  <c r="O17" i="20"/>
  <c r="E21" i="29" s="1"/>
  <c r="O11" i="20"/>
  <c r="E15" i="29" s="1"/>
  <c r="I14" i="20"/>
  <c r="I16" i="20"/>
  <c r="AT12" i="20"/>
  <c r="G16" i="29" s="1"/>
  <c r="AQ13" i="20"/>
  <c r="S17" i="29" s="1"/>
  <c r="O12" i="20"/>
  <c r="E16" i="29" s="1"/>
  <c r="I11" i="20"/>
  <c r="BF80" i="20"/>
  <c r="BG80" i="20" s="1"/>
  <c r="AD126" i="20"/>
  <c r="AE126" i="20" s="1"/>
  <c r="AA80" i="20"/>
  <c r="AB80" i="20" s="1"/>
  <c r="X126" i="20"/>
  <c r="Y126" i="20" s="1"/>
  <c r="AG126" i="20"/>
  <c r="AH126" i="20" s="1"/>
  <c r="BU149" i="20"/>
  <c r="BV149" i="20" s="1"/>
  <c r="U149" i="20"/>
  <c r="V149" i="20" s="1"/>
  <c r="BJ35" i="20"/>
  <c r="BK35" i="20" s="1"/>
  <c r="BU81" i="20"/>
  <c r="BV81" i="20" s="1"/>
  <c r="BX127" i="20"/>
  <c r="BY127" i="20" s="1"/>
  <c r="BU127" i="20"/>
  <c r="BV127" i="20" s="1"/>
  <c r="CA35" i="20"/>
  <c r="CB35" i="20" s="1"/>
  <c r="AA81" i="20"/>
  <c r="AB81" i="20" s="1"/>
  <c r="BJ127" i="20"/>
  <c r="BK127" i="20" s="1"/>
  <c r="BR35" i="20"/>
  <c r="BS35" i="20" s="1"/>
  <c r="J127" i="20"/>
  <c r="K127" i="20" s="1"/>
  <c r="AD35" i="20"/>
  <c r="AE35" i="20" s="1"/>
  <c r="BU35" i="20"/>
  <c r="BV35" i="20" s="1"/>
  <c r="BJ81" i="20"/>
  <c r="BK81" i="20" s="1"/>
  <c r="AD127" i="20"/>
  <c r="AE127" i="20" s="1"/>
  <c r="X150" i="20"/>
  <c r="Y150" i="20" s="1"/>
  <c r="AG81" i="20"/>
  <c r="AH81" i="20" s="1"/>
  <c r="AA127" i="20"/>
  <c r="AB127" i="20" s="1"/>
  <c r="AD81" i="20"/>
  <c r="AE81" i="20" s="1"/>
  <c r="CA127" i="20"/>
  <c r="CB127" i="20" s="1"/>
  <c r="X81" i="20"/>
  <c r="Y81" i="20" s="1"/>
  <c r="U127" i="20"/>
  <c r="V127" i="20" s="1"/>
  <c r="BF35" i="20"/>
  <c r="BG35" i="20" s="1"/>
  <c r="BF127" i="20"/>
  <c r="BG127" i="20" s="1"/>
  <c r="AG36" i="20"/>
  <c r="AH36" i="20" s="1"/>
  <c r="X151" i="20"/>
  <c r="Y151" i="20" s="1"/>
  <c r="J36" i="20"/>
  <c r="K36" i="20" s="1"/>
  <c r="AG128" i="20"/>
  <c r="AH128" i="20" s="1"/>
  <c r="BJ151" i="20"/>
  <c r="BK151" i="20" s="1"/>
  <c r="BR128" i="20"/>
  <c r="BS128" i="20" s="1"/>
  <c r="BJ36" i="20"/>
  <c r="BK36" i="20" s="1"/>
  <c r="BU36" i="20"/>
  <c r="BV36" i="20" s="1"/>
  <c r="BJ128" i="20"/>
  <c r="BK128" i="20" s="1"/>
  <c r="AD128" i="20"/>
  <c r="AE128" i="20" s="1"/>
  <c r="AG151" i="20"/>
  <c r="U128" i="20"/>
  <c r="AD151" i="20"/>
  <c r="AE151" i="20" s="1"/>
  <c r="AD82" i="20"/>
  <c r="AE82" i="20" s="1"/>
  <c r="U82" i="20"/>
  <c r="V82" i="20" s="1"/>
  <c r="BF128" i="20"/>
  <c r="BG128" i="20" s="1"/>
  <c r="AA82" i="20"/>
  <c r="AB82" i="20" s="1"/>
  <c r="BX151" i="20"/>
  <c r="BY151" i="20" s="1"/>
  <c r="J128" i="20"/>
  <c r="K128" i="20" s="1"/>
  <c r="BJ82" i="20"/>
  <c r="BK82" i="20" s="1"/>
  <c r="BU82" i="20"/>
  <c r="BV82" i="20" s="1"/>
  <c r="U36" i="20"/>
  <c r="V36" i="20" s="1"/>
  <c r="U151" i="20"/>
  <c r="V151" i="20" s="1"/>
  <c r="AG82" i="20"/>
  <c r="AH82" i="20" s="1"/>
  <c r="AA152" i="20"/>
  <c r="AB152" i="20" s="1"/>
  <c r="J83" i="20"/>
  <c r="K83" i="20" s="1"/>
  <c r="U152" i="20"/>
  <c r="V152" i="20" s="1"/>
  <c r="X37" i="20"/>
  <c r="Y37" i="20" s="1"/>
  <c r="AG83" i="20"/>
  <c r="BP7" i="20"/>
  <c r="BN7" i="20"/>
  <c r="BX8" i="20"/>
  <c r="CA8" i="20"/>
  <c r="BU10" i="20"/>
  <c r="BP10" i="20"/>
  <c r="BO10" i="20"/>
  <c r="BE7" i="20"/>
  <c r="BJ7" i="20"/>
  <c r="BI7" i="20"/>
  <c r="I7" i="20"/>
  <c r="BJ8" i="20"/>
  <c r="AW7" i="20"/>
  <c r="R11" i="31" s="1"/>
  <c r="BF9" i="20"/>
  <c r="H8" i="20"/>
  <c r="E12" i="30" s="1"/>
  <c r="AU7" i="20"/>
  <c r="Q11" i="31" s="1"/>
  <c r="BC7" i="20"/>
  <c r="U11" i="31" s="1"/>
  <c r="AM7" i="20"/>
  <c r="Q11" i="29" s="1"/>
  <c r="AY7" i="20"/>
  <c r="S11" i="31" s="1"/>
  <c r="AO7" i="20"/>
  <c r="K11" i="29" s="1"/>
  <c r="O7" i="20"/>
  <c r="E11" i="29" s="1"/>
  <c r="BI9" i="20"/>
  <c r="AV7" i="20"/>
  <c r="W11" i="31" s="1"/>
  <c r="AQ7" i="20"/>
  <c r="S11" i="29" s="1"/>
  <c r="BB7" i="20"/>
  <c r="Z11" i="31" s="1"/>
  <c r="AP7" i="20"/>
  <c r="L11" i="29" s="1"/>
  <c r="O9" i="20"/>
  <c r="E13" i="29" s="1"/>
  <c r="BD8" i="20"/>
  <c r="AA12" i="31" s="1"/>
  <c r="AX8" i="20"/>
  <c r="X12" i="31" s="1"/>
  <c r="AY8" i="20"/>
  <c r="S12" i="31" s="1"/>
  <c r="AU8" i="20"/>
  <c r="Q12" i="31" s="1"/>
  <c r="BI10" i="20"/>
  <c r="AM9" i="20"/>
  <c r="Q13" i="29" s="1"/>
  <c r="BB8" i="20"/>
  <c r="Z12" i="31" s="1"/>
  <c r="H10" i="20"/>
  <c r="E14" i="30" s="1"/>
  <c r="AV8" i="20"/>
  <c r="W12" i="31" s="1"/>
  <c r="AO14" i="20"/>
  <c r="K18" i="29" s="1"/>
  <c r="H22" i="31"/>
  <c r="N22" i="31"/>
  <c r="G23" i="31"/>
  <c r="F23" i="31"/>
  <c r="I24" i="31"/>
  <c r="H24" i="31"/>
  <c r="K25" i="31"/>
  <c r="O25" i="31"/>
  <c r="F25" i="31"/>
  <c r="E27" i="31"/>
  <c r="M27" i="31"/>
  <c r="N28" i="31"/>
  <c r="BP15" i="20"/>
  <c r="AD15" i="20"/>
  <c r="AA7" i="20"/>
  <c r="T7" i="20"/>
  <c r="AC11" i="10" s="1"/>
  <c r="BC9" i="20"/>
  <c r="U13" i="31" s="1"/>
  <c r="BA9" i="20"/>
  <c r="T13" i="31" s="1"/>
  <c r="BP13" i="20"/>
  <c r="BN13" i="20"/>
  <c r="BP11" i="20"/>
  <c r="CA15" i="20"/>
  <c r="BQ12" i="20"/>
  <c r="AO15" i="20"/>
  <c r="K19" i="29" s="1"/>
  <c r="AO16" i="20"/>
  <c r="K20" i="29" s="1"/>
  <c r="AW9" i="20"/>
  <c r="R13" i="31" s="1"/>
  <c r="BX13" i="20"/>
  <c r="BI11" i="20"/>
  <c r="AM14" i="20"/>
  <c r="Q18" i="29" s="1"/>
  <c r="AK17" i="20"/>
  <c r="O21" i="29" s="1"/>
  <c r="BO15" i="20"/>
  <c r="AR11" i="20"/>
  <c r="T15" i="29" s="1"/>
  <c r="BR16" i="20"/>
  <c r="AO17" i="20"/>
  <c r="K21" i="29" s="1"/>
  <c r="BO12" i="20"/>
  <c r="BX16" i="20"/>
  <c r="P15" i="20"/>
  <c r="E19" i="10" s="1"/>
  <c r="S7" i="20"/>
  <c r="W11" i="10" s="1"/>
  <c r="AZ9" i="20"/>
  <c r="Y13" i="31" s="1"/>
  <c r="BR13" i="20"/>
  <c r="J11" i="20"/>
  <c r="AY9" i="20"/>
  <c r="S13" i="31" s="1"/>
  <c r="BX11" i="20"/>
  <c r="BF11" i="20"/>
  <c r="BI12" i="20"/>
  <c r="BJ12" i="20"/>
  <c r="R8" i="20"/>
  <c r="Q12" i="10" s="1"/>
  <c r="P8" i="20"/>
  <c r="E12" i="10" s="1"/>
  <c r="AP11" i="20"/>
  <c r="L15" i="29" s="1"/>
  <c r="AJ16" i="20"/>
  <c r="H20" i="29" s="1"/>
  <c r="AN15" i="20"/>
  <c r="J19" i="29" s="1"/>
  <c r="AS15" i="20"/>
  <c r="U19" i="29" s="1"/>
  <c r="AD8" i="20"/>
  <c r="S8" i="20"/>
  <c r="W12" i="10" s="1"/>
  <c r="BA10" i="20"/>
  <c r="T14" i="31" s="1"/>
  <c r="CA17" i="20"/>
  <c r="AN14" i="20"/>
  <c r="J18" i="29" s="1"/>
  <c r="AY10" i="20"/>
  <c r="S14" i="31" s="1"/>
  <c r="BN17" i="20"/>
  <c r="AS14" i="20"/>
  <c r="U18" i="29" s="1"/>
  <c r="AN16" i="20"/>
  <c r="J20" i="29" s="1"/>
  <c r="AL11" i="20"/>
  <c r="P15" i="29" s="1"/>
  <c r="AV10" i="20"/>
  <c r="W14" i="31" s="1"/>
  <c r="U8" i="20"/>
  <c r="S16" i="20"/>
  <c r="W20" i="10" s="1"/>
  <c r="X9" i="20"/>
  <c r="AZ11" i="20"/>
  <c r="Y15" i="31" s="1"/>
  <c r="AW12" i="20"/>
  <c r="R16" i="31" s="1"/>
  <c r="P16" i="20"/>
  <c r="E20" i="10" s="1"/>
  <c r="T9" i="20"/>
  <c r="AC13" i="10" s="1"/>
  <c r="AD9" i="20"/>
  <c r="R9" i="20"/>
  <c r="Q13" i="10" s="1"/>
  <c r="AY11" i="20"/>
  <c r="S15" i="31" s="1"/>
  <c r="J13" i="20"/>
  <c r="Q16" i="20"/>
  <c r="S9" i="20"/>
  <c r="W13" i="10" s="1"/>
  <c r="BA11" i="20"/>
  <c r="T15" i="31" s="1"/>
  <c r="AG16" i="20"/>
  <c r="BI13" i="20"/>
  <c r="AX12" i="20"/>
  <c r="X16" i="31" s="1"/>
  <c r="P11" i="20"/>
  <c r="E15" i="10" s="1"/>
  <c r="P10" i="20"/>
  <c r="E14" i="10" s="1"/>
  <c r="AV13" i="20"/>
  <c r="W17" i="31" s="1"/>
  <c r="AD17" i="20"/>
  <c r="AY12" i="20"/>
  <c r="S16" i="31" s="1"/>
  <c r="S10" i="20"/>
  <c r="W14" i="10" s="1"/>
  <c r="T17" i="20"/>
  <c r="AC21" i="10" s="1"/>
  <c r="AD10" i="20"/>
  <c r="BB13" i="20"/>
  <c r="Z17" i="31" s="1"/>
  <c r="AO13" i="20"/>
  <c r="K17" i="29" s="1"/>
  <c r="BA13" i="20"/>
  <c r="T17" i="31" s="1"/>
  <c r="BI16" i="20"/>
  <c r="AD12" i="20"/>
  <c r="BJ16" i="20"/>
  <c r="R12" i="20"/>
  <c r="Q16" i="10" s="1"/>
  <c r="AG12" i="20"/>
  <c r="J16" i="20"/>
  <c r="Q13" i="20"/>
  <c r="AP8" i="20"/>
  <c r="L12" i="29" s="1"/>
  <c r="P13" i="20"/>
  <c r="E17" i="10" s="1"/>
  <c r="AY15" i="20"/>
  <c r="S19" i="31" s="1"/>
  <c r="AT8" i="20"/>
  <c r="G12" i="29" s="1"/>
  <c r="AX15" i="20"/>
  <c r="X19" i="31" s="1"/>
  <c r="X13" i="20"/>
  <c r="BI17" i="20"/>
  <c r="AO8" i="20"/>
  <c r="K12" i="29" s="1"/>
  <c r="AU16" i="20"/>
  <c r="Q20" i="31" s="1"/>
  <c r="AW17" i="20"/>
  <c r="R21" i="31" s="1"/>
  <c r="AX17" i="20"/>
  <c r="X21" i="31" s="1"/>
  <c r="AZ17" i="20"/>
  <c r="Y21" i="31" s="1"/>
  <c r="AS9" i="20"/>
  <c r="U13" i="29" s="1"/>
  <c r="AJ11" i="20"/>
  <c r="H15" i="29" s="1"/>
  <c r="AS12" i="20"/>
  <c r="U16" i="29" s="1"/>
  <c r="AJ13" i="20"/>
  <c r="H17" i="29" s="1"/>
  <c r="AS11" i="20"/>
  <c r="U15" i="29" s="1"/>
  <c r="AN13" i="20"/>
  <c r="J17" i="29" s="1"/>
  <c r="BP6" i="20"/>
  <c r="AN9" i="20"/>
  <c r="J13" i="29" s="1"/>
  <c r="BQ6" i="20"/>
  <c r="AQ8" i="20"/>
  <c r="S12" i="29" s="1"/>
  <c r="BU14" i="20"/>
  <c r="BR6" i="20"/>
  <c r="AS8" i="20"/>
  <c r="U12" i="29" s="1"/>
  <c r="R14" i="20"/>
  <c r="Q18" i="10" s="1"/>
  <c r="U14" i="20"/>
  <c r="AA14" i="20"/>
  <c r="AG6" i="20"/>
  <c r="AD14" i="20"/>
  <c r="BB6" i="20"/>
  <c r="Z10" i="31" s="1"/>
  <c r="H14" i="20"/>
  <c r="E18" i="30" s="1"/>
  <c r="AU14" i="20"/>
  <c r="Q18" i="31" s="1"/>
  <c r="AZ14" i="20"/>
  <c r="Y18" i="31" s="1"/>
  <c r="AT16" i="20"/>
  <c r="G20" i="29" s="1"/>
  <c r="BR9" i="20"/>
  <c r="BP9" i="20"/>
  <c r="CA9" i="20"/>
  <c r="BN8" i="20"/>
  <c r="BF7" i="20"/>
  <c r="AZ7" i="20"/>
  <c r="Y11" i="31" s="1"/>
  <c r="BC8" i="20"/>
  <c r="U12" i="31" s="1"/>
  <c r="AK9" i="20"/>
  <c r="O13" i="29" s="1"/>
  <c r="AW8" i="20"/>
  <c r="R12" i="31" s="1"/>
  <c r="E22" i="31"/>
  <c r="G22" i="31"/>
  <c r="N25" i="31"/>
  <c r="I26" i="31"/>
  <c r="E26" i="31"/>
  <c r="O26" i="31"/>
  <c r="H28" i="31"/>
  <c r="M28" i="31"/>
  <c r="K28" i="31"/>
  <c r="BN16" i="20"/>
  <c r="BO14" i="20"/>
  <c r="BB9" i="20"/>
  <c r="Z13" i="31" s="1"/>
  <c r="AL14" i="20"/>
  <c r="P18" i="29" s="1"/>
  <c r="AP15" i="20"/>
  <c r="L19" i="29" s="1"/>
  <c r="BQ14" i="20"/>
  <c r="U7" i="20"/>
  <c r="AU9" i="20"/>
  <c r="Q13" i="31" s="1"/>
  <c r="AR15" i="20"/>
  <c r="T19" i="29" s="1"/>
  <c r="BU13" i="20"/>
  <c r="T15" i="20"/>
  <c r="AC19" i="10" s="1"/>
  <c r="BJ11" i="20"/>
  <c r="AS17" i="20"/>
  <c r="U21" i="29" s="1"/>
  <c r="AN17" i="20"/>
  <c r="J21" i="29" s="1"/>
  <c r="BF12" i="20"/>
  <c r="AX10" i="20"/>
  <c r="X14" i="31" s="1"/>
  <c r="AW10" i="20"/>
  <c r="R14" i="31" s="1"/>
  <c r="BX17" i="20"/>
  <c r="BB10" i="20"/>
  <c r="Z14" i="31" s="1"/>
  <c r="BC10" i="20"/>
  <c r="U14" i="31" s="1"/>
  <c r="BE14" i="20"/>
  <c r="U9" i="20"/>
  <c r="AO12" i="20"/>
  <c r="K16" i="29" s="1"/>
  <c r="AV11" i="20"/>
  <c r="W15" i="31" s="1"/>
  <c r="BE13" i="20"/>
  <c r="AD11" i="20"/>
  <c r="AU12" i="20"/>
  <c r="Q16" i="31" s="1"/>
  <c r="BF15" i="20"/>
  <c r="Q11" i="20"/>
  <c r="T11" i="20"/>
  <c r="AC15" i="10" s="1"/>
  <c r="AY13" i="20"/>
  <c r="S17" i="31" s="1"/>
  <c r="R17" i="20"/>
  <c r="Q21" i="10" s="1"/>
  <c r="S11" i="20"/>
  <c r="W15" i="10" s="1"/>
  <c r="AL13" i="20"/>
  <c r="P17" i="29" s="1"/>
  <c r="AR8" i="20"/>
  <c r="T12" i="29" s="1"/>
  <c r="AW15" i="20"/>
  <c r="R19" i="31" s="1"/>
  <c r="BF17" i="20"/>
  <c r="AK8" i="20"/>
  <c r="O12" i="29" s="1"/>
  <c r="AU17" i="20"/>
  <c r="Q21" i="31" s="1"/>
  <c r="BC17" i="20"/>
  <c r="U21" i="31" s="1"/>
  <c r="AQ14" i="20"/>
  <c r="S18" i="29" s="1"/>
  <c r="AY17" i="20"/>
  <c r="S21" i="31" s="1"/>
  <c r="AJ14" i="20"/>
  <c r="H18" i="29" s="1"/>
  <c r="BA17" i="20"/>
  <c r="T21" i="31" s="1"/>
  <c r="AN10" i="20"/>
  <c r="J14" i="29" s="1"/>
  <c r="AJ12" i="20"/>
  <c r="H16" i="29" s="1"/>
  <c r="AJ10" i="20"/>
  <c r="H14" i="29" s="1"/>
  <c r="CA6" i="20"/>
  <c r="Q6" i="20"/>
  <c r="BE6" i="20"/>
  <c r="AW6" i="20"/>
  <c r="R10" i="31" s="1"/>
  <c r="BJ6" i="20"/>
  <c r="BF6" i="20"/>
  <c r="AU6" i="20"/>
  <c r="Q10" i="31" s="1"/>
  <c r="BC6" i="20"/>
  <c r="U10" i="31" s="1"/>
  <c r="AV6" i="20"/>
  <c r="W10" i="31" s="1"/>
  <c r="AX6" i="20"/>
  <c r="X10" i="31" s="1"/>
  <c r="H6" i="20"/>
  <c r="E10" i="30" s="1"/>
  <c r="AZ6" i="20"/>
  <c r="Y10" i="31" s="1"/>
  <c r="AY6" i="20"/>
  <c r="S10" i="31" s="1"/>
  <c r="BA6" i="20"/>
  <c r="T10" i="31" s="1"/>
  <c r="BD6" i="20"/>
  <c r="AA10" i="31" s="1"/>
  <c r="BB14" i="20"/>
  <c r="Z18" i="31" s="1"/>
  <c r="AX14" i="20"/>
  <c r="X18" i="31" s="1"/>
  <c r="E23" i="31"/>
  <c r="F24" i="31"/>
  <c r="E24" i="31"/>
  <c r="G24" i="31"/>
  <c r="F26" i="31"/>
  <c r="E28" i="31"/>
  <c r="G28" i="31"/>
  <c r="BO11" i="20"/>
  <c r="BN12" i="20"/>
  <c r="AX9" i="20"/>
  <c r="X13" i="31" s="1"/>
  <c r="BQ13" i="20"/>
  <c r="BE11" i="20"/>
  <c r="AG15" i="20"/>
  <c r="AO10" i="20"/>
  <c r="K14" i="29" s="1"/>
  <c r="BM16" i="20"/>
  <c r="AC20" i="33" s="1"/>
  <c r="BU15" i="20"/>
  <c r="R15" i="20"/>
  <c r="Q19" i="10" s="1"/>
  <c r="AR17" i="20"/>
  <c r="T21" i="29" s="1"/>
  <c r="AR16" i="20"/>
  <c r="T20" i="29" s="1"/>
  <c r="AL15" i="20"/>
  <c r="P19" i="29" s="1"/>
  <c r="AL16" i="20"/>
  <c r="P20" i="29" s="1"/>
  <c r="AR14" i="20"/>
  <c r="T18" i="29" s="1"/>
  <c r="AZ10" i="20"/>
  <c r="Y14" i="31" s="1"/>
  <c r="Q8" i="20"/>
  <c r="BQ17" i="20"/>
  <c r="BD10" i="20"/>
  <c r="AA14" i="31" s="1"/>
  <c r="BU17" i="20"/>
  <c r="BJ13" i="20"/>
  <c r="AG9" i="20"/>
  <c r="BC11" i="20"/>
  <c r="U15" i="31" s="1"/>
  <c r="AK12" i="20"/>
  <c r="O16" i="29" s="1"/>
  <c r="AV12" i="20"/>
  <c r="W16" i="31" s="1"/>
  <c r="AX13" i="20"/>
  <c r="X17" i="31" s="1"/>
  <c r="AG10" i="20"/>
  <c r="AU13" i="20"/>
  <c r="Q17" i="31" s="1"/>
  <c r="BC13" i="20"/>
  <c r="U17" i="31" s="1"/>
  <c r="BD12" i="20"/>
  <c r="AA16" i="31" s="1"/>
  <c r="BA15" i="20"/>
  <c r="T19" i="31" s="1"/>
  <c r="BJ17" i="20"/>
  <c r="AZ15" i="20"/>
  <c r="Y19" i="31" s="1"/>
  <c r="BB15" i="20"/>
  <c r="Z19" i="31" s="1"/>
  <c r="BD15" i="20"/>
  <c r="AA19" i="31" s="1"/>
  <c r="R13" i="20"/>
  <c r="Q17" i="10" s="1"/>
  <c r="O8" i="20"/>
  <c r="E12" i="29" s="1"/>
  <c r="BA16" i="20"/>
  <c r="T20" i="31" s="1"/>
  <c r="AY16" i="20"/>
  <c r="S20" i="31" s="1"/>
  <c r="H17" i="20"/>
  <c r="E21" i="30" s="1"/>
  <c r="AW16" i="20"/>
  <c r="R20" i="31" s="1"/>
  <c r="J17" i="20"/>
  <c r="BB16" i="20"/>
  <c r="Z20" i="31" s="1"/>
  <c r="BD17" i="20"/>
  <c r="AA21" i="31" s="1"/>
  <c r="BB17" i="20"/>
  <c r="Z21" i="31" s="1"/>
  <c r="AN6" i="20"/>
  <c r="J10" i="29" s="1"/>
  <c r="AS13" i="20"/>
  <c r="U17" i="29" s="1"/>
  <c r="AN12" i="20"/>
  <c r="J16" i="29" s="1"/>
  <c r="AS10" i="20"/>
  <c r="U14" i="29" s="1"/>
  <c r="BX6" i="20"/>
  <c r="AN8" i="20"/>
  <c r="J12" i="29" s="1"/>
  <c r="AJ8" i="20"/>
  <c r="H12" i="29" s="1"/>
  <c r="AD6" i="20"/>
  <c r="U6" i="20"/>
  <c r="AA6" i="20"/>
  <c r="AG14" i="20"/>
  <c r="X6" i="20"/>
  <c r="J6" i="20"/>
  <c r="BD14" i="20"/>
  <c r="AA18" i="31" s="1"/>
  <c r="AW14" i="20"/>
  <c r="R18" i="31" s="1"/>
  <c r="BA14" i="20"/>
  <c r="T18" i="31" s="1"/>
  <c r="AY14" i="20"/>
  <c r="S18" i="31" s="1"/>
  <c r="BR172" i="20"/>
  <c r="BS172" i="20" s="1"/>
  <c r="BR167" i="20"/>
  <c r="BS167" i="20" s="1"/>
  <c r="U75" i="20"/>
  <c r="V75" i="20" s="1"/>
  <c r="J144" i="20"/>
  <c r="K144" i="20" s="1"/>
  <c r="BJ29" i="20"/>
  <c r="BK29" i="20" s="1"/>
  <c r="BF29" i="20"/>
  <c r="BG29" i="20" s="1"/>
  <c r="CV6" i="20"/>
  <c r="AI6" i="20" s="1"/>
  <c r="BU6" i="20"/>
  <c r="CU14" i="20"/>
  <c r="AF14" i="20" s="1"/>
  <c r="CR6" i="20"/>
  <c r="W6" i="20" s="1"/>
  <c r="AQ17" i="20"/>
  <c r="S21" i="29" s="1"/>
  <c r="O16" i="20"/>
  <c r="E20" i="29" s="1"/>
  <c r="X34" i="20"/>
  <c r="Y34" i="20" s="1"/>
  <c r="AA126" i="20"/>
  <c r="AB126" i="20" s="1"/>
  <c r="AG34" i="20"/>
  <c r="AH34" i="20" s="1"/>
  <c r="CA80" i="20"/>
  <c r="X149" i="20"/>
  <c r="Y149" i="20" s="1"/>
  <c r="AD80" i="20"/>
  <c r="AE80" i="20" s="1"/>
  <c r="AQ11" i="20"/>
  <c r="S15" i="29" s="1"/>
  <c r="BR34" i="20"/>
  <c r="BS34" i="20" s="1"/>
  <c r="BU80" i="20"/>
  <c r="BV80" i="20" s="1"/>
  <c r="AA34" i="20"/>
  <c r="AB34" i="20" s="1"/>
  <c r="J149" i="20"/>
  <c r="K149" i="20" s="1"/>
  <c r="CA34" i="20"/>
  <c r="CB34" i="20" s="1"/>
  <c r="BX9" i="20"/>
  <c r="BN10" i="20"/>
  <c r="BD7" i="20"/>
  <c r="AA11" i="31" s="1"/>
  <c r="BJ9" i="20"/>
  <c r="AZ8" i="20"/>
  <c r="Y12" i="31" s="1"/>
  <c r="AT9" i="20"/>
  <c r="G13" i="29" s="1"/>
  <c r="AL9" i="20"/>
  <c r="P13" i="29" s="1"/>
  <c r="AP14" i="20"/>
  <c r="L18" i="29" s="1"/>
  <c r="K22" i="31"/>
  <c r="K23" i="31"/>
  <c r="O23" i="31"/>
  <c r="M23" i="31"/>
  <c r="M25" i="31"/>
  <c r="I27" i="31"/>
  <c r="AK14" i="20"/>
  <c r="O18" i="29" s="1"/>
  <c r="BD9" i="20"/>
  <c r="AA13" i="31" s="1"/>
  <c r="AM17" i="20"/>
  <c r="Q21" i="29" s="1"/>
  <c r="X14" i="20"/>
  <c r="Y14" i="20" s="1"/>
  <c r="AK10" i="20"/>
  <c r="O14" i="29" s="1"/>
  <c r="BN15" i="20"/>
  <c r="BP16" i="20"/>
  <c r="AA9" i="20"/>
  <c r="AW11" i="20"/>
  <c r="R15" i="31" s="1"/>
  <c r="BA12" i="20"/>
  <c r="T16" i="31" s="1"/>
  <c r="BF13" i="20"/>
  <c r="AZ12" i="20"/>
  <c r="Y16" i="31" s="1"/>
  <c r="BF14" i="20"/>
  <c r="AU11" i="20"/>
  <c r="Q15" i="31" s="1"/>
  <c r="BD11" i="20"/>
  <c r="AA15" i="31" s="1"/>
  <c r="BJ14" i="20"/>
  <c r="BB11" i="20"/>
  <c r="Z15" i="31" s="1"/>
  <c r="BC12" i="20"/>
  <c r="U16" i="31" s="1"/>
  <c r="Q12" i="20"/>
  <c r="AU15" i="20"/>
  <c r="Q19" i="31" s="1"/>
  <c r="AV15" i="20"/>
  <c r="W19" i="31" s="1"/>
  <c r="BC15" i="20"/>
  <c r="U19" i="31" s="1"/>
  <c r="BE17" i="20"/>
  <c r="AV16" i="20"/>
  <c r="W20" i="31" s="1"/>
  <c r="BC16" i="20"/>
  <c r="U20" i="31" s="1"/>
  <c r="CA14" i="20"/>
  <c r="BX14" i="20"/>
  <c r="BR14" i="20"/>
  <c r="CB174" i="20" l="1"/>
  <c r="Y82" i="20"/>
  <c r="AH127" i="20"/>
  <c r="K123" i="20"/>
  <c r="V126" i="20"/>
  <c r="Y153" i="20"/>
  <c r="AE85" i="20"/>
  <c r="BG169" i="20"/>
  <c r="BV170" i="20"/>
  <c r="Y173" i="20"/>
  <c r="BG132" i="20"/>
  <c r="BS31" i="20"/>
  <c r="BY146" i="20"/>
  <c r="CB169" i="20"/>
  <c r="BY174" i="20"/>
  <c r="Y128" i="20"/>
  <c r="BK150" i="20"/>
  <c r="W14" i="20"/>
  <c r="Y31" i="20"/>
  <c r="BV121" i="20"/>
  <c r="CB148" i="20"/>
  <c r="BK167" i="20"/>
  <c r="AE173" i="20"/>
  <c r="BS154" i="20"/>
  <c r="AB154" i="20"/>
  <c r="CB80" i="20"/>
  <c r="AI14" i="20"/>
  <c r="BS148" i="20"/>
  <c r="BG122" i="20"/>
  <c r="AB31" i="20"/>
  <c r="AE86" i="20"/>
  <c r="Y121" i="20"/>
  <c r="V167" i="20"/>
  <c r="BV174" i="20"/>
  <c r="AE38" i="20"/>
  <c r="BS33" i="20"/>
  <c r="AH129" i="20"/>
  <c r="CB128" i="20"/>
  <c r="BK123" i="20"/>
  <c r="AB149" i="20"/>
  <c r="BS125" i="20"/>
  <c r="BS75" i="20"/>
  <c r="CB170" i="20"/>
  <c r="BG83" i="20"/>
  <c r="W124" i="20"/>
  <c r="CB132" i="20"/>
  <c r="BS147" i="20"/>
  <c r="V31" i="20"/>
  <c r="BS145" i="20"/>
  <c r="Y76" i="20"/>
  <c r="CB83" i="20"/>
  <c r="BY175" i="20"/>
  <c r="BK132" i="20"/>
  <c r="AH151" i="20"/>
  <c r="CB79" i="20"/>
  <c r="CB125" i="20"/>
  <c r="BG82" i="20"/>
  <c r="CB81" i="20"/>
  <c r="BK83" i="20"/>
  <c r="CB38" i="20"/>
  <c r="BS40" i="20"/>
  <c r="K125" i="20"/>
  <c r="BS38" i="20"/>
  <c r="AC154" i="20"/>
  <c r="AC128" i="20"/>
  <c r="AF32" i="20"/>
  <c r="AF86" i="20"/>
  <c r="AF80" i="20"/>
  <c r="BG130" i="20"/>
  <c r="V78" i="20"/>
  <c r="BG149" i="20"/>
  <c r="AF33" i="20"/>
  <c r="W148" i="20"/>
  <c r="AH170" i="20"/>
  <c r="W30" i="20"/>
  <c r="V84" i="20"/>
  <c r="AF34" i="20"/>
  <c r="BS130" i="20"/>
  <c r="BK78" i="20"/>
  <c r="AE130" i="20"/>
  <c r="K132" i="20"/>
  <c r="AI149" i="20"/>
  <c r="BV32" i="20"/>
  <c r="BS124" i="20"/>
  <c r="AH35" i="20"/>
  <c r="K153" i="20"/>
  <c r="BG125" i="20"/>
  <c r="AF39" i="20"/>
  <c r="BS83" i="20"/>
  <c r="BG152" i="20"/>
  <c r="AE174" i="20"/>
  <c r="W82" i="20"/>
  <c r="AC153" i="20"/>
  <c r="AH147" i="20"/>
  <c r="BK34" i="20"/>
  <c r="V154" i="20"/>
  <c r="AI35" i="20"/>
  <c r="W153" i="20"/>
  <c r="AI132" i="20"/>
  <c r="BV152" i="20"/>
  <c r="AI144" i="20"/>
  <c r="AI150" i="20"/>
  <c r="K30" i="20"/>
  <c r="BG37" i="20"/>
  <c r="AB83" i="20"/>
  <c r="AI175" i="20"/>
  <c r="AF173" i="20"/>
  <c r="AC84" i="20"/>
  <c r="AH37" i="20"/>
  <c r="AI131" i="20"/>
  <c r="W176" i="20"/>
  <c r="BG36" i="20"/>
  <c r="Y127" i="20"/>
  <c r="BV39" i="20"/>
  <c r="K84" i="20"/>
  <c r="AC29" i="20"/>
  <c r="AC130" i="20"/>
  <c r="AC131" i="20"/>
  <c r="BY122" i="20"/>
  <c r="BS81" i="20"/>
  <c r="BY30" i="20"/>
  <c r="BY152" i="20"/>
  <c r="AB129" i="20"/>
  <c r="W32" i="20"/>
  <c r="AE125" i="20"/>
  <c r="BY147" i="20"/>
  <c r="K131" i="20"/>
  <c r="V131" i="20"/>
  <c r="AF77" i="20"/>
  <c r="K76" i="20"/>
  <c r="BG81" i="20"/>
  <c r="AI122" i="20"/>
  <c r="AI85" i="20"/>
  <c r="AH83" i="20"/>
  <c r="V169" i="20"/>
  <c r="V128" i="20"/>
  <c r="BY83" i="20"/>
  <c r="V81" i="20"/>
  <c r="AH171" i="20"/>
  <c r="K150" i="20"/>
  <c r="AI84" i="20"/>
  <c r="AF36" i="20"/>
  <c r="K126" i="20"/>
  <c r="AF128" i="20"/>
  <c r="W86" i="20"/>
  <c r="CB129" i="20"/>
  <c r="AI174" i="20"/>
  <c r="AI38" i="20"/>
  <c r="AC79" i="20"/>
  <c r="AF151" i="20"/>
  <c r="W83" i="20"/>
  <c r="W174" i="20"/>
  <c r="AF124" i="20"/>
  <c r="G18" i="33"/>
  <c r="BS14" i="20"/>
  <c r="M18" i="32"/>
  <c r="BG14" i="20"/>
  <c r="I10" i="30"/>
  <c r="K6" i="20"/>
  <c r="J10" i="30" s="1"/>
  <c r="S10" i="33"/>
  <c r="BY6" i="20"/>
  <c r="T10" i="33" s="1"/>
  <c r="I21" i="30"/>
  <c r="K17" i="20"/>
  <c r="W21" i="33"/>
  <c r="CC17" i="20"/>
  <c r="E16" i="33"/>
  <c r="BT12" i="20"/>
  <c r="I16" i="33" s="1"/>
  <c r="K10" i="10"/>
  <c r="Z6" i="20"/>
  <c r="O10" i="10" s="1"/>
  <c r="K17" i="32"/>
  <c r="BH13" i="20"/>
  <c r="E20" i="33"/>
  <c r="BT16" i="20"/>
  <c r="Y13" i="33"/>
  <c r="CB9" i="20"/>
  <c r="Z13" i="33" s="1"/>
  <c r="Y18" i="10"/>
  <c r="AE14" i="20"/>
  <c r="Z18" i="10" s="1"/>
  <c r="M17" i="10"/>
  <c r="Y13" i="20"/>
  <c r="AE16" i="10"/>
  <c r="AH12" i="20"/>
  <c r="Y14" i="10"/>
  <c r="AE10" i="20"/>
  <c r="G12" i="10"/>
  <c r="V8" i="20"/>
  <c r="Y21" i="33"/>
  <c r="CB17" i="20"/>
  <c r="G17" i="33"/>
  <c r="BS13" i="20"/>
  <c r="M14" i="33"/>
  <c r="BV10" i="20"/>
  <c r="I13" i="30"/>
  <c r="K9" i="20"/>
  <c r="J13" i="30" s="1"/>
  <c r="E18" i="33"/>
  <c r="BT14" i="20"/>
  <c r="K20" i="33"/>
  <c r="BW16" i="20"/>
  <c r="I11" i="30"/>
  <c r="K7" i="20"/>
  <c r="J11" i="30" s="1"/>
  <c r="G14" i="32"/>
  <c r="BK10" i="20"/>
  <c r="H14" i="32" s="1"/>
  <c r="K19" i="32"/>
  <c r="BH15" i="20"/>
  <c r="K16" i="32"/>
  <c r="BH12" i="20"/>
  <c r="Y17" i="33"/>
  <c r="CB13" i="20"/>
  <c r="Z17" i="33" s="1"/>
  <c r="M13" i="33"/>
  <c r="BV9" i="20"/>
  <c r="N13" i="33" s="1"/>
  <c r="S20" i="10"/>
  <c r="AB16" i="20"/>
  <c r="K21" i="10"/>
  <c r="Z17" i="20"/>
  <c r="W19" i="33"/>
  <c r="CC15" i="20"/>
  <c r="AA19" i="33" s="1"/>
  <c r="E18" i="32"/>
  <c r="BL14" i="20"/>
  <c r="I18" i="32" s="1"/>
  <c r="Q16" i="33"/>
  <c r="BZ12" i="20"/>
  <c r="G13" i="30"/>
  <c r="CI9" i="20"/>
  <c r="N9" i="20"/>
  <c r="L9" i="20"/>
  <c r="K13" i="30" s="1"/>
  <c r="M9" i="20"/>
  <c r="S14" i="10"/>
  <c r="AB10" i="20"/>
  <c r="CI144" i="20"/>
  <c r="L144" i="20"/>
  <c r="M144" i="20"/>
  <c r="N144" i="20"/>
  <c r="AF125" i="20"/>
  <c r="AC7" i="20"/>
  <c r="CI128" i="20"/>
  <c r="N128" i="20"/>
  <c r="L128" i="20"/>
  <c r="M128" i="20"/>
  <c r="CI76" i="20"/>
  <c r="L76" i="20"/>
  <c r="N76" i="20"/>
  <c r="M76" i="20"/>
  <c r="AF75" i="20"/>
  <c r="CI150" i="20"/>
  <c r="N150" i="20"/>
  <c r="M150" i="20"/>
  <c r="L150" i="20"/>
  <c r="CI131" i="20"/>
  <c r="L131" i="20"/>
  <c r="N131" i="20"/>
  <c r="M131" i="20"/>
  <c r="CI84" i="20"/>
  <c r="L84" i="20"/>
  <c r="M84" i="20"/>
  <c r="N84" i="20"/>
  <c r="CI126" i="20"/>
  <c r="M126" i="20"/>
  <c r="N126" i="20"/>
  <c r="L126" i="20"/>
  <c r="AC31" i="20"/>
  <c r="N172" i="20"/>
  <c r="L172" i="20"/>
  <c r="M172" i="20"/>
  <c r="CI172" i="20"/>
  <c r="AC34" i="20"/>
  <c r="W35" i="20"/>
  <c r="CB31" i="20"/>
  <c r="CC31" i="20"/>
  <c r="CI77" i="20"/>
  <c r="N77" i="20"/>
  <c r="L77" i="20"/>
  <c r="M77" i="20"/>
  <c r="AI171" i="20"/>
  <c r="M130" i="20"/>
  <c r="CI130" i="20"/>
  <c r="L130" i="20"/>
  <c r="N130" i="20"/>
  <c r="W131" i="20"/>
  <c r="AI145" i="20"/>
  <c r="AI76" i="20"/>
  <c r="AC83" i="20"/>
  <c r="AF154" i="20"/>
  <c r="W16" i="20"/>
  <c r="I20" i="10" s="1"/>
  <c r="AI10" i="20"/>
  <c r="AF7" i="20"/>
  <c r="W177" i="20"/>
  <c r="AC13" i="20"/>
  <c r="AC17" i="20"/>
  <c r="U21" i="10" s="1"/>
  <c r="E14" i="33"/>
  <c r="BT10" i="20"/>
  <c r="M10" i="10"/>
  <c r="Y6" i="20"/>
  <c r="K12" i="10"/>
  <c r="Z8" i="20"/>
  <c r="M19" i="33"/>
  <c r="BV15" i="20"/>
  <c r="K15" i="33"/>
  <c r="BW11" i="20"/>
  <c r="Y10" i="33"/>
  <c r="CB6" i="20"/>
  <c r="Q13" i="33"/>
  <c r="BZ9" i="20"/>
  <c r="AE10" i="10"/>
  <c r="AH6" i="20"/>
  <c r="AF10" i="10" s="1"/>
  <c r="W10" i="33"/>
  <c r="CC6" i="20"/>
  <c r="E17" i="32"/>
  <c r="BL13" i="20"/>
  <c r="Y13" i="10"/>
  <c r="AE9" i="20"/>
  <c r="K19" i="33"/>
  <c r="BW15" i="20"/>
  <c r="W16" i="33"/>
  <c r="CC12" i="20"/>
  <c r="S11" i="10"/>
  <c r="AB7" i="20"/>
  <c r="G12" i="32"/>
  <c r="BK8" i="20"/>
  <c r="Y12" i="33"/>
  <c r="CB8" i="20"/>
  <c r="Z12" i="33" s="1"/>
  <c r="M11" i="33"/>
  <c r="BV7" i="20"/>
  <c r="E10" i="33"/>
  <c r="BT6" i="20"/>
  <c r="G16" i="33"/>
  <c r="BS12" i="20"/>
  <c r="G14" i="33"/>
  <c r="BS10" i="20"/>
  <c r="H14" i="33" s="1"/>
  <c r="Y11" i="10"/>
  <c r="AE7" i="20"/>
  <c r="W13" i="33"/>
  <c r="CC9" i="20"/>
  <c r="CI10" i="20"/>
  <c r="M10" i="20"/>
  <c r="N10" i="20"/>
  <c r="L10" i="20"/>
  <c r="S21" i="10"/>
  <c r="AB17" i="20"/>
  <c r="G19" i="10"/>
  <c r="V15" i="20"/>
  <c r="K14" i="10"/>
  <c r="Z10" i="20"/>
  <c r="G15" i="33"/>
  <c r="BS11" i="20"/>
  <c r="M15" i="10"/>
  <c r="Y11" i="20"/>
  <c r="Y16" i="33"/>
  <c r="CB12" i="20"/>
  <c r="E12" i="32"/>
  <c r="BL8" i="20"/>
  <c r="L82" i="20"/>
  <c r="N82" i="20"/>
  <c r="M82" i="20"/>
  <c r="CI82" i="20"/>
  <c r="AC151" i="20"/>
  <c r="AI125" i="20"/>
  <c r="CI125" i="20"/>
  <c r="L125" i="20"/>
  <c r="M125" i="20"/>
  <c r="N125" i="20"/>
  <c r="W80" i="20"/>
  <c r="W168" i="20"/>
  <c r="AF81" i="20"/>
  <c r="W15" i="20"/>
  <c r="W146" i="20"/>
  <c r="CI123" i="20"/>
  <c r="N123" i="20"/>
  <c r="L123" i="20"/>
  <c r="M123" i="20"/>
  <c r="AC30" i="20"/>
  <c r="AI29" i="20"/>
  <c r="AC168" i="20"/>
  <c r="AF29" i="20"/>
  <c r="AC37" i="20"/>
  <c r="AI153" i="20"/>
  <c r="AI8" i="20"/>
  <c r="AG12" i="10" s="1"/>
  <c r="AI124" i="20"/>
  <c r="AC127" i="20"/>
  <c r="AC12" i="20"/>
  <c r="U16" i="10" s="1"/>
  <c r="AI154" i="20"/>
  <c r="AC85" i="20"/>
  <c r="AC15" i="20"/>
  <c r="AF10" i="20"/>
  <c r="S13" i="33"/>
  <c r="BY9" i="20"/>
  <c r="T13" i="33" s="1"/>
  <c r="AE18" i="10"/>
  <c r="AH14" i="20"/>
  <c r="AF18" i="10" s="1"/>
  <c r="G21" i="32"/>
  <c r="BK17" i="20"/>
  <c r="M16" i="32"/>
  <c r="BG12" i="20"/>
  <c r="G11" i="10"/>
  <c r="V7" i="20"/>
  <c r="G13" i="33"/>
  <c r="BS9" i="20"/>
  <c r="S18" i="10"/>
  <c r="AB14" i="20"/>
  <c r="G20" i="32"/>
  <c r="BK16" i="20"/>
  <c r="AE20" i="10"/>
  <c r="AH16" i="20"/>
  <c r="G16" i="32"/>
  <c r="BK12" i="20"/>
  <c r="H16" i="32" s="1"/>
  <c r="Y19" i="33"/>
  <c r="CB15" i="20"/>
  <c r="Y19" i="10"/>
  <c r="AE15" i="20"/>
  <c r="G11" i="30"/>
  <c r="CI7" i="20"/>
  <c r="L11" i="30" s="1"/>
  <c r="M7" i="20"/>
  <c r="N7" i="20"/>
  <c r="N11" i="30" s="1"/>
  <c r="L7" i="20"/>
  <c r="S12" i="33"/>
  <c r="BY8" i="20"/>
  <c r="G17" i="30"/>
  <c r="N13" i="20"/>
  <c r="N17" i="30" s="1"/>
  <c r="L13" i="20"/>
  <c r="K17" i="30" s="1"/>
  <c r="M13" i="20"/>
  <c r="CI13" i="20"/>
  <c r="L17" i="30" s="1"/>
  <c r="S14" i="33"/>
  <c r="BY10" i="20"/>
  <c r="E10" i="32"/>
  <c r="BL6" i="20"/>
  <c r="G21" i="10"/>
  <c r="V17" i="20"/>
  <c r="Y15" i="33"/>
  <c r="CB11" i="20"/>
  <c r="Z15" i="33" s="1"/>
  <c r="AE17" i="10"/>
  <c r="AH13" i="20"/>
  <c r="K11" i="10"/>
  <c r="Z7" i="20"/>
  <c r="K14" i="32"/>
  <c r="BH10" i="20"/>
  <c r="Q12" i="33"/>
  <c r="BZ8" i="20"/>
  <c r="U12" i="33" s="1"/>
  <c r="AE12" i="10"/>
  <c r="AH8" i="20"/>
  <c r="Y20" i="10"/>
  <c r="AE16" i="20"/>
  <c r="Y20" i="33"/>
  <c r="CB16" i="20"/>
  <c r="S19" i="10"/>
  <c r="AB15" i="20"/>
  <c r="T19" i="10" s="1"/>
  <c r="G19" i="32"/>
  <c r="BK15" i="20"/>
  <c r="K12" i="32"/>
  <c r="BH8" i="20"/>
  <c r="S11" i="33"/>
  <c r="BY7" i="20"/>
  <c r="G20" i="10"/>
  <c r="V16" i="20"/>
  <c r="H20" i="10" s="1"/>
  <c r="CI30" i="20"/>
  <c r="M30" i="20"/>
  <c r="N30" i="20"/>
  <c r="L30" i="20"/>
  <c r="W12" i="20"/>
  <c r="CI132" i="20"/>
  <c r="L132" i="20"/>
  <c r="M132" i="20"/>
  <c r="N132" i="20"/>
  <c r="N153" i="20"/>
  <c r="M153" i="20"/>
  <c r="L153" i="20"/>
  <c r="CI153" i="20"/>
  <c r="W33" i="20"/>
  <c r="W125" i="20"/>
  <c r="AF40" i="20"/>
  <c r="AC123" i="20"/>
  <c r="AC121" i="20"/>
  <c r="AI128" i="20"/>
  <c r="W152" i="20"/>
  <c r="W154" i="20"/>
  <c r="L168" i="20"/>
  <c r="N168" i="20"/>
  <c r="M168" i="20"/>
  <c r="CI168" i="20"/>
  <c r="W167" i="20"/>
  <c r="W127" i="20"/>
  <c r="W36" i="20"/>
  <c r="AF83" i="20"/>
  <c r="L155" i="20"/>
  <c r="CI155" i="20"/>
  <c r="N155" i="20"/>
  <c r="M155" i="20"/>
  <c r="AF9" i="20"/>
  <c r="CI33" i="20"/>
  <c r="L33" i="20"/>
  <c r="M33" i="20"/>
  <c r="N33" i="20"/>
  <c r="CI79" i="20"/>
  <c r="M79" i="20"/>
  <c r="N79" i="20"/>
  <c r="L79" i="20"/>
  <c r="W77" i="20"/>
  <c r="AI123" i="20"/>
  <c r="AF150" i="20"/>
  <c r="AC174" i="20"/>
  <c r="CI38" i="20"/>
  <c r="L38" i="20"/>
  <c r="N38" i="20"/>
  <c r="M38" i="20"/>
  <c r="AF155" i="20"/>
  <c r="AI7" i="20"/>
  <c r="S10" i="10"/>
  <c r="AB6" i="20"/>
  <c r="T10" i="10" s="1"/>
  <c r="G13" i="10"/>
  <c r="V9" i="20"/>
  <c r="H13" i="10" s="1"/>
  <c r="W18" i="33"/>
  <c r="CC14" i="20"/>
  <c r="G18" i="10"/>
  <c r="V14" i="20"/>
  <c r="Q10" i="33"/>
  <c r="BZ6" i="20"/>
  <c r="Y16" i="10"/>
  <c r="AE12" i="20"/>
  <c r="Z16" i="10" s="1"/>
  <c r="Y12" i="10"/>
  <c r="AE8" i="20"/>
  <c r="E16" i="32"/>
  <c r="BL12" i="20"/>
  <c r="Q15" i="33"/>
  <c r="BZ11" i="20"/>
  <c r="U15" i="33" s="1"/>
  <c r="Q19" i="33"/>
  <c r="BZ15" i="20"/>
  <c r="U19" i="33" s="1"/>
  <c r="E11" i="32"/>
  <c r="BL7" i="20"/>
  <c r="E11" i="33"/>
  <c r="BT7" i="20"/>
  <c r="G20" i="30"/>
  <c r="L16" i="20"/>
  <c r="K20" i="30" s="1"/>
  <c r="M16" i="20"/>
  <c r="CI16" i="20"/>
  <c r="L20" i="30" s="1"/>
  <c r="N16" i="20"/>
  <c r="M20" i="10"/>
  <c r="Y16" i="20"/>
  <c r="W12" i="33"/>
  <c r="CC8" i="20"/>
  <c r="M21" i="10"/>
  <c r="Y17" i="20"/>
  <c r="G19" i="30"/>
  <c r="CI15" i="20"/>
  <c r="N15" i="20"/>
  <c r="L15" i="20"/>
  <c r="M15" i="20"/>
  <c r="K20" i="32"/>
  <c r="BH16" i="20"/>
  <c r="O20" i="32" s="1"/>
  <c r="K18" i="10"/>
  <c r="Z14" i="20"/>
  <c r="O18" i="10" s="1"/>
  <c r="G12" i="30"/>
  <c r="CI8" i="20"/>
  <c r="L8" i="20"/>
  <c r="N8" i="20"/>
  <c r="M8" i="20"/>
  <c r="G12" i="33"/>
  <c r="BS8" i="20"/>
  <c r="G10" i="30"/>
  <c r="CI6" i="20"/>
  <c r="L6" i="20"/>
  <c r="N6" i="20"/>
  <c r="M6" i="20"/>
  <c r="M20" i="33"/>
  <c r="BV16" i="20"/>
  <c r="N20" i="33" s="1"/>
  <c r="AE11" i="10"/>
  <c r="AH7" i="20"/>
  <c r="M12" i="32"/>
  <c r="BG8" i="20"/>
  <c r="K11" i="33"/>
  <c r="BW7" i="20"/>
  <c r="L174" i="20"/>
  <c r="M174" i="20"/>
  <c r="CI174" i="20"/>
  <c r="N174" i="20"/>
  <c r="L149" i="20"/>
  <c r="M149" i="20"/>
  <c r="CI149" i="20"/>
  <c r="N149" i="20"/>
  <c r="W147" i="20"/>
  <c r="CI124" i="20"/>
  <c r="M124" i="20"/>
  <c r="L124" i="20"/>
  <c r="N124" i="20"/>
  <c r="W126" i="20"/>
  <c r="AI75" i="20"/>
  <c r="AF167" i="20"/>
  <c r="AC173" i="20"/>
  <c r="AI37" i="20"/>
  <c r="AF78" i="20"/>
  <c r="AC129" i="20"/>
  <c r="CI146" i="20"/>
  <c r="M146" i="20"/>
  <c r="L146" i="20"/>
  <c r="N146" i="20"/>
  <c r="AC172" i="20"/>
  <c r="AC35" i="20"/>
  <c r="AI151" i="20"/>
  <c r="AF37" i="20"/>
  <c r="AI130" i="20"/>
  <c r="AC10" i="20"/>
  <c r="AI11" i="20"/>
  <c r="AC86" i="20"/>
  <c r="AC177" i="20"/>
  <c r="Y18" i="33"/>
  <c r="CB14" i="20"/>
  <c r="G10" i="10"/>
  <c r="V6" i="20"/>
  <c r="AE13" i="10"/>
  <c r="AH9" i="20"/>
  <c r="AE19" i="10"/>
  <c r="AH15" i="20"/>
  <c r="AF19" i="10" s="1"/>
  <c r="M10" i="32"/>
  <c r="BG6" i="20"/>
  <c r="M21" i="32"/>
  <c r="BG17" i="20"/>
  <c r="K15" i="10"/>
  <c r="Z11" i="20"/>
  <c r="K18" i="32"/>
  <c r="BH14" i="20"/>
  <c r="O18" i="32" s="1"/>
  <c r="E20" i="32"/>
  <c r="BL16" i="20"/>
  <c r="Y21" i="10"/>
  <c r="AE17" i="20"/>
  <c r="M15" i="32"/>
  <c r="BG11" i="20"/>
  <c r="S20" i="33"/>
  <c r="BY16" i="20"/>
  <c r="T20" i="33" s="1"/>
  <c r="E15" i="32"/>
  <c r="BL11" i="20"/>
  <c r="E17" i="33"/>
  <c r="BT13" i="20"/>
  <c r="G11" i="32"/>
  <c r="BK7" i="20"/>
  <c r="Q11" i="33"/>
  <c r="BZ7" i="20"/>
  <c r="U11" i="33" s="1"/>
  <c r="G18" i="30"/>
  <c r="M14" i="20"/>
  <c r="N14" i="20"/>
  <c r="N18" i="30" s="1"/>
  <c r="CI14" i="20"/>
  <c r="L14" i="20"/>
  <c r="AC14" i="20"/>
  <c r="M14" i="32"/>
  <c r="BG10" i="20"/>
  <c r="E13" i="33"/>
  <c r="BT9" i="20"/>
  <c r="K10" i="33"/>
  <c r="BW6" i="20"/>
  <c r="M15" i="33"/>
  <c r="BV11" i="20"/>
  <c r="G19" i="33"/>
  <c r="BS15" i="20"/>
  <c r="H19" i="33" s="1"/>
  <c r="Y11" i="33"/>
  <c r="CB7" i="20"/>
  <c r="K13" i="10"/>
  <c r="Z9" i="20"/>
  <c r="AE21" i="10"/>
  <c r="AH17" i="20"/>
  <c r="K17" i="33"/>
  <c r="BW13" i="20"/>
  <c r="O17" i="33" s="1"/>
  <c r="K12" i="33"/>
  <c r="BW8" i="20"/>
  <c r="M152" i="20"/>
  <c r="L152" i="20"/>
  <c r="N152" i="20"/>
  <c r="CI152" i="20"/>
  <c r="CI34" i="20"/>
  <c r="L34" i="20"/>
  <c r="M34" i="20"/>
  <c r="N34" i="20"/>
  <c r="AI129" i="20"/>
  <c r="AC11" i="20"/>
  <c r="AI78" i="20"/>
  <c r="CI145" i="20"/>
  <c r="N145" i="20"/>
  <c r="M145" i="20"/>
  <c r="L145" i="20"/>
  <c r="L29" i="20"/>
  <c r="M29" i="20"/>
  <c r="N29" i="20"/>
  <c r="CI29" i="20"/>
  <c r="AF174" i="20"/>
  <c r="CI78" i="20"/>
  <c r="L78" i="20"/>
  <c r="M78" i="20"/>
  <c r="N78" i="20"/>
  <c r="AC32" i="20"/>
  <c r="N169" i="20"/>
  <c r="L169" i="20"/>
  <c r="M169" i="20"/>
  <c r="CI169" i="20"/>
  <c r="AI170" i="20"/>
  <c r="AI155" i="20"/>
  <c r="AC9" i="20"/>
  <c r="AC124" i="20"/>
  <c r="AF145" i="20"/>
  <c r="M121" i="20"/>
  <c r="CI121" i="20"/>
  <c r="N121" i="20"/>
  <c r="L121" i="20"/>
  <c r="AF152" i="20"/>
  <c r="W39" i="20"/>
  <c r="AC132" i="20"/>
  <c r="W10" i="20"/>
  <c r="AF149" i="20"/>
  <c r="AI81" i="20"/>
  <c r="AI152" i="20"/>
  <c r="AI40" i="20"/>
  <c r="AI39" i="20"/>
  <c r="W155" i="20"/>
  <c r="L176" i="20"/>
  <c r="CI176" i="20"/>
  <c r="N176" i="20"/>
  <c r="M176" i="20"/>
  <c r="AF11" i="20"/>
  <c r="AI15" i="20"/>
  <c r="AG19" i="10" s="1"/>
  <c r="AC176" i="20"/>
  <c r="K16" i="10"/>
  <c r="Z12" i="20"/>
  <c r="O16" i="10" s="1"/>
  <c r="Y10" i="10"/>
  <c r="AE6" i="20"/>
  <c r="G17" i="32"/>
  <c r="BK13" i="20"/>
  <c r="K15" i="32"/>
  <c r="BH11" i="20"/>
  <c r="O15" i="32" s="1"/>
  <c r="G10" i="32"/>
  <c r="BK6" i="20"/>
  <c r="H10" i="32" s="1"/>
  <c r="M19" i="32"/>
  <c r="BG15" i="20"/>
  <c r="G15" i="32"/>
  <c r="BK11" i="20"/>
  <c r="K20" i="10"/>
  <c r="Z16" i="20"/>
  <c r="O20" i="10" s="1"/>
  <c r="E21" i="33"/>
  <c r="BT17" i="20"/>
  <c r="I21" i="33" s="1"/>
  <c r="S15" i="33"/>
  <c r="BY11" i="20"/>
  <c r="K16" i="33"/>
  <c r="BW12" i="20"/>
  <c r="S17" i="33"/>
  <c r="BY13" i="20"/>
  <c r="Q17" i="33"/>
  <c r="BZ13" i="20"/>
  <c r="U17" i="33" s="1"/>
  <c r="E14" i="32"/>
  <c r="BL10" i="20"/>
  <c r="K11" i="32"/>
  <c r="BH7" i="20"/>
  <c r="M20" i="32"/>
  <c r="BG16" i="20"/>
  <c r="Y17" i="10"/>
  <c r="AE13" i="20"/>
  <c r="Z17" i="10" s="1"/>
  <c r="M16" i="33"/>
  <c r="BV12" i="20"/>
  <c r="M12" i="10"/>
  <c r="Y8" i="20"/>
  <c r="AE15" i="10"/>
  <c r="AH11" i="20"/>
  <c r="AF15" i="10" s="1"/>
  <c r="K19" i="10"/>
  <c r="Z15" i="20"/>
  <c r="O19" i="10" s="1"/>
  <c r="I14" i="30"/>
  <c r="K10" i="20"/>
  <c r="Y14" i="33"/>
  <c r="CB10" i="20"/>
  <c r="W11" i="33"/>
  <c r="CC7" i="20"/>
  <c r="M14" i="10"/>
  <c r="Y10" i="20"/>
  <c r="N14" i="10" s="1"/>
  <c r="G15" i="10"/>
  <c r="V11" i="20"/>
  <c r="W15" i="33"/>
  <c r="CC11" i="20"/>
  <c r="G14" i="10"/>
  <c r="V10" i="20"/>
  <c r="M16" i="10"/>
  <c r="Y12" i="20"/>
  <c r="N16" i="10" s="1"/>
  <c r="Q18" i="33"/>
  <c r="BZ14" i="20"/>
  <c r="K13" i="33"/>
  <c r="BW9" i="20"/>
  <c r="S16" i="10"/>
  <c r="AB12" i="20"/>
  <c r="T16" i="10" s="1"/>
  <c r="N35" i="20"/>
  <c r="L35" i="20"/>
  <c r="M35" i="20"/>
  <c r="CI35" i="20"/>
  <c r="N83" i="20"/>
  <c r="L83" i="20"/>
  <c r="M83" i="20"/>
  <c r="CI83" i="20"/>
  <c r="L127" i="20"/>
  <c r="M127" i="20"/>
  <c r="CI127" i="20"/>
  <c r="N127" i="20"/>
  <c r="L75" i="20"/>
  <c r="N75" i="20"/>
  <c r="CI75" i="20"/>
  <c r="M75" i="20"/>
  <c r="AI32" i="20"/>
  <c r="CI31" i="20"/>
  <c r="N31" i="20"/>
  <c r="L31" i="20"/>
  <c r="M31" i="20"/>
  <c r="AF30" i="20"/>
  <c r="CI175" i="20"/>
  <c r="M175" i="20"/>
  <c r="L175" i="20"/>
  <c r="N175" i="20"/>
  <c r="L36" i="20"/>
  <c r="M36" i="20"/>
  <c r="N36" i="20"/>
  <c r="CI36" i="20"/>
  <c r="W7" i="20"/>
  <c r="I11" i="10" s="1"/>
  <c r="AC147" i="20"/>
  <c r="AI148" i="20"/>
  <c r="AC146" i="20"/>
  <c r="AF16" i="20"/>
  <c r="W122" i="20"/>
  <c r="W34" i="20"/>
  <c r="L171" i="20"/>
  <c r="CI171" i="20"/>
  <c r="N171" i="20"/>
  <c r="M171" i="20"/>
  <c r="N167" i="20"/>
  <c r="M167" i="20"/>
  <c r="CI167" i="20"/>
  <c r="L167" i="20"/>
  <c r="AC82" i="20"/>
  <c r="L39" i="20"/>
  <c r="M39" i="20"/>
  <c r="CI39" i="20"/>
  <c r="N39" i="20"/>
  <c r="W17" i="20"/>
  <c r="AI79" i="20"/>
  <c r="CI32" i="20"/>
  <c r="N32" i="20"/>
  <c r="M32" i="20"/>
  <c r="L32" i="20"/>
  <c r="CI147" i="20"/>
  <c r="M147" i="20"/>
  <c r="L147" i="20"/>
  <c r="N147" i="20"/>
  <c r="AF31" i="20"/>
  <c r="AI31" i="20"/>
  <c r="AF76" i="20"/>
  <c r="AC126" i="20"/>
  <c r="AI34" i="20"/>
  <c r="W172" i="20"/>
  <c r="W29" i="20"/>
  <c r="AF129" i="20"/>
  <c r="AF38" i="20"/>
  <c r="AI9" i="20"/>
  <c r="AC8" i="20"/>
  <c r="AC16" i="20"/>
  <c r="U20" i="10" s="1"/>
  <c r="CI177" i="20"/>
  <c r="L177" i="20"/>
  <c r="N177" i="20"/>
  <c r="M177" i="20"/>
  <c r="S18" i="33"/>
  <c r="BY14" i="20"/>
  <c r="M10" i="33"/>
  <c r="BV6" i="20"/>
  <c r="G18" i="32"/>
  <c r="BK14" i="20"/>
  <c r="H18" i="32" s="1"/>
  <c r="K21" i="32"/>
  <c r="BH17" i="20"/>
  <c r="W17" i="33"/>
  <c r="CC13" i="20"/>
  <c r="M11" i="32"/>
  <c r="BG7" i="20"/>
  <c r="N11" i="32" s="1"/>
  <c r="G10" i="33"/>
  <c r="BS6" i="20"/>
  <c r="H10" i="33" s="1"/>
  <c r="K17" i="10"/>
  <c r="Z13" i="20"/>
  <c r="I17" i="30"/>
  <c r="K13" i="20"/>
  <c r="M13" i="10"/>
  <c r="Y9" i="20"/>
  <c r="N13" i="10" s="1"/>
  <c r="K14" i="33"/>
  <c r="BW10" i="20"/>
  <c r="O14" i="33" s="1"/>
  <c r="G16" i="10"/>
  <c r="V12" i="20"/>
  <c r="S19" i="33"/>
  <c r="BY15" i="20"/>
  <c r="S12" i="10"/>
  <c r="AB8" i="20"/>
  <c r="T12" i="10" s="1"/>
  <c r="I18" i="30"/>
  <c r="K14" i="20"/>
  <c r="J18" i="30" s="1"/>
  <c r="W14" i="33"/>
  <c r="CC10" i="20"/>
  <c r="S17" i="10"/>
  <c r="AB13" i="20"/>
  <c r="G21" i="33"/>
  <c r="BS17" i="20"/>
  <c r="H21" i="33" s="1"/>
  <c r="M19" i="10"/>
  <c r="Y15" i="20"/>
  <c r="N19" i="10" s="1"/>
  <c r="K21" i="33"/>
  <c r="BW17" i="20"/>
  <c r="I12" i="30"/>
  <c r="K8" i="20"/>
  <c r="M12" i="33"/>
  <c r="BV8" i="20"/>
  <c r="G16" i="30"/>
  <c r="L12" i="20"/>
  <c r="K16" i="30" s="1"/>
  <c r="CI12" i="20"/>
  <c r="N12" i="20"/>
  <c r="M12" i="20"/>
  <c r="G21" i="30"/>
  <c r="N17" i="20"/>
  <c r="N21" i="30" s="1"/>
  <c r="CI17" i="20"/>
  <c r="L21" i="30" s="1"/>
  <c r="M17" i="20"/>
  <c r="L17" i="20"/>
  <c r="K21" i="30" s="1"/>
  <c r="W84" i="20"/>
  <c r="AI80" i="20"/>
  <c r="AI13" i="20"/>
  <c r="CI81" i="20"/>
  <c r="M81" i="20"/>
  <c r="L81" i="20"/>
  <c r="N81" i="20"/>
  <c r="W11" i="20"/>
  <c r="I15" i="10" s="1"/>
  <c r="AF147" i="20"/>
  <c r="AF35" i="20"/>
  <c r="W128" i="20"/>
  <c r="CI154" i="20"/>
  <c r="M154" i="20"/>
  <c r="L154" i="20"/>
  <c r="N154" i="20"/>
  <c r="W13" i="20"/>
  <c r="I17" i="10" s="1"/>
  <c r="AF126" i="20"/>
  <c r="CI173" i="20"/>
  <c r="N173" i="20"/>
  <c r="L173" i="20"/>
  <c r="M173" i="20"/>
  <c r="AC175" i="20"/>
  <c r="CI40" i="20"/>
  <c r="L40" i="20"/>
  <c r="M40" i="20"/>
  <c r="N40" i="20"/>
  <c r="M86" i="20"/>
  <c r="N86" i="20"/>
  <c r="CI86" i="20"/>
  <c r="L86" i="20"/>
  <c r="AF8" i="20"/>
  <c r="AI147" i="20"/>
  <c r="AI168" i="20"/>
  <c r="AF168" i="20"/>
  <c r="AC170" i="20"/>
  <c r="W171" i="20"/>
  <c r="W151" i="20"/>
  <c r="AF175" i="20"/>
  <c r="W132" i="20"/>
  <c r="W85" i="20"/>
  <c r="AF176" i="20"/>
  <c r="W8" i="20"/>
  <c r="AI17" i="20"/>
  <c r="AI86" i="20"/>
  <c r="AF13" i="20"/>
  <c r="AA17" i="10" s="1"/>
  <c r="AI176" i="20"/>
  <c r="AF12" i="20"/>
  <c r="M17" i="32"/>
  <c r="BG13" i="20"/>
  <c r="S13" i="10"/>
  <c r="AB9" i="20"/>
  <c r="Q20" i="33"/>
  <c r="BZ16" i="20"/>
  <c r="U20" i="33" s="1"/>
  <c r="M21" i="33"/>
  <c r="BV17" i="20"/>
  <c r="E19" i="33"/>
  <c r="BT15" i="20"/>
  <c r="G13" i="32"/>
  <c r="BK9" i="20"/>
  <c r="AE14" i="10"/>
  <c r="AH10" i="20"/>
  <c r="AF14" i="10" s="1"/>
  <c r="K10" i="32"/>
  <c r="BH6" i="20"/>
  <c r="Y15" i="10"/>
  <c r="AE11" i="20"/>
  <c r="S21" i="33"/>
  <c r="BY17" i="20"/>
  <c r="M17" i="33"/>
  <c r="BV13" i="20"/>
  <c r="K18" i="33"/>
  <c r="BW14" i="20"/>
  <c r="E12" i="33"/>
  <c r="BT8" i="20"/>
  <c r="M18" i="33"/>
  <c r="BV14" i="20"/>
  <c r="E21" i="32"/>
  <c r="BL17" i="20"/>
  <c r="I21" i="32" s="1"/>
  <c r="I20" i="30"/>
  <c r="K16" i="20"/>
  <c r="I15" i="30"/>
  <c r="K11" i="20"/>
  <c r="G20" i="33"/>
  <c r="BS16" i="20"/>
  <c r="E13" i="32"/>
  <c r="BL9" i="20"/>
  <c r="M13" i="32"/>
  <c r="BG9" i="20"/>
  <c r="Q14" i="33"/>
  <c r="BZ10" i="20"/>
  <c r="G15" i="30"/>
  <c r="N11" i="20"/>
  <c r="L11" i="20"/>
  <c r="CI11" i="20"/>
  <c r="L15" i="30" s="1"/>
  <c r="M11" i="20"/>
  <c r="M11" i="10"/>
  <c r="Y7" i="20"/>
  <c r="S15" i="10"/>
  <c r="AB11" i="20"/>
  <c r="G17" i="10"/>
  <c r="V13" i="20"/>
  <c r="I16" i="30"/>
  <c r="K12" i="20"/>
  <c r="K13" i="32"/>
  <c r="BH9" i="20"/>
  <c r="O13" i="32" s="1"/>
  <c r="S16" i="33"/>
  <c r="BY12" i="20"/>
  <c r="Q21" i="33"/>
  <c r="BZ17" i="20"/>
  <c r="E19" i="32"/>
  <c r="BL15" i="20"/>
  <c r="I19" i="32" s="1"/>
  <c r="W20" i="33"/>
  <c r="CC16" i="20"/>
  <c r="AA20" i="33" s="1"/>
  <c r="I19" i="30"/>
  <c r="K15" i="20"/>
  <c r="E15" i="33"/>
  <c r="BT11" i="20"/>
  <c r="G11" i="33"/>
  <c r="BS7" i="20"/>
  <c r="BY149" i="20"/>
  <c r="M129" i="20"/>
  <c r="N129" i="20"/>
  <c r="L129" i="20"/>
  <c r="CI129" i="20"/>
  <c r="CI148" i="20"/>
  <c r="L148" i="20"/>
  <c r="M148" i="20"/>
  <c r="N148" i="20"/>
  <c r="CI80" i="20"/>
  <c r="M80" i="20"/>
  <c r="L80" i="20"/>
  <c r="N80" i="20"/>
  <c r="CI151" i="20"/>
  <c r="L151" i="20"/>
  <c r="N151" i="20"/>
  <c r="M151" i="20"/>
  <c r="W78" i="20"/>
  <c r="AF17" i="20"/>
  <c r="AI33" i="20"/>
  <c r="W150" i="20"/>
  <c r="W145" i="20"/>
  <c r="AF85" i="20"/>
  <c r="W31" i="20"/>
  <c r="AF146" i="20"/>
  <c r="AC145" i="20"/>
  <c r="M170" i="20"/>
  <c r="N170" i="20"/>
  <c r="CI170" i="20"/>
  <c r="L170" i="20"/>
  <c r="AC144" i="20"/>
  <c r="AC149" i="20"/>
  <c r="W169" i="20"/>
  <c r="W81" i="20"/>
  <c r="AI83" i="20"/>
  <c r="W40" i="20"/>
  <c r="W9" i="20"/>
  <c r="CI37" i="20"/>
  <c r="M37" i="20"/>
  <c r="N37" i="20"/>
  <c r="L37" i="20"/>
  <c r="AF79" i="20"/>
  <c r="W79" i="20"/>
  <c r="CI122" i="20"/>
  <c r="L122" i="20"/>
  <c r="M122" i="20"/>
  <c r="N122" i="20"/>
  <c r="W121" i="20"/>
  <c r="W75" i="20"/>
  <c r="AI167" i="20"/>
  <c r="AC150" i="20"/>
  <c r="AI127" i="20"/>
  <c r="AI36" i="20"/>
  <c r="L85" i="20"/>
  <c r="CI85" i="20"/>
  <c r="N85" i="20"/>
  <c r="M85" i="20"/>
  <c r="AF15" i="20"/>
  <c r="AI12" i="20"/>
  <c r="AC155" i="20"/>
  <c r="AI16" i="20"/>
  <c r="W38" i="29"/>
  <c r="B30" i="31"/>
  <c r="X29" i="31"/>
  <c r="L29" i="31" s="1"/>
  <c r="R29" i="31"/>
  <c r="F29" i="31" s="1"/>
  <c r="Y29" i="31"/>
  <c r="M29" i="31" s="1"/>
  <c r="W29" i="31"/>
  <c r="K29" i="31" s="1"/>
  <c r="Z29" i="31"/>
  <c r="N29" i="31" s="1"/>
  <c r="S29" i="31"/>
  <c r="G29" i="31" s="1"/>
  <c r="U29" i="31"/>
  <c r="I29" i="31" s="1"/>
  <c r="AA29" i="31"/>
  <c r="O29" i="31" s="1"/>
  <c r="T29" i="31"/>
  <c r="H29" i="31" s="1"/>
  <c r="Q29" i="31"/>
  <c r="E29" i="31" s="1"/>
  <c r="X38" i="29"/>
  <c r="Y38" i="29"/>
  <c r="Z38" i="29"/>
  <c r="N32" i="32"/>
  <c r="K32" i="32"/>
  <c r="I32" i="32"/>
  <c r="E32" i="32"/>
  <c r="G32" i="32"/>
  <c r="M32" i="32"/>
  <c r="H32" i="32"/>
  <c r="O32" i="32"/>
  <c r="G39" i="29"/>
  <c r="Q39" i="29"/>
  <c r="E39" i="29"/>
  <c r="P39" i="29"/>
  <c r="H39" i="29"/>
  <c r="U39" i="29"/>
  <c r="O39" i="29"/>
  <c r="K39" i="29"/>
  <c r="J39" i="29"/>
  <c r="T39" i="29"/>
  <c r="S39" i="29"/>
  <c r="L39" i="29"/>
  <c r="H34" i="10"/>
  <c r="AA34" i="10"/>
  <c r="AG34" i="10"/>
  <c r="O34" i="10"/>
  <c r="Z34" i="10"/>
  <c r="U34" i="10"/>
  <c r="AF34" i="10"/>
  <c r="G34" i="10"/>
  <c r="Y34" i="10"/>
  <c r="I34" i="10"/>
  <c r="AC34" i="10"/>
  <c r="W34" i="10"/>
  <c r="AE34" i="10"/>
  <c r="E34" i="10"/>
  <c r="K34" i="10"/>
  <c r="S34" i="10"/>
  <c r="T34" i="10"/>
  <c r="M34" i="10"/>
  <c r="N34" i="10"/>
  <c r="Q34" i="10"/>
  <c r="U36" i="33"/>
  <c r="H36" i="33"/>
  <c r="Z36" i="33"/>
  <c r="I36" i="33"/>
  <c r="G36" i="33"/>
  <c r="Y36" i="33"/>
  <c r="N36" i="33"/>
  <c r="W36" i="33"/>
  <c r="AC36" i="33"/>
  <c r="AA36" i="33"/>
  <c r="K36" i="33"/>
  <c r="Q36" i="33"/>
  <c r="O36" i="33"/>
  <c r="E36" i="33"/>
  <c r="M36" i="33"/>
  <c r="T36" i="33"/>
  <c r="S36" i="33"/>
  <c r="E31" i="30"/>
  <c r="G31" i="30"/>
  <c r="M31" i="30"/>
  <c r="J31" i="30"/>
  <c r="L31" i="30"/>
  <c r="I31" i="30"/>
  <c r="K31" i="30"/>
  <c r="N31" i="30"/>
  <c r="N30" i="30"/>
  <c r="K30" i="30"/>
  <c r="G30" i="30"/>
  <c r="M30" i="30"/>
  <c r="L30" i="30"/>
  <c r="I30" i="30"/>
  <c r="J30" i="30"/>
  <c r="E30" i="30"/>
  <c r="G14" i="30"/>
  <c r="S14" i="29"/>
  <c r="E14" i="29"/>
  <c r="M18" i="10"/>
  <c r="L14" i="30"/>
  <c r="L18" i="30"/>
  <c r="L19" i="30"/>
  <c r="L12" i="30"/>
  <c r="L10" i="30"/>
  <c r="L13" i="30"/>
  <c r="L16" i="30"/>
  <c r="O15" i="33"/>
  <c r="AA14" i="33"/>
  <c r="AA15" i="33"/>
  <c r="U18" i="33"/>
  <c r="O13" i="33"/>
  <c r="O10" i="32"/>
  <c r="Y16" i="29"/>
  <c r="I18" i="33"/>
  <c r="I10" i="33"/>
  <c r="U21" i="33"/>
  <c r="E10" i="31"/>
  <c r="M38" i="29"/>
  <c r="B33" i="32"/>
  <c r="B32" i="30"/>
  <c r="B35" i="10"/>
  <c r="B40" i="29"/>
  <c r="B37" i="33"/>
  <c r="B31" i="31"/>
  <c r="Y21" i="29"/>
  <c r="Y27" i="29"/>
  <c r="Y25" i="29"/>
  <c r="Y26" i="29"/>
  <c r="Y23" i="29"/>
  <c r="Y24" i="29"/>
  <c r="Y28" i="29"/>
  <c r="Y22" i="29"/>
  <c r="AG18" i="10"/>
  <c r="AA10" i="10"/>
  <c r="AG10" i="10"/>
  <c r="AA17" i="33"/>
  <c r="I14" i="33"/>
  <c r="AA21" i="33"/>
  <c r="AA18" i="33"/>
  <c r="O18" i="33"/>
  <c r="U13" i="33"/>
  <c r="AA10" i="33"/>
  <c r="I14" i="32"/>
  <c r="O11" i="32"/>
  <c r="AA12" i="33"/>
  <c r="O10" i="33"/>
  <c r="O16" i="32"/>
  <c r="O14" i="32"/>
  <c r="U16" i="33"/>
  <c r="O11" i="33"/>
  <c r="O17" i="32"/>
  <c r="I20" i="33"/>
  <c r="I16" i="32"/>
  <c r="I15" i="32"/>
  <c r="I17" i="33"/>
  <c r="O20" i="33"/>
  <c r="I13" i="33"/>
  <c r="O12" i="33"/>
  <c r="O21" i="32"/>
  <c r="I19" i="33"/>
  <c r="I12" i="33"/>
  <c r="U10" i="33"/>
  <c r="I20" i="32"/>
  <c r="I17" i="32"/>
  <c r="O16" i="33"/>
  <c r="O19" i="33"/>
  <c r="AA16" i="33"/>
  <c r="I13" i="32"/>
  <c r="I11" i="32"/>
  <c r="U14" i="33"/>
  <c r="I11" i="33"/>
  <c r="I10" i="32"/>
  <c r="O19" i="32"/>
  <c r="O21" i="33"/>
  <c r="I12" i="32"/>
  <c r="AA13" i="33"/>
  <c r="AA11" i="33"/>
  <c r="I15" i="33"/>
  <c r="O12" i="32"/>
  <c r="U10" i="10"/>
  <c r="I18" i="10"/>
  <c r="U18" i="10"/>
  <c r="J20" i="30"/>
  <c r="M18" i="30"/>
  <c r="K18" i="30"/>
  <c r="O11" i="10"/>
  <c r="M16" i="30"/>
  <c r="N16" i="30"/>
  <c r="M21" i="30"/>
  <c r="U13" i="10"/>
  <c r="I14" i="10"/>
  <c r="I12" i="10"/>
  <c r="AG21" i="10"/>
  <c r="AG11" i="10"/>
  <c r="AA16" i="10"/>
  <c r="O12" i="10"/>
  <c r="J14" i="30"/>
  <c r="K12" i="30"/>
  <c r="N12" i="30"/>
  <c r="M12" i="30"/>
  <c r="M13" i="30"/>
  <c r="N13" i="30"/>
  <c r="U11" i="10"/>
  <c r="AG17" i="10"/>
  <c r="I19" i="10"/>
  <c r="AA20" i="10"/>
  <c r="I21" i="10"/>
  <c r="AA19" i="10"/>
  <c r="U14" i="10"/>
  <c r="AG16" i="10"/>
  <c r="AG15" i="10"/>
  <c r="AG20" i="10"/>
  <c r="J15" i="30"/>
  <c r="K11" i="30"/>
  <c r="M11" i="30"/>
  <c r="N19" i="30"/>
  <c r="M19" i="30"/>
  <c r="K19" i="30"/>
  <c r="O13" i="10"/>
  <c r="J17" i="30"/>
  <c r="M17" i="30"/>
  <c r="J16" i="30"/>
  <c r="N10" i="30"/>
  <c r="M10" i="30"/>
  <c r="K10" i="30"/>
  <c r="J19" i="30"/>
  <c r="J12" i="30"/>
  <c r="I16" i="10"/>
  <c r="AA21" i="10"/>
  <c r="AA12" i="10"/>
  <c r="AA13" i="10"/>
  <c r="AG14" i="10"/>
  <c r="AA11" i="10"/>
  <c r="AA15" i="10"/>
  <c r="U17" i="10"/>
  <c r="O21" i="10"/>
  <c r="AA18" i="10"/>
  <c r="O15" i="10"/>
  <c r="O14" i="10"/>
  <c r="I10" i="10"/>
  <c r="J21" i="30"/>
  <c r="O17" i="10"/>
  <c r="N15" i="30"/>
  <c r="K15" i="30"/>
  <c r="M15" i="30"/>
  <c r="M20" i="30"/>
  <c r="N20" i="30"/>
  <c r="M14" i="30"/>
  <c r="N14" i="30"/>
  <c r="K14" i="30"/>
  <c r="U15" i="10"/>
  <c r="I13" i="10"/>
  <c r="AG13" i="10"/>
  <c r="U12" i="10"/>
  <c r="U19" i="10"/>
  <c r="AA14" i="10"/>
  <c r="W12" i="29"/>
  <c r="X21" i="29"/>
  <c r="Z12" i="29"/>
  <c r="Y20" i="29"/>
  <c r="M10" i="29"/>
  <c r="X12" i="29"/>
  <c r="W13" i="29"/>
  <c r="Y12" i="29"/>
  <c r="M18" i="29"/>
  <c r="M16" i="31"/>
  <c r="I20" i="31"/>
  <c r="O15" i="31"/>
  <c r="F21" i="31"/>
  <c r="F20" i="31"/>
  <c r="L13" i="31"/>
  <c r="E16" i="31"/>
  <c r="M11" i="31"/>
  <c r="E15" i="31"/>
  <c r="N20" i="32"/>
  <c r="E17" i="31"/>
  <c r="F14" i="31"/>
  <c r="M15" i="31"/>
  <c r="O14" i="31"/>
  <c r="I14" i="31"/>
  <c r="L14" i="31"/>
  <c r="X28" i="29"/>
  <c r="G15" i="31"/>
  <c r="G21" i="31"/>
  <c r="N14" i="31"/>
  <c r="E20" i="31"/>
  <c r="F11" i="31"/>
  <c r="O20" i="31"/>
  <c r="M23" i="29"/>
  <c r="K20" i="31"/>
  <c r="O18" i="31"/>
  <c r="F13" i="31"/>
  <c r="T15" i="10"/>
  <c r="L11" i="31"/>
  <c r="Z10" i="10"/>
  <c r="N10" i="31"/>
  <c r="G14" i="31"/>
  <c r="G20" i="31"/>
  <c r="T12" i="33"/>
  <c r="G10" i="31"/>
  <c r="H21" i="31"/>
  <c r="I19" i="31"/>
  <c r="O19" i="31"/>
  <c r="M20" i="31"/>
  <c r="T18" i="33"/>
  <c r="E19" i="31"/>
  <c r="W25" i="29"/>
  <c r="X23" i="29"/>
  <c r="X24" i="29"/>
  <c r="H19" i="31"/>
  <c r="M28" i="29"/>
  <c r="L18" i="31"/>
  <c r="F19" i="31"/>
  <c r="K19" i="31"/>
  <c r="I16" i="31"/>
  <c r="N19" i="31"/>
  <c r="O16" i="31"/>
  <c r="N18" i="31"/>
  <c r="M29" i="29"/>
  <c r="W27" i="29"/>
  <c r="X27" i="29"/>
  <c r="W23" i="29"/>
  <c r="X25" i="29"/>
  <c r="G11" i="31"/>
  <c r="Z22" i="29"/>
  <c r="N20" i="31"/>
  <c r="K18" i="31"/>
  <c r="Z27" i="29"/>
  <c r="AF12" i="10"/>
  <c r="T13" i="10"/>
  <c r="M12" i="31"/>
  <c r="Z19" i="10"/>
  <c r="Z18" i="33"/>
  <c r="H15" i="33"/>
  <c r="H16" i="31"/>
  <c r="G17" i="31"/>
  <c r="W29" i="29"/>
  <c r="F15" i="31"/>
  <c r="O11" i="31"/>
  <c r="F18" i="31"/>
  <c r="I17" i="31"/>
  <c r="K16" i="31"/>
  <c r="M14" i="31"/>
  <c r="I12" i="31"/>
  <c r="X29" i="29"/>
  <c r="L21" i="31"/>
  <c r="L19" i="31"/>
  <c r="N17" i="31"/>
  <c r="O12" i="31"/>
  <c r="E11" i="31"/>
  <c r="N11" i="33"/>
  <c r="N16" i="31"/>
  <c r="H18" i="33"/>
  <c r="O13" i="31"/>
  <c r="N21" i="31"/>
  <c r="H20" i="31"/>
  <c r="I10" i="31"/>
  <c r="E21" i="31"/>
  <c r="E13" i="31"/>
  <c r="H17" i="31"/>
  <c r="M25" i="29"/>
  <c r="K12" i="31"/>
  <c r="K11" i="31"/>
  <c r="N13" i="32"/>
  <c r="M22" i="29"/>
  <c r="N15" i="31"/>
  <c r="I11" i="31"/>
  <c r="Z29" i="29"/>
  <c r="N12" i="31"/>
  <c r="L17" i="31"/>
  <c r="I15" i="31"/>
  <c r="N15" i="32"/>
  <c r="M10" i="31"/>
  <c r="Z10" i="33"/>
  <c r="N13" i="31"/>
  <c r="N17" i="10"/>
  <c r="I13" i="31"/>
  <c r="G12" i="31"/>
  <c r="K21" i="31"/>
  <c r="I21" i="31"/>
  <c r="Z13" i="10"/>
  <c r="Z11" i="10"/>
  <c r="N16" i="33"/>
  <c r="O21" i="31"/>
  <c r="H17" i="32"/>
  <c r="K15" i="31"/>
  <c r="H12" i="10"/>
  <c r="T16" i="33"/>
  <c r="T21" i="33"/>
  <c r="N17" i="32"/>
  <c r="N18" i="10"/>
  <c r="N10" i="33"/>
  <c r="N10" i="10"/>
  <c r="K14" i="31"/>
  <c r="T17" i="33"/>
  <c r="T11" i="10"/>
  <c r="N14" i="33"/>
  <c r="X15" i="29"/>
  <c r="T14" i="33"/>
  <c r="G13" i="31"/>
  <c r="M13" i="31"/>
  <c r="Z26" i="29"/>
  <c r="N18" i="33"/>
  <c r="E12" i="31"/>
  <c r="H16" i="10"/>
  <c r="G16" i="31"/>
  <c r="Z11" i="33"/>
  <c r="T14" i="10"/>
  <c r="Z20" i="33"/>
  <c r="N12" i="32"/>
  <c r="M16" i="29"/>
  <c r="M21" i="29"/>
  <c r="Z24" i="29"/>
  <c r="M27" i="29"/>
  <c r="Z28" i="29"/>
  <c r="W24" i="29"/>
  <c r="M14" i="29"/>
  <c r="M17" i="29"/>
  <c r="Z25" i="29"/>
  <c r="M13" i="29"/>
  <c r="H12" i="31"/>
  <c r="X22" i="29"/>
  <c r="X26" i="29"/>
  <c r="W26" i="29"/>
  <c r="M26" i="29"/>
  <c r="W22" i="29"/>
  <c r="O10" i="31"/>
  <c r="F10" i="31"/>
  <c r="H18" i="31"/>
  <c r="M18" i="31"/>
  <c r="W28" i="29"/>
  <c r="N21" i="33"/>
  <c r="N15" i="33"/>
  <c r="N16" i="32"/>
  <c r="N17" i="33"/>
  <c r="G19" i="31"/>
  <c r="L12" i="31"/>
  <c r="G18" i="31"/>
  <c r="H13" i="33"/>
  <c r="E18" i="31"/>
  <c r="M21" i="31"/>
  <c r="F16" i="31"/>
  <c r="N18" i="32"/>
  <c r="Z21" i="29"/>
  <c r="H10" i="10"/>
  <c r="H21" i="32"/>
  <c r="AF13" i="10"/>
  <c r="H10" i="31"/>
  <c r="L10" i="31"/>
  <c r="K10" i="31"/>
  <c r="N10" i="32"/>
  <c r="N21" i="32"/>
  <c r="N19" i="32"/>
  <c r="F12" i="31"/>
  <c r="H13" i="32"/>
  <c r="T17" i="10"/>
  <c r="M19" i="31"/>
  <c r="Z21" i="33"/>
  <c r="N12" i="10"/>
  <c r="N19" i="33"/>
  <c r="Z15" i="10"/>
  <c r="H15" i="32"/>
  <c r="H11" i="10"/>
  <c r="L16" i="31"/>
  <c r="M20" i="29"/>
  <c r="AF21" i="10"/>
  <c r="K17" i="31"/>
  <c r="H15" i="31"/>
  <c r="H19" i="10"/>
  <c r="N11" i="31"/>
  <c r="H17" i="10"/>
  <c r="N21" i="10"/>
  <c r="Z23" i="29"/>
  <c r="Y19" i="29"/>
  <c r="AF16" i="10"/>
  <c r="Z14" i="10"/>
  <c r="Z21" i="10"/>
  <c r="Z20" i="10"/>
  <c r="Z12" i="10"/>
  <c r="T15" i="33"/>
  <c r="H17" i="33"/>
  <c r="H20" i="33"/>
  <c r="Z19" i="33"/>
  <c r="H13" i="31"/>
  <c r="H11" i="32"/>
  <c r="T11" i="33"/>
  <c r="T18" i="10"/>
  <c r="H16" i="33"/>
  <c r="L20" i="31"/>
  <c r="H18" i="10"/>
  <c r="H20" i="32"/>
  <c r="AF20" i="10"/>
  <c r="H14" i="31"/>
  <c r="H12" i="32"/>
  <c r="I18" i="31"/>
  <c r="E14" i="31"/>
  <c r="AF17" i="10"/>
  <c r="H14" i="10"/>
  <c r="AF11" i="10"/>
  <c r="H11" i="31"/>
  <c r="H21" i="10"/>
  <c r="W21" i="29"/>
  <c r="N20" i="10"/>
  <c r="N11" i="10"/>
  <c r="N14" i="32"/>
  <c r="Z14" i="33"/>
  <c r="H12" i="33"/>
  <c r="Y18" i="29"/>
  <c r="T20" i="10"/>
  <c r="O17" i="31"/>
  <c r="L15" i="31"/>
  <c r="K13" i="31"/>
  <c r="T19" i="33"/>
  <c r="H15" i="10"/>
  <c r="F17" i="31"/>
  <c r="M17" i="31"/>
  <c r="H19" i="32"/>
  <c r="N15" i="10"/>
  <c r="Z16" i="33"/>
  <c r="T21" i="10"/>
  <c r="H11" i="33"/>
  <c r="N12" i="33"/>
  <c r="M24" i="29"/>
  <c r="AA31" i="31" l="1"/>
  <c r="R31" i="31"/>
  <c r="F31" i="31" s="1"/>
  <c r="U31" i="31"/>
  <c r="Q31" i="31"/>
  <c r="S31" i="31"/>
  <c r="G31" i="31" s="1"/>
  <c r="Z31" i="31"/>
  <c r="N31" i="31" s="1"/>
  <c r="Y31" i="31"/>
  <c r="M31" i="31" s="1"/>
  <c r="X31" i="31"/>
  <c r="L31" i="31" s="1"/>
  <c r="T31" i="31"/>
  <c r="W31" i="31"/>
  <c r="K31" i="31" s="1"/>
  <c r="T30" i="31"/>
  <c r="H30" i="31" s="1"/>
  <c r="Q30" i="31"/>
  <c r="E30" i="31" s="1"/>
  <c r="R30" i="31"/>
  <c r="F30" i="31" s="1"/>
  <c r="Z30" i="31"/>
  <c r="N30" i="31" s="1"/>
  <c r="AA30" i="31"/>
  <c r="O30" i="31" s="1"/>
  <c r="Y30" i="31"/>
  <c r="M30" i="31" s="1"/>
  <c r="X30" i="31"/>
  <c r="L30" i="31" s="1"/>
  <c r="W30" i="31"/>
  <c r="K30" i="31" s="1"/>
  <c r="U30" i="31"/>
  <c r="I30" i="31" s="1"/>
  <c r="S30" i="31"/>
  <c r="G30" i="31" s="1"/>
  <c r="U40" i="29"/>
  <c r="G40" i="29"/>
  <c r="J40" i="29"/>
  <c r="T40" i="29"/>
  <c r="Q40" i="29"/>
  <c r="S40" i="29"/>
  <c r="P40" i="29"/>
  <c r="H40" i="29"/>
  <c r="E40" i="29"/>
  <c r="O40" i="29"/>
  <c r="K40" i="29"/>
  <c r="L40" i="29"/>
  <c r="O35" i="10"/>
  <c r="T35" i="10"/>
  <c r="K35" i="10"/>
  <c r="AC35" i="10"/>
  <c r="AF35" i="10"/>
  <c r="Q35" i="10"/>
  <c r="Y35" i="10"/>
  <c r="E35" i="10"/>
  <c r="M35" i="10"/>
  <c r="AE35" i="10"/>
  <c r="W35" i="10"/>
  <c r="Z35" i="10"/>
  <c r="S35" i="10"/>
  <c r="N35" i="10"/>
  <c r="AG35" i="10"/>
  <c r="G35" i="10"/>
  <c r="U35" i="10"/>
  <c r="AA35" i="10"/>
  <c r="I35" i="10"/>
  <c r="H35" i="10"/>
  <c r="E33" i="32"/>
  <c r="K33" i="32"/>
  <c r="O33" i="32"/>
  <c r="N33" i="32"/>
  <c r="H33" i="32"/>
  <c r="M33" i="32"/>
  <c r="I33" i="32"/>
  <c r="G33" i="32"/>
  <c r="M37" i="33"/>
  <c r="T37" i="33"/>
  <c r="U37" i="33"/>
  <c r="AA37" i="33"/>
  <c r="Q37" i="33"/>
  <c r="G37" i="33"/>
  <c r="Z37" i="33"/>
  <c r="I37" i="33"/>
  <c r="O37" i="33"/>
  <c r="N37" i="33"/>
  <c r="W37" i="33"/>
  <c r="E37" i="33"/>
  <c r="K37" i="33"/>
  <c r="S37" i="33"/>
  <c r="AC37" i="33"/>
  <c r="Y37" i="33"/>
  <c r="H37" i="33"/>
  <c r="M32" i="30"/>
  <c r="N32" i="30"/>
  <c r="L32" i="30"/>
  <c r="E32" i="30"/>
  <c r="K32" i="30"/>
  <c r="J32" i="30"/>
  <c r="G32" i="30"/>
  <c r="I32" i="30"/>
  <c r="M39" i="29"/>
  <c r="X39" i="29"/>
  <c r="Y39" i="29"/>
  <c r="W39" i="29"/>
  <c r="Z39" i="29"/>
  <c r="B41" i="29"/>
  <c r="K8" i="29" s="1"/>
  <c r="B32" i="31"/>
  <c r="O31" i="31"/>
  <c r="H31" i="31"/>
  <c r="I31" i="31"/>
  <c r="E31" i="31"/>
  <c r="B38" i="33"/>
  <c r="B36" i="10"/>
  <c r="B33" i="30"/>
  <c r="B34" i="32"/>
  <c r="Y14" i="29"/>
  <c r="W20" i="29"/>
  <c r="Y17" i="29"/>
  <c r="Y13" i="29"/>
  <c r="Y15" i="29"/>
  <c r="Z13" i="29"/>
  <c r="M11" i="29"/>
  <c r="Z20" i="29"/>
  <c r="X17" i="29"/>
  <c r="X20" i="29"/>
  <c r="M12" i="29"/>
  <c r="M15" i="29"/>
  <c r="X13" i="29"/>
  <c r="M19" i="29"/>
  <c r="Z16" i="29"/>
  <c r="Z17" i="29"/>
  <c r="W15" i="29"/>
  <c r="Z15" i="29"/>
  <c r="W19" i="29"/>
  <c r="X19" i="29"/>
  <c r="Z14" i="29"/>
  <c r="W17" i="29"/>
  <c r="Z19" i="29"/>
  <c r="X18" i="29"/>
  <c r="W14" i="29"/>
  <c r="W18" i="29"/>
  <c r="W16" i="29"/>
  <c r="X14" i="29"/>
  <c r="X16" i="29"/>
  <c r="Z18" i="29"/>
  <c r="S32" i="31" l="1"/>
  <c r="X32" i="31"/>
  <c r="Z32" i="31"/>
  <c r="W32" i="31"/>
  <c r="Q32" i="31"/>
  <c r="E32" i="31" s="1"/>
  <c r="U32" i="31"/>
  <c r="I32" i="31" s="1"/>
  <c r="R32" i="31"/>
  <c r="F32" i="31" s="1"/>
  <c r="T32" i="31"/>
  <c r="H32" i="31" s="1"/>
  <c r="Y32" i="31"/>
  <c r="AA32" i="31"/>
  <c r="U8" i="29"/>
  <c r="E7" i="29"/>
  <c r="U7" i="29"/>
  <c r="G8" i="29"/>
  <c r="S8" i="29"/>
  <c r="H8" i="29"/>
  <c r="Q7" i="29"/>
  <c r="U41" i="29"/>
  <c r="U9" i="29" s="1"/>
  <c r="O41" i="29"/>
  <c r="O9" i="29" s="1"/>
  <c r="K41" i="29"/>
  <c r="K9" i="29" s="1"/>
  <c r="J41" i="29"/>
  <c r="J9" i="29" s="1"/>
  <c r="L41" i="29"/>
  <c r="L9" i="29" s="1"/>
  <c r="T41" i="29"/>
  <c r="T9" i="29" s="1"/>
  <c r="H41" i="29"/>
  <c r="H9" i="29" s="1"/>
  <c r="S41" i="29"/>
  <c r="S9" i="29" s="1"/>
  <c r="G41" i="29"/>
  <c r="G9" i="29" s="1"/>
  <c r="Q41" i="29"/>
  <c r="Q9" i="29" s="1"/>
  <c r="E41" i="29"/>
  <c r="E9" i="29" s="1"/>
  <c r="P41" i="29"/>
  <c r="P9" i="29" s="1"/>
  <c r="J8" i="29"/>
  <c r="G7" i="29"/>
  <c r="O7" i="29"/>
  <c r="S7" i="29"/>
  <c r="P8" i="29"/>
  <c r="E8" i="29"/>
  <c r="L8" i="29"/>
  <c r="O8" i="29"/>
  <c r="T8" i="29"/>
  <c r="K7" i="29"/>
  <c r="P7" i="29"/>
  <c r="J7" i="29"/>
  <c r="L7" i="29"/>
  <c r="Q8" i="29"/>
  <c r="T7" i="29"/>
  <c r="Y7" i="29" s="1"/>
  <c r="H7" i="29"/>
  <c r="K36" i="10"/>
  <c r="S36" i="10"/>
  <c r="N36" i="10"/>
  <c r="AF36" i="10"/>
  <c r="G36" i="10"/>
  <c r="Y36" i="10"/>
  <c r="T36" i="10"/>
  <c r="M36" i="10"/>
  <c r="Z36" i="10"/>
  <c r="H36" i="10"/>
  <c r="AA36" i="10"/>
  <c r="AG36" i="10"/>
  <c r="AC36" i="10"/>
  <c r="O36" i="10"/>
  <c r="U36" i="10"/>
  <c r="Q36" i="10"/>
  <c r="I36" i="10"/>
  <c r="E36" i="10"/>
  <c r="W36" i="10"/>
  <c r="AE36" i="10"/>
  <c r="E34" i="32"/>
  <c r="K34" i="32"/>
  <c r="O34" i="32"/>
  <c r="N34" i="32"/>
  <c r="H34" i="32"/>
  <c r="M34" i="32"/>
  <c r="I34" i="32"/>
  <c r="G34" i="32"/>
  <c r="Y38" i="33"/>
  <c r="H38" i="33"/>
  <c r="N38" i="33"/>
  <c r="M38" i="33"/>
  <c r="U38" i="33"/>
  <c r="AC38" i="33"/>
  <c r="I38" i="33"/>
  <c r="Q38" i="33"/>
  <c r="O38" i="33"/>
  <c r="S38" i="33"/>
  <c r="E38" i="33"/>
  <c r="W38" i="33"/>
  <c r="G38" i="33"/>
  <c r="AA38" i="33"/>
  <c r="T38" i="33"/>
  <c r="Z38" i="33"/>
  <c r="K38" i="33"/>
  <c r="K33" i="30"/>
  <c r="J33" i="30"/>
  <c r="I33" i="30"/>
  <c r="E33" i="30"/>
  <c r="N33" i="30"/>
  <c r="G33" i="30"/>
  <c r="M33" i="30"/>
  <c r="L33" i="30"/>
  <c r="Z40" i="29"/>
  <c r="M40" i="29"/>
  <c r="W40" i="29"/>
  <c r="X40" i="29"/>
  <c r="Y40" i="29"/>
  <c r="B33" i="31"/>
  <c r="L32" i="31"/>
  <c r="G32" i="31"/>
  <c r="N32" i="31"/>
  <c r="O32" i="31"/>
  <c r="M32" i="31"/>
  <c r="K32" i="31"/>
  <c r="B37" i="10"/>
  <c r="B39" i="33"/>
  <c r="B35" i="32"/>
  <c r="B34" i="30"/>
  <c r="X7" i="29" l="1"/>
  <c r="W7" i="29"/>
  <c r="Z7" i="29"/>
  <c r="Z8" i="29"/>
  <c r="Z9" i="29"/>
  <c r="W8" i="29"/>
  <c r="Y8" i="29"/>
  <c r="M8" i="29"/>
  <c r="W9" i="29"/>
  <c r="X8" i="29"/>
  <c r="Y9" i="29"/>
  <c r="M7" i="29"/>
  <c r="M9" i="29"/>
  <c r="X9" i="29"/>
  <c r="N37" i="10"/>
  <c r="AG37" i="10"/>
  <c r="G37" i="10"/>
  <c r="U37" i="10"/>
  <c r="M37" i="10"/>
  <c r="AA37" i="10"/>
  <c r="W37" i="10"/>
  <c r="I37" i="10"/>
  <c r="O37" i="10"/>
  <c r="K37" i="10"/>
  <c r="H37" i="10"/>
  <c r="AC37" i="10"/>
  <c r="Q37" i="10"/>
  <c r="Y37" i="10"/>
  <c r="T37" i="10"/>
  <c r="Z37" i="10"/>
  <c r="S37" i="10"/>
  <c r="AF37" i="10"/>
  <c r="E37" i="10"/>
  <c r="AE37" i="10"/>
  <c r="Z33" i="31"/>
  <c r="N33" i="31" s="1"/>
  <c r="Q33" i="31"/>
  <c r="X33" i="31"/>
  <c r="L33" i="31" s="1"/>
  <c r="Y33" i="31"/>
  <c r="W33" i="31"/>
  <c r="K33" i="31" s="1"/>
  <c r="U33" i="31"/>
  <c r="I33" i="31" s="1"/>
  <c r="T33" i="31"/>
  <c r="H33" i="31" s="1"/>
  <c r="S33" i="31"/>
  <c r="G33" i="31" s="1"/>
  <c r="AA33" i="31"/>
  <c r="O33" i="31" s="1"/>
  <c r="R33" i="31"/>
  <c r="O35" i="32"/>
  <c r="N35" i="32"/>
  <c r="H35" i="32"/>
  <c r="M35" i="32"/>
  <c r="I35" i="32"/>
  <c r="G35" i="32"/>
  <c r="E35" i="32"/>
  <c r="K35" i="32"/>
  <c r="T39" i="33"/>
  <c r="AA39" i="33"/>
  <c r="Z39" i="33"/>
  <c r="W39" i="33"/>
  <c r="H39" i="33"/>
  <c r="AC39" i="33"/>
  <c r="O39" i="33"/>
  <c r="G39" i="33"/>
  <c r="Q39" i="33"/>
  <c r="U39" i="33"/>
  <c r="E39" i="33"/>
  <c r="N39" i="33"/>
  <c r="I39" i="33"/>
  <c r="S39" i="33"/>
  <c r="Y39" i="33"/>
  <c r="K39" i="33"/>
  <c r="M39" i="33"/>
  <c r="E34" i="30"/>
  <c r="J34" i="30"/>
  <c r="N34" i="30"/>
  <c r="G34" i="30"/>
  <c r="M34" i="30"/>
  <c r="I34" i="30"/>
  <c r="L34" i="30"/>
  <c r="K34" i="30"/>
  <c r="X41" i="29"/>
  <c r="Z41" i="29"/>
  <c r="Y41" i="29"/>
  <c r="B36" i="32"/>
  <c r="M41" i="29"/>
  <c r="B35" i="30"/>
  <c r="W41" i="29"/>
  <c r="B38" i="10"/>
  <c r="B40" i="33"/>
  <c r="B34" i="31"/>
  <c r="E33" i="31"/>
  <c r="F33" i="31"/>
  <c r="U38" i="10" l="1"/>
  <c r="Q38" i="10"/>
  <c r="I38" i="10"/>
  <c r="E38" i="10"/>
  <c r="W38" i="10"/>
  <c r="AE38" i="10"/>
  <c r="N38" i="10"/>
  <c r="AA38" i="10"/>
  <c r="K38" i="10"/>
  <c r="S38" i="10"/>
  <c r="AF38" i="10"/>
  <c r="G38" i="10"/>
  <c r="Y38" i="10"/>
  <c r="T38" i="10"/>
  <c r="M38" i="10"/>
  <c r="Z38" i="10"/>
  <c r="AG38" i="10"/>
  <c r="AC38" i="10"/>
  <c r="O38" i="10"/>
  <c r="H38" i="10"/>
  <c r="M33" i="31"/>
  <c r="U34" i="31"/>
  <c r="I34" i="31" s="1"/>
  <c r="T34" i="31"/>
  <c r="H34" i="31" s="1"/>
  <c r="S34" i="31"/>
  <c r="G34" i="31" s="1"/>
  <c r="AA34" i="31"/>
  <c r="Z34" i="31"/>
  <c r="W34" i="31"/>
  <c r="R34" i="31"/>
  <c r="Q34" i="31"/>
  <c r="E34" i="31" s="1"/>
  <c r="Y34" i="31"/>
  <c r="M34" i="31" s="1"/>
  <c r="X34" i="31"/>
  <c r="L34" i="31" s="1"/>
  <c r="N36" i="32"/>
  <c r="H36" i="32"/>
  <c r="M36" i="32"/>
  <c r="E36" i="32"/>
  <c r="G36" i="32"/>
  <c r="I36" i="32"/>
  <c r="K36" i="32"/>
  <c r="O36" i="32"/>
  <c r="O40" i="33"/>
  <c r="T40" i="33"/>
  <c r="H40" i="33"/>
  <c r="AC40" i="33"/>
  <c r="Q40" i="33"/>
  <c r="W40" i="33"/>
  <c r="Y40" i="33"/>
  <c r="S40" i="33"/>
  <c r="U40" i="33"/>
  <c r="E40" i="33"/>
  <c r="K40" i="33"/>
  <c r="I40" i="33"/>
  <c r="M40" i="33"/>
  <c r="G40" i="33"/>
  <c r="AA40" i="33"/>
  <c r="N40" i="33"/>
  <c r="Z40" i="33"/>
  <c r="AC8" i="33"/>
  <c r="E7" i="33"/>
  <c r="I7" i="33" s="1"/>
  <c r="L35" i="30"/>
  <c r="J35" i="30"/>
  <c r="K35" i="30"/>
  <c r="N35" i="30"/>
  <c r="G35" i="30"/>
  <c r="I35" i="30"/>
  <c r="E35" i="30"/>
  <c r="M35" i="30"/>
  <c r="B35" i="31"/>
  <c r="F34" i="31"/>
  <c r="K34" i="31"/>
  <c r="O34" i="31"/>
  <c r="B39" i="10"/>
  <c r="B41" i="33"/>
  <c r="Y7" i="33" s="1"/>
  <c r="B36" i="30"/>
  <c r="B37" i="32"/>
  <c r="Q7" i="33" l="1"/>
  <c r="U7" i="33" s="1"/>
  <c r="S7" i="33"/>
  <c r="K8" i="33"/>
  <c r="O8" i="33" s="1"/>
  <c r="Y8" i="33"/>
  <c r="Q39" i="10"/>
  <c r="Y39" i="10"/>
  <c r="E39" i="10"/>
  <c r="M39" i="10"/>
  <c r="AE39" i="10"/>
  <c r="AF39" i="10"/>
  <c r="Z39" i="10"/>
  <c r="S39" i="10"/>
  <c r="O39" i="10"/>
  <c r="N39" i="10"/>
  <c r="AG39" i="10"/>
  <c r="G39" i="10"/>
  <c r="U39" i="10"/>
  <c r="AA39" i="10"/>
  <c r="W39" i="10"/>
  <c r="I39" i="10"/>
  <c r="H39" i="10"/>
  <c r="K39" i="10"/>
  <c r="AC39" i="10"/>
  <c r="T39" i="10"/>
  <c r="N34" i="31"/>
  <c r="AA35" i="31"/>
  <c r="R35" i="31"/>
  <c r="F35" i="31" s="1"/>
  <c r="Z35" i="31"/>
  <c r="Q35" i="31"/>
  <c r="E35" i="31" s="1"/>
  <c r="Y35" i="31"/>
  <c r="M35" i="31" s="1"/>
  <c r="X35" i="31"/>
  <c r="L35" i="31" s="1"/>
  <c r="U35" i="31"/>
  <c r="I35" i="31" s="1"/>
  <c r="W35" i="31"/>
  <c r="T35" i="31"/>
  <c r="S35" i="31"/>
  <c r="M37" i="32"/>
  <c r="G37" i="32"/>
  <c r="I37" i="32"/>
  <c r="E37" i="32"/>
  <c r="K37" i="32"/>
  <c r="N37" i="32"/>
  <c r="H37" i="32"/>
  <c r="O37" i="32"/>
  <c r="T7" i="33"/>
  <c r="G7" i="33"/>
  <c r="H7" i="33" s="1"/>
  <c r="G41" i="33"/>
  <c r="G9" i="33" s="1"/>
  <c r="AA41" i="33"/>
  <c r="K41" i="33"/>
  <c r="K9" i="33" s="1"/>
  <c r="O41" i="33"/>
  <c r="U41" i="33"/>
  <c r="T41" i="33"/>
  <c r="I41" i="33"/>
  <c r="N41" i="33"/>
  <c r="H41" i="33"/>
  <c r="AC41" i="33"/>
  <c r="AC9" i="33" s="1"/>
  <c r="Q41" i="33"/>
  <c r="Q9" i="33" s="1"/>
  <c r="Y41" i="33"/>
  <c r="Y9" i="33" s="1"/>
  <c r="E41" i="33"/>
  <c r="E9" i="33" s="1"/>
  <c r="Z41" i="33"/>
  <c r="M41" i="33"/>
  <c r="M9" i="33" s="1"/>
  <c r="W41" i="33"/>
  <c r="W9" i="33" s="1"/>
  <c r="S41" i="33"/>
  <c r="S9" i="33" s="1"/>
  <c r="K7" i="33"/>
  <c r="O7" i="33" s="1"/>
  <c r="S8" i="33"/>
  <c r="Q8" i="33"/>
  <c r="U8" i="33" s="1"/>
  <c r="W7" i="33"/>
  <c r="AA7" i="33" s="1"/>
  <c r="G8" i="33"/>
  <c r="M7" i="33"/>
  <c r="W8" i="33"/>
  <c r="AA8" i="33" s="1"/>
  <c r="E8" i="33"/>
  <c r="I8" i="33" s="1"/>
  <c r="M8" i="33"/>
  <c r="N8" i="33" s="1"/>
  <c r="AC7" i="33"/>
  <c r="N36" i="30"/>
  <c r="E36" i="30"/>
  <c r="I36" i="30"/>
  <c r="G36" i="30"/>
  <c r="J36" i="30"/>
  <c r="M36" i="30"/>
  <c r="L36" i="30"/>
  <c r="K36" i="30"/>
  <c r="B40" i="10"/>
  <c r="B38" i="32"/>
  <c r="B37" i="30"/>
  <c r="B36" i="31"/>
  <c r="K35" i="31"/>
  <c r="O35" i="31"/>
  <c r="H35" i="31"/>
  <c r="U9" i="33" l="1"/>
  <c r="Z9" i="33"/>
  <c r="AA9" i="33"/>
  <c r="N9" i="33"/>
  <c r="Z8" i="33"/>
  <c r="T9" i="33"/>
  <c r="I9" i="33"/>
  <c r="O9" i="33"/>
  <c r="T40" i="10"/>
  <c r="M40" i="10"/>
  <c r="K40" i="10"/>
  <c r="S40" i="10"/>
  <c r="H40" i="10"/>
  <c r="AA40" i="10"/>
  <c r="AG40" i="10"/>
  <c r="AC40" i="10"/>
  <c r="O40" i="10"/>
  <c r="N40" i="10"/>
  <c r="U40" i="10"/>
  <c r="Q40" i="10"/>
  <c r="Z40" i="10"/>
  <c r="I40" i="10"/>
  <c r="E40" i="10"/>
  <c r="W40" i="10"/>
  <c r="AE40" i="10"/>
  <c r="AF40" i="10"/>
  <c r="G40" i="10"/>
  <c r="Y40" i="10"/>
  <c r="N35" i="31"/>
  <c r="X36" i="31"/>
  <c r="L36" i="31" s="1"/>
  <c r="W36" i="31"/>
  <c r="K36" i="31" s="1"/>
  <c r="U36" i="31"/>
  <c r="I36" i="31" s="1"/>
  <c r="Q36" i="31"/>
  <c r="E36" i="31" s="1"/>
  <c r="T36" i="31"/>
  <c r="H36" i="31" s="1"/>
  <c r="R36" i="31"/>
  <c r="F36" i="31" s="1"/>
  <c r="S36" i="31"/>
  <c r="G36" i="31" s="1"/>
  <c r="Z36" i="31"/>
  <c r="N36" i="31" s="1"/>
  <c r="Y36" i="31"/>
  <c r="M36" i="31" s="1"/>
  <c r="AA36" i="31"/>
  <c r="O36" i="31" s="1"/>
  <c r="G35" i="31"/>
  <c r="M38" i="32"/>
  <c r="N38" i="32"/>
  <c r="H38" i="32"/>
  <c r="G38" i="32"/>
  <c r="E38" i="32"/>
  <c r="K38" i="32"/>
  <c r="I38" i="32"/>
  <c r="O38" i="32"/>
  <c r="T8" i="33"/>
  <c r="H9" i="33"/>
  <c r="N7" i="33"/>
  <c r="H8" i="33"/>
  <c r="Z7" i="33"/>
  <c r="G37" i="30"/>
  <c r="N37" i="30"/>
  <c r="M37" i="30"/>
  <c r="L37" i="30"/>
  <c r="K37" i="30"/>
  <c r="I37" i="30"/>
  <c r="J37" i="30"/>
  <c r="E37" i="30"/>
  <c r="B39" i="32"/>
  <c r="B37" i="31"/>
  <c r="B38" i="30"/>
  <c r="B41" i="10"/>
  <c r="AA41" i="10" l="1"/>
  <c r="W41" i="10"/>
  <c r="W9" i="10" s="1"/>
  <c r="I41" i="10"/>
  <c r="G41" i="10"/>
  <c r="G9" i="10" s="1"/>
  <c r="O41" i="10"/>
  <c r="K41" i="10"/>
  <c r="K9" i="10" s="1"/>
  <c r="T41" i="10"/>
  <c r="AC41" i="10"/>
  <c r="AC9" i="10" s="1"/>
  <c r="Q41" i="10"/>
  <c r="Q9" i="10" s="1"/>
  <c r="Y41" i="10"/>
  <c r="Y9" i="10" s="1"/>
  <c r="N41" i="10"/>
  <c r="E41" i="10"/>
  <c r="E9" i="10" s="1"/>
  <c r="M41" i="10"/>
  <c r="M9" i="10" s="1"/>
  <c r="AE41" i="10"/>
  <c r="AE9" i="10" s="1"/>
  <c r="AF41" i="10"/>
  <c r="Z41" i="10"/>
  <c r="S41" i="10"/>
  <c r="S9" i="10" s="1"/>
  <c r="U41" i="10"/>
  <c r="AG41" i="10"/>
  <c r="H41" i="10"/>
  <c r="AC7" i="10"/>
  <c r="AG7" i="10" s="1"/>
  <c r="G7" i="10"/>
  <c r="K8" i="10"/>
  <c r="O8" i="10" s="1"/>
  <c r="AE7" i="10"/>
  <c r="Q8" i="10"/>
  <c r="U8" i="10" s="1"/>
  <c r="M8" i="10"/>
  <c r="AC8" i="10"/>
  <c r="AG8" i="10" s="1"/>
  <c r="Q7" i="10"/>
  <c r="U7" i="10" s="1"/>
  <c r="G8" i="10"/>
  <c r="Y7" i="10"/>
  <c r="E8" i="10"/>
  <c r="I8" i="10" s="1"/>
  <c r="W8" i="10"/>
  <c r="AA8" i="10" s="1"/>
  <c r="E7" i="10"/>
  <c r="I7" i="10" s="1"/>
  <c r="W7" i="10"/>
  <c r="AA7" i="10" s="1"/>
  <c r="AE8" i="10"/>
  <c r="Y8" i="10"/>
  <c r="S8" i="10"/>
  <c r="S7" i="10"/>
  <c r="T37" i="31"/>
  <c r="H37" i="31" s="1"/>
  <c r="S37" i="31"/>
  <c r="G37" i="31" s="1"/>
  <c r="AA37" i="31"/>
  <c r="O37" i="31" s="1"/>
  <c r="R37" i="31"/>
  <c r="F37" i="31" s="1"/>
  <c r="W37" i="31"/>
  <c r="K37" i="31" s="1"/>
  <c r="Z37" i="31"/>
  <c r="N37" i="31" s="1"/>
  <c r="Q37" i="31"/>
  <c r="E37" i="31" s="1"/>
  <c r="X37" i="31"/>
  <c r="L37" i="31" s="1"/>
  <c r="Y37" i="31"/>
  <c r="M37" i="31" s="1"/>
  <c r="U37" i="31"/>
  <c r="I37" i="31" s="1"/>
  <c r="G39" i="32"/>
  <c r="E39" i="32"/>
  <c r="K39" i="32"/>
  <c r="I39" i="32"/>
  <c r="O39" i="32"/>
  <c r="N39" i="32"/>
  <c r="H39" i="32"/>
  <c r="M39" i="32"/>
  <c r="I38" i="30"/>
  <c r="K38" i="30"/>
  <c r="E38" i="30"/>
  <c r="G38" i="30"/>
  <c r="N38" i="30"/>
  <c r="M38" i="30"/>
  <c r="L38" i="30"/>
  <c r="J38" i="30"/>
  <c r="B39" i="30"/>
  <c r="B38" i="31"/>
  <c r="B40" i="32"/>
  <c r="Z9" i="10" l="1"/>
  <c r="I9" i="10"/>
  <c r="AF9" i="10"/>
  <c r="Z8" i="10"/>
  <c r="H7" i="10"/>
  <c r="T8" i="10"/>
  <c r="AF8" i="10"/>
  <c r="N8" i="10"/>
  <c r="H8" i="10"/>
  <c r="N9" i="10"/>
  <c r="U9" i="10"/>
  <c r="AF7" i="10"/>
  <c r="AG9" i="10"/>
  <c r="T9" i="10"/>
  <c r="T7" i="10"/>
  <c r="Z7" i="10"/>
  <c r="O9" i="10"/>
  <c r="H9" i="10"/>
  <c r="AA9" i="10"/>
  <c r="Z38" i="31"/>
  <c r="N38" i="31" s="1"/>
  <c r="W38" i="31"/>
  <c r="K38" i="31" s="1"/>
  <c r="X38" i="31"/>
  <c r="L38" i="31" s="1"/>
  <c r="U38" i="31"/>
  <c r="I38" i="31" s="1"/>
  <c r="T38" i="31"/>
  <c r="H38" i="31" s="1"/>
  <c r="S38" i="31"/>
  <c r="R38" i="31"/>
  <c r="F38" i="31" s="1"/>
  <c r="Q38" i="31"/>
  <c r="E38" i="31" s="1"/>
  <c r="Y38" i="31"/>
  <c r="M38" i="31" s="1"/>
  <c r="AA38" i="31"/>
  <c r="O38" i="31" s="1"/>
  <c r="G40" i="32"/>
  <c r="E40" i="32"/>
  <c r="K40" i="32"/>
  <c r="O40" i="32"/>
  <c r="N40" i="32"/>
  <c r="H40" i="32"/>
  <c r="I40" i="32"/>
  <c r="M40" i="32"/>
  <c r="K7" i="32"/>
  <c r="G7" i="32"/>
  <c r="J39" i="30"/>
  <c r="E39" i="30"/>
  <c r="G39" i="30"/>
  <c r="K39" i="30"/>
  <c r="M39" i="30"/>
  <c r="N39" i="30"/>
  <c r="L39" i="30"/>
  <c r="I39" i="30"/>
  <c r="B40" i="30"/>
  <c r="B39" i="31"/>
  <c r="G38" i="31"/>
  <c r="B41" i="32"/>
  <c r="T39" i="31" l="1"/>
  <c r="H39" i="31" s="1"/>
  <c r="U39" i="31"/>
  <c r="I39" i="31" s="1"/>
  <c r="S39" i="31"/>
  <c r="G39" i="31" s="1"/>
  <c r="AA39" i="31"/>
  <c r="O39" i="31" s="1"/>
  <c r="R39" i="31"/>
  <c r="F39" i="31" s="1"/>
  <c r="Z39" i="31"/>
  <c r="W39" i="31"/>
  <c r="K39" i="31" s="1"/>
  <c r="Q39" i="31"/>
  <c r="E39" i="31" s="1"/>
  <c r="Y39" i="31"/>
  <c r="M39" i="31" s="1"/>
  <c r="X39" i="31"/>
  <c r="L39" i="31" s="1"/>
  <c r="O7" i="32"/>
  <c r="E41" i="32"/>
  <c r="E9" i="32" s="1"/>
  <c r="K41" i="32"/>
  <c r="K9" i="32" s="1"/>
  <c r="O41" i="32"/>
  <c r="N41" i="32"/>
  <c r="H41" i="32"/>
  <c r="I41" i="32"/>
  <c r="M41" i="32"/>
  <c r="M9" i="32" s="1"/>
  <c r="G41" i="32"/>
  <c r="G9" i="32" s="1"/>
  <c r="G8" i="32"/>
  <c r="M7" i="32"/>
  <c r="N7" i="32" s="1"/>
  <c r="M8" i="32"/>
  <c r="E7" i="32"/>
  <c r="I7" i="32" s="1"/>
  <c r="E8" i="32"/>
  <c r="I8" i="32" s="1"/>
  <c r="L40" i="30"/>
  <c r="N40" i="30"/>
  <c r="J40" i="30"/>
  <c r="K40" i="30"/>
  <c r="G40" i="30"/>
  <c r="E40" i="30"/>
  <c r="M40" i="30"/>
  <c r="I40" i="30"/>
  <c r="E7" i="30"/>
  <c r="I7" i="30"/>
  <c r="I8" i="30"/>
  <c r="B40" i="31"/>
  <c r="N39" i="31"/>
  <c r="B41" i="30"/>
  <c r="K8" i="32" l="1"/>
  <c r="O8" i="32" s="1"/>
  <c r="I9" i="32"/>
  <c r="H8" i="32"/>
  <c r="H9" i="32"/>
  <c r="N9" i="32"/>
  <c r="H7" i="32"/>
  <c r="S40" i="31"/>
  <c r="G40" i="31" s="1"/>
  <c r="Z40" i="31"/>
  <c r="N40" i="31" s="1"/>
  <c r="Q40" i="31"/>
  <c r="R40" i="31"/>
  <c r="F40" i="31" s="1"/>
  <c r="Y40" i="31"/>
  <c r="M40" i="31" s="1"/>
  <c r="AA40" i="31"/>
  <c r="O40" i="31" s="1"/>
  <c r="X40" i="31"/>
  <c r="L40" i="31" s="1"/>
  <c r="W40" i="31"/>
  <c r="K40" i="31" s="1"/>
  <c r="U40" i="31"/>
  <c r="I40" i="31" s="1"/>
  <c r="T40" i="31"/>
  <c r="H40" i="31" s="1"/>
  <c r="O9" i="32"/>
  <c r="E41" i="30"/>
  <c r="E9" i="30" s="1"/>
  <c r="K41" i="30"/>
  <c r="L41" i="30"/>
  <c r="N41" i="30"/>
  <c r="I41" i="30"/>
  <c r="I9" i="30" s="1"/>
  <c r="G41" i="30"/>
  <c r="M41" i="30"/>
  <c r="J41" i="30"/>
  <c r="G7" i="30"/>
  <c r="E8" i="30"/>
  <c r="G8" i="30"/>
  <c r="J8" i="30" s="1"/>
  <c r="B41" i="31"/>
  <c r="E40" i="31"/>
  <c r="N8" i="32" l="1"/>
  <c r="Z41" i="31"/>
  <c r="Z9" i="31" s="1"/>
  <c r="N9" i="31" s="1"/>
  <c r="W41" i="31"/>
  <c r="W9" i="31" s="1"/>
  <c r="K9" i="31" s="1"/>
  <c r="U41" i="31"/>
  <c r="U9" i="31" s="1"/>
  <c r="I9" i="31" s="1"/>
  <c r="Y41" i="31"/>
  <c r="Y9" i="31" s="1"/>
  <c r="M9" i="31" s="1"/>
  <c r="T41" i="31"/>
  <c r="T9" i="31" s="1"/>
  <c r="H9" i="31" s="1"/>
  <c r="S41" i="31"/>
  <c r="S9" i="31" s="1"/>
  <c r="G9" i="31" s="1"/>
  <c r="AA41" i="31"/>
  <c r="AA9" i="31" s="1"/>
  <c r="O9" i="31" s="1"/>
  <c r="R41" i="31"/>
  <c r="R9" i="31" s="1"/>
  <c r="F9" i="31" s="1"/>
  <c r="Q41" i="31"/>
  <c r="Q9" i="31" s="1"/>
  <c r="E9" i="31" s="1"/>
  <c r="X41" i="31"/>
  <c r="X9" i="31" s="1"/>
  <c r="L9" i="31" s="1"/>
  <c r="T8" i="31"/>
  <c r="H8" i="31" s="1"/>
  <c r="Q7" i="31"/>
  <c r="E7" i="31" s="1"/>
  <c r="S8" i="31"/>
  <c r="G8" i="31" s="1"/>
  <c r="X7" i="31"/>
  <c r="L7" i="31" s="1"/>
  <c r="U8" i="31"/>
  <c r="I8" i="31" s="1"/>
  <c r="T7" i="31"/>
  <c r="H7" i="31" s="1"/>
  <c r="Z8" i="31"/>
  <c r="N8" i="31" s="1"/>
  <c r="X8" i="31"/>
  <c r="L8" i="31" s="1"/>
  <c r="S7" i="31"/>
  <c r="G7" i="31" s="1"/>
  <c r="W7" i="31"/>
  <c r="K7" i="31" s="1"/>
  <c r="AA8" i="31"/>
  <c r="O8" i="31" s="1"/>
  <c r="Z7" i="31"/>
  <c r="N7" i="31" s="1"/>
  <c r="AA7" i="31"/>
  <c r="O7" i="31" s="1"/>
  <c r="U7" i="31"/>
  <c r="I7" i="31" s="1"/>
  <c r="R8" i="31"/>
  <c r="F8" i="31" s="1"/>
  <c r="Y8" i="31"/>
  <c r="M8" i="31" s="1"/>
  <c r="R7" i="31"/>
  <c r="F7" i="31" s="1"/>
  <c r="Q8" i="31"/>
  <c r="E8" i="31" s="1"/>
  <c r="Y7" i="31"/>
  <c r="M7" i="31" s="1"/>
  <c r="W8" i="31"/>
  <c r="K8" i="31" s="1"/>
  <c r="L7" i="30"/>
  <c r="K7" i="30"/>
  <c r="M7" i="30"/>
  <c r="N7" i="30"/>
  <c r="J7" i="30"/>
  <c r="M8" i="30"/>
  <c r="L8" i="30"/>
  <c r="N8" i="30"/>
  <c r="K8" i="30"/>
  <c r="G9" i="30"/>
  <c r="K41" i="31"/>
  <c r="I41" i="31"/>
  <c r="L41" i="31" l="1"/>
  <c r="F41" i="31"/>
  <c r="M41" i="31"/>
  <c r="H41" i="31"/>
  <c r="G41" i="31"/>
  <c r="N41" i="31"/>
  <c r="E41" i="31"/>
  <c r="O41" i="31"/>
  <c r="J9" i="30"/>
  <c r="L9" i="30"/>
  <c r="K9" i="30"/>
  <c r="M9" i="30"/>
  <c r="N9" i="30"/>
  <c r="K7" i="10" l="1"/>
  <c r="O7" i="10" s="1"/>
  <c r="M7" i="10"/>
  <c r="N7" i="10" l="1"/>
</calcChain>
</file>

<file path=xl/sharedStrings.xml><?xml version="1.0" encoding="utf-8"?>
<sst xmlns="http://schemas.openxmlformats.org/spreadsheetml/2006/main" count="5064" uniqueCount="984">
  <si>
    <t>ENG</t>
  </si>
  <si>
    <t>CCG name</t>
  </si>
  <si>
    <t>E38000130</t>
  </si>
  <si>
    <t>00L</t>
  </si>
  <si>
    <t>NHS Northumberland CCG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</si>
  <si>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</si>
  <si>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</si>
  <si>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</si>
  <si>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</si>
  <si>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</si>
  <si>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</si>
  <si>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</si>
  <si>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</si>
  <si>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</si>
  <si>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</si>
  <si>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</si>
  <si>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</si>
  <si>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</si>
  <si>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</si>
  <si>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</si>
  <si>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</si>
  <si>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</si>
  <si>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</si>
  <si>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</si>
  <si>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</si>
  <si>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</si>
  <si>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</si>
  <si>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</si>
  <si>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</si>
  <si>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</si>
  <si>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</si>
  <si>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</si>
  <si>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</si>
  <si>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</si>
  <si>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</si>
  <si>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</si>
  <si>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</si>
  <si>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</si>
  <si>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</si>
  <si>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</si>
  <si>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</si>
  <si>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</si>
  <si>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</si>
  <si>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</si>
  <si>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</si>
  <si>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</si>
  <si>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</si>
  <si>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</si>
  <si>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</si>
  <si>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</si>
  <si>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</si>
  <si>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</si>
  <si>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</si>
  <si>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</si>
  <si>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</si>
  <si>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</si>
  <si>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</si>
  <si>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</si>
  <si>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</si>
  <si>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</si>
  <si>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</si>
  <si>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</si>
  <si>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</si>
  <si>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</si>
  <si>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</si>
  <si>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</si>
  <si>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</si>
  <si>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</si>
  <si>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</si>
  <si>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</si>
  <si>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</si>
  <si>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</si>
  <si>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</si>
  <si>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</si>
  <si>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</si>
  <si>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</si>
  <si>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</si>
  <si>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</si>
  <si>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</si>
  <si>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</si>
  <si>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</si>
  <si>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</si>
  <si>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</si>
  <si>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</si>
  <si>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</si>
  <si>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</si>
  <si>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</si>
  <si>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</si>
  <si>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</si>
  <si>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</si>
  <si>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</si>
  <si>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</si>
  <si>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</si>
  <si>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</si>
  <si>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</si>
  <si>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</si>
  <si>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</si>
  <si>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</si>
  <si>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</si>
  <si>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</si>
  <si>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</si>
  <si>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</si>
  <si>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</si>
  <si>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</si>
  <si>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</si>
  <si>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</si>
  <si>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</si>
  <si>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</si>
  <si>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</si>
  <si>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</si>
  <si>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</si>
  <si>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</si>
  <si>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</si>
  <si>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</si>
  <si>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</si>
  <si>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</si>
  <si>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</si>
  <si>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</si>
  <si>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</si>
  <si>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</si>
  <si>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</si>
  <si>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</si>
  <si>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</si>
  <si>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</si>
  <si>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</si>
  <si>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</si>
  <si>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</si>
  <si>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</si>
  <si>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</si>
  <si>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</si>
  <si>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</si>
  <si>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</si>
  <si>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</si>
  <si>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</si>
  <si>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</si>
  <si>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</si>
  <si>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</si>
  <si>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</si>
  <si>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</si>
  <si>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</si>
  <si>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</si>
  <si>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</si>
  <si>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</si>
  <si>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</si>
  <si>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</si>
  <si>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</si>
  <si>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</si>
  <si>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</si>
  <si>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</si>
  <si>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</si>
  <si>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</si>
  <si>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</si>
  <si>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</si>
  <si>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</si>
  <si>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</si>
  <si>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</si>
  <si>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</si>
  <si>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</si>
  <si>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</si>
  <si>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</si>
  <si>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</si>
  <si>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</si>
  <si>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</si>
  <si>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</si>
  <si>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</si>
  <si>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</si>
  <si>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</si>
  <si>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</si>
  <si>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</si>
  <si>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</si>
  <si>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</si>
  <si>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</si>
  <si>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</si>
  <si>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</si>
  <si>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</si>
  <si>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</si>
  <si>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</si>
  <si>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</si>
  <si>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</si>
  <si>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</si>
  <si>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</si>
  <si>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</si>
  <si>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</si>
  <si>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</si>
  <si>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</si>
  <si>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</si>
  <si>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</si>
  <si>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</si>
  <si>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</si>
  <si>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</si>
  <si>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</si>
  <si>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</si>
  <si>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</si>
  <si>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</si>
  <si>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</si>
  <si>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</si>
  <si>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</si>
  <si>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</si>
  <si>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</si>
  <si>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</si>
  <si>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</si>
  <si>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</si>
  <si>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</si>
  <si>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</si>
  <si>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</si>
  <si>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</si>
  <si>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</si>
  <si>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</si>
  <si>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</si>
  <si>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</si>
  <si>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</si>
  <si>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</si>
  <si>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</si>
  <si>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</si>
  <si>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</si>
  <si>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</si>
  <si>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</si>
  <si>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</si>
  <si>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</si>
  <si>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</si>
  <si>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</si>
  <si>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</si>
  <si>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</si>
  <si>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</si>
  <si>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</si>
  <si>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</si>
  <si>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</si>
  <si>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</si>
  <si>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</si>
  <si>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</si>
  <si>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</si>
  <si>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</si>
  <si>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</si>
  <si>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</si>
  <si>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</si>
  <si>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</si>
  <si>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</si>
  <si>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</si>
  <si>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</si>
  <si>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</si>
  <si>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</si>
  <si>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</si>
  <si>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</si>
  <si>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</si>
  <si>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</si>
  <si>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</si>
  <si>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</si>
  <si>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</si>
  <si>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</si>
  <si>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</si>
  <si>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</si>
  <si>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</si>
  <si>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</si>
  <si>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</si>
  <si>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</si>
  <si>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</si>
  <si>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</si>
  <si>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</si>
  <si>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</si>
  <si>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</si>
  <si>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</si>
  <si>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</si>
  <si>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</si>
  <si>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</si>
  <si>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</si>
  <si>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</si>
  <si>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</si>
  <si>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</si>
  <si>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</si>
  <si>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</si>
  <si>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</si>
  <si>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</si>
  <si>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</si>
  <si>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</si>
  <si>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</si>
  <si>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</si>
  <si>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</si>
  <si>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</si>
  <si>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</si>
  <si>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</si>
  <si>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</si>
  <si>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</si>
  <si>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</si>
  <si>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</si>
  <si>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</si>
  <si>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</si>
  <si>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</si>
  <si>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</si>
  <si>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</si>
  <si>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</si>
  <si>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</si>
  <si>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</si>
  <si>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</si>
  <si>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</si>
  <si>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</si>
  <si>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</si>
  <si>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</si>
  <si>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</si>
  <si>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</si>
  <si>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</si>
  <si>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</si>
  <si>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</si>
  <si>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</si>
  <si>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</si>
  <si>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</si>
  <si>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</si>
  <si>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</si>
  <si>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</si>
  <si>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</si>
  <si>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</si>
  <si>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</si>
  <si>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</si>
  <si>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</si>
  <si>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</si>
  <si>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</si>
  <si>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</si>
  <si>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</si>
  <si>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</si>
  <si>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</si>
  <si>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</si>
  <si>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</si>
  <si>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</si>
  <si>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</si>
  <si>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</si>
  <si>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</si>
  <si>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</si>
  <si>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</si>
  <si>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</si>
  <si>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</si>
  <si>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</si>
  <si>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</si>
  <si>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</si>
  <si>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</si>
  <si>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</si>
  <si>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</si>
  <si>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</si>
  <si>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</si>
  <si>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</si>
  <si>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</si>
  <si>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</si>
  <si>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</si>
  <si>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</si>
  <si>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</si>
  <si>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</si>
  <si>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</si>
  <si>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</si>
  <si>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</si>
  <si>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</si>
  <si>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</si>
  <si>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</si>
  <si>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</si>
  <si>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</si>
  <si>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</si>
  <si>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</si>
  <si>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</si>
  <si>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</si>
  <si>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</si>
  <si>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</si>
  <si>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</si>
  <si>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</si>
  <si>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</si>
  <si>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E38000215</t>
  </si>
  <si>
    <t>01H</t>
  </si>
  <si>
    <t>North West Ambulance Service</t>
  </si>
  <si>
    <t>E38000014</t>
  </si>
  <si>
    <t>00Q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</si>
  <si>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</si>
  <si>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</si>
  <si>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</si>
  <si>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</si>
  <si>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</si>
  <si>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</si>
  <si>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</si>
  <si>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</si>
  <si>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</si>
  <si>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</si>
  <si>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</si>
  <si>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</si>
  <si>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</si>
  <si>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</si>
  <si>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</si>
  <si>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</si>
  <si>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</si>
  <si>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</si>
  <si>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</si>
  <si>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</si>
  <si>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</si>
  <si>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</si>
  <si>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</si>
  <si>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</si>
  <si>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</si>
  <si>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</si>
  <si>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</si>
  <si>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</si>
  <si>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</si>
  <si>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</si>
  <si>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</si>
  <si>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</si>
  <si>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</si>
  <si>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</si>
  <si>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</si>
  <si>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</si>
  <si>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</si>
  <si>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</si>
  <si>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</si>
  <si>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</si>
  <si>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</si>
  <si>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</si>
  <si>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</si>
  <si>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</si>
  <si>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</si>
  <si>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</si>
  <si>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</si>
  <si>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</si>
  <si>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</si>
  <si>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</si>
  <si>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</si>
  <si>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</si>
  <si>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</si>
  <si>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</si>
  <si>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</si>
  <si>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</si>
  <si>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</si>
  <si>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</si>
  <si>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</si>
  <si>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</si>
  <si>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</si>
  <si>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</si>
  <si>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</si>
  <si>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</si>
  <si>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</si>
  <si>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</si>
  <si>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</si>
  <si>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</si>
  <si>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</si>
  <si>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</si>
  <si>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</si>
  <si>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</si>
  <si>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</si>
  <si>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</si>
  <si>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</si>
  <si>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</si>
  <si>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</si>
  <si>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</si>
  <si>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</si>
  <si>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</si>
  <si>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</si>
  <si>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</si>
  <si>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</si>
  <si>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</si>
  <si>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</si>
  <si>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</si>
  <si>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</si>
  <si>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</si>
  <si>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</si>
  <si>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</si>
  <si>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</si>
  <si>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</si>
  <si>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</si>
  <si>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</si>
  <si>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</si>
  <si>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</si>
  <si>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</si>
  <si>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</si>
  <si>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</si>
  <si>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</si>
  <si>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</si>
  <si>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</si>
  <si>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</si>
  <si>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</si>
  <si>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</si>
  <si>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</si>
  <si>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</si>
  <si>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</si>
  <si>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</si>
  <si>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</si>
  <si>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</si>
  <si>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</si>
  <si>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</si>
  <si>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</si>
  <si>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</si>
  <si>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</si>
  <si>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</si>
  <si>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</si>
  <si>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</si>
  <si>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</si>
  <si>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</si>
  <si>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</si>
  <si>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</si>
  <si>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</si>
  <si>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</si>
  <si>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</si>
  <si>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</si>
  <si>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</si>
  <si>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</si>
  <si>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</si>
  <si>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</si>
  <si>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</si>
  <si>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</si>
  <si>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</si>
  <si>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</si>
  <si>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</si>
  <si>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</si>
  <si>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</si>
  <si>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</si>
  <si>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</si>
  <si>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</si>
  <si>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</si>
  <si>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</si>
  <si>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</si>
  <si>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</si>
  <si>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</si>
  <si>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</si>
  <si>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</si>
  <si>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</si>
  <si>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</si>
  <si>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</si>
  <si>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</si>
  <si>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</si>
  <si>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</si>
  <si>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</si>
  <si>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</si>
  <si>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</si>
  <si>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</si>
  <si>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</si>
  <si>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</si>
  <si>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</si>
  <si>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</si>
  <si>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</si>
  <si>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</si>
  <si>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</si>
  <si>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</si>
  <si>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</si>
  <si>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</si>
  <si>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</si>
  <si>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</si>
  <si>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</si>
  <si>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</si>
  <si>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</si>
  <si>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</si>
  <si>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</si>
  <si>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</si>
  <si>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</si>
  <si>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</si>
  <si>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</si>
  <si>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</si>
  <si>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</si>
  <si>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</si>
  <si>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</si>
  <si>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</si>
  <si>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</si>
  <si>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</si>
  <si>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</si>
  <si>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</si>
  <si>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</si>
  <si>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</si>
  <si>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</si>
  <si>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</si>
  <si>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</si>
  <si>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</si>
  <si>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</si>
  <si>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</si>
  <si>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</si>
  <si>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</si>
  <si>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</si>
  <si>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</si>
  <si>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</si>
  <si>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</si>
  <si>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</si>
  <si>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</si>
  <si>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</si>
  <si>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</si>
  <si>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</si>
  <si>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</si>
  <si>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</si>
  <si>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</si>
  <si>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Ian Kay</t>
  </si>
  <si>
    <t>Room 5E24, Quarry House, Leeds LS2 7UE</t>
  </si>
  <si>
    <t>0113 825 4606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</si>
  <si>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</si>
  <si>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</si>
  <si>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</si>
  <si>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</si>
  <si>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</si>
  <si>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</si>
  <si>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</si>
  <si>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</si>
  <si>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</si>
  <si>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</si>
  <si>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</si>
  <si>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</si>
  <si>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</si>
  <si>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</si>
  <si>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</si>
  <si>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</si>
  <si>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</si>
  <si>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</si>
  <si>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</si>
  <si>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</si>
  <si>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</si>
  <si>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</si>
  <si>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</si>
  <si>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</si>
  <si>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</si>
  <si>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</si>
  <si>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</si>
  <si>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</si>
  <si>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</si>
  <si>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</si>
  <si>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</si>
  <si>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</si>
  <si>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</si>
  <si>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</si>
  <si>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</si>
  <si>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</si>
  <si>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</si>
  <si>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</si>
  <si>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</si>
  <si>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</si>
  <si>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</si>
  <si>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</si>
  <si>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</si>
  <si>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</si>
  <si>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</si>
  <si>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</si>
  <si>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</si>
  <si>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</si>
  <si>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</si>
  <si>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</si>
  <si>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</si>
  <si>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</si>
  <si>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</si>
  <si>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</si>
  <si>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</si>
  <si>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</si>
  <si>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</si>
  <si>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</si>
  <si>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</si>
  <si>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</si>
  <si>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</si>
  <si>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</si>
  <si>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</si>
  <si>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</si>
  <si>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</si>
  <si>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</si>
  <si>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</si>
  <si>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</si>
  <si>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</si>
  <si>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</si>
  <si>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</si>
  <si>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</si>
  <si>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</si>
  <si>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</si>
  <si>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</si>
  <si>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</si>
  <si>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</si>
  <si>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</si>
  <si>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</si>
  <si>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</si>
  <si>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</si>
  <si>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</si>
  <si>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</si>
  <si>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</si>
  <si>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</si>
  <si>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</si>
  <si>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</si>
  <si>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</si>
  <si>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</si>
  <si>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</si>
  <si>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</si>
  <si>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</si>
  <si>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</si>
  <si>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</si>
  <si>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</si>
  <si>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</si>
  <si>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</si>
  <si>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</si>
  <si>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</si>
  <si>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</si>
  <si>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</si>
  <si>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</si>
  <si>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</si>
  <si>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</si>
  <si>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</si>
  <si>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</si>
  <si>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</si>
  <si>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</si>
  <si>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</si>
  <si>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</si>
  <si>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</si>
  <si>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</si>
  <si>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</si>
  <si>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</si>
  <si>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</si>
  <si>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</si>
  <si>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</si>
  <si>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</si>
  <si>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</si>
  <si>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</si>
  <si>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</si>
  <si>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</si>
  <si>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</si>
  <si>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</si>
  <si>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</si>
  <si>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</si>
  <si>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</si>
  <si>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</si>
  <si>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</si>
  <si>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</si>
  <si>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</si>
  <si>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</si>
  <si>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</si>
  <si>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Incidents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</si>
  <si>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</si>
  <si>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</si>
  <si>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</si>
  <si>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</si>
  <si>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</si>
  <si>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</si>
  <si>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</si>
  <si>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</si>
  <si>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Mean (hour: min:sec)</t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</si>
  <si>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</si>
  <si>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</si>
  <si>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</si>
  <si>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</si>
  <si>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</si>
  <si>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</si>
  <si>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Total resources allocated</t>
  </si>
  <si>
    <t>Total resources arriving on scene</t>
  </si>
  <si>
    <t>Resources</t>
  </si>
  <si>
    <t>NoC, CPR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</si>
  <si>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</si>
  <si>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</si>
  <si>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</si>
  <si>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</si>
  <si>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</si>
  <si>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</si>
  <si>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</si>
  <si>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</si>
  <si>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</si>
  <si>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</si>
  <si>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</si>
  <si>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North West</t>
  </si>
  <si>
    <t>East of England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</si>
  <si>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</si>
  <si>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</si>
  <si>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</si>
  <si>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</si>
  <si>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</si>
  <si>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</si>
  <si>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</si>
  <si>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</si>
  <si>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</si>
  <si>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</si>
  <si>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</si>
  <si>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</si>
  <si>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</si>
  <si>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</si>
  <si>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</si>
  <si>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</si>
  <si>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</si>
  <si>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Back to Introduction</t>
  </si>
  <si>
    <t>Convey to ED</t>
  </si>
  <si>
    <t>Days</t>
  </si>
  <si>
    <t>Closed</t>
  </si>
  <si>
    <t>Referred</t>
  </si>
  <si>
    <t>Call back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</si>
  <si>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</si>
  <si>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</si>
  <si>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</si>
  <si>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</si>
  <si>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</si>
  <si>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</si>
  <si>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</si>
  <si>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</si>
  <si>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</si>
  <si>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</si>
  <si>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</si>
  <si>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</si>
  <si>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</si>
  <si>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</si>
  <si>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Isle of Wight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</si>
  <si>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</si>
  <si>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</si>
  <si>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</si>
  <si>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</si>
  <si>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</si>
  <si>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</si>
  <si>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</si>
  <si>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</si>
  <si>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</si>
  <si>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</si>
  <si>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</si>
  <si>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</si>
  <si>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</si>
  <si>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</si>
  <si>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</si>
  <si>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</si>
  <si>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</si>
  <si>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</si>
  <si>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</si>
  <si>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</si>
  <si>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</si>
  <si>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</si>
  <si>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</si>
  <si>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</si>
  <si>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</si>
  <si>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</si>
  <si>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</si>
  <si>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</si>
  <si>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</si>
  <si>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</si>
  <si>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</si>
  <si>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</si>
  <si>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</si>
  <si>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</si>
  <si>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</si>
  <si>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</si>
  <si>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</si>
  <si>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</si>
  <si>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</si>
  <si>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</si>
  <si>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</si>
  <si>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</si>
  <si>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</si>
  <si>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</si>
  <si>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</si>
  <si>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</si>
  <si>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r>
      <t>Call answer times (seconds)</t>
    </r>
    <r>
      <rPr>
        <vertAlign val="superscript"/>
        <sz val="10"/>
        <rFont val="Arial"/>
        <family val="2"/>
      </rPr>
      <t>2</t>
    </r>
  </si>
  <si>
    <t>denotes not available.</t>
  </si>
  <si>
    <t>MAY</t>
  </si>
  <si>
    <t>Concatenated</t>
  </si>
  <si>
    <t>H&amp;T</t>
  </si>
  <si>
    <t>2017-18 Aug-Mar</t>
  </si>
  <si>
    <t>Products for 90th centiles on graphs tab (N90)</t>
  </si>
  <si>
    <t>Category 1 calls identified with Nature of Call (NoC)</t>
  </si>
  <si>
    <t>Incidents where cardio-pulmonary resuscitation</t>
  </si>
  <si>
    <t>Incidents where a 1 to 4 hour response is agreed with a Healthcare Professional (HCP)</t>
  </si>
  <si>
    <t>Isle of Wight (IOW)</t>
  </si>
  <si>
    <t>About the Ambulance Quality Indicators (AQI)</t>
  </si>
  <si>
    <t>Ambulance Services in England supply both to NHS England, through the AmbSYS and AmbCO</t>
  </si>
  <si>
    <t>AmbSYS data collection from Ambulance Services</t>
  </si>
  <si>
    <t>collections respectively in the NHS Digital Strategic Data Collection System (SDCS),</t>
  </si>
  <si>
    <t>and formerly through the Unify2 system.</t>
  </si>
  <si>
    <t xml:space="preserve">Red 1 / Red 2 / Green categories operationally, and then assign each incident to the </t>
  </si>
  <si>
    <t>category used for each incident, rather than the new category assigned to.</t>
  </si>
  <si>
    <t>JUNE</t>
  </si>
  <si>
    <t>Start</t>
  </si>
  <si>
    <t>date</t>
  </si>
  <si>
    <t>JULY</t>
  </si>
  <si>
    <t>NHS England publishes monthly these Systems Indicators, other spreadsheets, a Statistical Note</t>
  </si>
  <si>
    <t>summarising the data, the specification for each data item, and other supporting material, at</t>
  </si>
  <si>
    <t>Medians</t>
  </si>
  <si>
    <t>Centiles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</si>
  <si>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</si>
  <si>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</si>
  <si>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</si>
  <si>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</si>
  <si>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</si>
  <si>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</si>
  <si>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</si>
  <si>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</si>
  <si>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Change</t>
  </si>
  <si>
    <t>EM</t>
  </si>
  <si>
    <t>EE</t>
  </si>
  <si>
    <t>L</t>
  </si>
  <si>
    <t>NE</t>
  </si>
  <si>
    <t>NW</t>
  </si>
  <si>
    <t>SC</t>
  </si>
  <si>
    <t>SEC</t>
  </si>
  <si>
    <t>SW</t>
  </si>
  <si>
    <t>WM</t>
  </si>
  <si>
    <t>Y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</si>
  <si>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</si>
  <si>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</si>
  <si>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</si>
  <si>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</si>
  <si>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</si>
  <si>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</si>
  <si>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</si>
  <si>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Produced by</t>
  </si>
  <si>
    <t>Publication date</t>
  </si>
  <si>
    <t>CPR</t>
  </si>
  <si>
    <t>NoC</t>
  </si>
  <si>
    <t>HCP1</t>
  </si>
  <si>
    <t>HCP2</t>
  </si>
  <si>
    <t>HCP3</t>
  </si>
  <si>
    <t>HCP4</t>
  </si>
  <si>
    <t>Products for call centiles</t>
  </si>
  <si>
    <t>Change not made</t>
  </si>
  <si>
    <t>Ambulance Services provided Systems Indicators starting from the following dates:</t>
  </si>
  <si>
    <t>Defibrillator will not stop clock</t>
  </si>
  <si>
    <t>NHS England published a new specification in spring 2018, which allowed Ambulance</t>
  </si>
  <si>
    <t>Convey elsewhere</t>
  </si>
  <si>
    <t>Until 9 October 2018, IOW Ambulance Service continued to use the old</t>
  </si>
  <si>
    <t xml:space="preserve">new categories C1 to C4 for data reporting, so its response times reflected the old </t>
  </si>
  <si>
    <t>means of trusts' monthly centiles, weighted by their counts of calls.</t>
  </si>
  <si>
    <t>A49 to A52 not available for EMAS until Oct 2017, SWAS until Feb 2018, IOW until Oct 2018,</t>
  </si>
  <si>
    <t>or for LAS, NWAS, or YAS in any month.</t>
  </si>
  <si>
    <t>Initially Category 5</t>
  </si>
  <si>
    <t>Initially not Category 5</t>
  </si>
  <si>
    <t>C5 identification</t>
  </si>
  <si>
    <t>Initially non-C5</t>
  </si>
  <si>
    <t>Initially C5</t>
  </si>
  <si>
    <t>The AQI comprise these Systems Indicators, and a separate spreadsheet of Clinical Outcomes.</t>
  </si>
  <si>
    <t>Category
1T</t>
  </si>
  <si>
    <t>A13 to A16 not available for EMAS until Oct 2017, SWAS until Feb 2018, or IOW in May 2018.</t>
  </si>
  <si>
    <t>Midlands</t>
  </si>
  <si>
    <t>Y63</t>
  </si>
  <si>
    <t>Y62</t>
  </si>
  <si>
    <t>Y60</t>
  </si>
  <si>
    <t>Y61</t>
  </si>
  <si>
    <t>2019-20</t>
  </si>
  <si>
    <t>E40000003</t>
  </si>
  <si>
    <t>E40000006</t>
  </si>
  <si>
    <t>E40000005</t>
  </si>
  <si>
    <t>E40000007</t>
  </si>
  <si>
    <t>E40000008</t>
  </si>
  <si>
    <t>E40000010</t>
  </si>
  <si>
    <t>E40000009</t>
  </si>
  <si>
    <t>North East and Yorkshire</t>
  </si>
  <si>
    <t>E38000229</t>
  </si>
  <si>
    <t>15M</t>
  </si>
  <si>
    <t>NHS Derby and Derbyshire CCG</t>
  </si>
  <si>
    <t>NHS Hartlepool and Stockton-on-Tees CCG</t>
  </si>
  <si>
    <t>NHS Blackburn with Darwen CCG</t>
  </si>
  <si>
    <t>E38000230</t>
  </si>
  <si>
    <t>15N</t>
  </si>
  <si>
    <t>NHS Devon CCG</t>
  </si>
  <si>
    <t>NHS Stoke on Trent CCG</t>
  </si>
  <si>
    <t>A114</t>
  </si>
  <si>
    <t>A106</t>
  </si>
  <si>
    <t>A107</t>
  </si>
  <si>
    <t>A108</t>
  </si>
  <si>
    <t>A109</t>
  </si>
  <si>
    <t>A110</t>
  </si>
  <si>
    <t>Section 136</t>
  </si>
  <si>
    <t>Transport</t>
  </si>
  <si>
    <t>S136</t>
  </si>
  <si>
    <t>Ambulance Service for each Clinical Commissioning Group (CCG)</t>
  </si>
  <si>
    <t>Office for National Statistics (ONS) April 2019 CCG code</t>
  </si>
  <si>
    <t>See notes under individual tables for data items not supplied until after these dates.</t>
  </si>
  <si>
    <t>2018 definitions</t>
  </si>
  <si>
    <t>Finance, Performance and Planning Directorate; NHS England and NHS Improvement</t>
  </si>
  <si>
    <t>Contents of this Systems Indicators spreadsheet:</t>
  </si>
  <si>
    <t>SECAmb data include incidents with transport where destination is not identified, in A54 up to March 2018, and in A53 after.</t>
  </si>
  <si>
    <t>The 90th centile call answer time (data item A114) and</t>
  </si>
  <si>
    <r>
      <t>90th centile (min:sec)</t>
    </r>
    <r>
      <rPr>
        <vertAlign val="superscript"/>
        <sz val="10"/>
        <rFont val="Arial"/>
        <family val="2"/>
      </rPr>
      <t>2</t>
    </r>
  </si>
  <si>
    <r>
      <t>90th centile (hour: min:sec)</t>
    </r>
    <r>
      <rPr>
        <vertAlign val="superscript"/>
        <sz val="10"/>
        <rFont val="Arial"/>
        <family val="2"/>
      </rPr>
      <t>2</t>
    </r>
  </si>
  <si>
    <t>Time to identify C1</t>
  </si>
  <si>
    <t>Time until CPR started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</si>
  <si>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</si>
  <si>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Name</t>
  </si>
  <si>
    <t>ONS Code</t>
  </si>
  <si>
    <t>NHS code</t>
  </si>
  <si>
    <t>Services to make definitional changes. Details are in the 20180525 specification</t>
  </si>
  <si>
    <t>Ambulance Services made changes on these dates in 2018:</t>
  </si>
  <si>
    <t xml:space="preserve">and the 20190411 addendum PDFs on the above website. </t>
  </si>
  <si>
    <t>2019-20 so far</t>
  </si>
  <si>
    <r>
      <t>2017-18 Oct-Mar</t>
    </r>
    <r>
      <rPr>
        <vertAlign val="superscript"/>
        <sz val="10"/>
        <rFont val="Arial"/>
        <family val="2"/>
      </rPr>
      <t>3, 4</t>
    </r>
  </si>
  <si>
    <r>
      <t>2018-19</t>
    </r>
    <r>
      <rPr>
        <vertAlign val="superscript"/>
        <sz val="10"/>
        <rFont val="Arial"/>
        <family val="2"/>
      </rPr>
      <t>5</t>
    </r>
  </si>
  <si>
    <r>
      <t>October</t>
    </r>
    <r>
      <rPr>
        <vertAlign val="superscript"/>
        <sz val="10"/>
        <rFont val="Arial"/>
        <family val="2"/>
      </rPr>
      <t>3</t>
    </r>
  </si>
  <si>
    <r>
      <t>January</t>
    </r>
    <r>
      <rPr>
        <vertAlign val="superscript"/>
        <sz val="10"/>
        <rFont val="Arial"/>
        <family val="2"/>
      </rPr>
      <t>4</t>
    </r>
  </si>
  <si>
    <r>
      <t>April</t>
    </r>
    <r>
      <rPr>
        <vertAlign val="superscript"/>
        <sz val="10"/>
        <rFont val="Arial"/>
        <family val="2"/>
      </rPr>
      <t>5</t>
    </r>
  </si>
  <si>
    <r>
      <t>(CPR) is started by a bystander</t>
    </r>
    <r>
      <rPr>
        <vertAlign val="superscript"/>
        <sz val="10"/>
        <rFont val="Arial"/>
        <family val="2"/>
      </rPr>
      <t>7</t>
    </r>
  </si>
  <si>
    <r>
      <t>or pre-triage questions (PTQ)</t>
    </r>
    <r>
      <rPr>
        <vertAlign val="superscript"/>
        <sz val="10"/>
        <rFont val="Arial"/>
        <family val="2"/>
      </rPr>
      <t>6</t>
    </r>
  </si>
  <si>
    <t>Section 136 items not available for LAS and IOW.</t>
  </si>
  <si>
    <r>
      <t>Section 136 response times</t>
    </r>
    <r>
      <rPr>
        <vertAlign val="superscript"/>
        <sz val="10"/>
        <rFont val="Arial"/>
        <family val="2"/>
      </rPr>
      <t>8</t>
    </r>
  </si>
  <si>
    <r>
      <t>Incident count</t>
    </r>
    <r>
      <rPr>
        <vertAlign val="superscript"/>
        <sz val="10"/>
        <rFont val="Arial"/>
        <family val="2"/>
      </rPr>
      <t>8</t>
    </r>
  </si>
  <si>
    <r>
      <t>Transported incidents</t>
    </r>
    <r>
      <rPr>
        <vertAlign val="superscript"/>
        <sz val="10"/>
        <rFont val="Arial"/>
        <family val="2"/>
      </rPr>
      <t>8</t>
    </r>
  </si>
  <si>
    <t>section 136 data (items A106-A110) were first collected in April 2019 data.</t>
  </si>
  <si>
    <t>ONS code</t>
  </si>
  <si>
    <t>Trust abbv.</t>
  </si>
  <si>
    <t>Centiles (including medians) for England, regions and years are</t>
  </si>
  <si>
    <t>See Introduction tab for general notes, including first date of data supply for each Ambulance Service, and Isle of Wight 2018 estimates.</t>
  </si>
  <si>
    <t>for each Ambulance Service, and Isle of Wight 2018 estimates.</t>
  </si>
  <si>
    <t>See Introduction tab for general notes, including first date of data supply</t>
  </si>
  <si>
    <t>A7 and A17 to A23 not available for NWAS until October 2017, so percentages using them and other items are not shown until October 2017.</t>
  </si>
  <si>
    <t>LAS data items A7, A17, A19 and A22 for January to March 2018 exclude incidents clinically assessed and then referred to NHS 111.</t>
  </si>
  <si>
    <t>Centiles for England, regions and years are means of trusts' monthly centiles, weighted by their counts of incidents.</t>
  </si>
  <si>
    <t>See Introduction tab for general notes, including first date of supply</t>
  </si>
  <si>
    <t>Centiles for England, regions, and years are means of Trusts'</t>
  </si>
  <si>
    <t>monthly centiles, weighted by their counts of incidents.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</si>
</sst>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  <numFmt numFmtId="172" formatCode="0.000000"/>
  </numFmts>
  <fonts count="33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8"/>
      <color rgb="FF005EB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rgb="FFC00000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8"/>
      <color theme="9" tint="-0.249977111117893"/>
      <name val="Arial"/>
      <family val="2"/>
    </font>
    <font>
      <sz val="10"/>
      <color rgb="FFFF000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2" tint="-0.49998474074526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  <font>
      <b/>
      <sz val="8"/>
      <color theme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/>
    <xf numFmtId="0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2" applyNumberFormat="0" applyFill="0" applyAlignment="0" applyProtection="0"/>
    <xf numFmtId="0" fontId="28" fillId="4" borderId="11" applyNumberFormat="0" applyProtection="0">
      <alignment horizontal="center" vertical="center" wrapText="1"/>
    </xf>
    <xf numFmtId="41" fontId="1" fillId="0" borderId="0" applyFont="0" applyFill="0" applyBorder="0" applyAlignment="0" applyProtection="0"/>
  </cellStyleXfs>
  <cellXfs count="296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6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1" fillId="2" borderId="0" xfId="5" applyNumberFormat="1" applyFont="1" applyFill="1" applyBorder="1" applyAlignment="1">
      <alignment horizontal="right" vertical="top"/>
    </xf>
    <xf numFmtId="49" fontId="11" fillId="2" borderId="0" xfId="0" applyNumberFormat="1" applyFont="1" applyFill="1" applyBorder="1" applyAlignment="1">
      <alignment horizontal="right"/>
    </xf>
    <xf numFmtId="49" fontId="11" fillId="2" borderId="0" xfId="5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right"/>
    </xf>
    <xf numFmtId="49" fontId="11" fillId="2" borderId="0" xfId="0" applyNumberFormat="1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0" fontId="14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4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1" fillId="2" borderId="0" xfId="0" applyNumberFormat="1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49" fontId="11" fillId="2" borderId="3" xfId="5" applyNumberFormat="1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left"/>
    </xf>
    <xf numFmtId="0" fontId="5" fillId="2" borderId="0" xfId="0" applyFont="1" applyFill="1" applyAlignment="1"/>
    <xf numFmtId="49" fontId="11" fillId="2" borderId="0" xfId="5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1" fillId="2" borderId="0" xfId="0" applyNumberFormat="1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168" fontId="11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168" fontId="1" fillId="2" borderId="0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9" fillId="2" borderId="0" xfId="6" applyNumberFormat="1" applyFont="1" applyFill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7" fontId="3" fillId="0" borderId="0" xfId="0" applyNumberFormat="1" applyFont="1" applyAlignment="1">
      <alignment horizontal="right" wrapText="1"/>
    </xf>
    <xf numFmtId="1" fontId="1" fillId="2" borderId="0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7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Continuous"/>
    </xf>
    <xf numFmtId="167" fontId="3" fillId="0" borderId="2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Continuous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center"/>
    </xf>
    <xf numFmtId="0" fontId="18" fillId="0" borderId="0" xfId="0" applyFont="1"/>
    <xf numFmtId="167" fontId="18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1" fontId="3" fillId="0" borderId="0" xfId="0" applyNumberFormat="1" applyFont="1"/>
    <xf numFmtId="1" fontId="21" fillId="2" borderId="0" xfId="0" applyNumberFormat="1" applyFont="1" applyFill="1" applyAlignment="1"/>
    <xf numFmtId="9" fontId="1" fillId="2" borderId="0" xfId="0" applyNumberFormat="1" applyFont="1" applyFill="1" applyAlignment="1"/>
    <xf numFmtId="10" fontId="0" fillId="2" borderId="0" xfId="0" applyNumberFormat="1" applyFont="1" applyFill="1" applyAlignment="1"/>
    <xf numFmtId="0" fontId="7" fillId="2" borderId="0" xfId="0" applyFont="1" applyFill="1" applyBorder="1" applyAlignment="1"/>
    <xf numFmtId="0" fontId="9" fillId="2" borderId="0" xfId="6" applyNumberFormat="1" applyFont="1" applyFill="1"/>
    <xf numFmtId="167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/>
    </xf>
    <xf numFmtId="0" fontId="22" fillId="0" borderId="0" xfId="0" applyFont="1"/>
    <xf numFmtId="167" fontId="22" fillId="0" borderId="0" xfId="0" applyNumberFormat="1" applyFont="1" applyAlignment="1">
      <alignment horizontal="right"/>
    </xf>
    <xf numFmtId="167" fontId="22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centerContinuous"/>
    </xf>
    <xf numFmtId="0" fontId="23" fillId="0" borderId="0" xfId="0" applyFont="1"/>
    <xf numFmtId="167" fontId="23" fillId="0" borderId="0" xfId="0" applyNumberFormat="1" applyFont="1"/>
    <xf numFmtId="0" fontId="23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167" fontId="23" fillId="3" borderId="0" xfId="0" applyNumberFormat="1" applyFont="1" applyFill="1"/>
    <xf numFmtId="167" fontId="24" fillId="3" borderId="0" xfId="0" applyNumberFormat="1" applyFont="1" applyFill="1"/>
    <xf numFmtId="167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7" fontId="22" fillId="0" borderId="4" xfId="0" applyNumberFormat="1" applyFont="1" applyBorder="1" applyAlignment="1">
      <alignment horizontal="right"/>
    </xf>
    <xf numFmtId="167" fontId="22" fillId="0" borderId="4" xfId="0" applyNumberFormat="1" applyFont="1" applyBorder="1" applyAlignment="1">
      <alignment horizontal="right" wrapText="1"/>
    </xf>
    <xf numFmtId="167" fontId="22" fillId="0" borderId="4" xfId="0" applyNumberFormat="1" applyFont="1" applyFill="1" applyBorder="1" applyAlignment="1">
      <alignment horizontal="right" wrapText="1"/>
    </xf>
    <xf numFmtId="167" fontId="18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4" xfId="0" applyFont="1" applyBorder="1"/>
    <xf numFmtId="0" fontId="18" fillId="0" borderId="4" xfId="0" applyFont="1" applyBorder="1"/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1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167" fontId="3" fillId="0" borderId="1" xfId="0" applyNumberFormat="1" applyFont="1" applyFill="1" applyBorder="1" applyAlignment="1">
      <alignment horizontal="centerContinuous"/>
    </xf>
    <xf numFmtId="1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centerContinuous"/>
    </xf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right" wrapText="1"/>
    </xf>
    <xf numFmtId="166" fontId="22" fillId="0" borderId="0" xfId="0" applyNumberFormat="1" applyFont="1" applyFill="1" applyBorder="1" applyAlignment="1">
      <alignment horizontal="right" wrapText="1"/>
    </xf>
    <xf numFmtId="1" fontId="22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167" fontId="22" fillId="0" borderId="1" xfId="0" applyNumberFormat="1" applyFont="1" applyFill="1" applyBorder="1" applyAlignment="1">
      <alignment horizontal="right" wrapText="1"/>
    </xf>
    <xf numFmtId="167" fontId="22" fillId="0" borderId="0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22" fillId="0" borderId="1" xfId="0" applyNumberFormat="1" applyFont="1" applyFill="1" applyBorder="1" applyAlignment="1">
      <alignment horizontal="right" wrapText="1"/>
    </xf>
    <xf numFmtId="167" fontId="18" fillId="0" borderId="4" xfId="0" applyNumberFormat="1" applyFont="1" applyFill="1" applyBorder="1" applyAlignment="1">
      <alignment horizontal="right"/>
    </xf>
    <xf numFmtId="167" fontId="18" fillId="0" borderId="0" xfId="0" applyNumberFormat="1" applyFont="1" applyFill="1" applyAlignment="1">
      <alignment horizontal="right"/>
    </xf>
    <xf numFmtId="1" fontId="25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Continuous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Font="1" applyFill="1" applyBorder="1" applyAlignment="1"/>
    <xf numFmtId="9" fontId="1" fillId="2" borderId="0" xfId="3" applyNumberFormat="1" applyFont="1" applyFill="1" applyBorder="1" applyAlignment="1"/>
    <xf numFmtId="1" fontId="30" fillId="0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0" applyFont="1" applyFill="1"/>
    <xf numFmtId="0" fontId="0" fillId="2" borderId="0" xfId="0" applyFill="1"/>
    <xf numFmtId="0" fontId="0" fillId="2" borderId="0" xfId="0" applyFont="1" applyFill="1"/>
    <xf numFmtId="0" fontId="13" fillId="2" borderId="0" xfId="0" applyFont="1" applyFill="1" applyAlignment="1">
      <alignment horizontal="left"/>
    </xf>
    <xf numFmtId="0" fontId="9" fillId="2" borderId="0" xfId="6" quotePrefix="1" applyNumberFormat="1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166" fontId="0" fillId="2" borderId="0" xfId="0" applyNumberForma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169" fontId="1" fillId="2" borderId="0" xfId="4" applyNumberFormat="1" applyFont="1" applyFill="1" applyBorder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7" fontId="0" fillId="2" borderId="1" xfId="0" applyNumberFormat="1" applyFont="1" applyFill="1" applyBorder="1" applyAlignment="1">
      <alignment horizontal="center" wrapText="1"/>
    </xf>
    <xf numFmtId="0" fontId="9" fillId="2" borderId="0" xfId="6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0" fillId="2" borderId="0" xfId="4" applyNumberFormat="1" applyFont="1" applyFill="1" applyBorder="1" applyAlignment="1"/>
    <xf numFmtId="172" fontId="0" fillId="2" borderId="0" xfId="0" applyNumberFormat="1" applyFont="1" applyFill="1" applyAlignment="1"/>
    <xf numFmtId="0" fontId="7" fillId="2" borderId="4" xfId="0" applyFont="1" applyFill="1" applyBorder="1" applyAlignment="1"/>
    <xf numFmtId="0" fontId="1" fillId="2" borderId="4" xfId="0" applyFont="1" applyFill="1" applyBorder="1" applyAlignment="1"/>
    <xf numFmtId="167" fontId="1" fillId="2" borderId="4" xfId="4" applyNumberFormat="1" applyFont="1" applyFill="1" applyBorder="1" applyAlignment="1">
      <alignment horizontal="right"/>
    </xf>
    <xf numFmtId="169" fontId="1" fillId="2" borderId="4" xfId="4" applyNumberFormat="1" applyFont="1" applyFill="1" applyBorder="1" applyAlignment="1">
      <alignment horizontal="right"/>
    </xf>
    <xf numFmtId="167" fontId="1" fillId="2" borderId="4" xfId="4" applyNumberFormat="1" applyFont="1" applyFill="1" applyBorder="1" applyAlignment="1">
      <alignment horizontal="right" indent="1"/>
    </xf>
    <xf numFmtId="9" fontId="1" fillId="2" borderId="4" xfId="1" applyNumberFormat="1" applyFont="1" applyFill="1" applyBorder="1" applyAlignment="1">
      <alignment horizontal="right" indent="1"/>
    </xf>
    <xf numFmtId="164" fontId="1" fillId="2" borderId="4" xfId="1" applyNumberFormat="1" applyFont="1" applyFill="1" applyBorder="1" applyAlignment="1">
      <alignment horizontal="right" indent="1"/>
    </xf>
    <xf numFmtId="170" fontId="1" fillId="2" borderId="4" xfId="4" applyNumberFormat="1" applyFont="1" applyFill="1" applyBorder="1" applyAlignment="1">
      <alignment horizontal="right" indent="2"/>
    </xf>
    <xf numFmtId="170" fontId="1" fillId="2" borderId="4" xfId="4" applyNumberFormat="1" applyFont="1" applyFill="1" applyBorder="1" applyAlignment="1">
      <alignment horizontal="right" indent="1"/>
    </xf>
    <xf numFmtId="0" fontId="1" fillId="2" borderId="4" xfId="0" applyFont="1" applyFill="1" applyBorder="1"/>
    <xf numFmtId="169" fontId="1" fillId="2" borderId="4" xfId="4" applyNumberFormat="1" applyFont="1" applyFill="1" applyBorder="1" applyAlignment="1">
      <alignment horizontal="right" indent="1"/>
    </xf>
    <xf numFmtId="168" fontId="1" fillId="2" borderId="4" xfId="4" applyNumberFormat="1" applyFont="1" applyFill="1" applyBorder="1" applyAlignment="1">
      <alignment horizontal="right"/>
    </xf>
    <xf numFmtId="167" fontId="1" fillId="2" borderId="4" xfId="4" applyNumberFormat="1" applyFont="1" applyFill="1" applyBorder="1" applyAlignment="1">
      <alignment horizontal="right" indent="2"/>
    </xf>
    <xf numFmtId="167" fontId="3" fillId="0" borderId="4" xfId="0" applyNumberFormat="1" applyFont="1" applyBorder="1"/>
    <xf numFmtId="167" fontId="3" fillId="0" borderId="0" xfId="0" applyNumberFormat="1" applyFont="1" applyBorder="1" applyAlignment="1">
      <alignment horizontal="left" indent="5"/>
    </xf>
    <xf numFmtId="167" fontId="3" fillId="0" borderId="0" xfId="0" applyNumberFormat="1" applyFont="1" applyFill="1" applyBorder="1" applyAlignment="1">
      <alignment horizontal="left" indent="5"/>
    </xf>
    <xf numFmtId="0" fontId="0" fillId="2" borderId="0" xfId="0" applyFont="1" applyFill="1" applyBorder="1" applyAlignment="1"/>
    <xf numFmtId="0" fontId="0" fillId="2" borderId="2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167" fontId="3" fillId="0" borderId="4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Continuous"/>
    </xf>
    <xf numFmtId="168" fontId="1" fillId="0" borderId="1" xfId="0" applyNumberFormat="1" applyFont="1" applyFill="1" applyBorder="1" applyAlignment="1">
      <alignment horizontal="centerContinuous"/>
    </xf>
    <xf numFmtId="0" fontId="0" fillId="0" borderId="0" xfId="0" applyFont="1" applyFill="1"/>
    <xf numFmtId="0" fontId="0" fillId="2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/>
    <xf numFmtId="0" fontId="22" fillId="0" borderId="0" xfId="0" applyFont="1" applyBorder="1"/>
    <xf numFmtId="0" fontId="18" fillId="0" borderId="0" xfId="0" applyFont="1" applyBorder="1"/>
    <xf numFmtId="167" fontId="18" fillId="0" borderId="0" xfId="0" applyNumberFormat="1" applyFont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13" fillId="0" borderId="0" xfId="2" applyNumberFormat="1" applyFont="1" applyFill="1" applyBorder="1" applyAlignment="1"/>
    <xf numFmtId="0" fontId="9" fillId="0" borderId="0" xfId="6" applyNumberFormat="1" applyFont="1" applyFill="1" applyBorder="1" applyAlignment="1"/>
    <xf numFmtId="0" fontId="8" fillId="0" borderId="1" xfId="2" applyNumberFormat="1" applyFont="1" applyFill="1" applyBorder="1" applyAlignment="1">
      <alignment horizontal="center" wrapText="1"/>
    </xf>
    <xf numFmtId="0" fontId="13" fillId="0" borderId="1" xfId="2" applyNumberFormat="1" applyFont="1" applyFill="1" applyBorder="1" applyAlignment="1">
      <alignment horizontal="center" wrapText="1"/>
    </xf>
    <xf numFmtId="0" fontId="13" fillId="0" borderId="0" xfId="2" applyNumberFormat="1" applyFont="1" applyFill="1" applyBorder="1" applyAlignment="1">
      <alignment horizontal="center" wrapText="1"/>
    </xf>
    <xf numFmtId="0" fontId="2" fillId="2" borderId="4" xfId="0" applyFont="1" applyFill="1" applyBorder="1" applyAlignment="1"/>
    <xf numFmtId="0" fontId="1" fillId="2" borderId="4" xfId="4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9" fillId="2" borderId="4" xfId="6" applyNumberFormat="1" applyFont="1" applyFill="1" applyBorder="1" applyAlignment="1"/>
    <xf numFmtId="167" fontId="1" fillId="2" borderId="4" xfId="0" applyNumberFormat="1" applyFont="1" applyFill="1" applyBorder="1" applyAlignment="1"/>
    <xf numFmtId="167" fontId="1" fillId="2" borderId="4" xfId="0" applyNumberFormat="1" applyFont="1" applyFill="1" applyBorder="1" applyAlignment="1">
      <alignment horizontal="right"/>
    </xf>
    <xf numFmtId="1" fontId="21" fillId="2" borderId="4" xfId="0" applyNumberFormat="1" applyFont="1" applyFill="1" applyBorder="1" applyAlignment="1"/>
    <xf numFmtId="0" fontId="9" fillId="2" borderId="4" xfId="6" applyNumberFormat="1" applyFont="1" applyFill="1" applyBorder="1"/>
    <xf numFmtId="167" fontId="1" fillId="2" borderId="4" xfId="0" applyNumberFormat="1" applyFont="1" applyFill="1" applyBorder="1" applyAlignment="1">
      <alignment horizontal="left"/>
    </xf>
    <xf numFmtId="0" fontId="2" fillId="2" borderId="0" xfId="4" applyNumberFormat="1" applyFont="1" applyFill="1" applyBorder="1" applyAlignment="1"/>
    <xf numFmtId="0" fontId="2" fillId="2" borderId="1" xfId="4" applyNumberFormat="1" applyFont="1" applyFill="1" applyBorder="1" applyAlignment="1"/>
    <xf numFmtId="0" fontId="0" fillId="2" borderId="4" xfId="0" applyFont="1" applyFill="1" applyBorder="1" applyAlignment="1"/>
    <xf numFmtId="0" fontId="0" fillId="2" borderId="1" xfId="4" applyNumberFormat="1" applyFont="1" applyFill="1" applyBorder="1" applyAlignment="1"/>
    <xf numFmtId="49" fontId="0" fillId="2" borderId="4" xfId="0" applyNumberFormat="1" applyFont="1" applyFill="1" applyBorder="1" applyAlignment="1"/>
    <xf numFmtId="0" fontId="12" fillId="2" borderId="0" xfId="0" applyFont="1" applyFill="1" applyBorder="1" applyAlignment="1"/>
    <xf numFmtId="49" fontId="12" fillId="2" borderId="4" xfId="0" applyNumberFormat="1" applyFont="1" applyFill="1" applyBorder="1" applyAlignment="1"/>
    <xf numFmtId="0" fontId="12" fillId="2" borderId="4" xfId="0" applyFont="1" applyFill="1" applyBorder="1" applyAlignment="1"/>
    <xf numFmtId="0" fontId="12" fillId="2" borderId="0" xfId="4" applyNumberFormat="1" applyFont="1" applyFill="1" applyBorder="1" applyAlignment="1"/>
    <xf numFmtId="49" fontId="0" fillId="2" borderId="0" xfId="0" applyNumberFormat="1" applyFont="1" applyFill="1" applyBorder="1" applyAlignment="1"/>
    <xf numFmtId="167" fontId="0" fillId="0" borderId="1" xfId="0" applyNumberFormat="1" applyFont="1" applyFill="1" applyBorder="1" applyAlignment="1">
      <alignment horizontal="centerContinuous"/>
    </xf>
    <xf numFmtId="0" fontId="13" fillId="0" borderId="1" xfId="2" applyNumberFormat="1" applyFont="1" applyFill="1" applyBorder="1" applyAlignment="1">
      <alignment horizontal="centerContinuous" wrapText="1"/>
    </xf>
    <xf numFmtId="0" fontId="13" fillId="0" borderId="0" xfId="2" applyNumberFormat="1" applyFont="1" applyFill="1" applyBorder="1" applyAlignment="1">
      <alignment horizontal="center"/>
    </xf>
    <xf numFmtId="167" fontId="22" fillId="0" borderId="1" xfId="0" applyNumberFormat="1" applyFont="1" applyBorder="1" applyAlignment="1">
      <alignment horizontal="right"/>
    </xf>
    <xf numFmtId="167" fontId="22" fillId="0" borderId="0" xfId="0" applyNumberFormat="1" applyFont="1" applyBorder="1" applyAlignment="1">
      <alignment horizontal="right"/>
    </xf>
    <xf numFmtId="167" fontId="31" fillId="0" borderId="0" xfId="0" applyNumberFormat="1" applyFont="1"/>
    <xf numFmtId="167" fontId="22" fillId="0" borderId="1" xfId="0" applyNumberFormat="1" applyFont="1" applyBorder="1" applyAlignment="1">
      <alignment horizontal="right" wrapText="1"/>
    </xf>
    <xf numFmtId="167" fontId="22" fillId="0" borderId="0" xfId="0" applyNumberFormat="1" applyFont="1" applyBorder="1" applyAlignment="1">
      <alignment horizontal="right" wrapText="1"/>
    </xf>
    <xf numFmtId="1" fontId="22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2" borderId="1" xfId="3" applyNumberFormat="1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>
      <alignment horizontal="center" wrapText="1"/>
    </xf>
    <xf numFmtId="0" fontId="32" fillId="0" borderId="0" xfId="0" applyNumberFormat="1" applyFont="1"/>
    <xf numFmtId="0" fontId="19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4" xfId="0" applyFont="1" applyFill="1" applyBorder="1"/>
    <xf numFmtId="0" fontId="4" fillId="0" borderId="6" xfId="6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8" xfId="0" applyFont="1" applyFill="1" applyBorder="1"/>
    <xf numFmtId="0" fontId="22" fillId="0" borderId="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0" fillId="0" borderId="9" xfId="0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"/>
    </xf>
    <xf numFmtId="0" fontId="28" fillId="4" borderId="11" xfId="9">
      <alignment horizontal="center" vertical="center" wrapText="1"/>
    </xf>
  </cellXfs>
  <cellStyles count="11">
    <cellStyle name="Comma" xfId="7" builtinId="3"/>
    <cellStyle name="Comma [0]" xfId="6" builtinId="6"/>
    <cellStyle name="Comma [0] 2" xfId="10" xr:uid="{27801AA2-B155-4872-BF61-B010D9A9D3B2}"/>
    <cellStyle name="Currency" xfId="5" builtinId="4"/>
    <cellStyle name="Currency [0]" xfId="4" builtinId="7"/>
    <cellStyle name="Heading 1" xfId="1" builtinId="16"/>
    <cellStyle name="Heading 2" xfId="9" builtinId="17" customBuiltin="1"/>
    <cellStyle name="Heading 3" xfId="8" builtinId="18"/>
    <cellStyle name="Normal" xfId="0" builtinId="0"/>
    <cellStyle name="Percent" xfId="3" builtinId="5"/>
    <cellStyle name="Title" xfId="2" builtinId="15"/>
  </cellStyles>
  <dxfs count="1"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2855"/>
      <color rgb="FF005EB8"/>
      <color rgb="FFAE2573"/>
      <color rgb="FFFFFFCC"/>
      <color rgb="FF41B6E6"/>
      <color rgb="FF006747"/>
      <color rgb="FF003087"/>
      <color rgb="FF78BE20"/>
      <color rgb="FF15D2FF"/>
      <color rgb="FF6BA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9"/>
  <sheetViews>
    <sheetView tabSelected="1" workbookViewId="0"/>
  </sheetViews>
  <sheetFormatPr defaultColWidth="0" defaultRowHeight="12.75" zeroHeight="1" x14ac:dyDescent="0.2"/>
  <cols>
    <col min="1" max="1" width="15.140625" style="178" bestFit="1" customWidth="1"/>
    <col min="2" max="2" width="11.85546875" style="178" customWidth="1"/>
    <col min="3" max="11" width="5.5703125" style="178" customWidth="1"/>
    <col min="12" max="12" width="6" style="178" customWidth="1"/>
    <col min="13" max="15" width="1.7109375" style="178" customWidth="1"/>
    <col min="16" max="16" width="2" style="178" hidden="1" customWidth="1"/>
    <col min="17" max="16384" width="9.140625" style="178" hidden="1"/>
  </cols>
  <sheetData>
    <row r="1" spans="1:8" ht="15.75" x14ac:dyDescent="0.25">
      <c r="A1" s="177" t="s">
        <v>840</v>
      </c>
    </row>
    <row r="2" spans="1:8" x14ac:dyDescent="0.2">
      <c r="A2" s="179" t="s">
        <v>905</v>
      </c>
    </row>
    <row r="3" spans="1:8" x14ac:dyDescent="0.2">
      <c r="A3" s="178" t="s">
        <v>841</v>
      </c>
    </row>
    <row r="4" spans="1:8" x14ac:dyDescent="0.2">
      <c r="A4" s="8" t="s">
        <v>843</v>
      </c>
    </row>
    <row r="5" spans="1:8" x14ac:dyDescent="0.2">
      <c r="A5" s="178" t="s">
        <v>844</v>
      </c>
    </row>
    <row r="6" spans="1:8" x14ac:dyDescent="0.2"/>
    <row r="7" spans="1:8" x14ac:dyDescent="0.2">
      <c r="A7" s="178" t="s">
        <v>851</v>
      </c>
    </row>
    <row r="8" spans="1:8" x14ac:dyDescent="0.2">
      <c r="A8" s="178" t="s">
        <v>852</v>
      </c>
    </row>
    <row r="9" spans="1:8" x14ac:dyDescent="0.2">
      <c r="A9" s="116" t="s">
        <v>691</v>
      </c>
    </row>
    <row r="10" spans="1:8" x14ac:dyDescent="0.2"/>
    <row r="11" spans="1:8" x14ac:dyDescent="0.2">
      <c r="A11" s="180" t="s">
        <v>945</v>
      </c>
    </row>
    <row r="12" spans="1:8" x14ac:dyDescent="0.2">
      <c r="B12" s="181" t="s">
        <v>697</v>
      </c>
      <c r="D12" s="116" t="s">
        <v>730</v>
      </c>
      <c r="H12" s="181" t="s">
        <v>937</v>
      </c>
    </row>
    <row r="13" spans="1:8" x14ac:dyDescent="0.2">
      <c r="A13" s="182"/>
      <c r="B13" s="116" t="s">
        <v>712</v>
      </c>
      <c r="D13" s="181" t="s">
        <v>731</v>
      </c>
      <c r="H13" s="181" t="s">
        <v>785</v>
      </c>
    </row>
    <row r="14" spans="1:8" x14ac:dyDescent="0.2">
      <c r="B14" s="116" t="s">
        <v>715</v>
      </c>
      <c r="D14" s="181" t="s">
        <v>742</v>
      </c>
    </row>
    <row r="15" spans="1:8" x14ac:dyDescent="0.2"/>
    <row r="16" spans="1:8" x14ac:dyDescent="0.2">
      <c r="A16" s="183" t="s">
        <v>853</v>
      </c>
      <c r="B16" s="184" t="s">
        <v>828</v>
      </c>
    </row>
    <row r="17" spans="1:3" x14ac:dyDescent="0.2">
      <c r="A17" s="183"/>
      <c r="B17" s="184" t="s">
        <v>827</v>
      </c>
    </row>
    <row r="18" spans="1:3" x14ac:dyDescent="0.2">
      <c r="A18" s="183" t="s">
        <v>854</v>
      </c>
      <c r="B18" s="178" t="s">
        <v>825</v>
      </c>
    </row>
    <row r="19" spans="1:3" x14ac:dyDescent="0.2">
      <c r="B19" s="178" t="s">
        <v>826</v>
      </c>
    </row>
    <row r="20" spans="1:3" x14ac:dyDescent="0.2"/>
    <row r="21" spans="1:3" x14ac:dyDescent="0.2">
      <c r="A21" s="183" t="s">
        <v>855</v>
      </c>
      <c r="B21" s="8" t="s">
        <v>891</v>
      </c>
    </row>
    <row r="22" spans="1:3" x14ac:dyDescent="0.2">
      <c r="B22" s="185">
        <v>42948</v>
      </c>
      <c r="C22" s="8" t="s">
        <v>856</v>
      </c>
    </row>
    <row r="23" spans="1:3" x14ac:dyDescent="0.2">
      <c r="B23" s="185">
        <v>42954</v>
      </c>
      <c r="C23" s="8" t="s">
        <v>857</v>
      </c>
    </row>
    <row r="24" spans="1:3" x14ac:dyDescent="0.2">
      <c r="B24" s="185">
        <v>42979</v>
      </c>
      <c r="C24" s="8" t="s">
        <v>858</v>
      </c>
    </row>
    <row r="25" spans="1:3" x14ac:dyDescent="0.2">
      <c r="B25" s="185">
        <v>42987</v>
      </c>
      <c r="C25" s="8" t="s">
        <v>859</v>
      </c>
    </row>
    <row r="26" spans="1:3" x14ac:dyDescent="0.2">
      <c r="B26" s="185">
        <v>43040</v>
      </c>
      <c r="C26" s="8" t="s">
        <v>860</v>
      </c>
    </row>
    <row r="27" spans="1:3" x14ac:dyDescent="0.2">
      <c r="B27" s="185">
        <v>43062</v>
      </c>
      <c r="C27" s="8" t="s">
        <v>861</v>
      </c>
    </row>
    <row r="28" spans="1:3" x14ac:dyDescent="0.2">
      <c r="B28" s="185">
        <v>43070</v>
      </c>
      <c r="C28" s="8" t="s">
        <v>862</v>
      </c>
    </row>
    <row r="29" spans="1:3" x14ac:dyDescent="0.2">
      <c r="B29" s="186">
        <v>43191</v>
      </c>
      <c r="C29" s="8" t="s">
        <v>839</v>
      </c>
    </row>
    <row r="30" spans="1:3" x14ac:dyDescent="0.2">
      <c r="B30" s="178" t="s">
        <v>942</v>
      </c>
    </row>
    <row r="31" spans="1:3" x14ac:dyDescent="0.2"/>
    <row r="32" spans="1:3" x14ac:dyDescent="0.2">
      <c r="B32" s="178" t="s">
        <v>947</v>
      </c>
    </row>
    <row r="33" spans="1:12" x14ac:dyDescent="0.2">
      <c r="B33" s="178" t="s">
        <v>971</v>
      </c>
    </row>
    <row r="34" spans="1:12" x14ac:dyDescent="0.2"/>
    <row r="35" spans="1:12" x14ac:dyDescent="0.2">
      <c r="A35" s="183" t="s">
        <v>782</v>
      </c>
      <c r="B35" s="178" t="s">
        <v>895</v>
      </c>
    </row>
    <row r="36" spans="1:12" x14ac:dyDescent="0.2">
      <c r="B36" s="178" t="s">
        <v>845</v>
      </c>
    </row>
    <row r="37" spans="1:12" x14ac:dyDescent="0.2">
      <c r="B37" s="178" t="s">
        <v>896</v>
      </c>
    </row>
    <row r="38" spans="1:12" x14ac:dyDescent="0.2">
      <c r="B38" s="178" t="s">
        <v>846</v>
      </c>
    </row>
    <row r="39" spans="1:12" x14ac:dyDescent="0.2"/>
    <row r="40" spans="1:12" x14ac:dyDescent="0.2">
      <c r="A40" s="183" t="s">
        <v>943</v>
      </c>
      <c r="B40" s="178" t="s">
        <v>893</v>
      </c>
    </row>
    <row r="41" spans="1:12" x14ac:dyDescent="0.2">
      <c r="B41" s="178" t="s">
        <v>956</v>
      </c>
    </row>
    <row r="42" spans="1:12" x14ac:dyDescent="0.2">
      <c r="B42" s="178" t="s">
        <v>958</v>
      </c>
    </row>
    <row r="43" spans="1:12" x14ac:dyDescent="0.2">
      <c r="B43" s="178" t="s">
        <v>957</v>
      </c>
    </row>
    <row r="44" spans="1:12" x14ac:dyDescent="0.2">
      <c r="A44" s="187" t="s">
        <v>863</v>
      </c>
      <c r="B44" s="188"/>
      <c r="C44" s="189" t="s">
        <v>864</v>
      </c>
      <c r="D44" s="189" t="s">
        <v>865</v>
      </c>
      <c r="E44" s="189" t="s">
        <v>866</v>
      </c>
      <c r="F44" s="189" t="s">
        <v>867</v>
      </c>
      <c r="G44" s="189" t="s">
        <v>868</v>
      </c>
      <c r="H44" s="189" t="s">
        <v>869</v>
      </c>
      <c r="I44" s="189" t="s">
        <v>870</v>
      </c>
      <c r="J44" s="189" t="s">
        <v>871</v>
      </c>
      <c r="K44" s="189" t="s">
        <v>872</v>
      </c>
      <c r="L44" s="189" t="s">
        <v>873</v>
      </c>
    </row>
    <row r="45" spans="1:12" x14ac:dyDescent="0.2">
      <c r="A45" s="190" t="s">
        <v>874</v>
      </c>
      <c r="C45" s="191">
        <v>43283</v>
      </c>
      <c r="D45" s="191">
        <v>43257</v>
      </c>
      <c r="E45" s="191" t="s">
        <v>875</v>
      </c>
      <c r="F45" s="191">
        <v>43311</v>
      </c>
      <c r="G45" s="191">
        <v>43286</v>
      </c>
      <c r="H45" s="191">
        <v>43282</v>
      </c>
      <c r="I45" s="191">
        <v>43286</v>
      </c>
      <c r="J45" s="191">
        <v>43272</v>
      </c>
      <c r="K45" s="192">
        <v>0</v>
      </c>
      <c r="L45" s="191">
        <v>43263</v>
      </c>
    </row>
    <row r="46" spans="1:12" x14ac:dyDescent="0.2">
      <c r="A46" s="190" t="s">
        <v>876</v>
      </c>
      <c r="C46" s="191" t="s">
        <v>877</v>
      </c>
      <c r="D46" s="191">
        <v>43252</v>
      </c>
      <c r="E46" s="191" t="s">
        <v>875</v>
      </c>
      <c r="F46" s="191" t="s">
        <v>877</v>
      </c>
      <c r="G46" s="191" t="s">
        <v>877</v>
      </c>
      <c r="H46" s="191" t="s">
        <v>877</v>
      </c>
      <c r="I46" s="191" t="s">
        <v>877</v>
      </c>
      <c r="J46" s="191">
        <v>43258</v>
      </c>
      <c r="K46" s="191">
        <v>43286</v>
      </c>
      <c r="L46" s="191">
        <v>43245</v>
      </c>
    </row>
    <row r="47" spans="1:12" x14ac:dyDescent="0.2">
      <c r="A47" s="190" t="s">
        <v>878</v>
      </c>
      <c r="C47" s="191" t="s">
        <v>877</v>
      </c>
      <c r="D47" s="192">
        <v>0</v>
      </c>
      <c r="E47" s="191" t="s">
        <v>875</v>
      </c>
      <c r="F47" s="192">
        <v>0</v>
      </c>
      <c r="G47" s="191" t="s">
        <v>875</v>
      </c>
      <c r="H47" s="191" t="s">
        <v>875</v>
      </c>
      <c r="I47" s="191" t="s">
        <v>877</v>
      </c>
      <c r="J47" s="191">
        <v>43279</v>
      </c>
      <c r="K47" s="192">
        <v>0</v>
      </c>
      <c r="L47" s="192">
        <v>0</v>
      </c>
    </row>
    <row r="48" spans="1:12" x14ac:dyDescent="0.2">
      <c r="A48" s="190" t="s">
        <v>879</v>
      </c>
      <c r="C48" s="191" t="s">
        <v>877</v>
      </c>
      <c r="D48" s="192">
        <v>0</v>
      </c>
      <c r="E48" s="191" t="s">
        <v>875</v>
      </c>
      <c r="F48" s="191">
        <v>43282</v>
      </c>
      <c r="G48" s="191">
        <v>43286</v>
      </c>
      <c r="H48" s="191">
        <v>43282</v>
      </c>
      <c r="I48" s="191" t="s">
        <v>877</v>
      </c>
      <c r="J48" s="191">
        <v>43272</v>
      </c>
      <c r="K48" s="192">
        <v>0</v>
      </c>
      <c r="L48" s="192">
        <v>0</v>
      </c>
    </row>
    <row r="49" spans="1:12" x14ac:dyDescent="0.2">
      <c r="A49" s="193" t="s">
        <v>892</v>
      </c>
      <c r="B49" s="188"/>
      <c r="C49" s="194" t="s">
        <v>877</v>
      </c>
      <c r="D49" s="194">
        <v>43282</v>
      </c>
      <c r="E49" s="195">
        <v>0</v>
      </c>
      <c r="F49" s="194">
        <v>43311</v>
      </c>
      <c r="G49" s="194" t="s">
        <v>877</v>
      </c>
      <c r="H49" s="194" t="s">
        <v>877</v>
      </c>
      <c r="I49" s="194" t="s">
        <v>877</v>
      </c>
      <c r="J49" s="194" t="s">
        <v>877</v>
      </c>
      <c r="K49" s="194">
        <v>43286</v>
      </c>
      <c r="L49" s="194">
        <v>43245</v>
      </c>
    </row>
    <row r="50" spans="1:12" x14ac:dyDescent="0.2">
      <c r="B50" s="196">
        <v>0</v>
      </c>
      <c r="C50" s="197" t="s">
        <v>880</v>
      </c>
      <c r="E50" s="197"/>
      <c r="F50" s="197"/>
      <c r="G50" s="197"/>
      <c r="H50" s="197"/>
      <c r="I50" s="197"/>
      <c r="J50" s="197"/>
      <c r="K50" s="197"/>
      <c r="L50" s="197"/>
    </row>
    <row r="51" spans="1:12" x14ac:dyDescent="0.2">
      <c r="B51" s="196" t="s">
        <v>875</v>
      </c>
      <c r="C51" s="197" t="s">
        <v>890</v>
      </c>
      <c r="E51" s="197"/>
      <c r="F51" s="197"/>
      <c r="G51" s="197"/>
      <c r="H51" s="197"/>
      <c r="I51" s="197"/>
      <c r="J51" s="197"/>
      <c r="K51" s="197"/>
      <c r="L51" s="197"/>
    </row>
    <row r="52" spans="1:12" x14ac:dyDescent="0.2"/>
    <row r="53" spans="1:12" x14ac:dyDescent="0.2">
      <c r="A53" s="183" t="s">
        <v>881</v>
      </c>
      <c r="B53" s="178" t="s">
        <v>576</v>
      </c>
    </row>
    <row r="54" spans="1:12" x14ac:dyDescent="0.2">
      <c r="B54" s="178" t="s">
        <v>944</v>
      </c>
    </row>
    <row r="55" spans="1:12" x14ac:dyDescent="0.2">
      <c r="B55" s="178" t="s">
        <v>577</v>
      </c>
    </row>
    <row r="56" spans="1:12" x14ac:dyDescent="0.2">
      <c r="B56" s="116" t="s">
        <v>571</v>
      </c>
    </row>
    <row r="57" spans="1:12" x14ac:dyDescent="0.2">
      <c r="B57" s="178" t="s">
        <v>578</v>
      </c>
    </row>
    <row r="58" spans="1:12" x14ac:dyDescent="0.2"/>
    <row r="59" spans="1:12" x14ac:dyDescent="0.2">
      <c r="A59" s="183" t="s">
        <v>882</v>
      </c>
      <c r="B59" s="198">
        <v>43629</v>
      </c>
    </row>
    <row r="60" spans="1:12" x14ac:dyDescent="0.2"/>
    <row r="61" spans="1:12" x14ac:dyDescent="0.2"/>
    <row r="62" spans="1:12" x14ac:dyDescent="0.2"/>
    <row r="63" spans="1:12" x14ac:dyDescent="0.2"/>
    <row r="64" spans="1:12" x14ac:dyDescent="0.2"/>
    <row r="65" x14ac:dyDescent="0.2"/>
    <row r="66" x14ac:dyDescent="0.2"/>
    <row r="67" x14ac:dyDescent="0.2"/>
    <row r="68" x14ac:dyDescent="0.2"/>
    <row r="69" x14ac:dyDescent="0.2"/>
  </sheetData>
  <sortState ref="B17:B24">
    <sortCondition ref="B17"/>
  </sortState>
  <hyperlinks>
    <hyperlink ref="H13" location="'Ambulance CCG lookup'!A1" display="Ambulance CCG lookup" xr:uid="{00000000-0004-0000-0000-000000000000}"/>
    <hyperlink ref="D13" location="'NoC, CPR'!A1" display="'NoC, CPR'!A1" xr:uid="{00000000-0004-0000-0000-000001000000}"/>
    <hyperlink ref="D12" location="Resources!A1" display="Resources!A1" xr:uid="{00000000-0004-0000-0000-000002000000}"/>
    <hyperlink ref="B14" location="Calls!A1" display="Calls!A1" xr:uid="{00000000-0004-0000-0000-000003000000}"/>
    <hyperlink ref="B13" location="Incidents!A1" display="Incidents!A1" xr:uid="{00000000-0004-0000-0000-000004000000}"/>
    <hyperlink ref="D14" location="'HCP response times'!A1" display="'HCP response times'!A1" xr:uid="{00000000-0004-0000-0000-000005000000}"/>
    <hyperlink ref="B12" location="'Response times'!A1" display="'Response times'!A1" xr:uid="{00000000-0004-0000-0000-000006000000}"/>
    <hyperlink ref="A9" r:id="rId1" xr:uid="{00000000-0004-0000-0000-000007000000}"/>
    <hyperlink ref="B56" r:id="rId2" xr:uid="{00000000-0004-0000-0000-000008000000}"/>
    <hyperlink ref="H12" location="'Section 136'!A1" display="Section 136" xr:uid="{62A44C1B-2F28-4200-93D9-963F7D5881AB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0" tint="-0.34998626667073579"/>
  </sheetPr>
  <dimension ref="A1:DI432"/>
  <sheetViews>
    <sheetView zoomScaleNormal="100" workbookViewId="0">
      <pane xSplit="7" ySplit="5" topLeftCell="H6" activePane="bottomRight" state="frozen"/>
      <selection activeCell="H6" sqref="H6"/>
      <selection pane="topRight" activeCell="H6" sqref="H6"/>
      <selection pane="bottomLeft" activeCell="H6" sqref="H6"/>
      <selection pane="bottomRight" activeCell="H6" sqref="H6"/>
    </sheetView>
  </sheetViews>
  <sheetFormatPr defaultColWidth="9.28515625" defaultRowHeight="11.25" x14ac:dyDescent="0.2"/>
  <cols>
    <col min="1" max="1" width="18.7109375" style="76" customWidth="1"/>
    <col min="2" max="2" width="7.7109375" style="94" customWidth="1"/>
    <col min="3" max="3" width="9.42578125" style="35" bestFit="1" customWidth="1"/>
    <col min="4" max="4" width="3.85546875" style="35" bestFit="1" customWidth="1"/>
    <col min="5" max="5" width="18.5703125" style="35" bestFit="1" customWidth="1"/>
    <col min="6" max="6" width="4.5703125" style="35" bestFit="1" customWidth="1"/>
    <col min="7" max="7" width="9" style="35" customWidth="1"/>
    <col min="8" max="8" width="8.140625" style="38" bestFit="1" customWidth="1"/>
    <col min="9" max="9" width="7" style="38" bestFit="1" customWidth="1"/>
    <col min="10" max="10" width="9" style="38" bestFit="1" customWidth="1"/>
    <col min="11" max="11" width="5" style="38" bestFit="1" customWidth="1"/>
    <col min="12" max="14" width="4.28515625" style="38" bestFit="1" customWidth="1"/>
    <col min="15" max="15" width="7" style="38" bestFit="1" customWidth="1"/>
    <col min="16" max="17" width="6.140625" style="38" bestFit="1" customWidth="1"/>
    <col min="18" max="19" width="7" style="38" bestFit="1" customWidth="1"/>
    <col min="20" max="20" width="6" style="38" bestFit="1" customWidth="1"/>
    <col min="21" max="21" width="9.140625" style="38" bestFit="1" customWidth="1"/>
    <col min="22" max="22" width="5" style="38" bestFit="1" customWidth="1"/>
    <col min="23" max="23" width="5.140625" style="38" bestFit="1" customWidth="1"/>
    <col min="24" max="24" width="9.140625" style="38" bestFit="1" customWidth="1"/>
    <col min="25" max="25" width="5.140625" style="38" bestFit="1" customWidth="1"/>
    <col min="26" max="26" width="6.140625" style="38" bestFit="1" customWidth="1"/>
    <col min="27" max="27" width="10" style="38" bestFit="1" customWidth="1"/>
    <col min="28" max="29" width="6.140625" style="38" bestFit="1" customWidth="1"/>
    <col min="30" max="30" width="10.85546875" style="38" bestFit="1" customWidth="1"/>
    <col min="31" max="31" width="6.140625" style="38" bestFit="1" customWidth="1"/>
    <col min="32" max="32" width="7" style="38" bestFit="1" customWidth="1"/>
    <col min="33" max="33" width="9.85546875" style="38" bestFit="1" customWidth="1"/>
    <col min="34" max="34" width="6.140625" style="38" bestFit="1" customWidth="1"/>
    <col min="35" max="35" width="7" style="38" bestFit="1" customWidth="1"/>
    <col min="36" max="36" width="6.140625" style="38" bestFit="1" customWidth="1"/>
    <col min="37" max="37" width="6" style="38" bestFit="1" customWidth="1"/>
    <col min="38" max="39" width="7.42578125" style="38" bestFit="1" customWidth="1"/>
    <col min="40" max="40" width="6" style="38" bestFit="1" customWidth="1"/>
    <col min="41" max="42" width="7.42578125" style="38" bestFit="1" customWidth="1"/>
    <col min="43" max="43" width="7" style="38" bestFit="1" customWidth="1"/>
    <col min="44" max="44" width="6" style="38" bestFit="1" customWidth="1"/>
    <col min="45" max="46" width="7" style="38" bestFit="1" customWidth="1"/>
    <col min="47" max="48" width="6.85546875" style="38" bestFit="1" customWidth="1"/>
    <col min="49" max="50" width="6.140625" style="38" bestFit="1" customWidth="1"/>
    <col min="51" max="54" width="7" style="38" bestFit="1" customWidth="1"/>
    <col min="55" max="56" width="6" style="38" bestFit="1" customWidth="1"/>
    <col min="57" max="57" width="5.28515625" style="38" bestFit="1" customWidth="1"/>
    <col min="58" max="58" width="7" style="38" bestFit="1" customWidth="1"/>
    <col min="59" max="59" width="5" style="38" bestFit="1" customWidth="1"/>
    <col min="60" max="60" width="5.85546875" style="38" bestFit="1" customWidth="1"/>
    <col min="61" max="61" width="6.140625" style="38" bestFit="1" customWidth="1"/>
    <col min="62" max="62" width="8.140625" style="38" bestFit="1" customWidth="1"/>
    <col min="63" max="63" width="5" style="38" bestFit="1" customWidth="1"/>
    <col min="64" max="64" width="4.85546875" style="38" customWidth="1"/>
    <col min="65" max="65" width="5.140625" style="38" bestFit="1" customWidth="1"/>
    <col min="66" max="66" width="6" style="38" bestFit="1" customWidth="1"/>
    <col min="67" max="67" width="6.140625" style="38" bestFit="1" customWidth="1"/>
    <col min="68" max="68" width="4.140625" style="38" bestFit="1" customWidth="1"/>
    <col min="69" max="69" width="6" style="38" bestFit="1" customWidth="1"/>
    <col min="70" max="70" width="9" style="38" bestFit="1" customWidth="1"/>
    <col min="71" max="71" width="6.140625" style="38" bestFit="1" customWidth="1"/>
    <col min="72" max="72" width="7" style="38" bestFit="1" customWidth="1"/>
    <col min="73" max="73" width="10" style="38" bestFit="1" customWidth="1"/>
    <col min="74" max="74" width="6.140625" style="38" bestFit="1" customWidth="1"/>
    <col min="75" max="75" width="7" style="38" bestFit="1" customWidth="1"/>
    <col min="76" max="76" width="8.140625" style="38" bestFit="1" customWidth="1"/>
    <col min="77" max="78" width="6" style="38" bestFit="1" customWidth="1"/>
    <col min="79" max="79" width="9.85546875" style="38" bestFit="1" customWidth="1"/>
    <col min="80" max="80" width="6.140625" style="38" bestFit="1" customWidth="1"/>
    <col min="81" max="81" width="7" style="103" bestFit="1" customWidth="1"/>
    <col min="82" max="82" width="5" style="103" bestFit="1" customWidth="1"/>
    <col min="83" max="83" width="7.85546875" style="103" bestFit="1" customWidth="1"/>
    <col min="84" max="85" width="6.140625" style="103" bestFit="1" customWidth="1"/>
    <col min="86" max="86" width="7.5703125" style="103" bestFit="1" customWidth="1"/>
    <col min="87" max="87" width="4.7109375" style="103" bestFit="1" customWidth="1"/>
    <col min="88" max="88" width="5.140625" style="103" bestFit="1" customWidth="1"/>
    <col min="89" max="89" width="4.42578125" style="103" bestFit="1" customWidth="1"/>
    <col min="90" max="90" width="9" style="103" bestFit="1" customWidth="1"/>
    <col min="91" max="91" width="4.5703125" style="153" bestFit="1" customWidth="1"/>
    <col min="92" max="92" width="7.85546875" style="153" bestFit="1" customWidth="1"/>
    <col min="93" max="93" width="7.85546875" style="153" customWidth="1"/>
    <col min="94" max="94" width="8.7109375" style="153" bestFit="1" customWidth="1"/>
    <col min="95" max="95" width="9.5703125" style="153" bestFit="1" customWidth="1"/>
    <col min="96" max="96" width="8.7109375" style="153" bestFit="1" customWidth="1"/>
    <col min="97" max="97" width="8.7109375" style="153" customWidth="1"/>
    <col min="98" max="99" width="10.85546875" style="153" bestFit="1" customWidth="1"/>
    <col min="100" max="100" width="9.5703125" style="153" bestFit="1" customWidth="1"/>
    <col min="101" max="102" width="7.85546875" style="153" bestFit="1" customWidth="1"/>
    <col min="103" max="106" width="9.5703125" style="153" customWidth="1"/>
    <col min="107" max="107" width="8.140625" style="153" bestFit="1" customWidth="1"/>
    <col min="108" max="108" width="1.7109375" style="153" customWidth="1"/>
    <col min="109" max="109" width="8.85546875" style="123" bestFit="1" customWidth="1"/>
    <col min="110" max="110" width="27.28515625" style="123" customWidth="1"/>
    <col min="111" max="111" width="4.5703125" style="123" customWidth="1"/>
    <col min="112" max="112" width="5.7109375" style="123" customWidth="1"/>
    <col min="113" max="113" width="18.5703125" style="123" bestFit="1" customWidth="1"/>
    <col min="114" max="16384" width="9.28515625" style="35"/>
  </cols>
  <sheetData>
    <row r="1" spans="1:113" x14ac:dyDescent="0.2">
      <c r="A1" s="278"/>
      <c r="B1" s="279"/>
      <c r="C1" s="279"/>
      <c r="D1" s="279"/>
      <c r="E1" s="279"/>
      <c r="F1" s="280"/>
      <c r="G1" s="281"/>
      <c r="H1" s="277">
        <v>0</v>
      </c>
      <c r="I1" s="269"/>
      <c r="O1" s="98" t="s">
        <v>712</v>
      </c>
      <c r="P1" s="98"/>
      <c r="Q1" s="98"/>
      <c r="R1" s="98"/>
      <c r="S1" s="98"/>
      <c r="T1" s="98"/>
      <c r="AJ1" s="101" t="s">
        <v>833</v>
      </c>
      <c r="CK1" s="167"/>
      <c r="CL1" s="168"/>
      <c r="CM1" s="168"/>
      <c r="CN1" s="168"/>
      <c r="CO1" s="168"/>
      <c r="CP1" s="168"/>
      <c r="CQ1" s="168"/>
      <c r="CR1" s="168"/>
      <c r="CS1" s="168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</row>
    <row r="2" spans="1:113" x14ac:dyDescent="0.2">
      <c r="A2" s="282"/>
      <c r="B2" s="283"/>
      <c r="C2" s="283"/>
      <c r="D2" s="283"/>
      <c r="E2" s="283"/>
      <c r="F2" s="284"/>
      <c r="G2" s="285"/>
      <c r="I2" s="98" t="s">
        <v>715</v>
      </c>
      <c r="J2" s="98"/>
      <c r="K2" s="98"/>
      <c r="L2" s="98"/>
      <c r="M2" s="98"/>
      <c r="N2" s="98"/>
      <c r="O2" s="44" t="s">
        <v>753</v>
      </c>
      <c r="P2" s="99" t="s">
        <v>746</v>
      </c>
      <c r="Q2" s="99" t="s">
        <v>751</v>
      </c>
      <c r="R2" s="99" t="s">
        <v>747</v>
      </c>
      <c r="S2" s="99" t="s">
        <v>749</v>
      </c>
      <c r="T2" s="99" t="s">
        <v>748</v>
      </c>
      <c r="U2" s="98" t="s">
        <v>697</v>
      </c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129"/>
      <c r="AU2" s="98" t="s">
        <v>730</v>
      </c>
      <c r="AV2" s="98"/>
      <c r="AW2" s="98"/>
      <c r="AX2" s="98"/>
      <c r="AY2" s="98"/>
      <c r="AZ2" s="98"/>
      <c r="BA2" s="98"/>
      <c r="BB2" s="98"/>
      <c r="BC2" s="98"/>
      <c r="BD2" s="98"/>
      <c r="BI2" s="98" t="s">
        <v>770</v>
      </c>
      <c r="BJ2" s="98"/>
      <c r="BK2" s="98"/>
      <c r="BL2" s="98"/>
      <c r="BR2" s="98" t="s">
        <v>742</v>
      </c>
      <c r="BS2" s="98"/>
      <c r="BT2" s="98"/>
      <c r="BU2" s="98"/>
      <c r="BV2" s="98"/>
      <c r="BW2" s="98"/>
      <c r="BX2" s="98"/>
      <c r="BY2" s="98"/>
      <c r="BZ2" s="98"/>
      <c r="CA2" s="98"/>
      <c r="CB2" s="152"/>
      <c r="CC2" s="152"/>
      <c r="CI2" s="98" t="s">
        <v>715</v>
      </c>
    </row>
    <row r="3" spans="1:113" x14ac:dyDescent="0.2">
      <c r="A3" s="286"/>
      <c r="B3" s="287"/>
      <c r="C3" s="283"/>
      <c r="D3" s="288"/>
      <c r="E3" s="283"/>
      <c r="F3" s="283"/>
      <c r="G3" s="289"/>
      <c r="H3" s="101" t="s">
        <v>759</v>
      </c>
      <c r="I3" s="44" t="s">
        <v>758</v>
      </c>
      <c r="J3" s="44" t="s">
        <v>757</v>
      </c>
      <c r="K3" s="44" t="s">
        <v>719</v>
      </c>
      <c r="L3" s="44" t="s">
        <v>756</v>
      </c>
      <c r="M3" s="44" t="s">
        <v>755</v>
      </c>
      <c r="N3" s="44" t="s">
        <v>754</v>
      </c>
      <c r="U3" s="100" t="s">
        <v>746</v>
      </c>
      <c r="V3" s="100" t="s">
        <v>746</v>
      </c>
      <c r="W3" s="100" t="s">
        <v>746</v>
      </c>
      <c r="X3" s="99" t="s">
        <v>751</v>
      </c>
      <c r="Y3" s="99" t="s">
        <v>751</v>
      </c>
      <c r="Z3" s="99" t="s">
        <v>751</v>
      </c>
      <c r="AA3" s="100" t="s">
        <v>747</v>
      </c>
      <c r="AB3" s="100" t="s">
        <v>747</v>
      </c>
      <c r="AC3" s="100" t="s">
        <v>747</v>
      </c>
      <c r="AD3" s="99" t="s">
        <v>749</v>
      </c>
      <c r="AE3" s="99" t="s">
        <v>749</v>
      </c>
      <c r="AF3" s="99" t="s">
        <v>749</v>
      </c>
      <c r="AG3" s="100" t="s">
        <v>748</v>
      </c>
      <c r="AH3" s="100" t="s">
        <v>748</v>
      </c>
      <c r="AI3" s="100" t="s">
        <v>748</v>
      </c>
      <c r="AK3" s="98" t="s">
        <v>903</v>
      </c>
      <c r="AL3" s="98"/>
      <c r="AM3" s="98"/>
      <c r="AN3" s="99" t="s">
        <v>904</v>
      </c>
      <c r="AO3" s="99"/>
      <c r="AP3" s="99"/>
      <c r="AQ3" s="101" t="s">
        <v>780</v>
      </c>
      <c r="AR3" s="101" t="s">
        <v>768</v>
      </c>
      <c r="AS3" s="101" t="s">
        <v>781</v>
      </c>
      <c r="AT3" s="101" t="s">
        <v>769</v>
      </c>
      <c r="AU3" s="44" t="s">
        <v>778</v>
      </c>
      <c r="AV3" s="44" t="s">
        <v>779</v>
      </c>
      <c r="AW3" s="44" t="s">
        <v>778</v>
      </c>
      <c r="AX3" s="44" t="s">
        <v>779</v>
      </c>
      <c r="AY3" s="44" t="s">
        <v>778</v>
      </c>
      <c r="AZ3" s="44" t="s">
        <v>779</v>
      </c>
      <c r="BA3" s="44" t="s">
        <v>778</v>
      </c>
      <c r="BB3" s="44" t="s">
        <v>779</v>
      </c>
      <c r="BC3" s="44" t="s">
        <v>778</v>
      </c>
      <c r="BD3" s="44" t="s">
        <v>779</v>
      </c>
      <c r="BE3" s="98" t="s">
        <v>771</v>
      </c>
      <c r="BF3" s="98"/>
      <c r="BG3" s="98"/>
      <c r="BH3" s="98"/>
      <c r="BI3" s="44" t="s">
        <v>758</v>
      </c>
      <c r="BJ3" s="44" t="s">
        <v>718</v>
      </c>
      <c r="BK3" s="44" t="s">
        <v>719</v>
      </c>
      <c r="BL3" s="44" t="s">
        <v>752</v>
      </c>
      <c r="BM3" s="98" t="s">
        <v>772</v>
      </c>
      <c r="BN3" s="98"/>
      <c r="BO3" s="98"/>
      <c r="BP3" s="98"/>
      <c r="BQ3" s="98"/>
      <c r="BR3" s="44" t="s">
        <v>718</v>
      </c>
      <c r="BS3" s="44" t="s">
        <v>719</v>
      </c>
      <c r="BT3" s="44" t="s">
        <v>752</v>
      </c>
      <c r="BU3" s="44" t="s">
        <v>718</v>
      </c>
      <c r="BV3" s="44" t="s">
        <v>719</v>
      </c>
      <c r="BW3" s="44" t="s">
        <v>752</v>
      </c>
      <c r="BX3" s="44" t="s">
        <v>718</v>
      </c>
      <c r="BY3" s="44" t="s">
        <v>719</v>
      </c>
      <c r="BZ3" s="44" t="s">
        <v>752</v>
      </c>
      <c r="CA3" s="44" t="s">
        <v>718</v>
      </c>
      <c r="CB3" s="44" t="s">
        <v>719</v>
      </c>
      <c r="CC3" s="104" t="s">
        <v>752</v>
      </c>
      <c r="CD3" s="98" t="s">
        <v>937</v>
      </c>
      <c r="CE3" s="98"/>
      <c r="CF3" s="98"/>
      <c r="CG3" s="98"/>
      <c r="CH3" s="98"/>
      <c r="CI3" s="44" t="s">
        <v>752</v>
      </c>
      <c r="CN3" s="294" t="s">
        <v>889</v>
      </c>
      <c r="CO3" s="294"/>
      <c r="CP3" s="294"/>
      <c r="CQ3" s="294"/>
      <c r="CR3" s="152" t="s">
        <v>835</v>
      </c>
      <c r="CS3" s="152"/>
      <c r="CT3" s="152"/>
      <c r="CU3" s="152"/>
      <c r="CV3" s="152"/>
      <c r="CW3" s="154"/>
      <c r="CX3" s="154"/>
      <c r="CY3" s="154"/>
      <c r="CZ3" s="154"/>
      <c r="DA3" s="154"/>
      <c r="DB3" s="154"/>
      <c r="DC3" s="154"/>
    </row>
    <row r="4" spans="1:113" x14ac:dyDescent="0.2">
      <c r="A4" s="290"/>
      <c r="B4" s="291"/>
      <c r="C4" s="291"/>
      <c r="D4" s="291"/>
      <c r="E4" s="292"/>
      <c r="F4" s="292"/>
      <c r="G4" s="293"/>
      <c r="P4" s="99"/>
      <c r="Q4" s="99"/>
      <c r="R4" s="99"/>
      <c r="S4" s="99"/>
      <c r="T4" s="99"/>
      <c r="U4" s="44" t="s">
        <v>757</v>
      </c>
      <c r="V4" s="44" t="s">
        <v>719</v>
      </c>
      <c r="W4" s="44" t="s">
        <v>752</v>
      </c>
      <c r="X4" s="44" t="s">
        <v>757</v>
      </c>
      <c r="Y4" s="44" t="s">
        <v>719</v>
      </c>
      <c r="Z4" s="44" t="s">
        <v>752</v>
      </c>
      <c r="AA4" s="44" t="s">
        <v>757</v>
      </c>
      <c r="AB4" s="44" t="s">
        <v>719</v>
      </c>
      <c r="AC4" s="44" t="s">
        <v>752</v>
      </c>
      <c r="AD4" s="44" t="s">
        <v>757</v>
      </c>
      <c r="AE4" s="44" t="s">
        <v>719</v>
      </c>
      <c r="AF4" s="44" t="s">
        <v>752</v>
      </c>
      <c r="AG4" s="44" t="s">
        <v>757</v>
      </c>
      <c r="AH4" s="44" t="s">
        <v>719</v>
      </c>
      <c r="AI4" s="44" t="s">
        <v>752</v>
      </c>
      <c r="AK4" s="44" t="s">
        <v>765</v>
      </c>
      <c r="AL4" s="44" t="s">
        <v>766</v>
      </c>
      <c r="AM4" s="44" t="s">
        <v>767</v>
      </c>
      <c r="AN4" s="101" t="s">
        <v>765</v>
      </c>
      <c r="AO4" s="101" t="s">
        <v>766</v>
      </c>
      <c r="AP4" s="101" t="s">
        <v>767</v>
      </c>
      <c r="AU4" s="98" t="s">
        <v>746</v>
      </c>
      <c r="AV4" s="98"/>
      <c r="AW4" s="102" t="s">
        <v>751</v>
      </c>
      <c r="AX4" s="102"/>
      <c r="AY4" s="98" t="s">
        <v>747</v>
      </c>
      <c r="AZ4" s="98"/>
      <c r="BA4" s="102" t="s">
        <v>749</v>
      </c>
      <c r="BB4" s="102"/>
      <c r="BC4" s="98" t="s">
        <v>748</v>
      </c>
      <c r="BD4" s="98"/>
      <c r="BE4" s="44" t="s">
        <v>758</v>
      </c>
      <c r="BF4" s="44" t="s">
        <v>718</v>
      </c>
      <c r="BG4" s="44" t="s">
        <v>719</v>
      </c>
      <c r="BH4" s="44" t="s">
        <v>752</v>
      </c>
      <c r="BM4" s="44" t="s">
        <v>773</v>
      </c>
      <c r="BN4" s="44" t="s">
        <v>774</v>
      </c>
      <c r="BO4" s="44" t="s">
        <v>775</v>
      </c>
      <c r="BP4" s="44" t="s">
        <v>776</v>
      </c>
      <c r="BQ4" s="44" t="s">
        <v>777</v>
      </c>
      <c r="BR4" s="98" t="s">
        <v>774</v>
      </c>
      <c r="BS4" s="98"/>
      <c r="BT4" s="98"/>
      <c r="BU4" s="102" t="s">
        <v>775</v>
      </c>
      <c r="BV4" s="102"/>
      <c r="BW4" s="102"/>
      <c r="BX4" s="98" t="s">
        <v>776</v>
      </c>
      <c r="BY4" s="98"/>
      <c r="BZ4" s="98"/>
      <c r="CA4" s="221" t="s">
        <v>777</v>
      </c>
      <c r="CB4" s="221"/>
      <c r="CC4" s="222"/>
      <c r="CD4" s="44" t="s">
        <v>758</v>
      </c>
      <c r="CE4" s="44" t="s">
        <v>718</v>
      </c>
      <c r="CF4" s="44" t="s">
        <v>719</v>
      </c>
      <c r="CG4" s="44" t="s">
        <v>752</v>
      </c>
      <c r="CH4" s="44" t="s">
        <v>938</v>
      </c>
      <c r="CI4" s="44"/>
      <c r="CJ4" s="106"/>
      <c r="CK4" s="106"/>
      <c r="CL4" s="106" t="s">
        <v>848</v>
      </c>
      <c r="CN4" s="155" t="s">
        <v>756</v>
      </c>
      <c r="CO4" s="155" t="s">
        <v>752</v>
      </c>
      <c r="CP4" s="155" t="s">
        <v>755</v>
      </c>
      <c r="CQ4" s="155" t="s">
        <v>754</v>
      </c>
      <c r="CR4" s="156" t="s">
        <v>746</v>
      </c>
      <c r="CS4" s="156" t="s">
        <v>751</v>
      </c>
      <c r="CT4" s="156" t="s">
        <v>747</v>
      </c>
      <c r="CU4" s="156" t="s">
        <v>749</v>
      </c>
      <c r="CV4" s="156" t="s">
        <v>748</v>
      </c>
      <c r="CW4" s="155" t="s">
        <v>883</v>
      </c>
      <c r="CX4" s="155" t="s">
        <v>884</v>
      </c>
      <c r="CY4" s="155" t="s">
        <v>885</v>
      </c>
      <c r="CZ4" s="155" t="s">
        <v>886</v>
      </c>
      <c r="DA4" s="155" t="s">
        <v>887</v>
      </c>
      <c r="DB4" s="155" t="s">
        <v>888</v>
      </c>
      <c r="DC4" s="155" t="s">
        <v>939</v>
      </c>
    </row>
    <row r="5" spans="1:113" s="36" customFormat="1" x14ac:dyDescent="0.2">
      <c r="A5" s="93" t="s">
        <v>832</v>
      </c>
      <c r="B5" s="93" t="s">
        <v>653</v>
      </c>
      <c r="C5" s="93" t="s">
        <v>786</v>
      </c>
      <c r="D5" s="122" t="s">
        <v>750</v>
      </c>
      <c r="E5" s="122"/>
      <c r="F5" s="94" t="s">
        <v>548</v>
      </c>
      <c r="G5" s="93" t="s">
        <v>739</v>
      </c>
      <c r="H5" s="44" t="s">
        <v>579</v>
      </c>
      <c r="I5" s="44" t="s">
        <v>580</v>
      </c>
      <c r="J5" s="44" t="s">
        <v>581</v>
      </c>
      <c r="K5" s="44" t="s">
        <v>582</v>
      </c>
      <c r="L5" s="44" t="s">
        <v>583</v>
      </c>
      <c r="M5" s="44" t="s">
        <v>584</v>
      </c>
      <c r="N5" s="44" t="s">
        <v>585</v>
      </c>
      <c r="O5" s="44" t="s">
        <v>586</v>
      </c>
      <c r="P5" s="44" t="s">
        <v>587</v>
      </c>
      <c r="Q5" s="44" t="s">
        <v>588</v>
      </c>
      <c r="R5" s="44" t="s">
        <v>589</v>
      </c>
      <c r="S5" s="44" t="s">
        <v>590</v>
      </c>
      <c r="T5" s="44" t="s">
        <v>591</v>
      </c>
      <c r="U5" s="44" t="s">
        <v>592</v>
      </c>
      <c r="V5" s="44" t="s">
        <v>593</v>
      </c>
      <c r="W5" s="44" t="s">
        <v>594</v>
      </c>
      <c r="X5" s="44" t="s">
        <v>595</v>
      </c>
      <c r="Y5" s="44" t="s">
        <v>596</v>
      </c>
      <c r="Z5" s="44" t="s">
        <v>597</v>
      </c>
      <c r="AA5" s="44" t="s">
        <v>598</v>
      </c>
      <c r="AB5" s="44" t="s">
        <v>599</v>
      </c>
      <c r="AC5" s="44" t="s">
        <v>600</v>
      </c>
      <c r="AD5" s="44" t="s">
        <v>601</v>
      </c>
      <c r="AE5" s="44" t="s">
        <v>602</v>
      </c>
      <c r="AF5" s="44" t="s">
        <v>603</v>
      </c>
      <c r="AG5" s="44" t="s">
        <v>604</v>
      </c>
      <c r="AH5" s="44" t="s">
        <v>605</v>
      </c>
      <c r="AI5" s="44" t="s">
        <v>606</v>
      </c>
      <c r="AJ5" s="44" t="s">
        <v>607</v>
      </c>
      <c r="AK5" s="44" t="s">
        <v>608</v>
      </c>
      <c r="AL5" s="44" t="s">
        <v>609</v>
      </c>
      <c r="AM5" s="44" t="s">
        <v>610</v>
      </c>
      <c r="AN5" s="44" t="s">
        <v>611</v>
      </c>
      <c r="AO5" s="44" t="s">
        <v>612</v>
      </c>
      <c r="AP5" s="44" t="s">
        <v>613</v>
      </c>
      <c r="AQ5" s="44" t="s">
        <v>614</v>
      </c>
      <c r="AR5" s="44" t="s">
        <v>615</v>
      </c>
      <c r="AS5" s="44" t="s">
        <v>616</v>
      </c>
      <c r="AT5" s="44" t="s">
        <v>617</v>
      </c>
      <c r="AU5" s="44" t="s">
        <v>618</v>
      </c>
      <c r="AV5" s="44" t="s">
        <v>619</v>
      </c>
      <c r="AW5" s="44" t="s">
        <v>620</v>
      </c>
      <c r="AX5" s="44" t="s">
        <v>621</v>
      </c>
      <c r="AY5" s="44" t="s">
        <v>622</v>
      </c>
      <c r="AZ5" s="44" t="s">
        <v>623</v>
      </c>
      <c r="BA5" s="44" t="s">
        <v>624</v>
      </c>
      <c r="BB5" s="44" t="s">
        <v>625</v>
      </c>
      <c r="BC5" s="44" t="s">
        <v>626</v>
      </c>
      <c r="BD5" s="44" t="s">
        <v>627</v>
      </c>
      <c r="BE5" s="44" t="s">
        <v>628</v>
      </c>
      <c r="BF5" s="44" t="s">
        <v>629</v>
      </c>
      <c r="BG5" s="44" t="s">
        <v>630</v>
      </c>
      <c r="BH5" s="44" t="s">
        <v>631</v>
      </c>
      <c r="BI5" s="44" t="s">
        <v>632</v>
      </c>
      <c r="BJ5" s="44" t="s">
        <v>633</v>
      </c>
      <c r="BK5" s="44" t="s">
        <v>634</v>
      </c>
      <c r="BL5" s="44" t="s">
        <v>635</v>
      </c>
      <c r="BM5" s="44" t="s">
        <v>636</v>
      </c>
      <c r="BN5" s="44" t="s">
        <v>637</v>
      </c>
      <c r="BO5" s="44" t="s">
        <v>638</v>
      </c>
      <c r="BP5" s="44" t="s">
        <v>639</v>
      </c>
      <c r="BQ5" s="44" t="s">
        <v>640</v>
      </c>
      <c r="BR5" s="44" t="s">
        <v>641</v>
      </c>
      <c r="BS5" s="44" t="s">
        <v>642</v>
      </c>
      <c r="BT5" s="44" t="s">
        <v>643</v>
      </c>
      <c r="BU5" s="44" t="s">
        <v>644</v>
      </c>
      <c r="BV5" s="44" t="s">
        <v>645</v>
      </c>
      <c r="BW5" s="44" t="s">
        <v>646</v>
      </c>
      <c r="BX5" s="44" t="s">
        <v>647</v>
      </c>
      <c r="BY5" s="44" t="s">
        <v>648</v>
      </c>
      <c r="BZ5" s="44" t="s">
        <v>649</v>
      </c>
      <c r="CA5" s="44" t="s">
        <v>650</v>
      </c>
      <c r="CB5" s="44" t="s">
        <v>651</v>
      </c>
      <c r="CC5" s="104" t="s">
        <v>652</v>
      </c>
      <c r="CD5" s="226" t="s">
        <v>932</v>
      </c>
      <c r="CE5" s="226" t="s">
        <v>933</v>
      </c>
      <c r="CF5" s="226" t="s">
        <v>934</v>
      </c>
      <c r="CG5" s="226" t="s">
        <v>935</v>
      </c>
      <c r="CH5" s="226" t="s">
        <v>936</v>
      </c>
      <c r="CI5" s="225" t="s">
        <v>931</v>
      </c>
      <c r="CJ5" s="104" t="s">
        <v>786</v>
      </c>
      <c r="CK5" s="104" t="s">
        <v>653</v>
      </c>
      <c r="CL5" s="104" t="s">
        <v>849</v>
      </c>
      <c r="CM5" s="156" t="s">
        <v>764</v>
      </c>
      <c r="CN5" s="174" t="str">
        <f>CN4&amp;".Prod"</f>
        <v>50th.Prod</v>
      </c>
      <c r="CO5" s="174" t="str">
        <f>CO4&amp;".Prod"</f>
        <v>90th.Prod</v>
      </c>
      <c r="CP5" s="174" t="str">
        <f t="shared" ref="CP5:DB5" si="0">CP4&amp;".Prod"</f>
        <v>95th.Prod</v>
      </c>
      <c r="CQ5" s="174" t="str">
        <f t="shared" si="0"/>
        <v>99th.Prod</v>
      </c>
      <c r="CR5" s="174" t="str">
        <f t="shared" si="0"/>
        <v>C1.Prod</v>
      </c>
      <c r="CS5" s="174" t="str">
        <f t="shared" si="0"/>
        <v>C1T.Prod</v>
      </c>
      <c r="CT5" s="174" t="str">
        <f t="shared" si="0"/>
        <v>C2.Prod</v>
      </c>
      <c r="CU5" s="174" t="str">
        <f t="shared" si="0"/>
        <v>C3.Prod</v>
      </c>
      <c r="CV5" s="174" t="str">
        <f t="shared" si="0"/>
        <v>C4.Prod</v>
      </c>
      <c r="CW5" s="174" t="str">
        <f t="shared" si="0"/>
        <v>CPR.Prod</v>
      </c>
      <c r="CX5" s="174" t="str">
        <f t="shared" si="0"/>
        <v>NoC.Prod</v>
      </c>
      <c r="CY5" s="174" t="str">
        <f t="shared" si="0"/>
        <v>HCP1.Prod</v>
      </c>
      <c r="CZ5" s="174" t="str">
        <f t="shared" si="0"/>
        <v>HCP2.Prod</v>
      </c>
      <c r="DA5" s="174" t="str">
        <f t="shared" si="0"/>
        <v>HCP3.Prod</v>
      </c>
      <c r="DB5" s="174" t="str">
        <f t="shared" si="0"/>
        <v>HCP4.Prod</v>
      </c>
      <c r="DC5" s="174" t="str">
        <f t="shared" ref="DC5" si="1">DC4&amp;".Prod"</f>
        <v>S136.Prod</v>
      </c>
      <c r="DD5" s="156"/>
      <c r="DE5" s="125"/>
      <c r="DF5" s="126" t="s">
        <v>573</v>
      </c>
      <c r="DG5" s="126" t="s">
        <v>548</v>
      </c>
      <c r="DH5" s="126" t="s">
        <v>750</v>
      </c>
      <c r="DI5" s="126" t="s">
        <v>549</v>
      </c>
    </row>
    <row r="6" spans="1:113" s="37" customFormat="1" x14ac:dyDescent="0.2">
      <c r="A6" s="118" t="str">
        <f t="shared" ref="A6:A11" si="2">B6&amp;C6&amp;D6</f>
        <v>2017-18AUGUSTENG</v>
      </c>
      <c r="B6" s="94" t="s">
        <v>654</v>
      </c>
      <c r="C6" s="35" t="s">
        <v>655</v>
      </c>
      <c r="D6" s="38" t="str">
        <f>DG6</f>
        <v>ENG</v>
      </c>
      <c r="E6" s="35"/>
      <c r="F6" s="119" t="str">
        <f t="shared" ref="F6:F13" si="3">D6</f>
        <v>ENG</v>
      </c>
      <c r="G6" s="35"/>
      <c r="H6" s="120">
        <f t="shared" ref="H6:J27" si="4">SUMIFS(H$191:H$10135,$B$191:$B$10135,$B6,$C$191:$C$10135,$C6)</f>
        <v>177540</v>
      </c>
      <c r="I6" s="120">
        <f t="shared" si="4"/>
        <v>141028</v>
      </c>
      <c r="J6" s="120">
        <f t="shared" si="4"/>
        <v>1796993</v>
      </c>
      <c r="K6" s="117">
        <f>IFERROR(ROUND(J6/I6,$H$1),"-")</f>
        <v>13</v>
      </c>
      <c r="L6" s="120">
        <f>IFERROR(ROUND(CN6/I6,$H$1),"-")</f>
        <v>1</v>
      </c>
      <c r="M6" s="120">
        <f>IFERROR(ROUND(CP6/I6,$H$1),"-")</f>
        <v>70</v>
      </c>
      <c r="N6" s="120">
        <f>IFERROR(ROUND(CQ6/I6,$H$1),"-")</f>
        <v>158</v>
      </c>
      <c r="O6" s="120">
        <f t="shared" ref="O6:U15" si="5">SUMIFS(O$191:O$10135,$B$191:$B$10135,$B6,$C$191:$C$10135,$C6)</f>
        <v>58813</v>
      </c>
      <c r="P6" s="120">
        <f t="shared" si="5"/>
        <v>10233</v>
      </c>
      <c r="Q6" s="120">
        <f t="shared" si="5"/>
        <v>6931</v>
      </c>
      <c r="R6" s="120">
        <f t="shared" si="5"/>
        <v>67946</v>
      </c>
      <c r="S6" s="120">
        <f t="shared" si="5"/>
        <v>32227</v>
      </c>
      <c r="T6" s="120">
        <f t="shared" si="5"/>
        <v>2610</v>
      </c>
      <c r="U6" s="120">
        <f t="shared" si="5"/>
        <v>5671240</v>
      </c>
      <c r="V6" s="120">
        <f>IFERROR(ROUND(U6/P6,$H$1),"-")</f>
        <v>554</v>
      </c>
      <c r="W6" s="120">
        <f>IFERROR(ROUND(CR6/P6,$H$1),"-")</f>
        <v>912</v>
      </c>
      <c r="X6" s="120">
        <f t="shared" ref="X6:X27" si="6">SUMIFS(X$191:X$10135,$B$191:$B$10135,$B6,$C$191:$C$10135,$C6)</f>
        <v>7047501</v>
      </c>
      <c r="Y6" s="120">
        <f>IFERROR(ROUND(X6/Q6,$H$1),"-")</f>
        <v>1017</v>
      </c>
      <c r="Z6" s="120">
        <f>IFERROR(ROUND(CS6/Q6,$H$1),"-")</f>
        <v>2099</v>
      </c>
      <c r="AA6" s="120">
        <f t="shared" ref="AA6:AA27" si="7">SUMIFS(AA$191:AA$10135,$B$191:$B$10135,$B6,$C$191:$C$10135,$C6)</f>
        <v>97514559</v>
      </c>
      <c r="AB6" s="120">
        <f>IFERROR(ROUND(AA6/R6,$H$1),"-")</f>
        <v>1435</v>
      </c>
      <c r="AC6" s="120">
        <f>IFERROR(ROUND(CT6/R6,$H$1),"-")</f>
        <v>3189</v>
      </c>
      <c r="AD6" s="120">
        <f t="shared" ref="AD6:AD27" si="8">SUMIFS(AD$191:AD$10135,$B$191:$B$10135,$B6,$C$191:$C$10135,$C6)</f>
        <v>98017154</v>
      </c>
      <c r="AE6" s="120">
        <f>IFERROR(ROUND(AD6/S6,$H$1),"-")</f>
        <v>3041</v>
      </c>
      <c r="AF6" s="120">
        <f>IFERROR(ROUND(CU6/S6,$H$1),"-")</f>
        <v>7085</v>
      </c>
      <c r="AG6" s="120">
        <f t="shared" ref="AG6:AG27" si="9">SUMIFS(AG$191:AG$10135,$B$191:$B$10135,$B6,$C$191:$C$10135,$C6)</f>
        <v>12750030</v>
      </c>
      <c r="AH6" s="120">
        <f>IFERROR(ROUND(AG6/T6,$H$1),"-")</f>
        <v>4885</v>
      </c>
      <c r="AI6" s="120">
        <f>IFERROR(ROUND(CV6/T6,$H$1),"-")</f>
        <v>9169</v>
      </c>
      <c r="AJ6" s="120">
        <f t="shared" ref="AJ6:AS15" si="10">SUMIFS(AJ$191:AJ$10135,$B$191:$B$10135,$B6,$C$191:$C$10135,$C6)</f>
        <v>6083</v>
      </c>
      <c r="AK6" s="120">
        <f t="shared" si="10"/>
        <v>0</v>
      </c>
      <c r="AL6" s="120">
        <f t="shared" si="10"/>
        <v>2714</v>
      </c>
      <c r="AM6" s="120">
        <f t="shared" si="10"/>
        <v>7</v>
      </c>
      <c r="AN6" s="120">
        <f t="shared" si="10"/>
        <v>0</v>
      </c>
      <c r="AO6" s="120">
        <f t="shared" si="10"/>
        <v>3369</v>
      </c>
      <c r="AP6" s="120">
        <f t="shared" si="10"/>
        <v>13</v>
      </c>
      <c r="AQ6" s="120">
        <f t="shared" si="10"/>
        <v>83929</v>
      </c>
      <c r="AR6" s="120">
        <f t="shared" si="10"/>
        <v>6359</v>
      </c>
      <c r="AS6" s="120">
        <f t="shared" si="10"/>
        <v>32972</v>
      </c>
      <c r="AT6" s="120">
        <f t="shared" ref="AT6:BF15" si="11">SUMIFS(AT$191:AT$10135,$B$191:$B$10135,$B6,$C$191:$C$10135,$C6)</f>
        <v>123260</v>
      </c>
      <c r="AU6" s="120">
        <f t="shared" si="11"/>
        <v>20104</v>
      </c>
      <c r="AV6" s="120">
        <f t="shared" si="11"/>
        <v>17128</v>
      </c>
      <c r="AW6" s="120">
        <f t="shared" si="11"/>
        <v>13795</v>
      </c>
      <c r="AX6" s="120">
        <f t="shared" si="11"/>
        <v>11999</v>
      </c>
      <c r="AY6" s="120">
        <f t="shared" si="11"/>
        <v>91224</v>
      </c>
      <c r="AZ6" s="120">
        <f t="shared" si="11"/>
        <v>79198</v>
      </c>
      <c r="BA6" s="120">
        <f t="shared" si="11"/>
        <v>44629</v>
      </c>
      <c r="BB6" s="120">
        <f t="shared" si="11"/>
        <v>35656</v>
      </c>
      <c r="BC6" s="120">
        <f t="shared" si="11"/>
        <v>3683</v>
      </c>
      <c r="BD6" s="120">
        <f t="shared" si="11"/>
        <v>2840</v>
      </c>
      <c r="BE6" s="117">
        <f t="shared" si="11"/>
        <v>0</v>
      </c>
      <c r="BF6" s="117">
        <f t="shared" si="11"/>
        <v>0</v>
      </c>
      <c r="BG6" s="117" t="str">
        <f>IFERROR(ROUND(BF6/BE6,$H$1),"-")</f>
        <v>-</v>
      </c>
      <c r="BH6" s="117" t="str">
        <f>IFERROR(ROUND(CW6/BE6,$H$1),"-")</f>
        <v>-</v>
      </c>
      <c r="BI6" s="117">
        <f t="shared" ref="BI6:BJ27" si="12">SUMIFS(BI$191:BI$10135,$B$191:$B$10135,$B6,$C$191:$C$10135,$C6)</f>
        <v>1355</v>
      </c>
      <c r="BJ6" s="117">
        <f t="shared" si="12"/>
        <v>55934</v>
      </c>
      <c r="BK6" s="117">
        <f>IFERROR(ROUND(BJ6/BI6,$H$1),"-")</f>
        <v>41</v>
      </c>
      <c r="BL6" s="117">
        <f>IFERROR(ROUND(CX6/BI6,$H$1),"-")</f>
        <v>94</v>
      </c>
      <c r="BM6" s="117">
        <f t="shared" ref="BM6:BR15" si="13">SUMIFS(BM$191:BM$10135,$B$191:$B$10135,$B6,$C$191:$C$10135,$C6)</f>
        <v>192</v>
      </c>
      <c r="BN6" s="117">
        <f t="shared" si="13"/>
        <v>3672</v>
      </c>
      <c r="BO6" s="117">
        <f t="shared" si="13"/>
        <v>2375</v>
      </c>
      <c r="BP6" s="117">
        <f t="shared" si="13"/>
        <v>108</v>
      </c>
      <c r="BQ6" s="117">
        <f t="shared" si="13"/>
        <v>2594</v>
      </c>
      <c r="BR6" s="117">
        <f t="shared" si="13"/>
        <v>17031323</v>
      </c>
      <c r="BS6" s="117">
        <f>IFERROR(ROUND(BR6/BN6,$H$1),"-")</f>
        <v>4638</v>
      </c>
      <c r="BT6" s="117">
        <f>IFERROR(ROUND(CY6/BN6,$H$1),"-")</f>
        <v>9121</v>
      </c>
      <c r="BU6" s="117">
        <f t="shared" ref="BU6:BU27" si="14">SUMIFS(BU$191:BU$10135,$B$191:$B$10135,$B6,$C$191:$C$10135,$C6)</f>
        <v>14233134</v>
      </c>
      <c r="BV6" s="117">
        <f>IFERROR(ROUND(BU6/BO6,$H$1),"-")</f>
        <v>5993</v>
      </c>
      <c r="BW6" s="117">
        <f>IFERROR(ROUND(CZ6/BO6,$H$1),"-")</f>
        <v>11511</v>
      </c>
      <c r="BX6" s="117">
        <f t="shared" ref="BX6:BX27" si="15">SUMIFS(BX$191:BX$10135,$B$191:$B$10135,$B6,$C$191:$C$10135,$C6)</f>
        <v>651465</v>
      </c>
      <c r="BY6" s="117">
        <f>IFERROR(ROUND(BX6/BP6,$H$1),"-")</f>
        <v>6032</v>
      </c>
      <c r="BZ6" s="117">
        <f>IFERROR(ROUND(DA6/BP6,$H$1),"-")</f>
        <v>12612</v>
      </c>
      <c r="CA6" s="117">
        <f t="shared" ref="CA6:CA27" si="16">SUMIFS(CA$191:CA$10135,$B$191:$B$10135,$B6,$C$191:$C$10135,$C6)</f>
        <v>25291867</v>
      </c>
      <c r="CB6" s="117">
        <f>IFERROR(ROUND(CA6/BQ6,$H$1),"-")</f>
        <v>9750</v>
      </c>
      <c r="CC6" s="121">
        <f>IFERROR(ROUND(DB6/BQ6,$H$1),"-")</f>
        <v>18657</v>
      </c>
      <c r="CD6" s="117">
        <f t="shared" ref="CD6:CE27" si="17">SUMIFS(CD$191:CD$10135,$B$191:$B$10135,$B6,$C$191:$C$10135,$C6)</f>
        <v>0</v>
      </c>
      <c r="CE6" s="117">
        <f t="shared" si="17"/>
        <v>0</v>
      </c>
      <c r="CF6" s="117" t="str">
        <f>IFERROR(ROUND(CE6/CD6,$H$1),"-")</f>
        <v>-</v>
      </c>
      <c r="CG6" s="117" t="str">
        <f>IFERROR(ROUND(DC6/CD6,$H$1),"-")</f>
        <v>-</v>
      </c>
      <c r="CH6" s="117">
        <f t="shared" ref="CH6:CH27" si="18">SUMIFS(CH$191:CH$10135,$B$191:$B$10135,$B6,$C$191:$C$10135,$C6)</f>
        <v>0</v>
      </c>
      <c r="CI6" s="120">
        <f>IFERROR(ROUND(CO6/I6,$H$1),"-")</f>
        <v>0</v>
      </c>
      <c r="CJ6" s="121">
        <f t="shared" ref="CJ6:CJ14" si="19">MONTH(1&amp;C6)</f>
        <v>8</v>
      </c>
      <c r="CK6" s="157">
        <f>LEFT($B6,4)+IF(CJ6&lt;4,1,0)</f>
        <v>2017</v>
      </c>
      <c r="CL6" s="158">
        <f>DATE($CK6,$CJ6,1)</f>
        <v>42948</v>
      </c>
      <c r="CM6" s="159">
        <f>DAY(DATE($CK6,$CJ6+1,1)-1)</f>
        <v>31</v>
      </c>
      <c r="CN6" s="121">
        <f t="shared" ref="CN6:DC15" si="20">SUMIFS(CN$191:CN$10135,$B$191:$B$10135,$B6,$C$191:$C$10135,$C6)</f>
        <v>206224</v>
      </c>
      <c r="CO6" s="121">
        <f t="shared" si="20"/>
        <v>0</v>
      </c>
      <c r="CP6" s="121">
        <f t="shared" si="20"/>
        <v>9843788</v>
      </c>
      <c r="CQ6" s="121">
        <f t="shared" si="20"/>
        <v>22239476</v>
      </c>
      <c r="CR6" s="121">
        <f t="shared" si="20"/>
        <v>9327807</v>
      </c>
      <c r="CS6" s="121">
        <f t="shared" si="20"/>
        <v>14548715</v>
      </c>
      <c r="CT6" s="121">
        <f t="shared" si="20"/>
        <v>216662100</v>
      </c>
      <c r="CU6" s="121">
        <f t="shared" si="20"/>
        <v>228319559</v>
      </c>
      <c r="CV6" s="121">
        <f t="shared" si="20"/>
        <v>23930752</v>
      </c>
      <c r="CW6" s="121">
        <f t="shared" si="20"/>
        <v>0</v>
      </c>
      <c r="CX6" s="121">
        <f t="shared" si="20"/>
        <v>127370</v>
      </c>
      <c r="CY6" s="121">
        <f t="shared" si="20"/>
        <v>33490602</v>
      </c>
      <c r="CZ6" s="121">
        <f t="shared" si="20"/>
        <v>27337706</v>
      </c>
      <c r="DA6" s="121">
        <f t="shared" si="20"/>
        <v>1362116</v>
      </c>
      <c r="DB6" s="121">
        <f t="shared" si="20"/>
        <v>48396041</v>
      </c>
      <c r="DC6" s="121">
        <f t="shared" si="20"/>
        <v>0</v>
      </c>
      <c r="DD6" s="160"/>
      <c r="DE6" s="124" t="s">
        <v>690</v>
      </c>
      <c r="DF6" s="127" t="s">
        <v>547</v>
      </c>
      <c r="DG6" s="127" t="s">
        <v>0</v>
      </c>
      <c r="DH6" s="127"/>
      <c r="DI6" s="127"/>
    </row>
    <row r="7" spans="1:113" x14ac:dyDescent="0.2">
      <c r="A7" s="118" t="str">
        <f t="shared" si="2"/>
        <v>2017-18SEPTEMBERENG</v>
      </c>
      <c r="B7" s="94" t="str">
        <f t="shared" ref="B7:B18" si="21">IF($C7="April",LEFT($B6,4)+1&amp;"-"&amp;RIGHT($B6,2)+1,$B6)</f>
        <v>2017-18</v>
      </c>
      <c r="C7" s="35" t="s">
        <v>679</v>
      </c>
      <c r="D7" s="119" t="str">
        <f>D6</f>
        <v>ENG</v>
      </c>
      <c r="F7" s="119" t="str">
        <f t="shared" si="3"/>
        <v>ENG</v>
      </c>
      <c r="H7" s="120">
        <f t="shared" si="4"/>
        <v>379791</v>
      </c>
      <c r="I7" s="120">
        <f t="shared" si="4"/>
        <v>289824</v>
      </c>
      <c r="J7" s="120">
        <f t="shared" si="4"/>
        <v>6276073</v>
      </c>
      <c r="K7" s="117">
        <f t="shared" ref="K7:K27" si="22">IFERROR(ROUND(J7/I7,$H$1),"-")</f>
        <v>22</v>
      </c>
      <c r="L7" s="120">
        <f t="shared" ref="L7:L27" si="23">IFERROR(ROUND(CN7/I7,$H$1),"-")</f>
        <v>2</v>
      </c>
      <c r="M7" s="120">
        <f t="shared" ref="M7:M27" si="24">IFERROR(ROUND(CP7/I7,$H$1),"-")</f>
        <v>72</v>
      </c>
      <c r="N7" s="120">
        <f t="shared" ref="N7:N27" si="25">IFERROR(ROUND(CQ7/I7,$H$1),"-")</f>
        <v>132</v>
      </c>
      <c r="O7" s="120">
        <f t="shared" si="5"/>
        <v>187539</v>
      </c>
      <c r="P7" s="120">
        <f t="shared" si="5"/>
        <v>25533</v>
      </c>
      <c r="Q7" s="120">
        <f t="shared" si="5"/>
        <v>18268</v>
      </c>
      <c r="R7" s="120">
        <f t="shared" si="5"/>
        <v>137472</v>
      </c>
      <c r="S7" s="120">
        <f t="shared" si="5"/>
        <v>74760</v>
      </c>
      <c r="T7" s="120">
        <f t="shared" si="5"/>
        <v>6076</v>
      </c>
      <c r="U7" s="120">
        <f t="shared" si="5"/>
        <v>12431963</v>
      </c>
      <c r="V7" s="120">
        <f t="shared" ref="V7:V27" si="26">IFERROR(ROUND(U7/P7,$H$1),"-")</f>
        <v>487</v>
      </c>
      <c r="W7" s="120">
        <f t="shared" ref="W7:W27" si="27">IFERROR(ROUND(CR7/P7,$H$1),"-")</f>
        <v>855</v>
      </c>
      <c r="X7" s="120">
        <f t="shared" si="6"/>
        <v>14055960</v>
      </c>
      <c r="Y7" s="120">
        <f t="shared" ref="Y7:Y27" si="28">IFERROR(ROUND(X7/Q7,$H$1),"-")</f>
        <v>769</v>
      </c>
      <c r="Z7" s="120">
        <f t="shared" ref="Z7:Z27" si="29">IFERROR(ROUND(CS7/Q7,$H$1),"-")</f>
        <v>1530</v>
      </c>
      <c r="AA7" s="120">
        <f t="shared" si="7"/>
        <v>181361290</v>
      </c>
      <c r="AB7" s="120">
        <f t="shared" ref="AB7:AB27" si="30">IFERROR(ROUND(AA7/R7,$H$1),"-")</f>
        <v>1319</v>
      </c>
      <c r="AC7" s="120">
        <f t="shared" ref="AC7:AC27" si="31">IFERROR(ROUND(CT7/R7,$H$1),"-")</f>
        <v>2808</v>
      </c>
      <c r="AD7" s="120">
        <f t="shared" si="8"/>
        <v>217735289</v>
      </c>
      <c r="AE7" s="120">
        <f t="shared" ref="AE7:AE27" si="32">IFERROR(ROUND(AD7/S7,$H$1),"-")</f>
        <v>2912</v>
      </c>
      <c r="AF7" s="120">
        <f t="shared" ref="AF7:AF27" si="33">IFERROR(ROUND(CU7/S7,$H$1),"-")</f>
        <v>6794</v>
      </c>
      <c r="AG7" s="120">
        <f t="shared" si="9"/>
        <v>28403391</v>
      </c>
      <c r="AH7" s="120">
        <f t="shared" ref="AH7:AH27" si="34">IFERROR(ROUND(AG7/T7,$H$1),"-")</f>
        <v>4675</v>
      </c>
      <c r="AI7" s="120">
        <f t="shared" ref="AI7:AI27" si="35">IFERROR(ROUND(CV7/T7,$H$1),"-")</f>
        <v>9895</v>
      </c>
      <c r="AJ7" s="120">
        <f t="shared" si="10"/>
        <v>12705</v>
      </c>
      <c r="AK7" s="120">
        <f t="shared" si="10"/>
        <v>1967</v>
      </c>
      <c r="AL7" s="120">
        <f t="shared" si="10"/>
        <v>2531</v>
      </c>
      <c r="AM7" s="120">
        <f t="shared" si="10"/>
        <v>3533</v>
      </c>
      <c r="AN7" s="120">
        <f t="shared" si="10"/>
        <v>3022</v>
      </c>
      <c r="AO7" s="120">
        <f t="shared" si="10"/>
        <v>5185</v>
      </c>
      <c r="AP7" s="120">
        <f t="shared" si="10"/>
        <v>3165</v>
      </c>
      <c r="AQ7" s="120">
        <f t="shared" si="10"/>
        <v>172181</v>
      </c>
      <c r="AR7" s="120">
        <f t="shared" si="10"/>
        <v>15986</v>
      </c>
      <c r="AS7" s="120">
        <f t="shared" si="10"/>
        <v>73945</v>
      </c>
      <c r="AT7" s="120">
        <f t="shared" si="11"/>
        <v>262112</v>
      </c>
      <c r="AU7" s="120">
        <f t="shared" si="11"/>
        <v>51177</v>
      </c>
      <c r="AV7" s="120">
        <f t="shared" si="11"/>
        <v>41708</v>
      </c>
      <c r="AW7" s="120">
        <f t="shared" si="11"/>
        <v>36568</v>
      </c>
      <c r="AX7" s="120">
        <f t="shared" si="11"/>
        <v>30468</v>
      </c>
      <c r="AY7" s="120">
        <f t="shared" si="11"/>
        <v>192572</v>
      </c>
      <c r="AZ7" s="120">
        <f t="shared" si="11"/>
        <v>160052</v>
      </c>
      <c r="BA7" s="120">
        <f t="shared" si="11"/>
        <v>120562</v>
      </c>
      <c r="BB7" s="120">
        <f t="shared" si="11"/>
        <v>83556</v>
      </c>
      <c r="BC7" s="120">
        <f t="shared" si="11"/>
        <v>10654</v>
      </c>
      <c r="BD7" s="120">
        <f t="shared" si="11"/>
        <v>6695</v>
      </c>
      <c r="BE7" s="117">
        <f t="shared" si="11"/>
        <v>0</v>
      </c>
      <c r="BF7" s="117">
        <f t="shared" si="11"/>
        <v>0</v>
      </c>
      <c r="BG7" s="117" t="str">
        <f t="shared" ref="BG7:BG27" si="36">IFERROR(ROUND(BF7/BE7,$H$1),"-")</f>
        <v>-</v>
      </c>
      <c r="BH7" s="117" t="str">
        <f t="shared" ref="BH7:BH27" si="37">IFERROR(ROUND(CW7/BE7,$H$1),"-")</f>
        <v>-</v>
      </c>
      <c r="BI7" s="117">
        <f t="shared" si="12"/>
        <v>9322</v>
      </c>
      <c r="BJ7" s="117">
        <f t="shared" si="12"/>
        <v>424921</v>
      </c>
      <c r="BK7" s="117">
        <f t="shared" ref="BK7:BK27" si="38">IFERROR(ROUND(BJ7/BI7,$H$1),"-")</f>
        <v>46</v>
      </c>
      <c r="BL7" s="117">
        <f t="shared" ref="BL7:BL27" si="39">IFERROR(ROUND(CX7/BI7,$H$1),"-")</f>
        <v>77</v>
      </c>
      <c r="BM7" s="117">
        <f t="shared" si="13"/>
        <v>547</v>
      </c>
      <c r="BN7" s="117">
        <f t="shared" si="13"/>
        <v>6097</v>
      </c>
      <c r="BO7" s="117">
        <f t="shared" si="13"/>
        <v>3917</v>
      </c>
      <c r="BP7" s="117">
        <f t="shared" si="13"/>
        <v>207</v>
      </c>
      <c r="BQ7" s="117">
        <f t="shared" si="13"/>
        <v>6073</v>
      </c>
      <c r="BR7" s="117">
        <f t="shared" si="13"/>
        <v>37685505</v>
      </c>
      <c r="BS7" s="117">
        <f t="shared" ref="BS7:BS27" si="40">IFERROR(ROUND(BR7/BN7,$H$1),"-")</f>
        <v>6181</v>
      </c>
      <c r="BT7" s="117">
        <f t="shared" ref="BT7:BT27" si="41">IFERROR(ROUND(CY7/BN7,$H$1),"-")</f>
        <v>13700</v>
      </c>
      <c r="BU7" s="117">
        <f t="shared" si="14"/>
        <v>24502998</v>
      </c>
      <c r="BV7" s="117">
        <f t="shared" ref="BV7:BV27" si="42">IFERROR(ROUND(BU7/BO7,$H$1),"-")</f>
        <v>6256</v>
      </c>
      <c r="BW7" s="117">
        <f t="shared" ref="BW7:BW27" si="43">IFERROR(ROUND(CZ7/BO7,$H$1),"-")</f>
        <v>12972</v>
      </c>
      <c r="BX7" s="117">
        <f t="shared" si="15"/>
        <v>1209369</v>
      </c>
      <c r="BY7" s="117">
        <f t="shared" ref="BY7:BY27" si="44">IFERROR(ROUND(BX7/BP7,$H$1),"-")</f>
        <v>5842</v>
      </c>
      <c r="BZ7" s="117">
        <f t="shared" ref="BZ7:BZ27" si="45">IFERROR(ROUND(DA7/BP7,$H$1),"-")</f>
        <v>12135</v>
      </c>
      <c r="CA7" s="117">
        <f t="shared" si="16"/>
        <v>63968472</v>
      </c>
      <c r="CB7" s="117">
        <f t="shared" ref="CB7:CB27" si="46">IFERROR(ROUND(CA7/BQ7,$H$1),"-")</f>
        <v>10533</v>
      </c>
      <c r="CC7" s="121">
        <f t="shared" ref="CC7:CC27" si="47">IFERROR(ROUND(DB7/BQ7,$H$1),"-")</f>
        <v>22259</v>
      </c>
      <c r="CD7" s="117">
        <f t="shared" si="17"/>
        <v>0</v>
      </c>
      <c r="CE7" s="117">
        <f t="shared" si="17"/>
        <v>0</v>
      </c>
      <c r="CF7" s="117" t="str">
        <f t="shared" ref="CF7:CF27" si="48">IFERROR(ROUND(CE7/CD7,$H$1),"-")</f>
        <v>-</v>
      </c>
      <c r="CG7" s="117" t="str">
        <f t="shared" ref="CG7:CG27" si="49">IFERROR(ROUND(DC7/CD7,$H$1),"-")</f>
        <v>-</v>
      </c>
      <c r="CH7" s="117">
        <f t="shared" si="18"/>
        <v>0</v>
      </c>
      <c r="CI7" s="120">
        <f t="shared" ref="CI7:CI27" si="50">IFERROR(ROUND(CO7/I7,$H$1),"-")</f>
        <v>0</v>
      </c>
      <c r="CJ7" s="121">
        <f t="shared" si="19"/>
        <v>9</v>
      </c>
      <c r="CK7" s="157">
        <f t="shared" ref="CK7:CK16" si="51">LEFT($B7,4)+IF(CJ7&lt;4,1,0)</f>
        <v>2017</v>
      </c>
      <c r="CL7" s="158">
        <f t="shared" ref="CL7:CL16" si="52">DATE(LEFT($B7,4)+IF(CJ7&lt;4,1,0),CJ7,1)</f>
        <v>42979</v>
      </c>
      <c r="CM7" s="159">
        <f t="shared" ref="CM7:CM15" si="53">DAY(DATE(LEFT($B7,4)+IF(CJ7&lt;4,1,0),$CJ7+1,1)-1)</f>
        <v>30</v>
      </c>
      <c r="CN7" s="121">
        <f t="shared" si="20"/>
        <v>454256</v>
      </c>
      <c r="CO7" s="121">
        <f t="shared" si="20"/>
        <v>0</v>
      </c>
      <c r="CP7" s="121">
        <f t="shared" si="20"/>
        <v>20907536</v>
      </c>
      <c r="CQ7" s="121">
        <f t="shared" si="20"/>
        <v>38203088</v>
      </c>
      <c r="CR7" s="121">
        <f t="shared" si="20"/>
        <v>21827119</v>
      </c>
      <c r="CS7" s="121">
        <f t="shared" si="20"/>
        <v>27943110</v>
      </c>
      <c r="CT7" s="121">
        <f t="shared" si="20"/>
        <v>386063148</v>
      </c>
      <c r="CU7" s="121">
        <f t="shared" si="20"/>
        <v>507933963</v>
      </c>
      <c r="CV7" s="121">
        <f t="shared" si="20"/>
        <v>60123119</v>
      </c>
      <c r="CW7" s="121">
        <f t="shared" si="20"/>
        <v>0</v>
      </c>
      <c r="CX7" s="121">
        <f t="shared" si="20"/>
        <v>716712</v>
      </c>
      <c r="CY7" s="121">
        <f t="shared" si="20"/>
        <v>83529232</v>
      </c>
      <c r="CZ7" s="121">
        <f t="shared" si="20"/>
        <v>50810826</v>
      </c>
      <c r="DA7" s="121">
        <f t="shared" si="20"/>
        <v>2511909</v>
      </c>
      <c r="DB7" s="121">
        <f t="shared" si="20"/>
        <v>135177610</v>
      </c>
      <c r="DC7" s="121">
        <f t="shared" si="20"/>
        <v>0</v>
      </c>
      <c r="DD7" s="160"/>
      <c r="DE7" s="124" t="s">
        <v>972</v>
      </c>
      <c r="DF7" s="128" t="s">
        <v>574</v>
      </c>
      <c r="DG7" s="127"/>
      <c r="DH7" s="127"/>
      <c r="DI7" s="127"/>
    </row>
    <row r="8" spans="1:113" x14ac:dyDescent="0.2">
      <c r="A8" s="118" t="str">
        <f t="shared" si="2"/>
        <v>2017-18OCTOBERENG</v>
      </c>
      <c r="B8" s="94" t="str">
        <f t="shared" si="21"/>
        <v>2017-18</v>
      </c>
      <c r="C8" s="35" t="s">
        <v>732</v>
      </c>
      <c r="D8" s="119" t="str">
        <f t="shared" ref="D8:D27" si="54">D7</f>
        <v>ENG</v>
      </c>
      <c r="F8" s="119" t="str">
        <f t="shared" si="3"/>
        <v>ENG</v>
      </c>
      <c r="H8" s="120">
        <f t="shared" si="4"/>
        <v>416653</v>
      </c>
      <c r="I8" s="120">
        <f t="shared" si="4"/>
        <v>316099</v>
      </c>
      <c r="J8" s="120">
        <f t="shared" si="4"/>
        <v>4282835</v>
      </c>
      <c r="K8" s="117">
        <f t="shared" si="22"/>
        <v>14</v>
      </c>
      <c r="L8" s="120">
        <f t="shared" si="23"/>
        <v>2</v>
      </c>
      <c r="M8" s="120">
        <f t="shared" si="24"/>
        <v>59</v>
      </c>
      <c r="N8" s="120">
        <f t="shared" si="25"/>
        <v>124</v>
      </c>
      <c r="O8" s="120">
        <f t="shared" si="5"/>
        <v>307209</v>
      </c>
      <c r="P8" s="120">
        <f t="shared" si="5"/>
        <v>27768</v>
      </c>
      <c r="Q8" s="120">
        <f t="shared" si="5"/>
        <v>19786</v>
      </c>
      <c r="R8" s="120">
        <f t="shared" si="5"/>
        <v>154158</v>
      </c>
      <c r="S8" s="120">
        <f t="shared" si="5"/>
        <v>83585</v>
      </c>
      <c r="T8" s="120">
        <f t="shared" si="5"/>
        <v>7428</v>
      </c>
      <c r="U8" s="120">
        <f t="shared" si="5"/>
        <v>13183720</v>
      </c>
      <c r="V8" s="120">
        <f t="shared" si="26"/>
        <v>475</v>
      </c>
      <c r="W8" s="120">
        <f t="shared" si="27"/>
        <v>823</v>
      </c>
      <c r="X8" s="120">
        <f t="shared" si="6"/>
        <v>15146045</v>
      </c>
      <c r="Y8" s="120">
        <f t="shared" si="28"/>
        <v>765</v>
      </c>
      <c r="Z8" s="120">
        <f t="shared" si="29"/>
        <v>1506</v>
      </c>
      <c r="AA8" s="120">
        <f t="shared" si="7"/>
        <v>202816486</v>
      </c>
      <c r="AB8" s="120">
        <f t="shared" si="30"/>
        <v>1316</v>
      </c>
      <c r="AC8" s="120">
        <f t="shared" si="31"/>
        <v>2802</v>
      </c>
      <c r="AD8" s="120">
        <f t="shared" si="8"/>
        <v>224828822</v>
      </c>
      <c r="AE8" s="120">
        <f t="shared" si="32"/>
        <v>2690</v>
      </c>
      <c r="AF8" s="120">
        <f t="shared" si="33"/>
        <v>6277</v>
      </c>
      <c r="AG8" s="120">
        <f t="shared" si="9"/>
        <v>30537984</v>
      </c>
      <c r="AH8" s="120">
        <f t="shared" si="34"/>
        <v>4111</v>
      </c>
      <c r="AI8" s="120">
        <f t="shared" si="35"/>
        <v>9071</v>
      </c>
      <c r="AJ8" s="120">
        <f t="shared" si="10"/>
        <v>14276</v>
      </c>
      <c r="AK8" s="120">
        <f t="shared" si="10"/>
        <v>2974</v>
      </c>
      <c r="AL8" s="120">
        <f t="shared" si="10"/>
        <v>2638</v>
      </c>
      <c r="AM8" s="120">
        <f t="shared" si="10"/>
        <v>8959</v>
      </c>
      <c r="AN8" s="120">
        <f t="shared" si="10"/>
        <v>3763</v>
      </c>
      <c r="AO8" s="120">
        <f t="shared" si="10"/>
        <v>4901</v>
      </c>
      <c r="AP8" s="120">
        <f t="shared" si="10"/>
        <v>4028</v>
      </c>
      <c r="AQ8" s="120">
        <f t="shared" si="10"/>
        <v>191251</v>
      </c>
      <c r="AR8" s="120">
        <f t="shared" si="10"/>
        <v>17233</v>
      </c>
      <c r="AS8" s="120">
        <f t="shared" si="10"/>
        <v>84449</v>
      </c>
      <c r="AT8" s="120">
        <f t="shared" si="11"/>
        <v>292933</v>
      </c>
      <c r="AU8" s="120">
        <f t="shared" si="11"/>
        <v>54969</v>
      </c>
      <c r="AV8" s="120">
        <f t="shared" si="11"/>
        <v>44555</v>
      </c>
      <c r="AW8" s="120">
        <f t="shared" si="11"/>
        <v>39205</v>
      </c>
      <c r="AX8" s="120">
        <f t="shared" si="11"/>
        <v>32430</v>
      </c>
      <c r="AY8" s="120">
        <f t="shared" si="11"/>
        <v>213996</v>
      </c>
      <c r="AZ8" s="120">
        <f t="shared" si="11"/>
        <v>178481</v>
      </c>
      <c r="BA8" s="120">
        <f t="shared" si="11"/>
        <v>133791</v>
      </c>
      <c r="BB8" s="120">
        <f t="shared" si="11"/>
        <v>92767</v>
      </c>
      <c r="BC8" s="120">
        <f t="shared" si="11"/>
        <v>13052</v>
      </c>
      <c r="BD8" s="120">
        <f t="shared" si="11"/>
        <v>8120</v>
      </c>
      <c r="BE8" s="117">
        <f t="shared" si="11"/>
        <v>22</v>
      </c>
      <c r="BF8" s="117">
        <f t="shared" si="11"/>
        <v>3801</v>
      </c>
      <c r="BG8" s="117">
        <f t="shared" si="36"/>
        <v>173</v>
      </c>
      <c r="BH8" s="117">
        <f t="shared" si="37"/>
        <v>294</v>
      </c>
      <c r="BI8" s="117">
        <f t="shared" si="12"/>
        <v>11700</v>
      </c>
      <c r="BJ8" s="117">
        <f t="shared" si="12"/>
        <v>465633</v>
      </c>
      <c r="BK8" s="117">
        <f t="shared" si="38"/>
        <v>40</v>
      </c>
      <c r="BL8" s="117">
        <f t="shared" si="39"/>
        <v>65</v>
      </c>
      <c r="BM8" s="117">
        <f t="shared" si="13"/>
        <v>641</v>
      </c>
      <c r="BN8" s="117">
        <f t="shared" si="13"/>
        <v>6540</v>
      </c>
      <c r="BO8" s="117">
        <f t="shared" si="13"/>
        <v>4554</v>
      </c>
      <c r="BP8" s="117">
        <f t="shared" si="13"/>
        <v>236</v>
      </c>
      <c r="BQ8" s="117">
        <f t="shared" si="13"/>
        <v>6529</v>
      </c>
      <c r="BR8" s="117">
        <f t="shared" si="13"/>
        <v>38407522</v>
      </c>
      <c r="BS8" s="117">
        <f t="shared" si="40"/>
        <v>5873</v>
      </c>
      <c r="BT8" s="117">
        <f t="shared" si="41"/>
        <v>13013</v>
      </c>
      <c r="BU8" s="117">
        <f t="shared" si="14"/>
        <v>26142475</v>
      </c>
      <c r="BV8" s="117">
        <f t="shared" si="42"/>
        <v>5741</v>
      </c>
      <c r="BW8" s="117">
        <f t="shared" si="43"/>
        <v>12211</v>
      </c>
      <c r="BX8" s="117">
        <f t="shared" si="15"/>
        <v>1633525</v>
      </c>
      <c r="BY8" s="117">
        <f t="shared" si="44"/>
        <v>6922</v>
      </c>
      <c r="BZ8" s="117">
        <f t="shared" si="45"/>
        <v>13526</v>
      </c>
      <c r="CA8" s="117">
        <f t="shared" si="16"/>
        <v>65584935</v>
      </c>
      <c r="CB8" s="117">
        <f t="shared" si="46"/>
        <v>10045</v>
      </c>
      <c r="CC8" s="121">
        <f t="shared" si="47"/>
        <v>20240</v>
      </c>
      <c r="CD8" s="117">
        <f t="shared" si="17"/>
        <v>0</v>
      </c>
      <c r="CE8" s="117">
        <f t="shared" si="17"/>
        <v>0</v>
      </c>
      <c r="CF8" s="117" t="str">
        <f t="shared" si="48"/>
        <v>-</v>
      </c>
      <c r="CG8" s="117" t="str">
        <f t="shared" si="49"/>
        <v>-</v>
      </c>
      <c r="CH8" s="117">
        <f t="shared" si="18"/>
        <v>0</v>
      </c>
      <c r="CI8" s="120">
        <f t="shared" si="50"/>
        <v>0</v>
      </c>
      <c r="CJ8" s="121">
        <f t="shared" si="19"/>
        <v>10</v>
      </c>
      <c r="CK8" s="157">
        <f t="shared" si="51"/>
        <v>2017</v>
      </c>
      <c r="CL8" s="158">
        <f t="shared" si="52"/>
        <v>43009</v>
      </c>
      <c r="CM8" s="159">
        <f t="shared" si="53"/>
        <v>31</v>
      </c>
      <c r="CN8" s="121">
        <f t="shared" si="20"/>
        <v>517701</v>
      </c>
      <c r="CO8" s="121">
        <f t="shared" si="20"/>
        <v>0</v>
      </c>
      <c r="CP8" s="121">
        <f t="shared" si="20"/>
        <v>18737149</v>
      </c>
      <c r="CQ8" s="121">
        <f t="shared" si="20"/>
        <v>39300089</v>
      </c>
      <c r="CR8" s="121">
        <f t="shared" si="20"/>
        <v>22864217</v>
      </c>
      <c r="CS8" s="121">
        <f t="shared" si="20"/>
        <v>29791738</v>
      </c>
      <c r="CT8" s="121">
        <f t="shared" si="20"/>
        <v>431884266</v>
      </c>
      <c r="CU8" s="121">
        <f t="shared" si="20"/>
        <v>524678540</v>
      </c>
      <c r="CV8" s="121">
        <f t="shared" si="20"/>
        <v>67382436</v>
      </c>
      <c r="CW8" s="121">
        <f t="shared" si="20"/>
        <v>6468</v>
      </c>
      <c r="CX8" s="121">
        <f t="shared" si="20"/>
        <v>764588</v>
      </c>
      <c r="CY8" s="121">
        <f t="shared" si="20"/>
        <v>85104054</v>
      </c>
      <c r="CZ8" s="121">
        <f t="shared" si="20"/>
        <v>55608429</v>
      </c>
      <c r="DA8" s="121">
        <f t="shared" si="20"/>
        <v>3192235</v>
      </c>
      <c r="DB8" s="121">
        <f t="shared" si="20"/>
        <v>132146872</v>
      </c>
      <c r="DC8" s="121">
        <f t="shared" si="20"/>
        <v>0</v>
      </c>
      <c r="DD8" s="160"/>
      <c r="DE8" s="124" t="s">
        <v>920</v>
      </c>
      <c r="DF8" s="127" t="s">
        <v>921</v>
      </c>
      <c r="DG8" s="127" t="s">
        <v>909</v>
      </c>
      <c r="DH8" s="127"/>
      <c r="DI8" s="127" t="str">
        <f t="shared" ref="DI8:DI14" si="55">DF8</f>
        <v>North East and Yorkshire</v>
      </c>
    </row>
    <row r="9" spans="1:113" x14ac:dyDescent="0.2">
      <c r="A9" s="118" t="str">
        <f t="shared" si="2"/>
        <v>2017-18NOVEMBERENG</v>
      </c>
      <c r="B9" s="94" t="str">
        <f t="shared" si="21"/>
        <v>2017-18</v>
      </c>
      <c r="C9" s="35" t="s">
        <v>738</v>
      </c>
      <c r="D9" s="119" t="str">
        <f t="shared" si="54"/>
        <v>ENG</v>
      </c>
      <c r="F9" s="119" t="str">
        <f t="shared" si="3"/>
        <v>ENG</v>
      </c>
      <c r="H9" s="120">
        <f t="shared" si="4"/>
        <v>797425</v>
      </c>
      <c r="I9" s="120">
        <f t="shared" si="4"/>
        <v>597353</v>
      </c>
      <c r="J9" s="120">
        <f t="shared" si="4"/>
        <v>7919804</v>
      </c>
      <c r="K9" s="117">
        <f t="shared" si="22"/>
        <v>13</v>
      </c>
      <c r="L9" s="120">
        <f t="shared" si="23"/>
        <v>1</v>
      </c>
      <c r="M9" s="120">
        <f t="shared" si="24"/>
        <v>68</v>
      </c>
      <c r="N9" s="120">
        <f t="shared" si="25"/>
        <v>132</v>
      </c>
      <c r="O9" s="120">
        <f t="shared" si="5"/>
        <v>571269</v>
      </c>
      <c r="P9" s="120">
        <f t="shared" si="5"/>
        <v>50380</v>
      </c>
      <c r="Q9" s="120">
        <f t="shared" si="5"/>
        <v>35581</v>
      </c>
      <c r="R9" s="120">
        <f t="shared" si="5"/>
        <v>288995</v>
      </c>
      <c r="S9" s="120">
        <f t="shared" si="5"/>
        <v>144395</v>
      </c>
      <c r="T9" s="120">
        <f t="shared" si="5"/>
        <v>17285</v>
      </c>
      <c r="U9" s="120">
        <f t="shared" si="5"/>
        <v>24045596</v>
      </c>
      <c r="V9" s="120">
        <f t="shared" si="26"/>
        <v>477</v>
      </c>
      <c r="W9" s="120">
        <f t="shared" si="27"/>
        <v>828</v>
      </c>
      <c r="X9" s="120">
        <f t="shared" si="6"/>
        <v>28136184</v>
      </c>
      <c r="Y9" s="120">
        <f t="shared" si="28"/>
        <v>791</v>
      </c>
      <c r="Z9" s="120">
        <f t="shared" si="29"/>
        <v>1509</v>
      </c>
      <c r="AA9" s="120">
        <f t="shared" si="7"/>
        <v>394440719</v>
      </c>
      <c r="AB9" s="120">
        <f t="shared" si="30"/>
        <v>1365</v>
      </c>
      <c r="AC9" s="120">
        <f t="shared" si="31"/>
        <v>2864</v>
      </c>
      <c r="AD9" s="120">
        <f t="shared" si="8"/>
        <v>469439534</v>
      </c>
      <c r="AE9" s="120">
        <f t="shared" si="32"/>
        <v>3251</v>
      </c>
      <c r="AF9" s="120">
        <f t="shared" si="33"/>
        <v>7618</v>
      </c>
      <c r="AG9" s="120">
        <f t="shared" si="9"/>
        <v>83463337</v>
      </c>
      <c r="AH9" s="120">
        <f t="shared" si="34"/>
        <v>4829</v>
      </c>
      <c r="AI9" s="120">
        <f t="shared" si="35"/>
        <v>10939</v>
      </c>
      <c r="AJ9" s="120">
        <f t="shared" si="10"/>
        <v>32530</v>
      </c>
      <c r="AK9" s="120">
        <f t="shared" si="10"/>
        <v>3555</v>
      </c>
      <c r="AL9" s="120">
        <f t="shared" si="10"/>
        <v>8256</v>
      </c>
      <c r="AM9" s="120">
        <f t="shared" si="10"/>
        <v>22165</v>
      </c>
      <c r="AN9" s="120">
        <f t="shared" si="10"/>
        <v>4398</v>
      </c>
      <c r="AO9" s="120">
        <f t="shared" si="10"/>
        <v>16321</v>
      </c>
      <c r="AP9" s="120">
        <f t="shared" si="10"/>
        <v>9130</v>
      </c>
      <c r="AQ9" s="120">
        <f t="shared" si="10"/>
        <v>342932</v>
      </c>
      <c r="AR9" s="120">
        <f t="shared" si="10"/>
        <v>37018</v>
      </c>
      <c r="AS9" s="120">
        <f t="shared" si="10"/>
        <v>158789</v>
      </c>
      <c r="AT9" s="120">
        <f t="shared" si="11"/>
        <v>538739</v>
      </c>
      <c r="AU9" s="120">
        <f t="shared" si="11"/>
        <v>105382</v>
      </c>
      <c r="AV9" s="120">
        <f t="shared" si="11"/>
        <v>83670</v>
      </c>
      <c r="AW9" s="120">
        <f t="shared" si="11"/>
        <v>69492</v>
      </c>
      <c r="AX9" s="120">
        <f t="shared" si="11"/>
        <v>57711</v>
      </c>
      <c r="AY9" s="120">
        <f t="shared" si="11"/>
        <v>411587</v>
      </c>
      <c r="AZ9" s="120">
        <f t="shared" si="11"/>
        <v>333412</v>
      </c>
      <c r="BA9" s="120">
        <f t="shared" si="11"/>
        <v>234321</v>
      </c>
      <c r="BB9" s="120">
        <f t="shared" si="11"/>
        <v>160802</v>
      </c>
      <c r="BC9" s="120">
        <f t="shared" si="11"/>
        <v>30451</v>
      </c>
      <c r="BD9" s="120">
        <f t="shared" si="11"/>
        <v>18761</v>
      </c>
      <c r="BE9" s="117">
        <f t="shared" si="11"/>
        <v>1126</v>
      </c>
      <c r="BF9" s="117">
        <f t="shared" si="11"/>
        <v>317616</v>
      </c>
      <c r="BG9" s="117">
        <f t="shared" si="36"/>
        <v>282</v>
      </c>
      <c r="BH9" s="117">
        <f t="shared" si="37"/>
        <v>480</v>
      </c>
      <c r="BI9" s="117">
        <f t="shared" si="12"/>
        <v>25680</v>
      </c>
      <c r="BJ9" s="117">
        <f t="shared" si="12"/>
        <v>1257744</v>
      </c>
      <c r="BK9" s="117">
        <f t="shared" si="38"/>
        <v>49</v>
      </c>
      <c r="BL9" s="117">
        <f t="shared" si="39"/>
        <v>83</v>
      </c>
      <c r="BM9" s="117">
        <f t="shared" si="13"/>
        <v>4032</v>
      </c>
      <c r="BN9" s="117">
        <f t="shared" si="13"/>
        <v>10772</v>
      </c>
      <c r="BO9" s="117">
        <f t="shared" si="13"/>
        <v>7935</v>
      </c>
      <c r="BP9" s="117">
        <f t="shared" si="13"/>
        <v>381</v>
      </c>
      <c r="BQ9" s="117">
        <f t="shared" si="13"/>
        <v>10012</v>
      </c>
      <c r="BR9" s="117">
        <f t="shared" si="13"/>
        <v>65215893</v>
      </c>
      <c r="BS9" s="117">
        <f t="shared" si="40"/>
        <v>6054</v>
      </c>
      <c r="BT9" s="117">
        <f t="shared" si="41"/>
        <v>13283</v>
      </c>
      <c r="BU9" s="117">
        <f t="shared" si="14"/>
        <v>56752943</v>
      </c>
      <c r="BV9" s="117">
        <f t="shared" si="42"/>
        <v>7152</v>
      </c>
      <c r="BW9" s="117">
        <f t="shared" si="43"/>
        <v>15222</v>
      </c>
      <c r="BX9" s="117">
        <f t="shared" si="15"/>
        <v>3718854</v>
      </c>
      <c r="BY9" s="117">
        <f t="shared" si="44"/>
        <v>9761</v>
      </c>
      <c r="BZ9" s="117">
        <f t="shared" si="45"/>
        <v>18705</v>
      </c>
      <c r="CA9" s="117">
        <f t="shared" si="16"/>
        <v>107768648</v>
      </c>
      <c r="CB9" s="117">
        <f t="shared" si="46"/>
        <v>10764</v>
      </c>
      <c r="CC9" s="121">
        <f t="shared" si="47"/>
        <v>22075</v>
      </c>
      <c r="CD9" s="117">
        <f t="shared" si="17"/>
        <v>0</v>
      </c>
      <c r="CE9" s="117">
        <f t="shared" si="17"/>
        <v>0</v>
      </c>
      <c r="CF9" s="117" t="str">
        <f t="shared" si="48"/>
        <v>-</v>
      </c>
      <c r="CG9" s="117" t="str">
        <f t="shared" si="49"/>
        <v>-</v>
      </c>
      <c r="CH9" s="117">
        <f t="shared" si="18"/>
        <v>0</v>
      </c>
      <c r="CI9" s="120">
        <f t="shared" si="50"/>
        <v>0</v>
      </c>
      <c r="CJ9" s="121">
        <f t="shared" si="19"/>
        <v>11</v>
      </c>
      <c r="CK9" s="157">
        <f t="shared" si="51"/>
        <v>2017</v>
      </c>
      <c r="CL9" s="158">
        <f t="shared" si="52"/>
        <v>43040</v>
      </c>
      <c r="CM9" s="159">
        <f t="shared" si="53"/>
        <v>30</v>
      </c>
      <c r="CN9" s="121">
        <f t="shared" si="20"/>
        <v>632565</v>
      </c>
      <c r="CO9" s="121">
        <f t="shared" si="20"/>
        <v>0</v>
      </c>
      <c r="CP9" s="121">
        <f t="shared" si="20"/>
        <v>40506540</v>
      </c>
      <c r="CQ9" s="121">
        <f t="shared" si="20"/>
        <v>79055752</v>
      </c>
      <c r="CR9" s="121">
        <f t="shared" si="20"/>
        <v>41734587</v>
      </c>
      <c r="CS9" s="121">
        <f t="shared" si="20"/>
        <v>53690200</v>
      </c>
      <c r="CT9" s="121">
        <f t="shared" si="20"/>
        <v>827753558</v>
      </c>
      <c r="CU9" s="121">
        <f t="shared" si="20"/>
        <v>1100021684</v>
      </c>
      <c r="CV9" s="121">
        <f t="shared" si="20"/>
        <v>189087315</v>
      </c>
      <c r="CW9" s="121">
        <f t="shared" si="20"/>
        <v>540856</v>
      </c>
      <c r="CX9" s="121">
        <f t="shared" si="20"/>
        <v>2124857</v>
      </c>
      <c r="CY9" s="121">
        <f t="shared" si="20"/>
        <v>143085852</v>
      </c>
      <c r="CZ9" s="121">
        <f t="shared" si="20"/>
        <v>120789515</v>
      </c>
      <c r="DA9" s="121">
        <f t="shared" si="20"/>
        <v>7126658</v>
      </c>
      <c r="DB9" s="121">
        <f t="shared" si="20"/>
        <v>221010322</v>
      </c>
      <c r="DC9" s="121">
        <f t="shared" si="20"/>
        <v>0</v>
      </c>
      <c r="DD9" s="160"/>
      <c r="DE9" s="124" t="s">
        <v>919</v>
      </c>
      <c r="DF9" s="127" t="s">
        <v>743</v>
      </c>
      <c r="DG9" s="127" t="s">
        <v>910</v>
      </c>
      <c r="DH9" s="127"/>
      <c r="DI9" s="127" t="str">
        <f t="shared" si="55"/>
        <v>North West</v>
      </c>
    </row>
    <row r="10" spans="1:113" x14ac:dyDescent="0.2">
      <c r="A10" s="118" t="str">
        <f t="shared" si="2"/>
        <v>2017-18DECEMBERENG</v>
      </c>
      <c r="B10" s="94" t="str">
        <f t="shared" si="21"/>
        <v>2017-18</v>
      </c>
      <c r="C10" s="35" t="s">
        <v>745</v>
      </c>
      <c r="D10" s="119" t="str">
        <f t="shared" si="54"/>
        <v>ENG</v>
      </c>
      <c r="F10" s="119" t="str">
        <f t="shared" si="3"/>
        <v>ENG</v>
      </c>
      <c r="H10" s="120">
        <f t="shared" si="4"/>
        <v>1075639</v>
      </c>
      <c r="I10" s="120">
        <f t="shared" si="4"/>
        <v>822396</v>
      </c>
      <c r="J10" s="120">
        <f t="shared" si="4"/>
        <v>18583950</v>
      </c>
      <c r="K10" s="117">
        <f t="shared" si="22"/>
        <v>23</v>
      </c>
      <c r="L10" s="120">
        <f t="shared" si="23"/>
        <v>6</v>
      </c>
      <c r="M10" s="120">
        <f t="shared" si="24"/>
        <v>97</v>
      </c>
      <c r="N10" s="120">
        <f t="shared" si="25"/>
        <v>165</v>
      </c>
      <c r="O10" s="120">
        <f t="shared" si="5"/>
        <v>746767</v>
      </c>
      <c r="P10" s="120">
        <f t="shared" si="5"/>
        <v>63476</v>
      </c>
      <c r="Q10" s="120">
        <f t="shared" si="5"/>
        <v>43136</v>
      </c>
      <c r="R10" s="120">
        <f t="shared" si="5"/>
        <v>394375</v>
      </c>
      <c r="S10" s="120">
        <f t="shared" si="5"/>
        <v>179315</v>
      </c>
      <c r="T10" s="120">
        <f t="shared" si="5"/>
        <v>19616</v>
      </c>
      <c r="U10" s="120">
        <f t="shared" si="5"/>
        <v>33766080</v>
      </c>
      <c r="V10" s="120">
        <f t="shared" si="26"/>
        <v>532</v>
      </c>
      <c r="W10" s="120">
        <f t="shared" si="27"/>
        <v>924</v>
      </c>
      <c r="X10" s="120">
        <f t="shared" si="6"/>
        <v>37335863</v>
      </c>
      <c r="Y10" s="120">
        <f t="shared" si="28"/>
        <v>866</v>
      </c>
      <c r="Z10" s="120">
        <f t="shared" si="29"/>
        <v>1644</v>
      </c>
      <c r="AA10" s="120">
        <f t="shared" si="7"/>
        <v>700432478</v>
      </c>
      <c r="AB10" s="120">
        <f t="shared" si="30"/>
        <v>1776</v>
      </c>
      <c r="AC10" s="120">
        <f t="shared" si="31"/>
        <v>3779</v>
      </c>
      <c r="AD10" s="120">
        <f t="shared" si="8"/>
        <v>850077955</v>
      </c>
      <c r="AE10" s="120">
        <f t="shared" si="32"/>
        <v>4741</v>
      </c>
      <c r="AF10" s="120">
        <f t="shared" si="33"/>
        <v>11208</v>
      </c>
      <c r="AG10" s="120">
        <f t="shared" si="9"/>
        <v>125586980</v>
      </c>
      <c r="AH10" s="120">
        <f t="shared" si="34"/>
        <v>6402</v>
      </c>
      <c r="AI10" s="120">
        <f t="shared" si="35"/>
        <v>14929</v>
      </c>
      <c r="AJ10" s="120">
        <f t="shared" si="10"/>
        <v>50406</v>
      </c>
      <c r="AK10" s="120">
        <f t="shared" si="10"/>
        <v>4769</v>
      </c>
      <c r="AL10" s="120">
        <f t="shared" si="10"/>
        <v>16714</v>
      </c>
      <c r="AM10" s="120">
        <f t="shared" si="10"/>
        <v>25700</v>
      </c>
      <c r="AN10" s="120">
        <f t="shared" si="10"/>
        <v>4259</v>
      </c>
      <c r="AO10" s="120">
        <f t="shared" si="10"/>
        <v>24664</v>
      </c>
      <c r="AP10" s="120">
        <f t="shared" si="10"/>
        <v>9760</v>
      </c>
      <c r="AQ10" s="120">
        <f t="shared" si="10"/>
        <v>429337</v>
      </c>
      <c r="AR10" s="120">
        <f t="shared" si="10"/>
        <v>42051</v>
      </c>
      <c r="AS10" s="120">
        <f t="shared" si="10"/>
        <v>224973</v>
      </c>
      <c r="AT10" s="120">
        <f t="shared" si="11"/>
        <v>696361</v>
      </c>
      <c r="AU10" s="120">
        <f t="shared" si="11"/>
        <v>134720</v>
      </c>
      <c r="AV10" s="120">
        <f t="shared" si="11"/>
        <v>105374</v>
      </c>
      <c r="AW10" s="120">
        <f t="shared" si="11"/>
        <v>85501</v>
      </c>
      <c r="AX10" s="120">
        <f t="shared" si="11"/>
        <v>72038</v>
      </c>
      <c r="AY10" s="120">
        <f t="shared" si="11"/>
        <v>564277</v>
      </c>
      <c r="AZ10" s="120">
        <f t="shared" si="11"/>
        <v>452251</v>
      </c>
      <c r="BA10" s="120">
        <f t="shared" si="11"/>
        <v>296333</v>
      </c>
      <c r="BB10" s="120">
        <f t="shared" si="11"/>
        <v>199062</v>
      </c>
      <c r="BC10" s="120">
        <f t="shared" si="11"/>
        <v>34550</v>
      </c>
      <c r="BD10" s="120">
        <f t="shared" si="11"/>
        <v>21348</v>
      </c>
      <c r="BE10" s="117">
        <f t="shared" si="11"/>
        <v>2021</v>
      </c>
      <c r="BF10" s="117">
        <f t="shared" si="11"/>
        <v>579615</v>
      </c>
      <c r="BG10" s="117">
        <f t="shared" si="36"/>
        <v>287</v>
      </c>
      <c r="BH10" s="117">
        <f t="shared" si="37"/>
        <v>492</v>
      </c>
      <c r="BI10" s="117">
        <f t="shared" si="12"/>
        <v>31971</v>
      </c>
      <c r="BJ10" s="117">
        <f t="shared" si="12"/>
        <v>1772378</v>
      </c>
      <c r="BK10" s="117">
        <f t="shared" si="38"/>
        <v>55</v>
      </c>
      <c r="BL10" s="117">
        <f t="shared" si="39"/>
        <v>109</v>
      </c>
      <c r="BM10" s="117">
        <f t="shared" si="13"/>
        <v>3942</v>
      </c>
      <c r="BN10" s="117">
        <f t="shared" si="13"/>
        <v>7774</v>
      </c>
      <c r="BO10" s="117">
        <f t="shared" si="13"/>
        <v>8878</v>
      </c>
      <c r="BP10" s="117">
        <f t="shared" si="13"/>
        <v>291</v>
      </c>
      <c r="BQ10" s="117">
        <f t="shared" si="13"/>
        <v>11838</v>
      </c>
      <c r="BR10" s="117">
        <f t="shared" si="13"/>
        <v>52971271</v>
      </c>
      <c r="BS10" s="117">
        <f t="shared" si="40"/>
        <v>6814</v>
      </c>
      <c r="BT10" s="117">
        <f t="shared" si="41"/>
        <v>15006</v>
      </c>
      <c r="BU10" s="117">
        <f t="shared" si="14"/>
        <v>77056076</v>
      </c>
      <c r="BV10" s="117">
        <f t="shared" si="42"/>
        <v>8679</v>
      </c>
      <c r="BW10" s="117">
        <f t="shared" si="43"/>
        <v>18277</v>
      </c>
      <c r="BX10" s="117">
        <f t="shared" si="15"/>
        <v>2999810</v>
      </c>
      <c r="BY10" s="117">
        <f t="shared" si="44"/>
        <v>10309</v>
      </c>
      <c r="BZ10" s="117">
        <f t="shared" si="45"/>
        <v>20164</v>
      </c>
      <c r="CA10" s="117">
        <f t="shared" si="16"/>
        <v>142738680</v>
      </c>
      <c r="CB10" s="117">
        <f t="shared" si="46"/>
        <v>12058</v>
      </c>
      <c r="CC10" s="121">
        <f t="shared" si="47"/>
        <v>25471</v>
      </c>
      <c r="CD10" s="117">
        <f t="shared" si="17"/>
        <v>0</v>
      </c>
      <c r="CE10" s="117">
        <f t="shared" si="17"/>
        <v>0</v>
      </c>
      <c r="CF10" s="117" t="str">
        <f t="shared" si="48"/>
        <v>-</v>
      </c>
      <c r="CG10" s="117" t="str">
        <f t="shared" si="49"/>
        <v>-</v>
      </c>
      <c r="CH10" s="117">
        <f t="shared" si="18"/>
        <v>0</v>
      </c>
      <c r="CI10" s="120">
        <f t="shared" si="50"/>
        <v>0</v>
      </c>
      <c r="CJ10" s="121">
        <f t="shared" si="19"/>
        <v>12</v>
      </c>
      <c r="CK10" s="157">
        <f t="shared" si="51"/>
        <v>2017</v>
      </c>
      <c r="CL10" s="158">
        <f t="shared" si="52"/>
        <v>43070</v>
      </c>
      <c r="CM10" s="159">
        <f t="shared" si="53"/>
        <v>31</v>
      </c>
      <c r="CN10" s="121">
        <f t="shared" si="20"/>
        <v>5129152</v>
      </c>
      <c r="CO10" s="121">
        <f t="shared" si="20"/>
        <v>0</v>
      </c>
      <c r="CP10" s="121">
        <f t="shared" si="20"/>
        <v>79513726</v>
      </c>
      <c r="CQ10" s="121">
        <f t="shared" si="20"/>
        <v>135519987</v>
      </c>
      <c r="CR10" s="121">
        <f t="shared" si="20"/>
        <v>58652554</v>
      </c>
      <c r="CS10" s="121">
        <f t="shared" si="20"/>
        <v>70912596</v>
      </c>
      <c r="CT10" s="121">
        <f t="shared" si="20"/>
        <v>1490351974</v>
      </c>
      <c r="CU10" s="121">
        <f t="shared" si="20"/>
        <v>2009721685</v>
      </c>
      <c r="CV10" s="121">
        <f t="shared" si="20"/>
        <v>292854170</v>
      </c>
      <c r="CW10" s="121">
        <f t="shared" si="20"/>
        <v>994380</v>
      </c>
      <c r="CX10" s="121">
        <f t="shared" si="20"/>
        <v>3480409</v>
      </c>
      <c r="CY10" s="121">
        <f t="shared" si="20"/>
        <v>116654461</v>
      </c>
      <c r="CZ10" s="121">
        <f t="shared" si="20"/>
        <v>162267085</v>
      </c>
      <c r="DA10" s="121">
        <f t="shared" si="20"/>
        <v>5867660</v>
      </c>
      <c r="DB10" s="121">
        <f t="shared" si="20"/>
        <v>301529846</v>
      </c>
      <c r="DC10" s="121">
        <f t="shared" si="20"/>
        <v>0</v>
      </c>
      <c r="DD10" s="160"/>
      <c r="DE10" s="124" t="s">
        <v>918</v>
      </c>
      <c r="DF10" s="127" t="s">
        <v>908</v>
      </c>
      <c r="DG10" s="127" t="s">
        <v>911</v>
      </c>
      <c r="DH10" s="127"/>
      <c r="DI10" s="127" t="str">
        <f t="shared" si="55"/>
        <v>Midlands</v>
      </c>
    </row>
    <row r="11" spans="1:113" x14ac:dyDescent="0.2">
      <c r="A11" s="118" t="str">
        <f t="shared" si="2"/>
        <v>2017-18JANUARYENG</v>
      </c>
      <c r="B11" s="94" t="str">
        <f t="shared" si="21"/>
        <v>2017-18</v>
      </c>
      <c r="C11" s="35" t="s">
        <v>783</v>
      </c>
      <c r="D11" s="119" t="str">
        <f t="shared" si="54"/>
        <v>ENG</v>
      </c>
      <c r="F11" s="119" t="str">
        <f t="shared" si="3"/>
        <v>ENG</v>
      </c>
      <c r="H11" s="120">
        <f t="shared" si="4"/>
        <v>983747</v>
      </c>
      <c r="I11" s="120">
        <f t="shared" si="4"/>
        <v>727947</v>
      </c>
      <c r="J11" s="120">
        <f t="shared" si="4"/>
        <v>8142916</v>
      </c>
      <c r="K11" s="117">
        <f t="shared" si="22"/>
        <v>11</v>
      </c>
      <c r="L11" s="120">
        <f t="shared" si="23"/>
        <v>1</v>
      </c>
      <c r="M11" s="120">
        <f t="shared" si="24"/>
        <v>59</v>
      </c>
      <c r="N11" s="120">
        <f t="shared" si="25"/>
        <v>123</v>
      </c>
      <c r="O11" s="120">
        <f t="shared" si="5"/>
        <v>714166</v>
      </c>
      <c r="P11" s="120">
        <f t="shared" si="5"/>
        <v>60170</v>
      </c>
      <c r="Q11" s="120">
        <f t="shared" si="5"/>
        <v>40663</v>
      </c>
      <c r="R11" s="120">
        <f t="shared" si="5"/>
        <v>373093</v>
      </c>
      <c r="S11" s="120">
        <f t="shared" si="5"/>
        <v>177982</v>
      </c>
      <c r="T11" s="120">
        <f t="shared" si="5"/>
        <v>20024</v>
      </c>
      <c r="U11" s="120">
        <f t="shared" si="5"/>
        <v>30034837</v>
      </c>
      <c r="V11" s="120">
        <f t="shared" si="26"/>
        <v>499</v>
      </c>
      <c r="W11" s="120">
        <f t="shared" si="27"/>
        <v>869</v>
      </c>
      <c r="X11" s="120">
        <f t="shared" si="6"/>
        <v>33694074</v>
      </c>
      <c r="Y11" s="120">
        <f t="shared" si="28"/>
        <v>829</v>
      </c>
      <c r="Z11" s="120">
        <f t="shared" si="29"/>
        <v>1566</v>
      </c>
      <c r="AA11" s="120">
        <f t="shared" si="7"/>
        <v>583552937</v>
      </c>
      <c r="AB11" s="120">
        <f t="shared" si="30"/>
        <v>1564</v>
      </c>
      <c r="AC11" s="120">
        <f t="shared" si="31"/>
        <v>3333</v>
      </c>
      <c r="AD11" s="120">
        <f t="shared" si="8"/>
        <v>673175414</v>
      </c>
      <c r="AE11" s="120">
        <f t="shared" si="32"/>
        <v>3782</v>
      </c>
      <c r="AF11" s="120">
        <f t="shared" si="33"/>
        <v>8897</v>
      </c>
      <c r="AG11" s="120">
        <f t="shared" si="9"/>
        <v>105066910</v>
      </c>
      <c r="AH11" s="120">
        <f t="shared" si="34"/>
        <v>5247</v>
      </c>
      <c r="AI11" s="120">
        <f t="shared" si="35"/>
        <v>11761</v>
      </c>
      <c r="AJ11" s="120">
        <f t="shared" si="10"/>
        <v>39691</v>
      </c>
      <c r="AK11" s="120">
        <f t="shared" si="10"/>
        <v>3836</v>
      </c>
      <c r="AL11" s="120">
        <f t="shared" si="10"/>
        <v>14073</v>
      </c>
      <c r="AM11" s="120">
        <f t="shared" si="10"/>
        <v>20533</v>
      </c>
      <c r="AN11" s="120">
        <f t="shared" si="10"/>
        <v>2631</v>
      </c>
      <c r="AO11" s="120">
        <f t="shared" si="10"/>
        <v>19151</v>
      </c>
      <c r="AP11" s="120">
        <f t="shared" si="10"/>
        <v>5138</v>
      </c>
      <c r="AQ11" s="120">
        <f t="shared" si="10"/>
        <v>420002</v>
      </c>
      <c r="AR11" s="120">
        <f t="shared" si="10"/>
        <v>40170</v>
      </c>
      <c r="AS11" s="120">
        <f t="shared" si="10"/>
        <v>214303</v>
      </c>
      <c r="AT11" s="120">
        <f t="shared" si="11"/>
        <v>674475</v>
      </c>
      <c r="AU11" s="120">
        <f t="shared" si="11"/>
        <v>129158</v>
      </c>
      <c r="AV11" s="120">
        <f t="shared" si="11"/>
        <v>101117</v>
      </c>
      <c r="AW11" s="120">
        <f t="shared" si="11"/>
        <v>81732</v>
      </c>
      <c r="AX11" s="120">
        <f t="shared" si="11"/>
        <v>68856</v>
      </c>
      <c r="AY11" s="120">
        <f t="shared" si="11"/>
        <v>524983</v>
      </c>
      <c r="AZ11" s="120">
        <f t="shared" si="11"/>
        <v>424920</v>
      </c>
      <c r="BA11" s="120">
        <f t="shared" si="11"/>
        <v>287369</v>
      </c>
      <c r="BB11" s="120">
        <f t="shared" si="11"/>
        <v>196303</v>
      </c>
      <c r="BC11" s="120">
        <f t="shared" si="11"/>
        <v>34819</v>
      </c>
      <c r="BD11" s="120">
        <f t="shared" si="11"/>
        <v>21754</v>
      </c>
      <c r="BE11" s="117">
        <f t="shared" si="11"/>
        <v>1914</v>
      </c>
      <c r="BF11" s="117">
        <f t="shared" si="11"/>
        <v>534779</v>
      </c>
      <c r="BG11" s="117">
        <f t="shared" si="36"/>
        <v>279</v>
      </c>
      <c r="BH11" s="117">
        <f t="shared" si="37"/>
        <v>456</v>
      </c>
      <c r="BI11" s="117">
        <f t="shared" si="12"/>
        <v>31254</v>
      </c>
      <c r="BJ11" s="117">
        <f t="shared" si="12"/>
        <v>1434142</v>
      </c>
      <c r="BK11" s="117">
        <f t="shared" si="38"/>
        <v>46</v>
      </c>
      <c r="BL11" s="117">
        <f t="shared" si="39"/>
        <v>89</v>
      </c>
      <c r="BM11" s="117">
        <f t="shared" si="13"/>
        <v>8349</v>
      </c>
      <c r="BN11" s="117">
        <f t="shared" si="13"/>
        <v>8599</v>
      </c>
      <c r="BO11" s="117">
        <f t="shared" si="13"/>
        <v>10318</v>
      </c>
      <c r="BP11" s="117">
        <f t="shared" si="13"/>
        <v>319</v>
      </c>
      <c r="BQ11" s="117">
        <f t="shared" si="13"/>
        <v>12967</v>
      </c>
      <c r="BR11" s="117">
        <f t="shared" si="13"/>
        <v>47485343</v>
      </c>
      <c r="BS11" s="117">
        <f t="shared" si="40"/>
        <v>5522</v>
      </c>
      <c r="BT11" s="117">
        <f t="shared" si="41"/>
        <v>11647</v>
      </c>
      <c r="BU11" s="117">
        <f t="shared" si="14"/>
        <v>71457475</v>
      </c>
      <c r="BV11" s="117">
        <f t="shared" si="42"/>
        <v>6926</v>
      </c>
      <c r="BW11" s="117">
        <f t="shared" si="43"/>
        <v>14410</v>
      </c>
      <c r="BX11" s="117">
        <f t="shared" si="15"/>
        <v>2813979</v>
      </c>
      <c r="BY11" s="117">
        <f t="shared" si="44"/>
        <v>8821</v>
      </c>
      <c r="BZ11" s="117">
        <f t="shared" si="45"/>
        <v>18952</v>
      </c>
      <c r="CA11" s="117">
        <f t="shared" si="16"/>
        <v>128987706</v>
      </c>
      <c r="CB11" s="117">
        <f t="shared" si="46"/>
        <v>9947</v>
      </c>
      <c r="CC11" s="121">
        <f t="shared" si="47"/>
        <v>21022</v>
      </c>
      <c r="CD11" s="117">
        <f t="shared" si="17"/>
        <v>0</v>
      </c>
      <c r="CE11" s="117">
        <f t="shared" si="17"/>
        <v>0</v>
      </c>
      <c r="CF11" s="117" t="str">
        <f t="shared" si="48"/>
        <v>-</v>
      </c>
      <c r="CG11" s="117" t="str">
        <f t="shared" si="49"/>
        <v>-</v>
      </c>
      <c r="CH11" s="117">
        <f t="shared" si="18"/>
        <v>0</v>
      </c>
      <c r="CI11" s="120">
        <f t="shared" si="50"/>
        <v>0</v>
      </c>
      <c r="CJ11" s="121">
        <f t="shared" si="19"/>
        <v>1</v>
      </c>
      <c r="CK11" s="157">
        <f t="shared" si="51"/>
        <v>2018</v>
      </c>
      <c r="CL11" s="158">
        <f t="shared" si="52"/>
        <v>43101</v>
      </c>
      <c r="CM11" s="159">
        <f t="shared" si="53"/>
        <v>31</v>
      </c>
      <c r="CN11" s="121">
        <f t="shared" si="20"/>
        <v>1005553</v>
      </c>
      <c r="CO11" s="121">
        <f t="shared" si="20"/>
        <v>0</v>
      </c>
      <c r="CP11" s="121">
        <f t="shared" si="20"/>
        <v>42884949</v>
      </c>
      <c r="CQ11" s="121">
        <f t="shared" si="20"/>
        <v>89573199</v>
      </c>
      <c r="CR11" s="121">
        <f t="shared" si="20"/>
        <v>52265204</v>
      </c>
      <c r="CS11" s="121">
        <f t="shared" si="20"/>
        <v>63673199</v>
      </c>
      <c r="CT11" s="121">
        <f t="shared" si="20"/>
        <v>1243445994</v>
      </c>
      <c r="CU11" s="121">
        <f t="shared" si="20"/>
        <v>1583589330</v>
      </c>
      <c r="CV11" s="121">
        <f t="shared" si="20"/>
        <v>235499129</v>
      </c>
      <c r="CW11" s="121">
        <f t="shared" si="20"/>
        <v>871872</v>
      </c>
      <c r="CX11" s="121">
        <f t="shared" si="20"/>
        <v>2789653</v>
      </c>
      <c r="CY11" s="121">
        <f t="shared" si="20"/>
        <v>100153534</v>
      </c>
      <c r="CZ11" s="121">
        <f t="shared" si="20"/>
        <v>148681364</v>
      </c>
      <c r="DA11" s="121">
        <f t="shared" si="20"/>
        <v>6045793</v>
      </c>
      <c r="DB11" s="121">
        <f t="shared" si="20"/>
        <v>272595557</v>
      </c>
      <c r="DC11" s="121">
        <f t="shared" si="20"/>
        <v>0</v>
      </c>
      <c r="DD11" s="160"/>
      <c r="DE11" s="124" t="s">
        <v>917</v>
      </c>
      <c r="DF11" s="127" t="s">
        <v>744</v>
      </c>
      <c r="DG11" s="127" t="s">
        <v>912</v>
      </c>
      <c r="DH11" s="127"/>
      <c r="DI11" s="127" t="str">
        <f t="shared" si="55"/>
        <v>East of England</v>
      </c>
    </row>
    <row r="12" spans="1:113" x14ac:dyDescent="0.2">
      <c r="A12" s="118" t="str">
        <f t="shared" ref="A12" si="56">B12&amp;C12&amp;D12</f>
        <v>2017-18FEBRUARYENG</v>
      </c>
      <c r="B12" s="94" t="str">
        <f t="shared" si="21"/>
        <v>2017-18</v>
      </c>
      <c r="C12" s="35" t="s">
        <v>787</v>
      </c>
      <c r="D12" s="119" t="str">
        <f t="shared" si="54"/>
        <v>ENG</v>
      </c>
      <c r="F12" s="119" t="str">
        <f t="shared" si="3"/>
        <v>ENG</v>
      </c>
      <c r="H12" s="120">
        <f t="shared" si="4"/>
        <v>900323</v>
      </c>
      <c r="I12" s="120">
        <f t="shared" si="4"/>
        <v>672523</v>
      </c>
      <c r="J12" s="120">
        <f t="shared" si="4"/>
        <v>8751856</v>
      </c>
      <c r="K12" s="117">
        <f t="shared" si="22"/>
        <v>13</v>
      </c>
      <c r="L12" s="120">
        <f t="shared" si="23"/>
        <v>1</v>
      </c>
      <c r="M12" s="120">
        <f t="shared" si="24"/>
        <v>67</v>
      </c>
      <c r="N12" s="120">
        <f t="shared" si="25"/>
        <v>127</v>
      </c>
      <c r="O12" s="120">
        <f t="shared" si="5"/>
        <v>633772</v>
      </c>
      <c r="P12" s="120">
        <f t="shared" si="5"/>
        <v>52766</v>
      </c>
      <c r="Q12" s="120">
        <f t="shared" si="5"/>
        <v>36035</v>
      </c>
      <c r="R12" s="120">
        <f t="shared" si="5"/>
        <v>328216</v>
      </c>
      <c r="S12" s="120">
        <f t="shared" si="5"/>
        <v>162470</v>
      </c>
      <c r="T12" s="120">
        <f t="shared" si="5"/>
        <v>17534</v>
      </c>
      <c r="U12" s="120">
        <f t="shared" si="5"/>
        <v>26222888</v>
      </c>
      <c r="V12" s="120">
        <f t="shared" si="26"/>
        <v>497</v>
      </c>
      <c r="W12" s="120">
        <f t="shared" si="27"/>
        <v>857</v>
      </c>
      <c r="X12" s="120">
        <f t="shared" si="6"/>
        <v>29741164</v>
      </c>
      <c r="Y12" s="120">
        <f t="shared" si="28"/>
        <v>825</v>
      </c>
      <c r="Z12" s="120">
        <f t="shared" si="29"/>
        <v>1571</v>
      </c>
      <c r="AA12" s="120">
        <f t="shared" si="7"/>
        <v>503886913</v>
      </c>
      <c r="AB12" s="120">
        <f t="shared" si="30"/>
        <v>1535</v>
      </c>
      <c r="AC12" s="120">
        <f t="shared" si="31"/>
        <v>3238</v>
      </c>
      <c r="AD12" s="120">
        <f t="shared" si="8"/>
        <v>669081762</v>
      </c>
      <c r="AE12" s="120">
        <f t="shared" si="32"/>
        <v>4118</v>
      </c>
      <c r="AF12" s="120">
        <f t="shared" si="33"/>
        <v>9695</v>
      </c>
      <c r="AG12" s="120">
        <f t="shared" si="9"/>
        <v>98492024</v>
      </c>
      <c r="AH12" s="120">
        <f t="shared" si="34"/>
        <v>5617</v>
      </c>
      <c r="AI12" s="120">
        <f t="shared" si="35"/>
        <v>12590</v>
      </c>
      <c r="AJ12" s="120">
        <f t="shared" si="10"/>
        <v>34484</v>
      </c>
      <c r="AK12" s="120">
        <f t="shared" si="10"/>
        <v>3264</v>
      </c>
      <c r="AL12" s="120">
        <f t="shared" si="10"/>
        <v>11102</v>
      </c>
      <c r="AM12" s="120">
        <f t="shared" si="10"/>
        <v>20231</v>
      </c>
      <c r="AN12" s="120">
        <f t="shared" si="10"/>
        <v>2526</v>
      </c>
      <c r="AO12" s="120">
        <f t="shared" si="10"/>
        <v>17592</v>
      </c>
      <c r="AP12" s="120">
        <f t="shared" si="10"/>
        <v>4361</v>
      </c>
      <c r="AQ12" s="120">
        <f t="shared" si="10"/>
        <v>376157</v>
      </c>
      <c r="AR12" s="120">
        <f t="shared" si="10"/>
        <v>35490</v>
      </c>
      <c r="AS12" s="120">
        <f t="shared" si="10"/>
        <v>187641</v>
      </c>
      <c r="AT12" s="120">
        <f t="shared" si="11"/>
        <v>599288</v>
      </c>
      <c r="AU12" s="120">
        <f t="shared" si="11"/>
        <v>114043</v>
      </c>
      <c r="AV12" s="120">
        <f t="shared" si="11"/>
        <v>88834</v>
      </c>
      <c r="AW12" s="120">
        <f t="shared" si="11"/>
        <v>73094</v>
      </c>
      <c r="AX12" s="120">
        <f t="shared" si="11"/>
        <v>61218</v>
      </c>
      <c r="AY12" s="120">
        <f t="shared" si="11"/>
        <v>465254</v>
      </c>
      <c r="AZ12" s="120">
        <f t="shared" si="11"/>
        <v>336034</v>
      </c>
      <c r="BA12" s="120">
        <f t="shared" si="11"/>
        <v>264143</v>
      </c>
      <c r="BB12" s="120">
        <f t="shared" si="11"/>
        <v>178784</v>
      </c>
      <c r="BC12" s="120">
        <f t="shared" si="11"/>
        <v>29811</v>
      </c>
      <c r="BD12" s="120">
        <f t="shared" si="11"/>
        <v>18946</v>
      </c>
      <c r="BE12" s="117">
        <f t="shared" si="11"/>
        <v>1984</v>
      </c>
      <c r="BF12" s="117">
        <f t="shared" si="11"/>
        <v>628690</v>
      </c>
      <c r="BG12" s="117">
        <f t="shared" si="36"/>
        <v>317</v>
      </c>
      <c r="BH12" s="117">
        <f t="shared" si="37"/>
        <v>540</v>
      </c>
      <c r="BI12" s="117">
        <f t="shared" si="12"/>
        <v>30179</v>
      </c>
      <c r="BJ12" s="117">
        <f t="shared" si="12"/>
        <v>1502448</v>
      </c>
      <c r="BK12" s="117">
        <f t="shared" si="38"/>
        <v>50</v>
      </c>
      <c r="BL12" s="117">
        <f t="shared" si="39"/>
        <v>93</v>
      </c>
      <c r="BM12" s="117">
        <f t="shared" si="13"/>
        <v>7148</v>
      </c>
      <c r="BN12" s="117">
        <f t="shared" si="13"/>
        <v>7533</v>
      </c>
      <c r="BO12" s="117">
        <f t="shared" si="13"/>
        <v>9124</v>
      </c>
      <c r="BP12" s="117">
        <f t="shared" si="13"/>
        <v>264</v>
      </c>
      <c r="BQ12" s="117">
        <f t="shared" si="13"/>
        <v>10948</v>
      </c>
      <c r="BR12" s="117">
        <f t="shared" si="13"/>
        <v>40981428</v>
      </c>
      <c r="BS12" s="117">
        <f t="shared" si="40"/>
        <v>5440</v>
      </c>
      <c r="BT12" s="117">
        <f t="shared" si="41"/>
        <v>11448</v>
      </c>
      <c r="BU12" s="117">
        <f t="shared" si="14"/>
        <v>65407349</v>
      </c>
      <c r="BV12" s="117">
        <f t="shared" si="42"/>
        <v>7169</v>
      </c>
      <c r="BW12" s="117">
        <f t="shared" si="43"/>
        <v>15001</v>
      </c>
      <c r="BX12" s="117">
        <f t="shared" si="15"/>
        <v>2367342</v>
      </c>
      <c r="BY12" s="117">
        <f t="shared" si="44"/>
        <v>8967</v>
      </c>
      <c r="BZ12" s="117">
        <f t="shared" si="45"/>
        <v>18131</v>
      </c>
      <c r="CA12" s="117">
        <f t="shared" si="16"/>
        <v>106758665</v>
      </c>
      <c r="CB12" s="117">
        <f t="shared" si="46"/>
        <v>9751</v>
      </c>
      <c r="CC12" s="121">
        <f t="shared" si="47"/>
        <v>20775</v>
      </c>
      <c r="CD12" s="117">
        <f t="shared" si="17"/>
        <v>0</v>
      </c>
      <c r="CE12" s="117">
        <f t="shared" si="17"/>
        <v>0</v>
      </c>
      <c r="CF12" s="117" t="str">
        <f t="shared" si="48"/>
        <v>-</v>
      </c>
      <c r="CG12" s="117" t="str">
        <f t="shared" si="49"/>
        <v>-</v>
      </c>
      <c r="CH12" s="117">
        <f t="shared" si="18"/>
        <v>0</v>
      </c>
      <c r="CI12" s="120">
        <f t="shared" si="50"/>
        <v>0</v>
      </c>
      <c r="CJ12" s="121">
        <f t="shared" si="19"/>
        <v>2</v>
      </c>
      <c r="CK12" s="157">
        <f t="shared" si="51"/>
        <v>2018</v>
      </c>
      <c r="CL12" s="158">
        <f t="shared" si="52"/>
        <v>43132</v>
      </c>
      <c r="CM12" s="159">
        <f t="shared" si="53"/>
        <v>28</v>
      </c>
      <c r="CN12" s="121">
        <f t="shared" si="20"/>
        <v>924880</v>
      </c>
      <c r="CO12" s="121">
        <f t="shared" si="20"/>
        <v>0</v>
      </c>
      <c r="CP12" s="121">
        <f t="shared" si="20"/>
        <v>45168841</v>
      </c>
      <c r="CQ12" s="121">
        <f t="shared" si="20"/>
        <v>85542066</v>
      </c>
      <c r="CR12" s="121">
        <f t="shared" si="20"/>
        <v>45215077</v>
      </c>
      <c r="CS12" s="121">
        <f t="shared" si="20"/>
        <v>56614740</v>
      </c>
      <c r="CT12" s="121">
        <f t="shared" si="20"/>
        <v>1062884767</v>
      </c>
      <c r="CU12" s="121">
        <f t="shared" si="20"/>
        <v>1575125769</v>
      </c>
      <c r="CV12" s="121">
        <f t="shared" si="20"/>
        <v>220756926</v>
      </c>
      <c r="CW12" s="121">
        <f t="shared" si="20"/>
        <v>1070480</v>
      </c>
      <c r="CX12" s="121">
        <f t="shared" si="20"/>
        <v>2795746</v>
      </c>
      <c r="CY12" s="121">
        <f t="shared" si="20"/>
        <v>86238306</v>
      </c>
      <c r="CZ12" s="121">
        <f t="shared" si="20"/>
        <v>136871089</v>
      </c>
      <c r="DA12" s="121">
        <f t="shared" si="20"/>
        <v>4786706</v>
      </c>
      <c r="DB12" s="121">
        <f t="shared" si="20"/>
        <v>227448804</v>
      </c>
      <c r="DC12" s="121">
        <f t="shared" si="20"/>
        <v>0</v>
      </c>
      <c r="DD12" s="160"/>
      <c r="DE12" s="124" t="s">
        <v>914</v>
      </c>
      <c r="DF12" s="127" t="s">
        <v>67</v>
      </c>
      <c r="DG12" s="127" t="s">
        <v>658</v>
      </c>
      <c r="DH12" s="127"/>
      <c r="DI12" s="127" t="str">
        <f t="shared" si="55"/>
        <v>London</v>
      </c>
    </row>
    <row r="13" spans="1:113" x14ac:dyDescent="0.2">
      <c r="A13" s="118" t="str">
        <f t="shared" ref="A13:A14" si="57">B13&amp;C13&amp;D13</f>
        <v>2017-18MARCHENG</v>
      </c>
      <c r="B13" s="94" t="str">
        <f t="shared" si="21"/>
        <v>2017-18</v>
      </c>
      <c r="C13" s="35" t="s">
        <v>788</v>
      </c>
      <c r="D13" s="119" t="str">
        <f t="shared" si="54"/>
        <v>ENG</v>
      </c>
      <c r="F13" s="119" t="str">
        <f t="shared" si="3"/>
        <v>ENG</v>
      </c>
      <c r="H13" s="120">
        <f t="shared" si="4"/>
        <v>1019159</v>
      </c>
      <c r="I13" s="120">
        <f t="shared" si="4"/>
        <v>767156</v>
      </c>
      <c r="J13" s="120">
        <f t="shared" si="4"/>
        <v>10571953</v>
      </c>
      <c r="K13" s="117">
        <f t="shared" si="22"/>
        <v>14</v>
      </c>
      <c r="L13" s="120">
        <f t="shared" si="23"/>
        <v>1</v>
      </c>
      <c r="M13" s="120">
        <f t="shared" si="24"/>
        <v>71</v>
      </c>
      <c r="N13" s="120">
        <f t="shared" si="25"/>
        <v>136</v>
      </c>
      <c r="O13" s="120">
        <f t="shared" si="5"/>
        <v>702614</v>
      </c>
      <c r="P13" s="120">
        <f t="shared" si="5"/>
        <v>58932</v>
      </c>
      <c r="Q13" s="120">
        <f t="shared" si="5"/>
        <v>39934</v>
      </c>
      <c r="R13" s="120">
        <f t="shared" si="5"/>
        <v>371274</v>
      </c>
      <c r="S13" s="120">
        <f t="shared" si="5"/>
        <v>172617</v>
      </c>
      <c r="T13" s="120">
        <f t="shared" si="5"/>
        <v>18387</v>
      </c>
      <c r="U13" s="120">
        <f t="shared" si="5"/>
        <v>30323652</v>
      </c>
      <c r="V13" s="120">
        <f t="shared" si="26"/>
        <v>515</v>
      </c>
      <c r="W13" s="120">
        <f t="shared" si="27"/>
        <v>896</v>
      </c>
      <c r="X13" s="120">
        <f t="shared" si="6"/>
        <v>33814371</v>
      </c>
      <c r="Y13" s="120">
        <f t="shared" si="28"/>
        <v>847</v>
      </c>
      <c r="Z13" s="120">
        <f t="shared" si="29"/>
        <v>1593</v>
      </c>
      <c r="AA13" s="120">
        <f t="shared" si="7"/>
        <v>617927136</v>
      </c>
      <c r="AB13" s="120">
        <f t="shared" si="30"/>
        <v>1664</v>
      </c>
      <c r="AC13" s="120">
        <f t="shared" si="31"/>
        <v>3557</v>
      </c>
      <c r="AD13" s="120">
        <f t="shared" si="8"/>
        <v>779196279</v>
      </c>
      <c r="AE13" s="120">
        <f t="shared" si="32"/>
        <v>4514</v>
      </c>
      <c r="AF13" s="120">
        <f t="shared" si="33"/>
        <v>10776</v>
      </c>
      <c r="AG13" s="120">
        <f t="shared" si="9"/>
        <v>107618386</v>
      </c>
      <c r="AH13" s="120">
        <f t="shared" si="34"/>
        <v>5853</v>
      </c>
      <c r="AI13" s="120">
        <f t="shared" si="35"/>
        <v>13042</v>
      </c>
      <c r="AJ13" s="120">
        <f t="shared" si="10"/>
        <v>40249</v>
      </c>
      <c r="AK13" s="120">
        <f t="shared" si="10"/>
        <v>3659</v>
      </c>
      <c r="AL13" s="120">
        <f t="shared" si="10"/>
        <v>12720</v>
      </c>
      <c r="AM13" s="120">
        <f t="shared" si="10"/>
        <v>26142</v>
      </c>
      <c r="AN13" s="120">
        <f t="shared" si="10"/>
        <v>3151</v>
      </c>
      <c r="AO13" s="120">
        <f t="shared" si="10"/>
        <v>20719</v>
      </c>
      <c r="AP13" s="120">
        <f t="shared" si="10"/>
        <v>10477</v>
      </c>
      <c r="AQ13" s="120">
        <f t="shared" si="10"/>
        <v>413976</v>
      </c>
      <c r="AR13" s="120">
        <f t="shared" si="10"/>
        <v>41202</v>
      </c>
      <c r="AS13" s="120">
        <f t="shared" si="10"/>
        <v>207187</v>
      </c>
      <c r="AT13" s="120">
        <f t="shared" si="11"/>
        <v>662365</v>
      </c>
      <c r="AU13" s="120">
        <f t="shared" si="11"/>
        <v>126003</v>
      </c>
      <c r="AV13" s="120">
        <f t="shared" si="11"/>
        <v>98491</v>
      </c>
      <c r="AW13" s="120">
        <f t="shared" si="11"/>
        <v>80161</v>
      </c>
      <c r="AX13" s="120">
        <f t="shared" si="11"/>
        <v>67535</v>
      </c>
      <c r="AY13" s="120">
        <f t="shared" si="11"/>
        <v>526268</v>
      </c>
      <c r="AZ13" s="120">
        <f t="shared" si="11"/>
        <v>423514</v>
      </c>
      <c r="BA13" s="120">
        <f t="shared" si="11"/>
        <v>282076</v>
      </c>
      <c r="BB13" s="120">
        <f t="shared" si="11"/>
        <v>190345</v>
      </c>
      <c r="BC13" s="120">
        <f t="shared" si="11"/>
        <v>31333</v>
      </c>
      <c r="BD13" s="120">
        <f t="shared" si="11"/>
        <v>19958</v>
      </c>
      <c r="BE13" s="117">
        <f t="shared" si="11"/>
        <v>2217</v>
      </c>
      <c r="BF13" s="117">
        <f t="shared" si="11"/>
        <v>717327</v>
      </c>
      <c r="BG13" s="117">
        <f t="shared" si="36"/>
        <v>324</v>
      </c>
      <c r="BH13" s="117">
        <f t="shared" si="37"/>
        <v>549</v>
      </c>
      <c r="BI13" s="117">
        <f t="shared" si="12"/>
        <v>33812</v>
      </c>
      <c r="BJ13" s="117">
        <f t="shared" si="12"/>
        <v>1642218</v>
      </c>
      <c r="BK13" s="117">
        <f t="shared" si="38"/>
        <v>49</v>
      </c>
      <c r="BL13" s="117">
        <f t="shared" si="39"/>
        <v>124</v>
      </c>
      <c r="BM13" s="117">
        <f t="shared" si="13"/>
        <v>7482</v>
      </c>
      <c r="BN13" s="117">
        <f t="shared" si="13"/>
        <v>7969</v>
      </c>
      <c r="BO13" s="117">
        <f t="shared" si="13"/>
        <v>9521</v>
      </c>
      <c r="BP13" s="117">
        <f t="shared" si="13"/>
        <v>321</v>
      </c>
      <c r="BQ13" s="117">
        <f t="shared" si="13"/>
        <v>12044</v>
      </c>
      <c r="BR13" s="117">
        <f t="shared" si="13"/>
        <v>45053266</v>
      </c>
      <c r="BS13" s="117">
        <f t="shared" si="40"/>
        <v>5654</v>
      </c>
      <c r="BT13" s="117">
        <f t="shared" si="41"/>
        <v>12152</v>
      </c>
      <c r="BU13" s="117">
        <f t="shared" si="14"/>
        <v>69840155</v>
      </c>
      <c r="BV13" s="117">
        <f t="shared" si="42"/>
        <v>7335</v>
      </c>
      <c r="BW13" s="117">
        <f t="shared" si="43"/>
        <v>15773</v>
      </c>
      <c r="BX13" s="117">
        <f t="shared" si="15"/>
        <v>2946967</v>
      </c>
      <c r="BY13" s="117">
        <f t="shared" si="44"/>
        <v>9181</v>
      </c>
      <c r="BZ13" s="117">
        <f t="shared" si="45"/>
        <v>17639</v>
      </c>
      <c r="CA13" s="117">
        <f t="shared" si="16"/>
        <v>123141239</v>
      </c>
      <c r="CB13" s="117">
        <f t="shared" si="46"/>
        <v>10224</v>
      </c>
      <c r="CC13" s="121">
        <f t="shared" si="47"/>
        <v>22542</v>
      </c>
      <c r="CD13" s="117">
        <f t="shared" si="17"/>
        <v>0</v>
      </c>
      <c r="CE13" s="117">
        <f t="shared" si="17"/>
        <v>0</v>
      </c>
      <c r="CF13" s="117" t="str">
        <f t="shared" si="48"/>
        <v>-</v>
      </c>
      <c r="CG13" s="117" t="str">
        <f t="shared" si="49"/>
        <v>-</v>
      </c>
      <c r="CH13" s="117">
        <f t="shared" si="18"/>
        <v>0</v>
      </c>
      <c r="CI13" s="120">
        <f t="shared" si="50"/>
        <v>0</v>
      </c>
      <c r="CJ13" s="121">
        <f t="shared" si="19"/>
        <v>3</v>
      </c>
      <c r="CK13" s="157">
        <f t="shared" si="51"/>
        <v>2018</v>
      </c>
      <c r="CL13" s="158">
        <f t="shared" si="52"/>
        <v>43160</v>
      </c>
      <c r="CM13" s="159">
        <f t="shared" si="53"/>
        <v>31</v>
      </c>
      <c r="CN13" s="121">
        <f t="shared" si="20"/>
        <v>1069789</v>
      </c>
      <c r="CO13" s="121">
        <f t="shared" si="20"/>
        <v>0</v>
      </c>
      <c r="CP13" s="121">
        <f t="shared" si="20"/>
        <v>54210579</v>
      </c>
      <c r="CQ13" s="121">
        <f t="shared" si="20"/>
        <v>104021767</v>
      </c>
      <c r="CR13" s="121">
        <f t="shared" si="20"/>
        <v>52818637</v>
      </c>
      <c r="CS13" s="121">
        <f t="shared" si="20"/>
        <v>63627901</v>
      </c>
      <c r="CT13" s="121">
        <f t="shared" si="20"/>
        <v>1320505529</v>
      </c>
      <c r="CU13" s="121">
        <f t="shared" si="20"/>
        <v>1860175590</v>
      </c>
      <c r="CV13" s="121">
        <f t="shared" si="20"/>
        <v>239809375</v>
      </c>
      <c r="CW13" s="121">
        <f t="shared" si="20"/>
        <v>1216488</v>
      </c>
      <c r="CX13" s="121">
        <f t="shared" si="20"/>
        <v>4208092</v>
      </c>
      <c r="CY13" s="121">
        <f t="shared" si="20"/>
        <v>96842971</v>
      </c>
      <c r="CZ13" s="121">
        <f t="shared" si="20"/>
        <v>150171291</v>
      </c>
      <c r="DA13" s="121">
        <f t="shared" si="20"/>
        <v>5661961</v>
      </c>
      <c r="DB13" s="121">
        <f t="shared" si="20"/>
        <v>271497463</v>
      </c>
      <c r="DC13" s="121">
        <f t="shared" si="20"/>
        <v>0</v>
      </c>
      <c r="DD13" s="160"/>
      <c r="DE13" s="124" t="s">
        <v>916</v>
      </c>
      <c r="DF13" s="127" t="s">
        <v>795</v>
      </c>
      <c r="DG13" s="127" t="s">
        <v>798</v>
      </c>
      <c r="DH13" s="127"/>
      <c r="DI13" s="127" t="str">
        <f t="shared" si="55"/>
        <v>South East</v>
      </c>
    </row>
    <row r="14" spans="1:113" x14ac:dyDescent="0.2">
      <c r="A14" s="118" t="str">
        <f t="shared" si="57"/>
        <v>2018-19APRILENG</v>
      </c>
      <c r="B14" s="94" t="str">
        <f t="shared" si="21"/>
        <v>2018-19</v>
      </c>
      <c r="C14" s="35" t="s">
        <v>790</v>
      </c>
      <c r="D14" s="119" t="str">
        <f t="shared" si="54"/>
        <v>ENG</v>
      </c>
      <c r="F14" s="119" t="str">
        <f t="shared" ref="F14:F19" si="58">D14</f>
        <v>ENG</v>
      </c>
      <c r="H14" s="120">
        <f t="shared" si="4"/>
        <v>893891</v>
      </c>
      <c r="I14" s="120">
        <f t="shared" si="4"/>
        <v>657660</v>
      </c>
      <c r="J14" s="120">
        <f t="shared" si="4"/>
        <v>3841645</v>
      </c>
      <c r="K14" s="117">
        <f t="shared" si="22"/>
        <v>6</v>
      </c>
      <c r="L14" s="120">
        <f t="shared" si="23"/>
        <v>1</v>
      </c>
      <c r="M14" s="120">
        <f t="shared" si="24"/>
        <v>31</v>
      </c>
      <c r="N14" s="120">
        <f t="shared" si="25"/>
        <v>90</v>
      </c>
      <c r="O14" s="120">
        <f t="shared" si="5"/>
        <v>663982</v>
      </c>
      <c r="P14" s="120">
        <f t="shared" si="5"/>
        <v>54279</v>
      </c>
      <c r="Q14" s="120">
        <f t="shared" si="5"/>
        <v>37110</v>
      </c>
      <c r="R14" s="120">
        <f t="shared" si="5"/>
        <v>338826</v>
      </c>
      <c r="S14" s="120">
        <f t="shared" si="5"/>
        <v>176747</v>
      </c>
      <c r="T14" s="120">
        <f t="shared" si="5"/>
        <v>17618</v>
      </c>
      <c r="U14" s="120">
        <f t="shared" si="5"/>
        <v>24816830</v>
      </c>
      <c r="V14" s="120">
        <f t="shared" si="26"/>
        <v>457</v>
      </c>
      <c r="W14" s="120">
        <f t="shared" si="27"/>
        <v>804</v>
      </c>
      <c r="X14" s="120">
        <f t="shared" si="6"/>
        <v>26951506</v>
      </c>
      <c r="Y14" s="120">
        <f t="shared" si="28"/>
        <v>726</v>
      </c>
      <c r="Z14" s="120">
        <f t="shared" si="29"/>
        <v>1332</v>
      </c>
      <c r="AA14" s="120">
        <f t="shared" si="7"/>
        <v>409603965</v>
      </c>
      <c r="AB14" s="120">
        <f t="shared" si="30"/>
        <v>1209</v>
      </c>
      <c r="AC14" s="120">
        <f t="shared" si="31"/>
        <v>2484</v>
      </c>
      <c r="AD14" s="120">
        <f t="shared" si="8"/>
        <v>521583182</v>
      </c>
      <c r="AE14" s="120">
        <f t="shared" si="32"/>
        <v>2951</v>
      </c>
      <c r="AF14" s="120">
        <f t="shared" si="33"/>
        <v>6890</v>
      </c>
      <c r="AG14" s="120">
        <f t="shared" si="9"/>
        <v>80079083</v>
      </c>
      <c r="AH14" s="120">
        <f t="shared" si="34"/>
        <v>4545</v>
      </c>
      <c r="AI14" s="120">
        <f t="shared" si="35"/>
        <v>10168</v>
      </c>
      <c r="AJ14" s="120">
        <f t="shared" si="10"/>
        <v>37961</v>
      </c>
      <c r="AK14" s="120">
        <f t="shared" si="10"/>
        <v>2871</v>
      </c>
      <c r="AL14" s="120">
        <f t="shared" si="10"/>
        <v>9682</v>
      </c>
      <c r="AM14" s="120">
        <f t="shared" si="10"/>
        <v>23370</v>
      </c>
      <c r="AN14" s="120">
        <f t="shared" si="10"/>
        <v>3074</v>
      </c>
      <c r="AO14" s="120">
        <f t="shared" si="10"/>
        <v>22334</v>
      </c>
      <c r="AP14" s="120">
        <f t="shared" si="10"/>
        <v>7448</v>
      </c>
      <c r="AQ14" s="120">
        <f t="shared" si="10"/>
        <v>396275</v>
      </c>
      <c r="AR14" s="120">
        <f t="shared" si="10"/>
        <v>37120</v>
      </c>
      <c r="AS14" s="120">
        <f t="shared" si="10"/>
        <v>192626</v>
      </c>
      <c r="AT14" s="120">
        <f t="shared" si="11"/>
        <v>626021</v>
      </c>
      <c r="AU14" s="120">
        <f t="shared" si="11"/>
        <v>116864</v>
      </c>
      <c r="AV14" s="120">
        <f t="shared" si="11"/>
        <v>91664</v>
      </c>
      <c r="AW14" s="120">
        <f t="shared" si="11"/>
        <v>80423</v>
      </c>
      <c r="AX14" s="120">
        <f t="shared" si="11"/>
        <v>63917</v>
      </c>
      <c r="AY14" s="120">
        <f t="shared" si="11"/>
        <v>469200</v>
      </c>
      <c r="AZ14" s="120">
        <f t="shared" si="11"/>
        <v>382680</v>
      </c>
      <c r="BA14" s="120">
        <f t="shared" si="11"/>
        <v>275494</v>
      </c>
      <c r="BB14" s="120">
        <f t="shared" si="11"/>
        <v>191904</v>
      </c>
      <c r="BC14" s="120">
        <f t="shared" si="11"/>
        <v>29394</v>
      </c>
      <c r="BD14" s="120">
        <f t="shared" si="11"/>
        <v>18937</v>
      </c>
      <c r="BE14" s="117">
        <f t="shared" si="11"/>
        <v>1856</v>
      </c>
      <c r="BF14" s="117">
        <f t="shared" si="11"/>
        <v>581789</v>
      </c>
      <c r="BG14" s="117">
        <f t="shared" si="36"/>
        <v>313</v>
      </c>
      <c r="BH14" s="117">
        <f t="shared" si="37"/>
        <v>527</v>
      </c>
      <c r="BI14" s="117">
        <f t="shared" si="12"/>
        <v>31455</v>
      </c>
      <c r="BJ14" s="117">
        <f t="shared" si="12"/>
        <v>1364472</v>
      </c>
      <c r="BK14" s="117">
        <f t="shared" si="38"/>
        <v>43</v>
      </c>
      <c r="BL14" s="117">
        <f t="shared" si="39"/>
        <v>82</v>
      </c>
      <c r="BM14" s="117">
        <f t="shared" si="13"/>
        <v>2507</v>
      </c>
      <c r="BN14" s="117">
        <f t="shared" si="13"/>
        <v>8150</v>
      </c>
      <c r="BO14" s="117">
        <f t="shared" si="13"/>
        <v>9846</v>
      </c>
      <c r="BP14" s="117">
        <f t="shared" si="13"/>
        <v>306</v>
      </c>
      <c r="BQ14" s="117">
        <f t="shared" si="13"/>
        <v>11409</v>
      </c>
      <c r="BR14" s="117">
        <f t="shared" si="13"/>
        <v>36310157</v>
      </c>
      <c r="BS14" s="117">
        <f t="shared" si="40"/>
        <v>4455</v>
      </c>
      <c r="BT14" s="117">
        <f t="shared" si="41"/>
        <v>9303</v>
      </c>
      <c r="BU14" s="117">
        <f t="shared" si="14"/>
        <v>56197968</v>
      </c>
      <c r="BV14" s="117">
        <f t="shared" si="42"/>
        <v>5708</v>
      </c>
      <c r="BW14" s="117">
        <f t="shared" si="43"/>
        <v>12244</v>
      </c>
      <c r="BX14" s="117">
        <f t="shared" si="15"/>
        <v>2278392</v>
      </c>
      <c r="BY14" s="117">
        <f t="shared" si="44"/>
        <v>7446</v>
      </c>
      <c r="BZ14" s="117">
        <f t="shared" si="45"/>
        <v>16087</v>
      </c>
      <c r="CA14" s="117">
        <f t="shared" si="16"/>
        <v>87637842</v>
      </c>
      <c r="CB14" s="117">
        <f t="shared" si="46"/>
        <v>7681</v>
      </c>
      <c r="CC14" s="121">
        <f t="shared" si="47"/>
        <v>16837</v>
      </c>
      <c r="CD14" s="117">
        <f t="shared" si="17"/>
        <v>0</v>
      </c>
      <c r="CE14" s="117">
        <f t="shared" si="17"/>
        <v>0</v>
      </c>
      <c r="CF14" s="117" t="str">
        <f t="shared" si="48"/>
        <v>-</v>
      </c>
      <c r="CG14" s="117" t="str">
        <f t="shared" si="49"/>
        <v>-</v>
      </c>
      <c r="CH14" s="117">
        <f t="shared" si="18"/>
        <v>0</v>
      </c>
      <c r="CI14" s="120">
        <f t="shared" si="50"/>
        <v>0</v>
      </c>
      <c r="CJ14" s="121">
        <f t="shared" si="19"/>
        <v>4</v>
      </c>
      <c r="CK14" s="157">
        <f t="shared" si="51"/>
        <v>2018</v>
      </c>
      <c r="CL14" s="158">
        <f t="shared" si="52"/>
        <v>43191</v>
      </c>
      <c r="CM14" s="159">
        <f t="shared" si="53"/>
        <v>30</v>
      </c>
      <c r="CN14" s="121">
        <f t="shared" si="20"/>
        <v>854656</v>
      </c>
      <c r="CO14" s="121">
        <f t="shared" si="20"/>
        <v>0</v>
      </c>
      <c r="CP14" s="121">
        <f t="shared" si="20"/>
        <v>20337801</v>
      </c>
      <c r="CQ14" s="121">
        <f t="shared" si="20"/>
        <v>59386279</v>
      </c>
      <c r="CR14" s="121">
        <f t="shared" si="20"/>
        <v>43651008</v>
      </c>
      <c r="CS14" s="121">
        <f t="shared" si="20"/>
        <v>49416082</v>
      </c>
      <c r="CT14" s="121">
        <f t="shared" si="20"/>
        <v>841792882</v>
      </c>
      <c r="CU14" s="121">
        <f t="shared" si="20"/>
        <v>1217844420</v>
      </c>
      <c r="CV14" s="121">
        <f t="shared" si="20"/>
        <v>179132731</v>
      </c>
      <c r="CW14" s="121">
        <f t="shared" si="20"/>
        <v>978744</v>
      </c>
      <c r="CX14" s="121">
        <f t="shared" si="20"/>
        <v>2576003</v>
      </c>
      <c r="CY14" s="121">
        <f t="shared" si="20"/>
        <v>75822062</v>
      </c>
      <c r="CZ14" s="121">
        <f t="shared" si="20"/>
        <v>120551460</v>
      </c>
      <c r="DA14" s="121">
        <f t="shared" si="20"/>
        <v>4922547</v>
      </c>
      <c r="DB14" s="121">
        <f t="shared" si="20"/>
        <v>192090545</v>
      </c>
      <c r="DC14" s="121">
        <f t="shared" si="20"/>
        <v>0</v>
      </c>
      <c r="DD14" s="160"/>
      <c r="DE14" s="124" t="s">
        <v>915</v>
      </c>
      <c r="DF14" s="127" t="s">
        <v>796</v>
      </c>
      <c r="DG14" s="127" t="s">
        <v>797</v>
      </c>
      <c r="DH14" s="127"/>
      <c r="DI14" s="127" t="str">
        <f t="shared" si="55"/>
        <v>South West</v>
      </c>
    </row>
    <row r="15" spans="1:113" x14ac:dyDescent="0.2">
      <c r="A15" s="118" t="str">
        <f t="shared" ref="A15" si="59">B15&amp;C15&amp;D15</f>
        <v>2018-19MAYENG</v>
      </c>
      <c r="B15" s="94" t="str">
        <f t="shared" si="21"/>
        <v>2018-19</v>
      </c>
      <c r="C15" s="35" t="s">
        <v>831</v>
      </c>
      <c r="D15" s="119" t="str">
        <f t="shared" si="54"/>
        <v>ENG</v>
      </c>
      <c r="F15" s="119" t="str">
        <f t="shared" si="58"/>
        <v>ENG</v>
      </c>
      <c r="H15" s="120">
        <f t="shared" si="4"/>
        <v>978300</v>
      </c>
      <c r="I15" s="120">
        <f t="shared" si="4"/>
        <v>731368</v>
      </c>
      <c r="J15" s="120">
        <f t="shared" si="4"/>
        <v>5930992</v>
      </c>
      <c r="K15" s="117">
        <f t="shared" si="22"/>
        <v>8</v>
      </c>
      <c r="L15" s="120">
        <f t="shared" si="23"/>
        <v>1</v>
      </c>
      <c r="M15" s="120">
        <f t="shared" si="24"/>
        <v>45</v>
      </c>
      <c r="N15" s="120">
        <f t="shared" si="25"/>
        <v>101</v>
      </c>
      <c r="O15" s="120">
        <f t="shared" si="5"/>
        <v>701078</v>
      </c>
      <c r="P15" s="120">
        <f t="shared" si="5"/>
        <v>58154</v>
      </c>
      <c r="Q15" s="120">
        <f t="shared" si="5"/>
        <v>39853</v>
      </c>
      <c r="R15" s="120">
        <f t="shared" si="5"/>
        <v>358991</v>
      </c>
      <c r="S15" s="120">
        <f t="shared" si="5"/>
        <v>184520</v>
      </c>
      <c r="T15" s="120">
        <f t="shared" si="5"/>
        <v>18022</v>
      </c>
      <c r="U15" s="120">
        <f t="shared" si="5"/>
        <v>26967358</v>
      </c>
      <c r="V15" s="120">
        <f t="shared" si="26"/>
        <v>464</v>
      </c>
      <c r="W15" s="120">
        <f t="shared" si="27"/>
        <v>811</v>
      </c>
      <c r="X15" s="120">
        <f t="shared" si="6"/>
        <v>29720270</v>
      </c>
      <c r="Y15" s="120">
        <f t="shared" si="28"/>
        <v>746</v>
      </c>
      <c r="Z15" s="120">
        <f t="shared" si="29"/>
        <v>1384</v>
      </c>
      <c r="AA15" s="120">
        <f t="shared" si="7"/>
        <v>456177861</v>
      </c>
      <c r="AB15" s="120">
        <f t="shared" si="30"/>
        <v>1271</v>
      </c>
      <c r="AC15" s="120">
        <f t="shared" si="31"/>
        <v>2623</v>
      </c>
      <c r="AD15" s="120">
        <f t="shared" si="8"/>
        <v>637218823</v>
      </c>
      <c r="AE15" s="120">
        <f t="shared" si="32"/>
        <v>3453</v>
      </c>
      <c r="AF15" s="120">
        <f t="shared" si="33"/>
        <v>8111</v>
      </c>
      <c r="AG15" s="120">
        <f t="shared" si="9"/>
        <v>95337958</v>
      </c>
      <c r="AH15" s="120">
        <f t="shared" si="34"/>
        <v>5290</v>
      </c>
      <c r="AI15" s="120">
        <f t="shared" si="35"/>
        <v>11938</v>
      </c>
      <c r="AJ15" s="120">
        <f t="shared" si="10"/>
        <v>41651</v>
      </c>
      <c r="AK15" s="120">
        <f t="shared" si="10"/>
        <v>3258</v>
      </c>
      <c r="AL15" s="120">
        <f t="shared" si="10"/>
        <v>11527</v>
      </c>
      <c r="AM15" s="120">
        <f t="shared" si="10"/>
        <v>26010</v>
      </c>
      <c r="AN15" s="120">
        <f t="shared" si="10"/>
        <v>3103</v>
      </c>
      <c r="AO15" s="120">
        <f t="shared" si="10"/>
        <v>23763</v>
      </c>
      <c r="AP15" s="120">
        <f t="shared" si="10"/>
        <v>7601</v>
      </c>
      <c r="AQ15" s="120">
        <f t="shared" si="10"/>
        <v>414417</v>
      </c>
      <c r="AR15" s="120">
        <f t="shared" si="10"/>
        <v>39186</v>
      </c>
      <c r="AS15" s="120">
        <f t="shared" si="10"/>
        <v>205824</v>
      </c>
      <c r="AT15" s="120">
        <f t="shared" si="11"/>
        <v>659427</v>
      </c>
      <c r="AU15" s="120">
        <f t="shared" si="11"/>
        <v>125444</v>
      </c>
      <c r="AV15" s="120">
        <f t="shared" si="11"/>
        <v>98171</v>
      </c>
      <c r="AW15" s="120">
        <f t="shared" si="11"/>
        <v>86784</v>
      </c>
      <c r="AX15" s="120">
        <f t="shared" si="11"/>
        <v>69073</v>
      </c>
      <c r="AY15" s="120">
        <f t="shared" si="11"/>
        <v>501909</v>
      </c>
      <c r="AZ15" s="120">
        <f t="shared" si="11"/>
        <v>406133</v>
      </c>
      <c r="BA15" s="120">
        <f t="shared" si="11"/>
        <v>292577</v>
      </c>
      <c r="BB15" s="120">
        <f t="shared" si="11"/>
        <v>200407</v>
      </c>
      <c r="BC15" s="120">
        <f t="shared" si="11"/>
        <v>30929</v>
      </c>
      <c r="BD15" s="120">
        <f t="shared" si="11"/>
        <v>19308</v>
      </c>
      <c r="BE15" s="117">
        <f t="shared" si="11"/>
        <v>1872</v>
      </c>
      <c r="BF15" s="117">
        <f t="shared" si="11"/>
        <v>596017</v>
      </c>
      <c r="BG15" s="117">
        <f t="shared" si="36"/>
        <v>318</v>
      </c>
      <c r="BH15" s="117">
        <f t="shared" si="37"/>
        <v>545</v>
      </c>
      <c r="BI15" s="117">
        <f t="shared" si="12"/>
        <v>34207</v>
      </c>
      <c r="BJ15" s="117">
        <f t="shared" si="12"/>
        <v>1594018</v>
      </c>
      <c r="BK15" s="117">
        <f t="shared" si="38"/>
        <v>47</v>
      </c>
      <c r="BL15" s="117">
        <f t="shared" si="39"/>
        <v>87</v>
      </c>
      <c r="BM15" s="117">
        <f t="shared" si="13"/>
        <v>2525</v>
      </c>
      <c r="BN15" s="117">
        <f t="shared" si="13"/>
        <v>8185</v>
      </c>
      <c r="BO15" s="117">
        <f t="shared" si="13"/>
        <v>10084</v>
      </c>
      <c r="BP15" s="117">
        <f t="shared" si="13"/>
        <v>272</v>
      </c>
      <c r="BQ15" s="117">
        <f t="shared" si="13"/>
        <v>12211</v>
      </c>
      <c r="BR15" s="117">
        <f t="shared" si="13"/>
        <v>42454545</v>
      </c>
      <c r="BS15" s="117">
        <f t="shared" si="40"/>
        <v>5187</v>
      </c>
      <c r="BT15" s="117">
        <f t="shared" si="41"/>
        <v>11201</v>
      </c>
      <c r="BU15" s="117">
        <f t="shared" si="14"/>
        <v>65614658</v>
      </c>
      <c r="BV15" s="117">
        <f t="shared" si="42"/>
        <v>6507</v>
      </c>
      <c r="BW15" s="117">
        <f t="shared" si="43"/>
        <v>13877</v>
      </c>
      <c r="BX15" s="117">
        <f t="shared" si="15"/>
        <v>2226737</v>
      </c>
      <c r="BY15" s="117">
        <f t="shared" si="44"/>
        <v>8187</v>
      </c>
      <c r="BZ15" s="117">
        <f t="shared" si="45"/>
        <v>15714</v>
      </c>
      <c r="CA15" s="117">
        <f t="shared" si="16"/>
        <v>108714974</v>
      </c>
      <c r="CB15" s="117">
        <f t="shared" si="46"/>
        <v>8903</v>
      </c>
      <c r="CC15" s="121">
        <f t="shared" si="47"/>
        <v>19562</v>
      </c>
      <c r="CD15" s="117">
        <f t="shared" si="17"/>
        <v>0</v>
      </c>
      <c r="CE15" s="117">
        <f t="shared" si="17"/>
        <v>0</v>
      </c>
      <c r="CF15" s="117" t="str">
        <f t="shared" si="48"/>
        <v>-</v>
      </c>
      <c r="CG15" s="117" t="str">
        <f t="shared" si="49"/>
        <v>-</v>
      </c>
      <c r="CH15" s="117">
        <f t="shared" si="18"/>
        <v>0</v>
      </c>
      <c r="CI15" s="120">
        <f t="shared" si="50"/>
        <v>0</v>
      </c>
      <c r="CJ15" s="121">
        <f t="shared" ref="CJ15" si="60">MONTH(1&amp;C15)</f>
        <v>5</v>
      </c>
      <c r="CK15" s="157">
        <f t="shared" si="51"/>
        <v>2018</v>
      </c>
      <c r="CL15" s="158">
        <f t="shared" si="52"/>
        <v>43221</v>
      </c>
      <c r="CM15" s="159">
        <f t="shared" si="53"/>
        <v>31</v>
      </c>
      <c r="CN15" s="121">
        <f t="shared" si="20"/>
        <v>951616</v>
      </c>
      <c r="CO15" s="121">
        <f t="shared" si="20"/>
        <v>0</v>
      </c>
      <c r="CP15" s="121">
        <f t="shared" si="20"/>
        <v>32970861</v>
      </c>
      <c r="CQ15" s="121">
        <f t="shared" si="20"/>
        <v>73981994</v>
      </c>
      <c r="CR15" s="121">
        <f t="shared" si="20"/>
        <v>47177794</v>
      </c>
      <c r="CS15" s="121">
        <f t="shared" si="20"/>
        <v>55167668</v>
      </c>
      <c r="CT15" s="121">
        <f t="shared" si="20"/>
        <v>941620318</v>
      </c>
      <c r="CU15" s="121">
        <f t="shared" si="20"/>
        <v>1496599242</v>
      </c>
      <c r="CV15" s="121">
        <f t="shared" si="20"/>
        <v>215144854</v>
      </c>
      <c r="CW15" s="121">
        <f t="shared" si="20"/>
        <v>1020974</v>
      </c>
      <c r="CX15" s="121">
        <f t="shared" si="20"/>
        <v>2991815</v>
      </c>
      <c r="CY15" s="121">
        <f t="shared" si="20"/>
        <v>91679530</v>
      </c>
      <c r="CZ15" s="121">
        <f t="shared" si="20"/>
        <v>139932285</v>
      </c>
      <c r="DA15" s="121">
        <f t="shared" si="20"/>
        <v>4274277</v>
      </c>
      <c r="DB15" s="121">
        <f t="shared" si="20"/>
        <v>238868635</v>
      </c>
      <c r="DC15" s="121">
        <f t="shared" si="20"/>
        <v>0</v>
      </c>
      <c r="DD15" s="160"/>
      <c r="DE15" s="124" t="s">
        <v>973</v>
      </c>
      <c r="DF15" s="128" t="s">
        <v>575</v>
      </c>
      <c r="DG15" s="127"/>
      <c r="DH15" s="127"/>
      <c r="DI15" s="127"/>
    </row>
    <row r="16" spans="1:113" x14ac:dyDescent="0.2">
      <c r="A16" s="118" t="str">
        <f t="shared" ref="A16:A18" si="61">B16&amp;C16&amp;D16</f>
        <v>2018-19JUNEENG</v>
      </c>
      <c r="B16" s="94" t="str">
        <f t="shared" si="21"/>
        <v>2018-19</v>
      </c>
      <c r="C16" s="35" t="s">
        <v>847</v>
      </c>
      <c r="D16" s="119" t="str">
        <f t="shared" si="54"/>
        <v>ENG</v>
      </c>
      <c r="F16" s="119" t="str">
        <f t="shared" si="58"/>
        <v>ENG</v>
      </c>
      <c r="H16" s="120">
        <f t="shared" si="4"/>
        <v>956022</v>
      </c>
      <c r="I16" s="120">
        <f t="shared" si="4"/>
        <v>724630</v>
      </c>
      <c r="J16" s="120">
        <f t="shared" si="4"/>
        <v>7702520</v>
      </c>
      <c r="K16" s="117">
        <f t="shared" si="22"/>
        <v>11</v>
      </c>
      <c r="L16" s="120">
        <f t="shared" si="23"/>
        <v>1</v>
      </c>
      <c r="M16" s="120">
        <f t="shared" si="24"/>
        <v>59</v>
      </c>
      <c r="N16" s="120">
        <f t="shared" si="25"/>
        <v>121</v>
      </c>
      <c r="O16" s="120">
        <f t="shared" ref="O16:U27" si="62">SUMIFS(O$191:O$10135,$B$191:$B$10135,$B16,$C$191:$C$10135,$C16)</f>
        <v>675091</v>
      </c>
      <c r="P16" s="120">
        <f t="shared" si="62"/>
        <v>56481</v>
      </c>
      <c r="Q16" s="120">
        <f t="shared" si="62"/>
        <v>38523</v>
      </c>
      <c r="R16" s="120">
        <f t="shared" si="62"/>
        <v>348099</v>
      </c>
      <c r="S16" s="120">
        <f t="shared" si="62"/>
        <v>176767</v>
      </c>
      <c r="T16" s="120">
        <f t="shared" si="62"/>
        <v>15706</v>
      </c>
      <c r="U16" s="120">
        <f t="shared" si="62"/>
        <v>25743281</v>
      </c>
      <c r="V16" s="120">
        <f t="shared" si="26"/>
        <v>456</v>
      </c>
      <c r="W16" s="120">
        <f t="shared" si="27"/>
        <v>798</v>
      </c>
      <c r="X16" s="120">
        <f t="shared" si="6"/>
        <v>28327136</v>
      </c>
      <c r="Y16" s="120">
        <f t="shared" si="28"/>
        <v>735</v>
      </c>
      <c r="Z16" s="120">
        <f t="shared" si="29"/>
        <v>1356</v>
      </c>
      <c r="AA16" s="120">
        <f t="shared" si="7"/>
        <v>449103413</v>
      </c>
      <c r="AB16" s="120">
        <f t="shared" si="30"/>
        <v>1290</v>
      </c>
      <c r="AC16" s="120">
        <f t="shared" si="31"/>
        <v>2656</v>
      </c>
      <c r="AD16" s="120">
        <f t="shared" si="8"/>
        <v>632134728</v>
      </c>
      <c r="AE16" s="120">
        <f t="shared" si="32"/>
        <v>3576</v>
      </c>
      <c r="AF16" s="120">
        <f t="shared" si="33"/>
        <v>8381</v>
      </c>
      <c r="AG16" s="120">
        <f t="shared" si="9"/>
        <v>86080242</v>
      </c>
      <c r="AH16" s="120">
        <f t="shared" si="34"/>
        <v>5481</v>
      </c>
      <c r="AI16" s="120">
        <f t="shared" si="35"/>
        <v>12251</v>
      </c>
      <c r="AJ16" s="120">
        <f t="shared" ref="AJ16:AS27" si="63">SUMIFS(AJ$191:AJ$10135,$B$191:$B$10135,$B16,$C$191:$C$10135,$C16)</f>
        <v>40774</v>
      </c>
      <c r="AK16" s="120">
        <f t="shared" si="63"/>
        <v>3122</v>
      </c>
      <c r="AL16" s="120">
        <f t="shared" si="63"/>
        <v>11737</v>
      </c>
      <c r="AM16" s="120">
        <f t="shared" si="63"/>
        <v>25043</v>
      </c>
      <c r="AN16" s="120">
        <f t="shared" si="63"/>
        <v>2969</v>
      </c>
      <c r="AO16" s="120">
        <f t="shared" si="63"/>
        <v>22946</v>
      </c>
      <c r="AP16" s="120">
        <f t="shared" si="63"/>
        <v>7064</v>
      </c>
      <c r="AQ16" s="120">
        <f t="shared" si="63"/>
        <v>397212</v>
      </c>
      <c r="AR16" s="120">
        <f t="shared" si="63"/>
        <v>37180</v>
      </c>
      <c r="AS16" s="120">
        <f t="shared" si="63"/>
        <v>199925</v>
      </c>
      <c r="AT16" s="120">
        <f t="shared" ref="AT16:BF27" si="64">SUMIFS(AT$191:AT$10135,$B$191:$B$10135,$B16,$C$191:$C$10135,$C16)</f>
        <v>634317</v>
      </c>
      <c r="AU16" s="120">
        <f t="shared" si="64"/>
        <v>121780</v>
      </c>
      <c r="AV16" s="120">
        <f t="shared" si="64"/>
        <v>95041</v>
      </c>
      <c r="AW16" s="120">
        <f t="shared" si="64"/>
        <v>83284</v>
      </c>
      <c r="AX16" s="120">
        <f t="shared" si="64"/>
        <v>66243</v>
      </c>
      <c r="AY16" s="120">
        <f t="shared" si="64"/>
        <v>487303</v>
      </c>
      <c r="AZ16" s="120">
        <f t="shared" si="64"/>
        <v>392519</v>
      </c>
      <c r="BA16" s="120">
        <f t="shared" si="64"/>
        <v>280530</v>
      </c>
      <c r="BB16" s="120">
        <f t="shared" si="64"/>
        <v>191483</v>
      </c>
      <c r="BC16" s="120">
        <f t="shared" si="64"/>
        <v>26532</v>
      </c>
      <c r="BD16" s="120">
        <f t="shared" si="64"/>
        <v>16851</v>
      </c>
      <c r="BE16" s="117">
        <f t="shared" si="64"/>
        <v>1786</v>
      </c>
      <c r="BF16" s="117">
        <f t="shared" si="64"/>
        <v>568407</v>
      </c>
      <c r="BG16" s="117">
        <f t="shared" si="36"/>
        <v>318</v>
      </c>
      <c r="BH16" s="117">
        <f t="shared" si="37"/>
        <v>553</v>
      </c>
      <c r="BI16" s="117">
        <f t="shared" si="12"/>
        <v>33127</v>
      </c>
      <c r="BJ16" s="117">
        <f t="shared" si="12"/>
        <v>1579699</v>
      </c>
      <c r="BK16" s="117">
        <f t="shared" si="38"/>
        <v>48</v>
      </c>
      <c r="BL16" s="117">
        <f t="shared" si="39"/>
        <v>94</v>
      </c>
      <c r="BM16" s="117">
        <f t="shared" ref="BM16:BR27" si="65">SUMIFS(BM$191:BM$10135,$B$191:$B$10135,$B16,$C$191:$C$10135,$C16)</f>
        <v>2351</v>
      </c>
      <c r="BN16" s="117">
        <f t="shared" si="65"/>
        <v>7962</v>
      </c>
      <c r="BO16" s="117">
        <f t="shared" si="65"/>
        <v>9373</v>
      </c>
      <c r="BP16" s="117">
        <f t="shared" si="65"/>
        <v>245</v>
      </c>
      <c r="BQ16" s="117">
        <f t="shared" si="65"/>
        <v>11483</v>
      </c>
      <c r="BR16" s="117">
        <f t="shared" si="65"/>
        <v>41737008</v>
      </c>
      <c r="BS16" s="117">
        <f t="shared" si="40"/>
        <v>5242</v>
      </c>
      <c r="BT16" s="117">
        <f t="shared" si="41"/>
        <v>11389</v>
      </c>
      <c r="BU16" s="117">
        <f t="shared" si="14"/>
        <v>62758102</v>
      </c>
      <c r="BV16" s="117">
        <f t="shared" si="42"/>
        <v>6696</v>
      </c>
      <c r="BW16" s="117">
        <f t="shared" si="43"/>
        <v>14150</v>
      </c>
      <c r="BX16" s="117">
        <f t="shared" si="15"/>
        <v>2165711</v>
      </c>
      <c r="BY16" s="117">
        <f t="shared" si="44"/>
        <v>8840</v>
      </c>
      <c r="BZ16" s="117">
        <f t="shared" si="45"/>
        <v>20139</v>
      </c>
      <c r="CA16" s="117">
        <f t="shared" si="16"/>
        <v>101735493</v>
      </c>
      <c r="CB16" s="117">
        <f t="shared" si="46"/>
        <v>8860</v>
      </c>
      <c r="CC16" s="121">
        <f t="shared" si="47"/>
        <v>19507</v>
      </c>
      <c r="CD16" s="117">
        <f t="shared" si="17"/>
        <v>0</v>
      </c>
      <c r="CE16" s="117">
        <f t="shared" si="17"/>
        <v>0</v>
      </c>
      <c r="CF16" s="117" t="str">
        <f t="shared" si="48"/>
        <v>-</v>
      </c>
      <c r="CG16" s="117" t="str">
        <f t="shared" si="49"/>
        <v>-</v>
      </c>
      <c r="CH16" s="117">
        <f t="shared" si="18"/>
        <v>0</v>
      </c>
      <c r="CI16" s="120">
        <f t="shared" si="50"/>
        <v>0</v>
      </c>
      <c r="CJ16" s="121">
        <f t="shared" ref="CJ16" si="66">MONTH(1&amp;C16)</f>
        <v>6</v>
      </c>
      <c r="CK16" s="157">
        <f t="shared" si="51"/>
        <v>2018</v>
      </c>
      <c r="CL16" s="158">
        <f t="shared" si="52"/>
        <v>43252</v>
      </c>
      <c r="CM16" s="159">
        <f t="shared" ref="CM16" si="67">DAY(DATE(LEFT($B16,4)+IF(CJ16&lt;4,1,0),$CJ16+1,1)-1)</f>
        <v>30</v>
      </c>
      <c r="CN16" s="121">
        <f t="shared" ref="CN16:DC27" si="68">SUMIFS(CN$191:CN$10135,$B$191:$B$10135,$B16,$C$191:$C$10135,$C16)</f>
        <v>944861</v>
      </c>
      <c r="CO16" s="121">
        <f t="shared" si="68"/>
        <v>0</v>
      </c>
      <c r="CP16" s="121">
        <f t="shared" si="68"/>
        <v>42702580</v>
      </c>
      <c r="CQ16" s="121">
        <f t="shared" si="68"/>
        <v>87574086</v>
      </c>
      <c r="CR16" s="121">
        <f t="shared" si="68"/>
        <v>45048693</v>
      </c>
      <c r="CS16" s="121">
        <f t="shared" si="68"/>
        <v>52251575</v>
      </c>
      <c r="CT16" s="121">
        <f t="shared" si="68"/>
        <v>924455947</v>
      </c>
      <c r="CU16" s="121">
        <f t="shared" si="68"/>
        <v>1481414634</v>
      </c>
      <c r="CV16" s="121">
        <f t="shared" si="68"/>
        <v>192417352</v>
      </c>
      <c r="CW16" s="121">
        <f t="shared" si="68"/>
        <v>988310</v>
      </c>
      <c r="CX16" s="121">
        <f t="shared" si="68"/>
        <v>3127430</v>
      </c>
      <c r="CY16" s="121">
        <f t="shared" si="68"/>
        <v>90678551</v>
      </c>
      <c r="CZ16" s="121">
        <f t="shared" si="68"/>
        <v>132630908</v>
      </c>
      <c r="DA16" s="121">
        <f t="shared" si="68"/>
        <v>4934158</v>
      </c>
      <c r="DB16" s="121">
        <f t="shared" si="68"/>
        <v>223996485</v>
      </c>
      <c r="DC16" s="121">
        <f t="shared" si="68"/>
        <v>0</v>
      </c>
      <c r="DD16" s="160"/>
      <c r="DE16" s="124" t="s">
        <v>688</v>
      </c>
      <c r="DF16" s="127" t="s">
        <v>692</v>
      </c>
      <c r="DG16" s="127" t="s">
        <v>667</v>
      </c>
      <c r="DH16" s="127" t="s">
        <v>911</v>
      </c>
      <c r="DI16" s="127" t="str">
        <f t="shared" ref="DI16:DI26" ca="1" si="69">OFFSET($DI$7,MATCH($DH16,Reg_Code,0),)</f>
        <v>Midlands</v>
      </c>
    </row>
    <row r="17" spans="1:113" x14ac:dyDescent="0.2">
      <c r="A17" s="118" t="str">
        <f t="shared" si="61"/>
        <v>2018-19JULYENG</v>
      </c>
      <c r="B17" s="94" t="str">
        <f t="shared" si="21"/>
        <v>2018-19</v>
      </c>
      <c r="C17" s="35" t="s">
        <v>850</v>
      </c>
      <c r="D17" s="119" t="str">
        <f t="shared" si="54"/>
        <v>ENG</v>
      </c>
      <c r="F17" s="119" t="str">
        <f t="shared" si="58"/>
        <v>ENG</v>
      </c>
      <c r="H17" s="120">
        <f t="shared" si="4"/>
        <v>1038167</v>
      </c>
      <c r="I17" s="120">
        <f t="shared" si="4"/>
        <v>786727</v>
      </c>
      <c r="J17" s="120">
        <f t="shared" si="4"/>
        <v>9945250</v>
      </c>
      <c r="K17" s="117">
        <f t="shared" si="22"/>
        <v>13</v>
      </c>
      <c r="L17" s="120">
        <f t="shared" si="23"/>
        <v>1</v>
      </c>
      <c r="M17" s="120">
        <f t="shared" si="24"/>
        <v>70</v>
      </c>
      <c r="N17" s="120">
        <f t="shared" si="25"/>
        <v>132</v>
      </c>
      <c r="O17" s="120">
        <f t="shared" si="62"/>
        <v>709841</v>
      </c>
      <c r="P17" s="120">
        <f t="shared" si="62"/>
        <v>58884</v>
      </c>
      <c r="Q17" s="120">
        <f t="shared" si="62"/>
        <v>39903</v>
      </c>
      <c r="R17" s="120">
        <f t="shared" si="62"/>
        <v>370886</v>
      </c>
      <c r="S17" s="120">
        <f t="shared" si="62"/>
        <v>180611</v>
      </c>
      <c r="T17" s="120">
        <f t="shared" si="62"/>
        <v>13902</v>
      </c>
      <c r="U17" s="120">
        <f t="shared" si="62"/>
        <v>26399606</v>
      </c>
      <c r="V17" s="120">
        <f t="shared" si="26"/>
        <v>448</v>
      </c>
      <c r="W17" s="120">
        <f t="shared" si="27"/>
        <v>783</v>
      </c>
      <c r="X17" s="120">
        <f t="shared" si="6"/>
        <v>28725290</v>
      </c>
      <c r="Y17" s="120">
        <f t="shared" si="28"/>
        <v>720</v>
      </c>
      <c r="Z17" s="120">
        <f t="shared" si="29"/>
        <v>1349</v>
      </c>
      <c r="AA17" s="120">
        <f t="shared" si="7"/>
        <v>501828056</v>
      </c>
      <c r="AB17" s="120">
        <f t="shared" si="30"/>
        <v>1353</v>
      </c>
      <c r="AC17" s="120">
        <f t="shared" si="31"/>
        <v>2811</v>
      </c>
      <c r="AD17" s="120">
        <f t="shared" si="8"/>
        <v>716857028</v>
      </c>
      <c r="AE17" s="120">
        <f t="shared" si="32"/>
        <v>3969</v>
      </c>
      <c r="AF17" s="120">
        <f t="shared" si="33"/>
        <v>9439</v>
      </c>
      <c r="AG17" s="120">
        <f t="shared" si="9"/>
        <v>79987245</v>
      </c>
      <c r="AH17" s="120">
        <f t="shared" si="34"/>
        <v>5754</v>
      </c>
      <c r="AI17" s="120">
        <f t="shared" si="35"/>
        <v>12809</v>
      </c>
      <c r="AJ17" s="120">
        <f t="shared" si="63"/>
        <v>44227</v>
      </c>
      <c r="AK17" s="120">
        <f t="shared" si="63"/>
        <v>3454</v>
      </c>
      <c r="AL17" s="120">
        <f t="shared" si="63"/>
        <v>12507</v>
      </c>
      <c r="AM17" s="120">
        <f t="shared" si="63"/>
        <v>26800</v>
      </c>
      <c r="AN17" s="120">
        <f t="shared" si="63"/>
        <v>3267</v>
      </c>
      <c r="AO17" s="120">
        <f t="shared" si="63"/>
        <v>24999</v>
      </c>
      <c r="AP17" s="120">
        <f t="shared" si="63"/>
        <v>7335</v>
      </c>
      <c r="AQ17" s="120">
        <f t="shared" si="63"/>
        <v>414745</v>
      </c>
      <c r="AR17" s="120">
        <f t="shared" si="63"/>
        <v>37504</v>
      </c>
      <c r="AS17" s="120">
        <f t="shared" si="63"/>
        <v>213365</v>
      </c>
      <c r="AT17" s="120">
        <f t="shared" si="64"/>
        <v>665614</v>
      </c>
      <c r="AU17" s="120">
        <f t="shared" si="64"/>
        <v>126192</v>
      </c>
      <c r="AV17" s="120">
        <f t="shared" si="64"/>
        <v>97906</v>
      </c>
      <c r="AW17" s="120">
        <f t="shared" si="64"/>
        <v>85769</v>
      </c>
      <c r="AX17" s="120">
        <f t="shared" si="64"/>
        <v>67891</v>
      </c>
      <c r="AY17" s="120">
        <f t="shared" si="64"/>
        <v>519501</v>
      </c>
      <c r="AZ17" s="120">
        <f t="shared" si="64"/>
        <v>416666</v>
      </c>
      <c r="BA17" s="120">
        <f t="shared" si="64"/>
        <v>293385</v>
      </c>
      <c r="BB17" s="120">
        <f t="shared" si="64"/>
        <v>197756</v>
      </c>
      <c r="BC17" s="120">
        <f t="shared" si="64"/>
        <v>23537</v>
      </c>
      <c r="BD17" s="120">
        <f t="shared" si="64"/>
        <v>14973</v>
      </c>
      <c r="BE17" s="117">
        <f t="shared" si="64"/>
        <v>1968</v>
      </c>
      <c r="BF17" s="117">
        <f t="shared" si="64"/>
        <v>643787</v>
      </c>
      <c r="BG17" s="117">
        <f t="shared" si="36"/>
        <v>327</v>
      </c>
      <c r="BH17" s="117">
        <f t="shared" si="37"/>
        <v>531</v>
      </c>
      <c r="BI17" s="117">
        <f t="shared" si="12"/>
        <v>36413</v>
      </c>
      <c r="BJ17" s="117">
        <f t="shared" si="12"/>
        <v>1978801</v>
      </c>
      <c r="BK17" s="117">
        <f t="shared" si="38"/>
        <v>54</v>
      </c>
      <c r="BL17" s="117">
        <f t="shared" si="39"/>
        <v>101</v>
      </c>
      <c r="BM17" s="117">
        <f t="shared" si="65"/>
        <v>2465</v>
      </c>
      <c r="BN17" s="117">
        <f t="shared" si="65"/>
        <v>10143</v>
      </c>
      <c r="BO17" s="117">
        <f t="shared" si="65"/>
        <v>9155</v>
      </c>
      <c r="BP17" s="117">
        <f t="shared" si="65"/>
        <v>255</v>
      </c>
      <c r="BQ17" s="117">
        <f t="shared" si="65"/>
        <v>12000</v>
      </c>
      <c r="BR17" s="117">
        <f t="shared" si="65"/>
        <v>52769352</v>
      </c>
      <c r="BS17" s="117">
        <f t="shared" si="40"/>
        <v>5203</v>
      </c>
      <c r="BT17" s="117">
        <f t="shared" si="41"/>
        <v>10791</v>
      </c>
      <c r="BU17" s="117">
        <f t="shared" si="14"/>
        <v>63931935</v>
      </c>
      <c r="BV17" s="117">
        <f t="shared" si="42"/>
        <v>6983</v>
      </c>
      <c r="BW17" s="117">
        <f t="shared" si="43"/>
        <v>14621</v>
      </c>
      <c r="BX17" s="117">
        <f t="shared" si="15"/>
        <v>2034817</v>
      </c>
      <c r="BY17" s="117">
        <f t="shared" si="44"/>
        <v>7980</v>
      </c>
      <c r="BZ17" s="117">
        <f t="shared" si="45"/>
        <v>17500</v>
      </c>
      <c r="CA17" s="117">
        <f t="shared" si="16"/>
        <v>112041691</v>
      </c>
      <c r="CB17" s="117">
        <f t="shared" si="46"/>
        <v>9337</v>
      </c>
      <c r="CC17" s="121">
        <f t="shared" si="47"/>
        <v>20396</v>
      </c>
      <c r="CD17" s="117">
        <f t="shared" si="17"/>
        <v>0</v>
      </c>
      <c r="CE17" s="117">
        <f t="shared" si="17"/>
        <v>0</v>
      </c>
      <c r="CF17" s="117" t="str">
        <f t="shared" si="48"/>
        <v>-</v>
      </c>
      <c r="CG17" s="117" t="str">
        <f t="shared" si="49"/>
        <v>-</v>
      </c>
      <c r="CH17" s="117">
        <f t="shared" si="18"/>
        <v>0</v>
      </c>
      <c r="CI17" s="120">
        <f t="shared" si="50"/>
        <v>0</v>
      </c>
      <c r="CJ17" s="121">
        <f t="shared" ref="CJ17" si="70">MONTH(1&amp;C17)</f>
        <v>7</v>
      </c>
      <c r="CK17" s="157">
        <f t="shared" ref="CK17" si="71">LEFT($B17,4)+IF(CJ17&lt;4,1,0)</f>
        <v>2018</v>
      </c>
      <c r="CL17" s="158">
        <f t="shared" ref="CL17" si="72">DATE(LEFT($B17,4)+IF(CJ17&lt;4,1,0),CJ17,1)</f>
        <v>43282</v>
      </c>
      <c r="CM17" s="159">
        <f t="shared" ref="CM17" si="73">DAY(DATE(LEFT($B17,4)+IF(CJ17&lt;4,1,0),$CJ17+1,1)-1)</f>
        <v>31</v>
      </c>
      <c r="CN17" s="121">
        <f t="shared" si="68"/>
        <v>1078637</v>
      </c>
      <c r="CO17" s="121">
        <f t="shared" si="68"/>
        <v>0</v>
      </c>
      <c r="CP17" s="121">
        <f t="shared" si="68"/>
        <v>55068343</v>
      </c>
      <c r="CQ17" s="121">
        <f t="shared" si="68"/>
        <v>103988313</v>
      </c>
      <c r="CR17" s="121">
        <f t="shared" si="68"/>
        <v>46097710</v>
      </c>
      <c r="CS17" s="121">
        <f t="shared" si="68"/>
        <v>53817078</v>
      </c>
      <c r="CT17" s="121">
        <f t="shared" si="68"/>
        <v>1042594109</v>
      </c>
      <c r="CU17" s="121">
        <f t="shared" si="68"/>
        <v>1704828239</v>
      </c>
      <c r="CV17" s="121">
        <f t="shared" si="68"/>
        <v>178070699</v>
      </c>
      <c r="CW17" s="121">
        <f t="shared" si="68"/>
        <v>1045830</v>
      </c>
      <c r="CX17" s="121">
        <f t="shared" si="68"/>
        <v>3672023</v>
      </c>
      <c r="CY17" s="121">
        <f t="shared" si="68"/>
        <v>109456528</v>
      </c>
      <c r="CZ17" s="121">
        <f t="shared" si="68"/>
        <v>133855550</v>
      </c>
      <c r="DA17" s="121">
        <f t="shared" si="68"/>
        <v>4462407</v>
      </c>
      <c r="DB17" s="121">
        <f t="shared" si="68"/>
        <v>244746814</v>
      </c>
      <c r="DC17" s="121">
        <f t="shared" si="68"/>
        <v>0</v>
      </c>
      <c r="DD17" s="160"/>
      <c r="DE17" s="124" t="s">
        <v>761</v>
      </c>
      <c r="DF17" s="127" t="s">
        <v>693</v>
      </c>
      <c r="DG17" s="127" t="s">
        <v>671</v>
      </c>
      <c r="DH17" s="127" t="s">
        <v>912</v>
      </c>
      <c r="DI17" s="127" t="str">
        <f t="shared" ca="1" si="69"/>
        <v>East of England</v>
      </c>
    </row>
    <row r="18" spans="1:113" x14ac:dyDescent="0.2">
      <c r="A18" s="118" t="str">
        <f t="shared" si="61"/>
        <v>2018-19AUGUSTENG</v>
      </c>
      <c r="B18" s="94" t="str">
        <f t="shared" si="21"/>
        <v>2018-19</v>
      </c>
      <c r="C18" s="35" t="s">
        <v>655</v>
      </c>
      <c r="D18" s="119" t="str">
        <f t="shared" si="54"/>
        <v>ENG</v>
      </c>
      <c r="F18" s="119" t="str">
        <f t="shared" si="58"/>
        <v>ENG</v>
      </c>
      <c r="H18" s="120">
        <f t="shared" si="4"/>
        <v>948407</v>
      </c>
      <c r="I18" s="120">
        <f t="shared" si="4"/>
        <v>711875</v>
      </c>
      <c r="J18" s="120">
        <f t="shared" si="4"/>
        <v>5011824</v>
      </c>
      <c r="K18" s="117">
        <f t="shared" si="22"/>
        <v>7</v>
      </c>
      <c r="L18" s="120">
        <f t="shared" si="23"/>
        <v>1</v>
      </c>
      <c r="M18" s="120">
        <f t="shared" si="24"/>
        <v>41</v>
      </c>
      <c r="N18" s="120">
        <f t="shared" si="25"/>
        <v>94</v>
      </c>
      <c r="O18" s="120">
        <f t="shared" si="62"/>
        <v>676555</v>
      </c>
      <c r="P18" s="120">
        <f t="shared" si="62"/>
        <v>53240</v>
      </c>
      <c r="Q18" s="120">
        <f t="shared" si="62"/>
        <v>35843</v>
      </c>
      <c r="R18" s="120">
        <f t="shared" si="62"/>
        <v>354353</v>
      </c>
      <c r="S18" s="120">
        <f t="shared" si="62"/>
        <v>174586</v>
      </c>
      <c r="T18" s="120">
        <f t="shared" si="62"/>
        <v>13312</v>
      </c>
      <c r="U18" s="120">
        <f t="shared" si="62"/>
        <v>22795588</v>
      </c>
      <c r="V18" s="120">
        <f t="shared" si="26"/>
        <v>428</v>
      </c>
      <c r="W18" s="120">
        <f t="shared" si="27"/>
        <v>754</v>
      </c>
      <c r="X18" s="120">
        <f t="shared" si="6"/>
        <v>24385638</v>
      </c>
      <c r="Y18" s="120">
        <f t="shared" si="28"/>
        <v>680</v>
      </c>
      <c r="Z18" s="120">
        <f t="shared" si="29"/>
        <v>1283</v>
      </c>
      <c r="AA18" s="120">
        <f t="shared" si="7"/>
        <v>438161398</v>
      </c>
      <c r="AB18" s="120">
        <f t="shared" si="30"/>
        <v>1237</v>
      </c>
      <c r="AC18" s="120">
        <f t="shared" si="31"/>
        <v>2540</v>
      </c>
      <c r="AD18" s="120">
        <f t="shared" si="8"/>
        <v>595201233</v>
      </c>
      <c r="AE18" s="120">
        <f t="shared" si="32"/>
        <v>3409</v>
      </c>
      <c r="AF18" s="120">
        <f t="shared" si="33"/>
        <v>8020</v>
      </c>
      <c r="AG18" s="120">
        <f t="shared" si="9"/>
        <v>65527252</v>
      </c>
      <c r="AH18" s="120">
        <f t="shared" si="34"/>
        <v>4922</v>
      </c>
      <c r="AI18" s="120">
        <f t="shared" si="35"/>
        <v>11123</v>
      </c>
      <c r="AJ18" s="120">
        <f t="shared" si="63"/>
        <v>38868</v>
      </c>
      <c r="AK18" s="120">
        <f t="shared" si="63"/>
        <v>3104</v>
      </c>
      <c r="AL18" s="120">
        <f t="shared" si="63"/>
        <v>10707</v>
      </c>
      <c r="AM18" s="120">
        <f t="shared" si="63"/>
        <v>25130</v>
      </c>
      <c r="AN18" s="120">
        <f t="shared" si="63"/>
        <v>3062</v>
      </c>
      <c r="AO18" s="120">
        <f t="shared" si="63"/>
        <v>21995</v>
      </c>
      <c r="AP18" s="120">
        <f t="shared" si="63"/>
        <v>7309</v>
      </c>
      <c r="AQ18" s="120">
        <f t="shared" si="63"/>
        <v>400070</v>
      </c>
      <c r="AR18" s="120">
        <f t="shared" si="63"/>
        <v>37163</v>
      </c>
      <c r="AS18" s="120">
        <f t="shared" si="63"/>
        <v>200454</v>
      </c>
      <c r="AT18" s="120">
        <f t="shared" si="64"/>
        <v>637687</v>
      </c>
      <c r="AU18" s="120">
        <f t="shared" si="64"/>
        <v>116808</v>
      </c>
      <c r="AV18" s="120">
        <f t="shared" si="64"/>
        <v>89737</v>
      </c>
      <c r="AW18" s="120">
        <f t="shared" si="64"/>
        <v>78941</v>
      </c>
      <c r="AX18" s="120">
        <f t="shared" si="64"/>
        <v>61760</v>
      </c>
      <c r="AY18" s="120">
        <f t="shared" si="64"/>
        <v>492009</v>
      </c>
      <c r="AZ18" s="120">
        <f t="shared" si="64"/>
        <v>396574</v>
      </c>
      <c r="BA18" s="120">
        <f t="shared" si="64"/>
        <v>279455</v>
      </c>
      <c r="BB18" s="120">
        <f t="shared" si="64"/>
        <v>190276</v>
      </c>
      <c r="BC18" s="120">
        <f t="shared" si="64"/>
        <v>21650</v>
      </c>
      <c r="BD18" s="120">
        <f t="shared" si="64"/>
        <v>14233</v>
      </c>
      <c r="BE18" s="117">
        <f t="shared" si="64"/>
        <v>1891</v>
      </c>
      <c r="BF18" s="117">
        <f t="shared" si="64"/>
        <v>627766</v>
      </c>
      <c r="BG18" s="117">
        <f t="shared" si="36"/>
        <v>332</v>
      </c>
      <c r="BH18" s="117">
        <f t="shared" si="37"/>
        <v>522</v>
      </c>
      <c r="BI18" s="117">
        <f t="shared" si="12"/>
        <v>33657</v>
      </c>
      <c r="BJ18" s="117">
        <f t="shared" si="12"/>
        <v>1461378</v>
      </c>
      <c r="BK18" s="117">
        <f t="shared" si="38"/>
        <v>43</v>
      </c>
      <c r="BL18" s="117">
        <f t="shared" si="39"/>
        <v>83</v>
      </c>
      <c r="BM18" s="117">
        <f t="shared" si="65"/>
        <v>1318</v>
      </c>
      <c r="BN18" s="117">
        <f t="shared" si="65"/>
        <v>10270</v>
      </c>
      <c r="BO18" s="117">
        <f t="shared" si="65"/>
        <v>11893</v>
      </c>
      <c r="BP18" s="117">
        <f t="shared" si="65"/>
        <v>234</v>
      </c>
      <c r="BQ18" s="117">
        <f t="shared" si="65"/>
        <v>11531</v>
      </c>
      <c r="BR18" s="117">
        <f t="shared" si="65"/>
        <v>49387803</v>
      </c>
      <c r="BS18" s="117">
        <f t="shared" si="40"/>
        <v>4809</v>
      </c>
      <c r="BT18" s="117">
        <f t="shared" si="41"/>
        <v>10232</v>
      </c>
      <c r="BU18" s="117">
        <f t="shared" si="14"/>
        <v>69680324</v>
      </c>
      <c r="BV18" s="117">
        <f t="shared" si="42"/>
        <v>5859</v>
      </c>
      <c r="BW18" s="117">
        <f t="shared" si="43"/>
        <v>12357</v>
      </c>
      <c r="BX18" s="117">
        <f t="shared" si="15"/>
        <v>1974937</v>
      </c>
      <c r="BY18" s="117">
        <f t="shared" si="44"/>
        <v>8440</v>
      </c>
      <c r="BZ18" s="117">
        <f t="shared" si="45"/>
        <v>16312</v>
      </c>
      <c r="CA18" s="117">
        <f t="shared" si="16"/>
        <v>98901647</v>
      </c>
      <c r="CB18" s="117">
        <f t="shared" si="46"/>
        <v>8577</v>
      </c>
      <c r="CC18" s="121">
        <f t="shared" si="47"/>
        <v>19021</v>
      </c>
      <c r="CD18" s="117">
        <f t="shared" si="17"/>
        <v>0</v>
      </c>
      <c r="CE18" s="117">
        <f t="shared" si="17"/>
        <v>0</v>
      </c>
      <c r="CF18" s="117" t="str">
        <f t="shared" si="48"/>
        <v>-</v>
      </c>
      <c r="CG18" s="117" t="str">
        <f t="shared" si="49"/>
        <v>-</v>
      </c>
      <c r="CH18" s="117">
        <f t="shared" si="18"/>
        <v>0</v>
      </c>
      <c r="CI18" s="120">
        <f t="shared" si="50"/>
        <v>0</v>
      </c>
      <c r="CJ18" s="121">
        <f t="shared" ref="CJ18" si="74">MONTH(1&amp;C18)</f>
        <v>8</v>
      </c>
      <c r="CK18" s="157">
        <f t="shared" ref="CK18" si="75">LEFT($B18,4)+IF(CJ18&lt;4,1,0)</f>
        <v>2018</v>
      </c>
      <c r="CL18" s="158">
        <f t="shared" ref="CL18" si="76">DATE(LEFT($B18,4)+IF(CJ18&lt;4,1,0),CJ18,1)</f>
        <v>43313</v>
      </c>
      <c r="CM18" s="159">
        <f t="shared" ref="CM18" si="77">DAY(DATE(LEFT($B18,4)+IF(CJ18&lt;4,1,0),$CJ18+1,1)-1)</f>
        <v>31</v>
      </c>
      <c r="CN18" s="121">
        <f t="shared" si="68"/>
        <v>941941</v>
      </c>
      <c r="CO18" s="121">
        <f t="shared" si="68"/>
        <v>0</v>
      </c>
      <c r="CP18" s="121">
        <f t="shared" si="68"/>
        <v>29062967</v>
      </c>
      <c r="CQ18" s="121">
        <f t="shared" si="68"/>
        <v>67238364</v>
      </c>
      <c r="CR18" s="121">
        <f t="shared" si="68"/>
        <v>40142567</v>
      </c>
      <c r="CS18" s="121">
        <f t="shared" si="68"/>
        <v>45988464</v>
      </c>
      <c r="CT18" s="121">
        <f t="shared" si="68"/>
        <v>900128814</v>
      </c>
      <c r="CU18" s="121">
        <f t="shared" si="68"/>
        <v>1400131114</v>
      </c>
      <c r="CV18" s="121">
        <f t="shared" si="68"/>
        <v>148069541</v>
      </c>
      <c r="CW18" s="121">
        <f t="shared" si="68"/>
        <v>987573</v>
      </c>
      <c r="CX18" s="121">
        <f t="shared" si="68"/>
        <v>2805029</v>
      </c>
      <c r="CY18" s="121">
        <f t="shared" si="68"/>
        <v>105079423</v>
      </c>
      <c r="CZ18" s="121">
        <f t="shared" si="68"/>
        <v>146966355</v>
      </c>
      <c r="DA18" s="121">
        <f t="shared" si="68"/>
        <v>3817119</v>
      </c>
      <c r="DB18" s="121">
        <f t="shared" si="68"/>
        <v>219332662</v>
      </c>
      <c r="DC18" s="121">
        <f t="shared" si="68"/>
        <v>0</v>
      </c>
      <c r="DD18" s="160"/>
      <c r="DE18" s="124" t="s">
        <v>566</v>
      </c>
      <c r="DF18" s="127" t="s">
        <v>698</v>
      </c>
      <c r="DG18" s="127" t="s">
        <v>656</v>
      </c>
      <c r="DH18" s="127" t="s">
        <v>798</v>
      </c>
      <c r="DI18" s="127" t="str">
        <f t="shared" ca="1" si="69"/>
        <v>South East</v>
      </c>
    </row>
    <row r="19" spans="1:113" x14ac:dyDescent="0.2">
      <c r="A19" s="118" t="str">
        <f t="shared" ref="A19" si="78">B19&amp;C19&amp;D19</f>
        <v>2018-19SEPTEMBERENG</v>
      </c>
      <c r="B19" s="94" t="str">
        <f t="shared" ref="B19:B27" si="79">IF($C19="April",LEFT($B18,4)+1&amp;"-"&amp;RIGHT($B18,2)+1,$B18)</f>
        <v>2018-19</v>
      </c>
      <c r="C19" s="35" t="s">
        <v>679</v>
      </c>
      <c r="D19" s="119" t="str">
        <f t="shared" si="54"/>
        <v>ENG</v>
      </c>
      <c r="F19" s="119" t="str">
        <f t="shared" si="58"/>
        <v>ENG</v>
      </c>
      <c r="H19" s="120">
        <f t="shared" si="4"/>
        <v>943655</v>
      </c>
      <c r="I19" s="120">
        <f t="shared" si="4"/>
        <v>710840</v>
      </c>
      <c r="J19" s="120">
        <f t="shared" si="4"/>
        <v>5655181</v>
      </c>
      <c r="K19" s="117">
        <f t="shared" si="22"/>
        <v>8</v>
      </c>
      <c r="L19" s="120">
        <f t="shared" si="23"/>
        <v>1</v>
      </c>
      <c r="M19" s="120">
        <f t="shared" si="24"/>
        <v>45</v>
      </c>
      <c r="N19" s="120">
        <f t="shared" si="25"/>
        <v>99</v>
      </c>
      <c r="O19" s="120">
        <f t="shared" si="62"/>
        <v>665369</v>
      </c>
      <c r="P19" s="120">
        <f t="shared" si="62"/>
        <v>52568</v>
      </c>
      <c r="Q19" s="120">
        <f t="shared" si="62"/>
        <v>35591</v>
      </c>
      <c r="R19" s="120">
        <f t="shared" si="62"/>
        <v>356904</v>
      </c>
      <c r="S19" s="120">
        <f t="shared" si="62"/>
        <v>167708</v>
      </c>
      <c r="T19" s="120">
        <f t="shared" si="62"/>
        <v>12421</v>
      </c>
      <c r="U19" s="120">
        <f t="shared" si="62"/>
        <v>22679273</v>
      </c>
      <c r="V19" s="120">
        <f t="shared" si="26"/>
        <v>431</v>
      </c>
      <c r="W19" s="120">
        <f t="shared" si="27"/>
        <v>754</v>
      </c>
      <c r="X19" s="120">
        <f t="shared" si="6"/>
        <v>24278800</v>
      </c>
      <c r="Y19" s="120">
        <f t="shared" si="28"/>
        <v>682</v>
      </c>
      <c r="Z19" s="120">
        <f t="shared" si="29"/>
        <v>1289</v>
      </c>
      <c r="AA19" s="120">
        <f t="shared" si="7"/>
        <v>462617916</v>
      </c>
      <c r="AB19" s="120">
        <f t="shared" si="30"/>
        <v>1296</v>
      </c>
      <c r="AC19" s="120">
        <f t="shared" si="31"/>
        <v>2655</v>
      </c>
      <c r="AD19" s="120">
        <f t="shared" si="8"/>
        <v>622882666</v>
      </c>
      <c r="AE19" s="120">
        <f t="shared" si="32"/>
        <v>3714</v>
      </c>
      <c r="AF19" s="120">
        <f t="shared" si="33"/>
        <v>8713</v>
      </c>
      <c r="AG19" s="120">
        <f t="shared" si="9"/>
        <v>65146894</v>
      </c>
      <c r="AH19" s="120">
        <f t="shared" si="34"/>
        <v>5245</v>
      </c>
      <c r="AI19" s="120">
        <f t="shared" si="35"/>
        <v>12106</v>
      </c>
      <c r="AJ19" s="120">
        <f t="shared" si="63"/>
        <v>37970</v>
      </c>
      <c r="AK19" s="120">
        <f t="shared" si="63"/>
        <v>3239</v>
      </c>
      <c r="AL19" s="120">
        <f t="shared" si="63"/>
        <v>10299</v>
      </c>
      <c r="AM19" s="120">
        <f t="shared" si="63"/>
        <v>24642</v>
      </c>
      <c r="AN19" s="120">
        <f t="shared" si="63"/>
        <v>3035</v>
      </c>
      <c r="AO19" s="120">
        <f t="shared" si="63"/>
        <v>21397</v>
      </c>
      <c r="AP19" s="120">
        <f t="shared" si="63"/>
        <v>6802</v>
      </c>
      <c r="AQ19" s="120">
        <f t="shared" si="63"/>
        <v>395522</v>
      </c>
      <c r="AR19" s="120">
        <f t="shared" si="63"/>
        <v>35890</v>
      </c>
      <c r="AS19" s="120">
        <f t="shared" si="63"/>
        <v>195987</v>
      </c>
      <c r="AT19" s="120">
        <f t="shared" si="64"/>
        <v>627399</v>
      </c>
      <c r="AU19" s="120">
        <f t="shared" si="64"/>
        <v>114920</v>
      </c>
      <c r="AV19" s="120">
        <f t="shared" si="64"/>
        <v>88128</v>
      </c>
      <c r="AW19" s="120">
        <f t="shared" si="64"/>
        <v>78323</v>
      </c>
      <c r="AX19" s="120">
        <f t="shared" si="64"/>
        <v>61077</v>
      </c>
      <c r="AY19" s="120">
        <f t="shared" si="64"/>
        <v>496292</v>
      </c>
      <c r="AZ19" s="120">
        <f t="shared" si="64"/>
        <v>399299</v>
      </c>
      <c r="BA19" s="120">
        <f t="shared" si="64"/>
        <v>271464</v>
      </c>
      <c r="BB19" s="120">
        <f t="shared" si="64"/>
        <v>182568</v>
      </c>
      <c r="BC19" s="120">
        <f t="shared" si="64"/>
        <v>20766</v>
      </c>
      <c r="BD19" s="120">
        <f t="shared" si="64"/>
        <v>13418</v>
      </c>
      <c r="BE19" s="117">
        <f t="shared" si="64"/>
        <v>1839</v>
      </c>
      <c r="BF19" s="117">
        <f t="shared" si="64"/>
        <v>578327</v>
      </c>
      <c r="BG19" s="117">
        <f t="shared" si="36"/>
        <v>314</v>
      </c>
      <c r="BH19" s="117">
        <f t="shared" si="37"/>
        <v>542</v>
      </c>
      <c r="BI19" s="117">
        <f t="shared" si="12"/>
        <v>33911</v>
      </c>
      <c r="BJ19" s="117">
        <f t="shared" si="12"/>
        <v>1499319</v>
      </c>
      <c r="BK19" s="117">
        <f t="shared" si="38"/>
        <v>44</v>
      </c>
      <c r="BL19" s="117">
        <f t="shared" si="39"/>
        <v>85</v>
      </c>
      <c r="BM19" s="117">
        <f t="shared" si="65"/>
        <v>818</v>
      </c>
      <c r="BN19" s="117">
        <f t="shared" si="65"/>
        <v>8773</v>
      </c>
      <c r="BO19" s="117">
        <f t="shared" si="65"/>
        <v>10797</v>
      </c>
      <c r="BP19" s="117">
        <f t="shared" si="65"/>
        <v>221</v>
      </c>
      <c r="BQ19" s="117">
        <f t="shared" si="65"/>
        <v>10544</v>
      </c>
      <c r="BR19" s="117">
        <f t="shared" si="65"/>
        <v>45036227</v>
      </c>
      <c r="BS19" s="117">
        <f t="shared" si="40"/>
        <v>5134</v>
      </c>
      <c r="BT19" s="117">
        <f t="shared" si="41"/>
        <v>10755</v>
      </c>
      <c r="BU19" s="117">
        <f t="shared" si="14"/>
        <v>73844155</v>
      </c>
      <c r="BV19" s="117">
        <f t="shared" si="42"/>
        <v>6839</v>
      </c>
      <c r="BW19" s="117">
        <f t="shared" si="43"/>
        <v>14330</v>
      </c>
      <c r="BX19" s="117">
        <f t="shared" si="15"/>
        <v>1950469</v>
      </c>
      <c r="BY19" s="117">
        <f t="shared" si="44"/>
        <v>8826</v>
      </c>
      <c r="BZ19" s="117">
        <f t="shared" si="45"/>
        <v>18406</v>
      </c>
      <c r="CA19" s="117">
        <f t="shared" si="16"/>
        <v>96737273</v>
      </c>
      <c r="CB19" s="117">
        <f t="shared" si="46"/>
        <v>9175</v>
      </c>
      <c r="CC19" s="121">
        <f t="shared" si="47"/>
        <v>20207</v>
      </c>
      <c r="CD19" s="117">
        <f t="shared" si="17"/>
        <v>0</v>
      </c>
      <c r="CE19" s="117">
        <f t="shared" si="17"/>
        <v>0</v>
      </c>
      <c r="CF19" s="117" t="str">
        <f t="shared" si="48"/>
        <v>-</v>
      </c>
      <c r="CG19" s="117" t="str">
        <f t="shared" si="49"/>
        <v>-</v>
      </c>
      <c r="CH19" s="117">
        <f t="shared" si="18"/>
        <v>0</v>
      </c>
      <c r="CI19" s="120">
        <f t="shared" si="50"/>
        <v>0</v>
      </c>
      <c r="CJ19" s="121">
        <f t="shared" ref="CJ19" si="80">MONTH(1&amp;C19)</f>
        <v>9</v>
      </c>
      <c r="CK19" s="157">
        <f t="shared" ref="CK19" si="81">LEFT($B19,4)+IF(CJ19&lt;4,1,0)</f>
        <v>2018</v>
      </c>
      <c r="CL19" s="158">
        <f t="shared" ref="CL19" si="82">DATE(LEFT($B19,4)+IF(CJ19&lt;4,1,0),CJ19,1)</f>
        <v>43344</v>
      </c>
      <c r="CM19" s="159">
        <f t="shared" ref="CM19" si="83">DAY(DATE(LEFT($B19,4)+IF(CJ19&lt;4,1,0),$CJ19+1,1)-1)</f>
        <v>30</v>
      </c>
      <c r="CN19" s="121">
        <f t="shared" si="68"/>
        <v>934669</v>
      </c>
      <c r="CO19" s="121">
        <f t="shared" si="68"/>
        <v>0</v>
      </c>
      <c r="CP19" s="121">
        <f t="shared" si="68"/>
        <v>31993595</v>
      </c>
      <c r="CQ19" s="121">
        <f t="shared" si="68"/>
        <v>70171487</v>
      </c>
      <c r="CR19" s="121">
        <f t="shared" si="68"/>
        <v>39637965</v>
      </c>
      <c r="CS19" s="121">
        <f t="shared" si="68"/>
        <v>45885100</v>
      </c>
      <c r="CT19" s="121">
        <f t="shared" si="68"/>
        <v>947626014</v>
      </c>
      <c r="CU19" s="121">
        <f t="shared" si="68"/>
        <v>1461257217</v>
      </c>
      <c r="CV19" s="121">
        <f t="shared" si="68"/>
        <v>150371821</v>
      </c>
      <c r="CW19" s="121">
        <f t="shared" si="68"/>
        <v>996597</v>
      </c>
      <c r="CX19" s="121">
        <f t="shared" si="68"/>
        <v>2885925</v>
      </c>
      <c r="CY19" s="121">
        <f t="shared" si="68"/>
        <v>94350025</v>
      </c>
      <c r="CZ19" s="121">
        <f t="shared" si="68"/>
        <v>154723825</v>
      </c>
      <c r="DA19" s="121">
        <f t="shared" si="68"/>
        <v>4067783</v>
      </c>
      <c r="DB19" s="121">
        <f t="shared" si="68"/>
        <v>213062805</v>
      </c>
      <c r="DC19" s="121">
        <f t="shared" si="68"/>
        <v>0</v>
      </c>
      <c r="DD19" s="160"/>
      <c r="DE19" s="124" t="s">
        <v>563</v>
      </c>
      <c r="DF19" s="127" t="s">
        <v>216</v>
      </c>
      <c r="DG19" s="127" t="s">
        <v>659</v>
      </c>
      <c r="DH19" s="127" t="s">
        <v>658</v>
      </c>
      <c r="DI19" s="127" t="str">
        <f t="shared" ca="1" si="69"/>
        <v>London</v>
      </c>
    </row>
    <row r="20" spans="1:113" x14ac:dyDescent="0.2">
      <c r="A20" s="118" t="str">
        <f t="shared" ref="A20" si="84">B20&amp;C20&amp;D20</f>
        <v>2018-19OCTOBERENG</v>
      </c>
      <c r="B20" s="94" t="str">
        <f t="shared" si="79"/>
        <v>2018-19</v>
      </c>
      <c r="C20" s="35" t="s">
        <v>732</v>
      </c>
      <c r="D20" s="119" t="str">
        <f t="shared" si="54"/>
        <v>ENG</v>
      </c>
      <c r="F20" s="119" t="str">
        <f t="shared" ref="F20" si="85">D20</f>
        <v>ENG</v>
      </c>
      <c r="H20" s="120">
        <f t="shared" si="4"/>
        <v>982022</v>
      </c>
      <c r="I20" s="120">
        <f t="shared" si="4"/>
        <v>729048</v>
      </c>
      <c r="J20" s="120">
        <f t="shared" si="4"/>
        <v>5186248</v>
      </c>
      <c r="K20" s="117">
        <f t="shared" si="22"/>
        <v>7</v>
      </c>
      <c r="L20" s="120">
        <f t="shared" si="23"/>
        <v>1</v>
      </c>
      <c r="M20" s="120">
        <f t="shared" si="24"/>
        <v>42</v>
      </c>
      <c r="N20" s="120">
        <f t="shared" si="25"/>
        <v>93</v>
      </c>
      <c r="O20" s="120">
        <f t="shared" si="62"/>
        <v>699355</v>
      </c>
      <c r="P20" s="120">
        <f t="shared" si="62"/>
        <v>55383</v>
      </c>
      <c r="Q20" s="120">
        <f t="shared" si="62"/>
        <v>37926</v>
      </c>
      <c r="R20" s="120">
        <f t="shared" si="62"/>
        <v>372315</v>
      </c>
      <c r="S20" s="120">
        <f t="shared" si="62"/>
        <v>176292</v>
      </c>
      <c r="T20" s="120">
        <f t="shared" si="62"/>
        <v>13090</v>
      </c>
      <c r="U20" s="120">
        <f t="shared" si="62"/>
        <v>23874408</v>
      </c>
      <c r="V20" s="120">
        <f t="shared" si="26"/>
        <v>431</v>
      </c>
      <c r="W20" s="120">
        <f t="shared" si="27"/>
        <v>750</v>
      </c>
      <c r="X20" s="120">
        <f t="shared" si="6"/>
        <v>25487362</v>
      </c>
      <c r="Y20" s="120">
        <f t="shared" si="28"/>
        <v>672</v>
      </c>
      <c r="Z20" s="120">
        <f t="shared" si="29"/>
        <v>1251</v>
      </c>
      <c r="AA20" s="120">
        <f t="shared" si="7"/>
        <v>474677999</v>
      </c>
      <c r="AB20" s="120">
        <f t="shared" si="30"/>
        <v>1275</v>
      </c>
      <c r="AC20" s="120">
        <f t="shared" si="31"/>
        <v>2605</v>
      </c>
      <c r="AD20" s="120">
        <f t="shared" si="8"/>
        <v>638742018</v>
      </c>
      <c r="AE20" s="120">
        <f t="shared" si="32"/>
        <v>3623</v>
      </c>
      <c r="AF20" s="120">
        <f t="shared" si="33"/>
        <v>8502</v>
      </c>
      <c r="AG20" s="120">
        <f t="shared" si="9"/>
        <v>65814545</v>
      </c>
      <c r="AH20" s="120">
        <f t="shared" si="34"/>
        <v>5028</v>
      </c>
      <c r="AI20" s="120">
        <f t="shared" si="35"/>
        <v>11565</v>
      </c>
      <c r="AJ20" s="120">
        <f t="shared" si="63"/>
        <v>41067</v>
      </c>
      <c r="AK20" s="120">
        <f t="shared" si="63"/>
        <v>3670</v>
      </c>
      <c r="AL20" s="120">
        <f t="shared" si="63"/>
        <v>11585</v>
      </c>
      <c r="AM20" s="120">
        <f t="shared" si="63"/>
        <v>25721</v>
      </c>
      <c r="AN20" s="120">
        <f t="shared" si="63"/>
        <v>3368</v>
      </c>
      <c r="AO20" s="120">
        <f t="shared" si="63"/>
        <v>22444</v>
      </c>
      <c r="AP20" s="120">
        <f t="shared" si="63"/>
        <v>5274</v>
      </c>
      <c r="AQ20" s="120">
        <f t="shared" si="63"/>
        <v>415522</v>
      </c>
      <c r="AR20" s="120">
        <f t="shared" si="63"/>
        <v>38774</v>
      </c>
      <c r="AS20" s="120">
        <f t="shared" si="63"/>
        <v>203992</v>
      </c>
      <c r="AT20" s="120">
        <f t="shared" si="64"/>
        <v>658288</v>
      </c>
      <c r="AU20" s="120">
        <f t="shared" si="64"/>
        <v>120960</v>
      </c>
      <c r="AV20" s="120">
        <f t="shared" si="64"/>
        <v>92687</v>
      </c>
      <c r="AW20" s="120">
        <f t="shared" si="64"/>
        <v>83045</v>
      </c>
      <c r="AX20" s="120">
        <f t="shared" si="64"/>
        <v>64746</v>
      </c>
      <c r="AY20" s="120">
        <f t="shared" si="64"/>
        <v>515118</v>
      </c>
      <c r="AZ20" s="120">
        <f t="shared" si="64"/>
        <v>414770</v>
      </c>
      <c r="BA20" s="120">
        <f t="shared" si="64"/>
        <v>283700</v>
      </c>
      <c r="BB20" s="120">
        <f t="shared" si="64"/>
        <v>191580</v>
      </c>
      <c r="BC20" s="120">
        <f t="shared" si="64"/>
        <v>22043</v>
      </c>
      <c r="BD20" s="120">
        <f t="shared" si="64"/>
        <v>13980</v>
      </c>
      <c r="BE20" s="117">
        <f t="shared" si="64"/>
        <v>1949</v>
      </c>
      <c r="BF20" s="117">
        <f t="shared" si="64"/>
        <v>596988</v>
      </c>
      <c r="BG20" s="117">
        <f t="shared" si="36"/>
        <v>306</v>
      </c>
      <c r="BH20" s="117">
        <f t="shared" si="37"/>
        <v>532</v>
      </c>
      <c r="BI20" s="117">
        <f t="shared" si="12"/>
        <v>35919</v>
      </c>
      <c r="BJ20" s="117">
        <f t="shared" si="12"/>
        <v>1517375</v>
      </c>
      <c r="BK20" s="117">
        <f t="shared" si="38"/>
        <v>42</v>
      </c>
      <c r="BL20" s="117">
        <f t="shared" si="39"/>
        <v>80</v>
      </c>
      <c r="BM20" s="117">
        <f t="shared" si="65"/>
        <v>852</v>
      </c>
      <c r="BN20" s="117">
        <f t="shared" si="65"/>
        <v>8901</v>
      </c>
      <c r="BO20" s="117">
        <f t="shared" si="65"/>
        <v>11823</v>
      </c>
      <c r="BP20" s="117">
        <f t="shared" si="65"/>
        <v>270</v>
      </c>
      <c r="BQ20" s="117">
        <f t="shared" si="65"/>
        <v>11886</v>
      </c>
      <c r="BR20" s="117">
        <f t="shared" si="65"/>
        <v>44627176</v>
      </c>
      <c r="BS20" s="117">
        <f t="shared" si="40"/>
        <v>5014</v>
      </c>
      <c r="BT20" s="117">
        <f t="shared" si="41"/>
        <v>10934</v>
      </c>
      <c r="BU20" s="117">
        <f t="shared" si="14"/>
        <v>79292055</v>
      </c>
      <c r="BV20" s="117">
        <f t="shared" si="42"/>
        <v>6707</v>
      </c>
      <c r="BW20" s="117">
        <f t="shared" si="43"/>
        <v>13928</v>
      </c>
      <c r="BX20" s="117">
        <f t="shared" si="15"/>
        <v>2727662</v>
      </c>
      <c r="BY20" s="117">
        <f t="shared" si="44"/>
        <v>10102</v>
      </c>
      <c r="BZ20" s="117">
        <f t="shared" si="45"/>
        <v>19883</v>
      </c>
      <c r="CA20" s="117">
        <f t="shared" si="16"/>
        <v>105614442</v>
      </c>
      <c r="CB20" s="117">
        <f t="shared" si="46"/>
        <v>8886</v>
      </c>
      <c r="CC20" s="121">
        <f t="shared" si="47"/>
        <v>19349</v>
      </c>
      <c r="CD20" s="117">
        <f t="shared" si="17"/>
        <v>0</v>
      </c>
      <c r="CE20" s="117">
        <f t="shared" si="17"/>
        <v>0</v>
      </c>
      <c r="CF20" s="117" t="str">
        <f t="shared" si="48"/>
        <v>-</v>
      </c>
      <c r="CG20" s="117" t="str">
        <f t="shared" si="49"/>
        <v>-</v>
      </c>
      <c r="CH20" s="117">
        <f t="shared" si="18"/>
        <v>0</v>
      </c>
      <c r="CI20" s="120">
        <f t="shared" si="50"/>
        <v>0</v>
      </c>
      <c r="CJ20" s="121">
        <f t="shared" ref="CJ20" si="86">MONTH(1&amp;C20)</f>
        <v>10</v>
      </c>
      <c r="CK20" s="157">
        <f t="shared" ref="CK20" si="87">LEFT($B20,4)+IF(CJ20&lt;4,1,0)</f>
        <v>2018</v>
      </c>
      <c r="CL20" s="158">
        <f t="shared" ref="CL20" si="88">DATE(LEFT($B20,4)+IF(CJ20&lt;4,1,0),CJ20,1)</f>
        <v>43374</v>
      </c>
      <c r="CM20" s="159">
        <f t="shared" ref="CM20" si="89">DAY(DATE(LEFT($B20,4)+IF(CJ20&lt;4,1,0),$CJ20+1,1)-1)</f>
        <v>31</v>
      </c>
      <c r="CN20" s="121">
        <f t="shared" si="68"/>
        <v>955041</v>
      </c>
      <c r="CO20" s="121">
        <f t="shared" si="68"/>
        <v>0</v>
      </c>
      <c r="CP20" s="121">
        <f t="shared" si="68"/>
        <v>30432912</v>
      </c>
      <c r="CQ20" s="121">
        <f t="shared" si="68"/>
        <v>67949834</v>
      </c>
      <c r="CR20" s="121">
        <f t="shared" si="68"/>
        <v>41557129</v>
      </c>
      <c r="CS20" s="121">
        <f t="shared" si="68"/>
        <v>47460735</v>
      </c>
      <c r="CT20" s="121">
        <f t="shared" si="68"/>
        <v>969889594</v>
      </c>
      <c r="CU20" s="121">
        <f t="shared" si="68"/>
        <v>1498914363</v>
      </c>
      <c r="CV20" s="121">
        <f t="shared" si="68"/>
        <v>151387796</v>
      </c>
      <c r="CW20" s="121">
        <f t="shared" si="68"/>
        <v>1037689</v>
      </c>
      <c r="CX20" s="121">
        <f t="shared" si="68"/>
        <v>2870967</v>
      </c>
      <c r="CY20" s="121">
        <f t="shared" si="68"/>
        <v>97327830</v>
      </c>
      <c r="CZ20" s="121">
        <f t="shared" si="68"/>
        <v>164665509</v>
      </c>
      <c r="DA20" s="121">
        <f t="shared" si="68"/>
        <v>5368349</v>
      </c>
      <c r="DB20" s="121">
        <f t="shared" si="68"/>
        <v>229986037</v>
      </c>
      <c r="DC20" s="121">
        <f t="shared" si="68"/>
        <v>0</v>
      </c>
      <c r="DD20" s="160"/>
      <c r="DE20" s="124" t="s">
        <v>560</v>
      </c>
      <c r="DF20" s="127" t="s">
        <v>5</v>
      </c>
      <c r="DG20" s="127" t="s">
        <v>661</v>
      </c>
      <c r="DH20" s="127" t="s">
        <v>909</v>
      </c>
      <c r="DI20" s="127" t="str">
        <f t="shared" ca="1" si="69"/>
        <v>North East and Yorkshire</v>
      </c>
    </row>
    <row r="21" spans="1:113" x14ac:dyDescent="0.2">
      <c r="A21" s="118" t="str">
        <f t="shared" ref="A21" si="90">B21&amp;C21&amp;D21</f>
        <v>2018-19NOVEMBERENG</v>
      </c>
      <c r="B21" s="94" t="str">
        <f t="shared" si="79"/>
        <v>2018-19</v>
      </c>
      <c r="C21" s="35" t="s">
        <v>738</v>
      </c>
      <c r="D21" s="119" t="str">
        <f t="shared" si="54"/>
        <v>ENG</v>
      </c>
      <c r="F21" s="119" t="str">
        <f t="shared" ref="F21" si="91">D21</f>
        <v>ENG</v>
      </c>
      <c r="H21" s="120">
        <f t="shared" si="4"/>
        <v>982671</v>
      </c>
      <c r="I21" s="120">
        <f t="shared" si="4"/>
        <v>721971</v>
      </c>
      <c r="J21" s="120">
        <f t="shared" si="4"/>
        <v>4492357</v>
      </c>
      <c r="K21" s="117">
        <f t="shared" si="22"/>
        <v>6</v>
      </c>
      <c r="L21" s="120">
        <f t="shared" si="23"/>
        <v>1</v>
      </c>
      <c r="M21" s="120">
        <f t="shared" si="24"/>
        <v>36</v>
      </c>
      <c r="N21" s="120">
        <f t="shared" si="25"/>
        <v>82</v>
      </c>
      <c r="O21" s="120">
        <f t="shared" si="62"/>
        <v>704355</v>
      </c>
      <c r="P21" s="120">
        <f t="shared" si="62"/>
        <v>56484</v>
      </c>
      <c r="Q21" s="120">
        <f t="shared" si="62"/>
        <v>38556</v>
      </c>
      <c r="R21" s="120">
        <f t="shared" si="62"/>
        <v>379545</v>
      </c>
      <c r="S21" s="120">
        <f t="shared" si="62"/>
        <v>171217</v>
      </c>
      <c r="T21" s="120">
        <f t="shared" si="62"/>
        <v>12619</v>
      </c>
      <c r="U21" s="120">
        <f t="shared" si="62"/>
        <v>24324491</v>
      </c>
      <c r="V21" s="120">
        <f t="shared" si="26"/>
        <v>431</v>
      </c>
      <c r="W21" s="120">
        <f t="shared" si="27"/>
        <v>751</v>
      </c>
      <c r="X21" s="120">
        <f t="shared" si="6"/>
        <v>25889892</v>
      </c>
      <c r="Y21" s="120">
        <f t="shared" si="28"/>
        <v>671</v>
      </c>
      <c r="Z21" s="120">
        <f t="shared" si="29"/>
        <v>1256</v>
      </c>
      <c r="AA21" s="120">
        <f t="shared" si="7"/>
        <v>499574222</v>
      </c>
      <c r="AB21" s="120">
        <f t="shared" si="30"/>
        <v>1316</v>
      </c>
      <c r="AC21" s="120">
        <f t="shared" si="31"/>
        <v>2693</v>
      </c>
      <c r="AD21" s="120">
        <f t="shared" si="8"/>
        <v>651386509</v>
      </c>
      <c r="AE21" s="120">
        <f t="shared" si="32"/>
        <v>3804</v>
      </c>
      <c r="AF21" s="120">
        <f t="shared" si="33"/>
        <v>8927</v>
      </c>
      <c r="AG21" s="120">
        <f t="shared" si="9"/>
        <v>64863967</v>
      </c>
      <c r="AH21" s="120">
        <f t="shared" si="34"/>
        <v>5140</v>
      </c>
      <c r="AI21" s="120">
        <f t="shared" si="35"/>
        <v>11826</v>
      </c>
      <c r="AJ21" s="120">
        <f t="shared" si="63"/>
        <v>42575</v>
      </c>
      <c r="AK21" s="120">
        <f t="shared" si="63"/>
        <v>4355</v>
      </c>
      <c r="AL21" s="120">
        <f t="shared" si="63"/>
        <v>12618</v>
      </c>
      <c r="AM21" s="120">
        <f t="shared" si="63"/>
        <v>25666</v>
      </c>
      <c r="AN21" s="120">
        <f t="shared" si="63"/>
        <v>3120</v>
      </c>
      <c r="AO21" s="120">
        <f t="shared" si="63"/>
        <v>22482</v>
      </c>
      <c r="AP21" s="120">
        <f t="shared" si="63"/>
        <v>5654</v>
      </c>
      <c r="AQ21" s="120">
        <f t="shared" si="63"/>
        <v>418177</v>
      </c>
      <c r="AR21" s="120">
        <f t="shared" si="63"/>
        <v>38544</v>
      </c>
      <c r="AS21" s="120">
        <f t="shared" si="63"/>
        <v>205059</v>
      </c>
      <c r="AT21" s="120">
        <f t="shared" si="64"/>
        <v>661780</v>
      </c>
      <c r="AU21" s="120">
        <f t="shared" si="64"/>
        <v>122891</v>
      </c>
      <c r="AV21" s="120">
        <f t="shared" si="64"/>
        <v>94341</v>
      </c>
      <c r="AW21" s="120">
        <f t="shared" si="64"/>
        <v>83827</v>
      </c>
      <c r="AX21" s="120">
        <f t="shared" si="64"/>
        <v>65395</v>
      </c>
      <c r="AY21" s="120">
        <f t="shared" si="64"/>
        <v>525915</v>
      </c>
      <c r="AZ21" s="120">
        <f t="shared" si="64"/>
        <v>421589</v>
      </c>
      <c r="BA21" s="120">
        <f t="shared" si="64"/>
        <v>280104</v>
      </c>
      <c r="BB21" s="120">
        <f t="shared" si="64"/>
        <v>186044</v>
      </c>
      <c r="BC21" s="120">
        <f t="shared" si="64"/>
        <v>20927</v>
      </c>
      <c r="BD21" s="120">
        <f t="shared" si="64"/>
        <v>13419</v>
      </c>
      <c r="BE21" s="117">
        <f t="shared" si="64"/>
        <v>2113</v>
      </c>
      <c r="BF21" s="117">
        <f t="shared" si="64"/>
        <v>669428</v>
      </c>
      <c r="BG21" s="117">
        <f t="shared" si="36"/>
        <v>317</v>
      </c>
      <c r="BH21" s="117">
        <f t="shared" si="37"/>
        <v>537</v>
      </c>
      <c r="BI21" s="117">
        <f t="shared" si="12"/>
        <v>36697</v>
      </c>
      <c r="BJ21" s="117">
        <f t="shared" si="12"/>
        <v>1525140</v>
      </c>
      <c r="BK21" s="117">
        <f t="shared" si="38"/>
        <v>42</v>
      </c>
      <c r="BL21" s="117">
        <f t="shared" si="39"/>
        <v>78</v>
      </c>
      <c r="BM21" s="117">
        <f t="shared" si="65"/>
        <v>813</v>
      </c>
      <c r="BN21" s="117">
        <f t="shared" si="65"/>
        <v>8903</v>
      </c>
      <c r="BO21" s="117">
        <f t="shared" si="65"/>
        <v>11272</v>
      </c>
      <c r="BP21" s="117">
        <f t="shared" si="65"/>
        <v>237</v>
      </c>
      <c r="BQ21" s="117">
        <f t="shared" si="65"/>
        <v>12484</v>
      </c>
      <c r="BR21" s="117">
        <f t="shared" si="65"/>
        <v>43713342</v>
      </c>
      <c r="BS21" s="117">
        <f t="shared" si="40"/>
        <v>4910</v>
      </c>
      <c r="BT21" s="117">
        <f t="shared" si="41"/>
        <v>10292</v>
      </c>
      <c r="BU21" s="117">
        <f t="shared" si="14"/>
        <v>73902015</v>
      </c>
      <c r="BV21" s="117">
        <f t="shared" si="42"/>
        <v>6556</v>
      </c>
      <c r="BW21" s="117">
        <f t="shared" si="43"/>
        <v>13787</v>
      </c>
      <c r="BX21" s="117">
        <f t="shared" si="15"/>
        <v>1843134</v>
      </c>
      <c r="BY21" s="117">
        <f t="shared" si="44"/>
        <v>7777</v>
      </c>
      <c r="BZ21" s="117">
        <f t="shared" si="45"/>
        <v>15414</v>
      </c>
      <c r="CA21" s="117">
        <f t="shared" si="16"/>
        <v>113206471</v>
      </c>
      <c r="CB21" s="117">
        <f t="shared" si="46"/>
        <v>9068</v>
      </c>
      <c r="CC21" s="121">
        <f t="shared" si="47"/>
        <v>19321</v>
      </c>
      <c r="CD21" s="117">
        <f t="shared" si="17"/>
        <v>0</v>
      </c>
      <c r="CE21" s="117">
        <f t="shared" si="17"/>
        <v>0</v>
      </c>
      <c r="CF21" s="117" t="str">
        <f t="shared" si="48"/>
        <v>-</v>
      </c>
      <c r="CG21" s="117" t="str">
        <f t="shared" si="49"/>
        <v>-</v>
      </c>
      <c r="CH21" s="117">
        <f t="shared" si="18"/>
        <v>0</v>
      </c>
      <c r="CI21" s="120">
        <f t="shared" si="50"/>
        <v>0</v>
      </c>
      <c r="CJ21" s="121">
        <f t="shared" ref="CJ21" si="92">MONTH(1&amp;C21)</f>
        <v>11</v>
      </c>
      <c r="CK21" s="157">
        <f t="shared" ref="CK21" si="93">LEFT($B21,4)+IF(CJ21&lt;4,1,0)</f>
        <v>2018</v>
      </c>
      <c r="CL21" s="158">
        <f t="shared" ref="CL21" si="94">DATE(LEFT($B21,4)+IF(CJ21&lt;4,1,0),CJ21,1)</f>
        <v>43405</v>
      </c>
      <c r="CM21" s="159">
        <f t="shared" ref="CM21" si="95">DAY(DATE(LEFT($B21,4)+IF(CJ21&lt;4,1,0),$CJ21+1,1)-1)</f>
        <v>30</v>
      </c>
      <c r="CN21" s="121">
        <f t="shared" si="68"/>
        <v>941815</v>
      </c>
      <c r="CO21" s="121">
        <f t="shared" si="68"/>
        <v>0</v>
      </c>
      <c r="CP21" s="121">
        <f t="shared" si="68"/>
        <v>25819198</v>
      </c>
      <c r="CQ21" s="121">
        <f t="shared" si="68"/>
        <v>59082493</v>
      </c>
      <c r="CR21" s="121">
        <f t="shared" si="68"/>
        <v>42441054</v>
      </c>
      <c r="CS21" s="121">
        <f t="shared" si="68"/>
        <v>48424710</v>
      </c>
      <c r="CT21" s="121">
        <f t="shared" si="68"/>
        <v>1022022045</v>
      </c>
      <c r="CU21" s="121">
        <f t="shared" si="68"/>
        <v>1528533253</v>
      </c>
      <c r="CV21" s="121">
        <f t="shared" si="68"/>
        <v>149227453</v>
      </c>
      <c r="CW21" s="121">
        <f t="shared" si="68"/>
        <v>1134015</v>
      </c>
      <c r="CX21" s="121">
        <f t="shared" si="68"/>
        <v>2873912</v>
      </c>
      <c r="CY21" s="121">
        <f t="shared" si="68"/>
        <v>91632439</v>
      </c>
      <c r="CZ21" s="121">
        <f t="shared" si="68"/>
        <v>155406826</v>
      </c>
      <c r="DA21" s="121">
        <f t="shared" si="68"/>
        <v>3653068</v>
      </c>
      <c r="DB21" s="121">
        <f t="shared" si="68"/>
        <v>241201174</v>
      </c>
      <c r="DC21" s="121">
        <f t="shared" si="68"/>
        <v>0</v>
      </c>
      <c r="DD21" s="160"/>
      <c r="DE21" s="124" t="s">
        <v>561</v>
      </c>
      <c r="DF21" s="127" t="s">
        <v>363</v>
      </c>
      <c r="DG21" s="127" t="s">
        <v>663</v>
      </c>
      <c r="DH21" s="127" t="s">
        <v>910</v>
      </c>
      <c r="DI21" s="127" t="str">
        <f t="shared" ca="1" si="69"/>
        <v>North West</v>
      </c>
    </row>
    <row r="22" spans="1:113" x14ac:dyDescent="0.2">
      <c r="A22" s="118" t="str">
        <f t="shared" ref="A22" si="96">B22&amp;C22&amp;D22</f>
        <v>2018-19DECEMBERENG</v>
      </c>
      <c r="B22" s="94" t="str">
        <f t="shared" si="79"/>
        <v>2018-19</v>
      </c>
      <c r="C22" s="35" t="s">
        <v>745</v>
      </c>
      <c r="D22" s="119" t="str">
        <f t="shared" si="54"/>
        <v>ENG</v>
      </c>
      <c r="F22" s="119" t="str">
        <f t="shared" ref="F22" si="97">D22</f>
        <v>ENG</v>
      </c>
      <c r="H22" s="120">
        <f t="shared" si="4"/>
        <v>1040709</v>
      </c>
      <c r="I22" s="120">
        <f t="shared" si="4"/>
        <v>765101</v>
      </c>
      <c r="J22" s="120">
        <f t="shared" si="4"/>
        <v>4392172</v>
      </c>
      <c r="K22" s="117">
        <f t="shared" si="22"/>
        <v>6</v>
      </c>
      <c r="L22" s="120">
        <f t="shared" si="23"/>
        <v>1</v>
      </c>
      <c r="M22" s="120">
        <f t="shared" si="24"/>
        <v>32</v>
      </c>
      <c r="N22" s="120">
        <f t="shared" si="25"/>
        <v>84</v>
      </c>
      <c r="O22" s="120">
        <f t="shared" si="62"/>
        <v>750240</v>
      </c>
      <c r="P22" s="120">
        <f t="shared" si="62"/>
        <v>60238</v>
      </c>
      <c r="Q22" s="120">
        <f t="shared" si="62"/>
        <v>41373</v>
      </c>
      <c r="R22" s="120">
        <f t="shared" si="62"/>
        <v>409106</v>
      </c>
      <c r="S22" s="120">
        <f t="shared" si="62"/>
        <v>175117</v>
      </c>
      <c r="T22" s="120">
        <f t="shared" si="62"/>
        <v>15053</v>
      </c>
      <c r="U22" s="120">
        <f t="shared" si="62"/>
        <v>25674608</v>
      </c>
      <c r="V22" s="120">
        <f t="shared" si="26"/>
        <v>426</v>
      </c>
      <c r="W22" s="120">
        <f t="shared" si="27"/>
        <v>745</v>
      </c>
      <c r="X22" s="120">
        <f t="shared" si="6"/>
        <v>27195284</v>
      </c>
      <c r="Y22" s="120">
        <f t="shared" si="28"/>
        <v>657</v>
      </c>
      <c r="Z22" s="120">
        <f t="shared" si="29"/>
        <v>1232</v>
      </c>
      <c r="AA22" s="120">
        <f t="shared" si="7"/>
        <v>549274088</v>
      </c>
      <c r="AB22" s="120">
        <f t="shared" si="30"/>
        <v>1343</v>
      </c>
      <c r="AC22" s="120">
        <f t="shared" si="31"/>
        <v>2782</v>
      </c>
      <c r="AD22" s="120">
        <f t="shared" si="8"/>
        <v>698229197</v>
      </c>
      <c r="AE22" s="120">
        <f t="shared" si="32"/>
        <v>3987</v>
      </c>
      <c r="AF22" s="120">
        <f t="shared" si="33"/>
        <v>9424</v>
      </c>
      <c r="AG22" s="120">
        <f t="shared" si="9"/>
        <v>76063383</v>
      </c>
      <c r="AH22" s="120">
        <f t="shared" si="34"/>
        <v>5053</v>
      </c>
      <c r="AI22" s="120">
        <f t="shared" si="35"/>
        <v>11371</v>
      </c>
      <c r="AJ22" s="120">
        <f t="shared" si="63"/>
        <v>47812</v>
      </c>
      <c r="AK22" s="120">
        <f t="shared" si="63"/>
        <v>4922</v>
      </c>
      <c r="AL22" s="120">
        <f t="shared" si="63"/>
        <v>14752</v>
      </c>
      <c r="AM22" s="120">
        <f t="shared" si="63"/>
        <v>27082</v>
      </c>
      <c r="AN22" s="120">
        <f t="shared" si="63"/>
        <v>3356</v>
      </c>
      <c r="AO22" s="120">
        <f t="shared" si="63"/>
        <v>24782</v>
      </c>
      <c r="AP22" s="120">
        <f t="shared" si="63"/>
        <v>7334</v>
      </c>
      <c r="AQ22" s="120">
        <f t="shared" si="63"/>
        <v>441399</v>
      </c>
      <c r="AR22" s="120">
        <f t="shared" si="63"/>
        <v>38456</v>
      </c>
      <c r="AS22" s="120">
        <f t="shared" si="63"/>
        <v>222573</v>
      </c>
      <c r="AT22" s="120">
        <f t="shared" si="64"/>
        <v>702428</v>
      </c>
      <c r="AU22" s="120">
        <f t="shared" si="64"/>
        <v>131494</v>
      </c>
      <c r="AV22" s="120">
        <f t="shared" si="64"/>
        <v>100366</v>
      </c>
      <c r="AW22" s="120">
        <f t="shared" si="64"/>
        <v>90161</v>
      </c>
      <c r="AX22" s="120">
        <f t="shared" si="64"/>
        <v>69924</v>
      </c>
      <c r="AY22" s="120">
        <f t="shared" si="64"/>
        <v>565857</v>
      </c>
      <c r="AZ22" s="120">
        <f t="shared" si="64"/>
        <v>452322</v>
      </c>
      <c r="BA22" s="120">
        <f t="shared" si="64"/>
        <v>281197</v>
      </c>
      <c r="BB22" s="120">
        <f t="shared" si="64"/>
        <v>187791</v>
      </c>
      <c r="BC22" s="120">
        <f t="shared" si="64"/>
        <v>24424</v>
      </c>
      <c r="BD22" s="120">
        <f t="shared" si="64"/>
        <v>16028</v>
      </c>
      <c r="BE22" s="117">
        <f t="shared" si="64"/>
        <v>2224</v>
      </c>
      <c r="BF22" s="117">
        <f t="shared" si="64"/>
        <v>687838</v>
      </c>
      <c r="BG22" s="117">
        <f t="shared" si="36"/>
        <v>309</v>
      </c>
      <c r="BH22" s="117">
        <f t="shared" si="37"/>
        <v>520</v>
      </c>
      <c r="BI22" s="117">
        <f t="shared" si="12"/>
        <v>39154</v>
      </c>
      <c r="BJ22" s="117">
        <f t="shared" si="12"/>
        <v>1584443</v>
      </c>
      <c r="BK22" s="117">
        <f t="shared" si="38"/>
        <v>40</v>
      </c>
      <c r="BL22" s="117">
        <f t="shared" si="39"/>
        <v>74</v>
      </c>
      <c r="BM22" s="117">
        <f t="shared" si="65"/>
        <v>957</v>
      </c>
      <c r="BN22" s="117">
        <f t="shared" si="65"/>
        <v>9136</v>
      </c>
      <c r="BO22" s="117">
        <f t="shared" si="65"/>
        <v>11134</v>
      </c>
      <c r="BP22" s="117">
        <f t="shared" si="65"/>
        <v>266</v>
      </c>
      <c r="BQ22" s="117">
        <f t="shared" si="65"/>
        <v>13009</v>
      </c>
      <c r="BR22" s="117">
        <f t="shared" si="65"/>
        <v>41111727</v>
      </c>
      <c r="BS22" s="117">
        <f t="shared" si="40"/>
        <v>4500</v>
      </c>
      <c r="BT22" s="117">
        <f t="shared" si="41"/>
        <v>9437</v>
      </c>
      <c r="BU22" s="117">
        <f t="shared" si="14"/>
        <v>68126804</v>
      </c>
      <c r="BV22" s="117">
        <f t="shared" si="42"/>
        <v>6119</v>
      </c>
      <c r="BW22" s="117">
        <f t="shared" si="43"/>
        <v>12956</v>
      </c>
      <c r="BX22" s="117">
        <f t="shared" si="15"/>
        <v>2104489</v>
      </c>
      <c r="BY22" s="117">
        <f t="shared" si="44"/>
        <v>7912</v>
      </c>
      <c r="BZ22" s="117">
        <f t="shared" si="45"/>
        <v>16065</v>
      </c>
      <c r="CA22" s="117">
        <f t="shared" si="16"/>
        <v>105013567</v>
      </c>
      <c r="CB22" s="117">
        <f t="shared" si="46"/>
        <v>8072</v>
      </c>
      <c r="CC22" s="121">
        <f t="shared" si="47"/>
        <v>17411</v>
      </c>
      <c r="CD22" s="117">
        <f t="shared" si="17"/>
        <v>0</v>
      </c>
      <c r="CE22" s="117">
        <f t="shared" si="17"/>
        <v>0</v>
      </c>
      <c r="CF22" s="117" t="str">
        <f t="shared" si="48"/>
        <v>-</v>
      </c>
      <c r="CG22" s="117" t="str">
        <f t="shared" si="49"/>
        <v>-</v>
      </c>
      <c r="CH22" s="117">
        <f t="shared" si="18"/>
        <v>0</v>
      </c>
      <c r="CI22" s="120">
        <f t="shared" si="50"/>
        <v>0</v>
      </c>
      <c r="CJ22" s="121">
        <f t="shared" ref="CJ22" si="98">MONTH(1&amp;C22)</f>
        <v>12</v>
      </c>
      <c r="CK22" s="157">
        <f t="shared" ref="CK22" si="99">LEFT($B22,4)+IF(CJ22&lt;4,1,0)</f>
        <v>2018</v>
      </c>
      <c r="CL22" s="158">
        <f t="shared" ref="CL22" si="100">DATE(LEFT($B22,4)+IF(CJ22&lt;4,1,0),CJ22,1)</f>
        <v>43435</v>
      </c>
      <c r="CM22" s="159">
        <f t="shared" ref="CM22" si="101">DAY(DATE(LEFT($B22,4)+IF(CJ22&lt;4,1,0),$CJ22+1,1)-1)</f>
        <v>31</v>
      </c>
      <c r="CN22" s="121">
        <f t="shared" si="68"/>
        <v>933373</v>
      </c>
      <c r="CO22" s="121">
        <f t="shared" si="68"/>
        <v>0</v>
      </c>
      <c r="CP22" s="121">
        <f t="shared" si="68"/>
        <v>24825695</v>
      </c>
      <c r="CQ22" s="121">
        <f t="shared" si="68"/>
        <v>63895135</v>
      </c>
      <c r="CR22" s="121">
        <f t="shared" si="68"/>
        <v>44856996</v>
      </c>
      <c r="CS22" s="121">
        <f t="shared" si="68"/>
        <v>50953846</v>
      </c>
      <c r="CT22" s="121">
        <f t="shared" si="68"/>
        <v>1138277184</v>
      </c>
      <c r="CU22" s="121">
        <f t="shared" si="68"/>
        <v>1650215324</v>
      </c>
      <c r="CV22" s="121">
        <f t="shared" si="68"/>
        <v>171171017</v>
      </c>
      <c r="CW22" s="121">
        <f t="shared" si="68"/>
        <v>1155895</v>
      </c>
      <c r="CX22" s="121">
        <f t="shared" si="68"/>
        <v>2915723</v>
      </c>
      <c r="CY22" s="121">
        <f t="shared" si="68"/>
        <v>86217715</v>
      </c>
      <c r="CZ22" s="121">
        <f t="shared" si="68"/>
        <v>144255439</v>
      </c>
      <c r="DA22" s="121">
        <f t="shared" si="68"/>
        <v>4273311</v>
      </c>
      <c r="DB22" s="121">
        <f t="shared" si="68"/>
        <v>226502001</v>
      </c>
      <c r="DC22" s="121">
        <f t="shared" si="68"/>
        <v>0</v>
      </c>
      <c r="DD22" s="160"/>
      <c r="DE22" s="124" t="s">
        <v>565</v>
      </c>
      <c r="DF22" s="127" t="s">
        <v>86</v>
      </c>
      <c r="DG22" s="127" t="s">
        <v>675</v>
      </c>
      <c r="DH22" s="127" t="s">
        <v>798</v>
      </c>
      <c r="DI22" s="127" t="str">
        <f t="shared" ca="1" si="69"/>
        <v>South East</v>
      </c>
    </row>
    <row r="23" spans="1:113" x14ac:dyDescent="0.2">
      <c r="A23" s="118" t="str">
        <f t="shared" ref="A23" si="102">B23&amp;C23&amp;D23</f>
        <v>2018-19JANUARYENG</v>
      </c>
      <c r="B23" s="94" t="str">
        <f t="shared" si="79"/>
        <v>2018-19</v>
      </c>
      <c r="C23" s="35" t="s">
        <v>783</v>
      </c>
      <c r="D23" s="119" t="str">
        <f t="shared" si="54"/>
        <v>ENG</v>
      </c>
      <c r="F23" s="119" t="str">
        <f t="shared" ref="F23" si="103">D23</f>
        <v>ENG</v>
      </c>
      <c r="H23" s="120">
        <f t="shared" si="4"/>
        <v>1026881</v>
      </c>
      <c r="I23" s="120">
        <f t="shared" si="4"/>
        <v>763932</v>
      </c>
      <c r="J23" s="120">
        <f t="shared" si="4"/>
        <v>3714362</v>
      </c>
      <c r="K23" s="117">
        <f t="shared" si="22"/>
        <v>5</v>
      </c>
      <c r="L23" s="120">
        <f t="shared" si="23"/>
        <v>1</v>
      </c>
      <c r="M23" s="120">
        <f t="shared" si="24"/>
        <v>26</v>
      </c>
      <c r="N23" s="120">
        <f t="shared" si="25"/>
        <v>74</v>
      </c>
      <c r="O23" s="120">
        <f t="shared" si="62"/>
        <v>750181</v>
      </c>
      <c r="P23" s="120">
        <f t="shared" si="62"/>
        <v>60108</v>
      </c>
      <c r="Q23" s="120">
        <f t="shared" si="62"/>
        <v>41161</v>
      </c>
      <c r="R23" s="120">
        <f t="shared" si="62"/>
        <v>410108</v>
      </c>
      <c r="S23" s="120">
        <f t="shared" si="62"/>
        <v>171717</v>
      </c>
      <c r="T23" s="120">
        <f t="shared" si="62"/>
        <v>14589</v>
      </c>
      <c r="U23" s="120">
        <f t="shared" si="62"/>
        <v>25699400</v>
      </c>
      <c r="V23" s="120">
        <f t="shared" si="26"/>
        <v>428</v>
      </c>
      <c r="W23" s="120">
        <f t="shared" si="27"/>
        <v>740</v>
      </c>
      <c r="X23" s="120">
        <f t="shared" si="6"/>
        <v>27818894</v>
      </c>
      <c r="Y23" s="120">
        <f t="shared" si="28"/>
        <v>676</v>
      </c>
      <c r="Z23" s="120">
        <f t="shared" si="29"/>
        <v>1258</v>
      </c>
      <c r="AA23" s="120">
        <f t="shared" si="7"/>
        <v>565132586</v>
      </c>
      <c r="AB23" s="120">
        <f t="shared" si="30"/>
        <v>1378</v>
      </c>
      <c r="AC23" s="120">
        <f t="shared" si="31"/>
        <v>2859</v>
      </c>
      <c r="AD23" s="120">
        <f t="shared" si="8"/>
        <v>697601451</v>
      </c>
      <c r="AE23" s="120">
        <f t="shared" si="32"/>
        <v>4063</v>
      </c>
      <c r="AF23" s="120">
        <f t="shared" si="33"/>
        <v>9609</v>
      </c>
      <c r="AG23" s="120">
        <f t="shared" si="9"/>
        <v>75051433</v>
      </c>
      <c r="AH23" s="120">
        <f t="shared" si="34"/>
        <v>5144</v>
      </c>
      <c r="AI23" s="120">
        <f t="shared" si="35"/>
        <v>11763</v>
      </c>
      <c r="AJ23" s="120">
        <f t="shared" si="63"/>
        <v>47903</v>
      </c>
      <c r="AK23" s="120">
        <f t="shared" si="63"/>
        <v>4500</v>
      </c>
      <c r="AL23" s="120">
        <f t="shared" si="63"/>
        <v>15807</v>
      </c>
      <c r="AM23" s="120">
        <f t="shared" si="63"/>
        <v>27990</v>
      </c>
      <c r="AN23" s="120">
        <f t="shared" si="63"/>
        <v>3346</v>
      </c>
      <c r="AO23" s="120">
        <f t="shared" si="63"/>
        <v>24250</v>
      </c>
      <c r="AP23" s="120">
        <f t="shared" si="63"/>
        <v>7129</v>
      </c>
      <c r="AQ23" s="120">
        <f t="shared" si="63"/>
        <v>443530</v>
      </c>
      <c r="AR23" s="120">
        <f t="shared" si="63"/>
        <v>40529</v>
      </c>
      <c r="AS23" s="120">
        <f t="shared" si="63"/>
        <v>218219</v>
      </c>
      <c r="AT23" s="120">
        <f t="shared" si="64"/>
        <v>702278</v>
      </c>
      <c r="AU23" s="120">
        <f t="shared" si="64"/>
        <v>132202</v>
      </c>
      <c r="AV23" s="120">
        <f t="shared" si="64"/>
        <v>101260</v>
      </c>
      <c r="AW23" s="120">
        <f t="shared" si="64"/>
        <v>90256</v>
      </c>
      <c r="AX23" s="120">
        <f t="shared" si="64"/>
        <v>70195</v>
      </c>
      <c r="AY23" s="120">
        <f t="shared" si="64"/>
        <v>568799</v>
      </c>
      <c r="AZ23" s="120">
        <f t="shared" si="64"/>
        <v>453554</v>
      </c>
      <c r="BA23" s="120">
        <f t="shared" si="64"/>
        <v>277690</v>
      </c>
      <c r="BB23" s="120">
        <f t="shared" si="64"/>
        <v>184167</v>
      </c>
      <c r="BC23" s="120">
        <f t="shared" si="64"/>
        <v>23403</v>
      </c>
      <c r="BD23" s="120">
        <f t="shared" si="64"/>
        <v>15527</v>
      </c>
      <c r="BE23" s="117">
        <f t="shared" si="64"/>
        <v>2298</v>
      </c>
      <c r="BF23" s="117">
        <f t="shared" si="64"/>
        <v>697317</v>
      </c>
      <c r="BG23" s="117">
        <f t="shared" si="36"/>
        <v>303</v>
      </c>
      <c r="BH23" s="117">
        <f t="shared" si="37"/>
        <v>532</v>
      </c>
      <c r="BI23" s="117">
        <f t="shared" si="12"/>
        <v>39182</v>
      </c>
      <c r="BJ23" s="117">
        <f t="shared" si="12"/>
        <v>1553001</v>
      </c>
      <c r="BK23" s="117">
        <f t="shared" si="38"/>
        <v>40</v>
      </c>
      <c r="BL23" s="117">
        <f t="shared" si="39"/>
        <v>74</v>
      </c>
      <c r="BM23" s="117">
        <f t="shared" si="65"/>
        <v>1343</v>
      </c>
      <c r="BN23" s="117">
        <f t="shared" si="65"/>
        <v>10455</v>
      </c>
      <c r="BO23" s="117">
        <f t="shared" si="65"/>
        <v>12489</v>
      </c>
      <c r="BP23" s="117">
        <f t="shared" si="65"/>
        <v>237</v>
      </c>
      <c r="BQ23" s="117">
        <f t="shared" si="65"/>
        <v>12934</v>
      </c>
      <c r="BR23" s="117">
        <f t="shared" si="65"/>
        <v>48171384</v>
      </c>
      <c r="BS23" s="117">
        <f t="shared" si="40"/>
        <v>4607</v>
      </c>
      <c r="BT23" s="117">
        <f t="shared" si="41"/>
        <v>9659</v>
      </c>
      <c r="BU23" s="117">
        <f t="shared" si="14"/>
        <v>78468198</v>
      </c>
      <c r="BV23" s="117">
        <f t="shared" si="42"/>
        <v>6283</v>
      </c>
      <c r="BW23" s="117">
        <f t="shared" si="43"/>
        <v>13271</v>
      </c>
      <c r="BX23" s="117">
        <f t="shared" si="15"/>
        <v>1881680</v>
      </c>
      <c r="BY23" s="117">
        <f t="shared" si="44"/>
        <v>7940</v>
      </c>
      <c r="BZ23" s="117">
        <f t="shared" si="45"/>
        <v>16900</v>
      </c>
      <c r="CA23" s="117">
        <f t="shared" si="16"/>
        <v>108847705</v>
      </c>
      <c r="CB23" s="117">
        <f t="shared" si="46"/>
        <v>8416</v>
      </c>
      <c r="CC23" s="121">
        <f t="shared" si="47"/>
        <v>17776</v>
      </c>
      <c r="CD23" s="117">
        <f t="shared" si="17"/>
        <v>0</v>
      </c>
      <c r="CE23" s="117">
        <f t="shared" si="17"/>
        <v>0</v>
      </c>
      <c r="CF23" s="117" t="str">
        <f t="shared" si="48"/>
        <v>-</v>
      </c>
      <c r="CG23" s="117" t="str">
        <f t="shared" si="49"/>
        <v>-</v>
      </c>
      <c r="CH23" s="117">
        <f t="shared" si="18"/>
        <v>0</v>
      </c>
      <c r="CI23" s="120">
        <f t="shared" si="50"/>
        <v>0</v>
      </c>
      <c r="CJ23" s="121">
        <f t="shared" ref="CJ23" si="104">MONTH(1&amp;C23)</f>
        <v>1</v>
      </c>
      <c r="CK23" s="157">
        <f t="shared" ref="CK23" si="105">LEFT($B23,4)+IF(CJ23&lt;4,1,0)</f>
        <v>2019</v>
      </c>
      <c r="CL23" s="158">
        <f t="shared" ref="CL23" si="106">DATE(LEFT($B23,4)+IF(CJ23&lt;4,1,0),CJ23,1)</f>
        <v>43466</v>
      </c>
      <c r="CM23" s="159">
        <f t="shared" ref="CM23" si="107">DAY(DATE(LEFT($B23,4)+IF(CJ23&lt;4,1,0),$CJ23+1,1)-1)</f>
        <v>31</v>
      </c>
      <c r="CN23" s="121">
        <f t="shared" si="68"/>
        <v>865146</v>
      </c>
      <c r="CO23" s="121">
        <f t="shared" si="68"/>
        <v>0</v>
      </c>
      <c r="CP23" s="121">
        <f t="shared" si="68"/>
        <v>19676074</v>
      </c>
      <c r="CQ23" s="121">
        <f t="shared" si="68"/>
        <v>56872135</v>
      </c>
      <c r="CR23" s="121">
        <f t="shared" si="68"/>
        <v>44468298</v>
      </c>
      <c r="CS23" s="121">
        <f t="shared" si="68"/>
        <v>51763476</v>
      </c>
      <c r="CT23" s="121">
        <f t="shared" si="68"/>
        <v>1172614121</v>
      </c>
      <c r="CU23" s="121">
        <f t="shared" si="68"/>
        <v>1650082780</v>
      </c>
      <c r="CV23" s="121">
        <f t="shared" si="68"/>
        <v>171603459</v>
      </c>
      <c r="CW23" s="121">
        <f t="shared" si="68"/>
        <v>1222682</v>
      </c>
      <c r="CX23" s="121">
        <f t="shared" si="68"/>
        <v>2880055</v>
      </c>
      <c r="CY23" s="121">
        <f t="shared" si="68"/>
        <v>100989914</v>
      </c>
      <c r="CZ23" s="121">
        <f t="shared" si="68"/>
        <v>165742062</v>
      </c>
      <c r="DA23" s="121">
        <f t="shared" si="68"/>
        <v>4005329</v>
      </c>
      <c r="DB23" s="121">
        <f t="shared" si="68"/>
        <v>229909056</v>
      </c>
      <c r="DC23" s="121">
        <f t="shared" si="68"/>
        <v>0</v>
      </c>
      <c r="DD23" s="160"/>
      <c r="DE23" s="124" t="s">
        <v>564</v>
      </c>
      <c r="DF23" s="127" t="s">
        <v>482</v>
      </c>
      <c r="DG23" s="127" t="s">
        <v>673</v>
      </c>
      <c r="DH23" s="127" t="s">
        <v>798</v>
      </c>
      <c r="DI23" s="127" t="str">
        <f t="shared" ca="1" si="69"/>
        <v>South East</v>
      </c>
    </row>
    <row r="24" spans="1:113" x14ac:dyDescent="0.2">
      <c r="A24" s="118" t="str">
        <f t="shared" ref="A24" si="108">B24&amp;C24&amp;D24</f>
        <v>2018-19FEBRUARYENG</v>
      </c>
      <c r="B24" s="94" t="str">
        <f t="shared" si="79"/>
        <v>2018-19</v>
      </c>
      <c r="C24" s="35" t="s">
        <v>787</v>
      </c>
      <c r="D24" s="119" t="str">
        <f t="shared" si="54"/>
        <v>ENG</v>
      </c>
      <c r="F24" s="119" t="str">
        <f t="shared" ref="F24" si="109">D24</f>
        <v>ENG</v>
      </c>
      <c r="H24" s="120">
        <f t="shared" si="4"/>
        <v>932452</v>
      </c>
      <c r="I24" s="120">
        <f t="shared" si="4"/>
        <v>695316</v>
      </c>
      <c r="J24" s="120">
        <f t="shared" si="4"/>
        <v>4899873</v>
      </c>
      <c r="K24" s="117">
        <f t="shared" si="22"/>
        <v>7</v>
      </c>
      <c r="L24" s="120">
        <f t="shared" si="23"/>
        <v>1</v>
      </c>
      <c r="M24" s="120">
        <f t="shared" si="24"/>
        <v>41</v>
      </c>
      <c r="N24" s="120">
        <f t="shared" si="25"/>
        <v>91</v>
      </c>
      <c r="O24" s="120">
        <f t="shared" si="62"/>
        <v>669109</v>
      </c>
      <c r="P24" s="120">
        <f t="shared" si="62"/>
        <v>54648</v>
      </c>
      <c r="Q24" s="120">
        <f t="shared" si="62"/>
        <v>37587</v>
      </c>
      <c r="R24" s="120">
        <f t="shared" si="62"/>
        <v>365809</v>
      </c>
      <c r="S24" s="120">
        <f t="shared" si="62"/>
        <v>152107</v>
      </c>
      <c r="T24" s="120">
        <f t="shared" si="62"/>
        <v>12903</v>
      </c>
      <c r="U24" s="120">
        <f t="shared" si="62"/>
        <v>23884392</v>
      </c>
      <c r="V24" s="120">
        <f t="shared" si="26"/>
        <v>437</v>
      </c>
      <c r="W24" s="120">
        <f t="shared" si="27"/>
        <v>761</v>
      </c>
      <c r="X24" s="120">
        <f t="shared" si="6"/>
        <v>25677514</v>
      </c>
      <c r="Y24" s="120">
        <f t="shared" si="28"/>
        <v>683</v>
      </c>
      <c r="Z24" s="120">
        <f t="shared" si="29"/>
        <v>1258</v>
      </c>
      <c r="AA24" s="120">
        <f t="shared" si="7"/>
        <v>518468066</v>
      </c>
      <c r="AB24" s="120">
        <f t="shared" si="30"/>
        <v>1417</v>
      </c>
      <c r="AC24" s="120">
        <f t="shared" si="31"/>
        <v>2937</v>
      </c>
      <c r="AD24" s="120">
        <f t="shared" si="8"/>
        <v>660204066</v>
      </c>
      <c r="AE24" s="120">
        <f t="shared" si="32"/>
        <v>4340</v>
      </c>
      <c r="AF24" s="120">
        <f t="shared" si="33"/>
        <v>10277</v>
      </c>
      <c r="AG24" s="120">
        <f t="shared" si="9"/>
        <v>69567532</v>
      </c>
      <c r="AH24" s="120">
        <f t="shared" si="34"/>
        <v>5392</v>
      </c>
      <c r="AI24" s="120">
        <f t="shared" si="35"/>
        <v>12049</v>
      </c>
      <c r="AJ24" s="120">
        <f t="shared" si="63"/>
        <v>43154</v>
      </c>
      <c r="AK24" s="120">
        <f t="shared" si="63"/>
        <v>3832</v>
      </c>
      <c r="AL24" s="120">
        <f t="shared" si="63"/>
        <v>13545</v>
      </c>
      <c r="AM24" s="120">
        <f t="shared" si="63"/>
        <v>23939</v>
      </c>
      <c r="AN24" s="120">
        <f t="shared" si="63"/>
        <v>2901</v>
      </c>
      <c r="AO24" s="120">
        <f t="shared" si="63"/>
        <v>22876</v>
      </c>
      <c r="AP24" s="120">
        <f t="shared" si="63"/>
        <v>5989</v>
      </c>
      <c r="AQ24" s="120">
        <f t="shared" si="63"/>
        <v>393242</v>
      </c>
      <c r="AR24" s="120">
        <f t="shared" si="63"/>
        <v>35865</v>
      </c>
      <c r="AS24" s="120">
        <f t="shared" si="63"/>
        <v>196848</v>
      </c>
      <c r="AT24" s="120">
        <f t="shared" si="64"/>
        <v>625955</v>
      </c>
      <c r="AU24" s="120">
        <f t="shared" si="64"/>
        <v>119486</v>
      </c>
      <c r="AV24" s="120">
        <f t="shared" si="64"/>
        <v>91571</v>
      </c>
      <c r="AW24" s="120">
        <f t="shared" si="64"/>
        <v>82024</v>
      </c>
      <c r="AX24" s="120">
        <f t="shared" si="64"/>
        <v>63836</v>
      </c>
      <c r="AY24" s="120">
        <f t="shared" si="64"/>
        <v>509985</v>
      </c>
      <c r="AZ24" s="120">
        <f t="shared" si="64"/>
        <v>404535</v>
      </c>
      <c r="BA24" s="120">
        <f t="shared" si="64"/>
        <v>248707</v>
      </c>
      <c r="BB24" s="120">
        <f t="shared" si="64"/>
        <v>163277</v>
      </c>
      <c r="BC24" s="120">
        <f t="shared" si="64"/>
        <v>20476</v>
      </c>
      <c r="BD24" s="120">
        <f t="shared" si="64"/>
        <v>13719</v>
      </c>
      <c r="BE24" s="117">
        <f t="shared" si="64"/>
        <v>2017</v>
      </c>
      <c r="BF24" s="117">
        <f t="shared" si="64"/>
        <v>644189</v>
      </c>
      <c r="BG24" s="117">
        <f t="shared" si="36"/>
        <v>319</v>
      </c>
      <c r="BH24" s="117">
        <f t="shared" si="37"/>
        <v>537</v>
      </c>
      <c r="BI24" s="117">
        <f t="shared" si="12"/>
        <v>34964</v>
      </c>
      <c r="BJ24" s="117">
        <f t="shared" si="12"/>
        <v>1463270</v>
      </c>
      <c r="BK24" s="117">
        <f t="shared" si="38"/>
        <v>42</v>
      </c>
      <c r="BL24" s="117">
        <f t="shared" si="39"/>
        <v>80</v>
      </c>
      <c r="BM24" s="117">
        <f t="shared" si="65"/>
        <v>2263</v>
      </c>
      <c r="BN24" s="117">
        <f t="shared" si="65"/>
        <v>8878</v>
      </c>
      <c r="BO24" s="117">
        <f t="shared" si="65"/>
        <v>10420</v>
      </c>
      <c r="BP24" s="117">
        <f t="shared" si="65"/>
        <v>162</v>
      </c>
      <c r="BQ24" s="117">
        <f t="shared" si="65"/>
        <v>11183</v>
      </c>
      <c r="BR24" s="117">
        <f t="shared" si="65"/>
        <v>41675971</v>
      </c>
      <c r="BS24" s="117">
        <f t="shared" si="40"/>
        <v>4694</v>
      </c>
      <c r="BT24" s="117">
        <f t="shared" si="41"/>
        <v>10081</v>
      </c>
      <c r="BU24" s="117">
        <f t="shared" si="14"/>
        <v>67075161</v>
      </c>
      <c r="BV24" s="117">
        <f t="shared" si="42"/>
        <v>6437</v>
      </c>
      <c r="BW24" s="117">
        <f t="shared" si="43"/>
        <v>13883</v>
      </c>
      <c r="BX24" s="117">
        <f t="shared" si="15"/>
        <v>1326910</v>
      </c>
      <c r="BY24" s="117">
        <f t="shared" si="44"/>
        <v>8191</v>
      </c>
      <c r="BZ24" s="117">
        <f t="shared" si="45"/>
        <v>15195</v>
      </c>
      <c r="CA24" s="117">
        <f t="shared" si="16"/>
        <v>94154690</v>
      </c>
      <c r="CB24" s="117">
        <f t="shared" si="46"/>
        <v>8419</v>
      </c>
      <c r="CC24" s="121">
        <f t="shared" si="47"/>
        <v>18434</v>
      </c>
      <c r="CD24" s="117">
        <f t="shared" si="17"/>
        <v>0</v>
      </c>
      <c r="CE24" s="117">
        <f t="shared" si="17"/>
        <v>0</v>
      </c>
      <c r="CF24" s="117" t="str">
        <f t="shared" si="48"/>
        <v>-</v>
      </c>
      <c r="CG24" s="117" t="str">
        <f t="shared" si="49"/>
        <v>-</v>
      </c>
      <c r="CH24" s="117">
        <f t="shared" si="18"/>
        <v>0</v>
      </c>
      <c r="CI24" s="120">
        <f t="shared" si="50"/>
        <v>0</v>
      </c>
      <c r="CJ24" s="121">
        <f t="shared" ref="CJ24" si="110">MONTH(1&amp;C24)</f>
        <v>2</v>
      </c>
      <c r="CK24" s="157">
        <f t="shared" ref="CK24" si="111">LEFT($B24,4)+IF(CJ24&lt;4,1,0)</f>
        <v>2019</v>
      </c>
      <c r="CL24" s="158">
        <f t="shared" ref="CL24" si="112">DATE(LEFT($B24,4)+IF(CJ24&lt;4,1,0),CJ24,1)</f>
        <v>43497</v>
      </c>
      <c r="CM24" s="159">
        <f t="shared" ref="CM24" si="113">DAY(DATE(LEFT($B24,4)+IF(CJ24&lt;4,1,0),$CJ24+1,1)-1)</f>
        <v>28</v>
      </c>
      <c r="CN24" s="121">
        <f t="shared" si="68"/>
        <v>788122</v>
      </c>
      <c r="CO24" s="121">
        <f t="shared" si="68"/>
        <v>0</v>
      </c>
      <c r="CP24" s="121">
        <f t="shared" si="68"/>
        <v>28644483</v>
      </c>
      <c r="CQ24" s="121">
        <f t="shared" si="68"/>
        <v>63450298</v>
      </c>
      <c r="CR24" s="121">
        <f t="shared" si="68"/>
        <v>41585573</v>
      </c>
      <c r="CS24" s="121">
        <f t="shared" si="68"/>
        <v>47271560</v>
      </c>
      <c r="CT24" s="121">
        <f t="shared" si="68"/>
        <v>1074370600</v>
      </c>
      <c r="CU24" s="121">
        <f t="shared" si="68"/>
        <v>1563244143</v>
      </c>
      <c r="CV24" s="121">
        <f t="shared" si="68"/>
        <v>155473705</v>
      </c>
      <c r="CW24" s="121">
        <f t="shared" si="68"/>
        <v>1082823</v>
      </c>
      <c r="CX24" s="121">
        <f t="shared" si="68"/>
        <v>2813483</v>
      </c>
      <c r="CY24" s="121">
        <f t="shared" si="68"/>
        <v>89498964</v>
      </c>
      <c r="CZ24" s="121">
        <f t="shared" si="68"/>
        <v>144656900</v>
      </c>
      <c r="DA24" s="121">
        <f t="shared" si="68"/>
        <v>2461540</v>
      </c>
      <c r="DB24" s="121">
        <f t="shared" si="68"/>
        <v>206152929</v>
      </c>
      <c r="DC24" s="121">
        <f t="shared" si="68"/>
        <v>0</v>
      </c>
      <c r="DD24" s="160"/>
      <c r="DE24" s="124" t="s">
        <v>567</v>
      </c>
      <c r="DF24" s="127" t="s">
        <v>694</v>
      </c>
      <c r="DG24" s="127" t="s">
        <v>677</v>
      </c>
      <c r="DH24" s="127" t="s">
        <v>797</v>
      </c>
      <c r="DI24" s="127" t="str">
        <f t="shared" ca="1" si="69"/>
        <v>South West</v>
      </c>
    </row>
    <row r="25" spans="1:113" x14ac:dyDescent="0.2">
      <c r="A25" s="118" t="str">
        <f t="shared" ref="A25" si="114">B25&amp;C25&amp;D25</f>
        <v>2018-19MARCHENG</v>
      </c>
      <c r="B25" s="94" t="str">
        <f t="shared" si="79"/>
        <v>2018-19</v>
      </c>
      <c r="C25" s="35" t="s">
        <v>788</v>
      </c>
      <c r="D25" s="119" t="str">
        <f t="shared" si="54"/>
        <v>ENG</v>
      </c>
      <c r="F25" s="119" t="str">
        <f t="shared" ref="F25" si="115">D25</f>
        <v>ENG</v>
      </c>
      <c r="H25" s="120">
        <f t="shared" si="4"/>
        <v>991116</v>
      </c>
      <c r="I25" s="120">
        <f t="shared" si="4"/>
        <v>738407</v>
      </c>
      <c r="J25" s="120">
        <f t="shared" si="4"/>
        <v>3938813</v>
      </c>
      <c r="K25" s="117">
        <f t="shared" si="22"/>
        <v>5</v>
      </c>
      <c r="L25" s="120">
        <f t="shared" si="23"/>
        <v>1</v>
      </c>
      <c r="M25" s="120">
        <f t="shared" si="24"/>
        <v>30</v>
      </c>
      <c r="N25" s="120">
        <f t="shared" si="25"/>
        <v>79</v>
      </c>
      <c r="O25" s="120">
        <f t="shared" si="62"/>
        <v>729977</v>
      </c>
      <c r="P25" s="120">
        <f t="shared" si="62"/>
        <v>59560</v>
      </c>
      <c r="Q25" s="120">
        <f t="shared" si="62"/>
        <v>40717</v>
      </c>
      <c r="R25" s="120">
        <f t="shared" si="62"/>
        <v>390841</v>
      </c>
      <c r="S25" s="120">
        <f t="shared" si="62"/>
        <v>174735</v>
      </c>
      <c r="T25" s="120">
        <f t="shared" si="62"/>
        <v>15247</v>
      </c>
      <c r="U25" s="120">
        <f t="shared" si="62"/>
        <v>24994916</v>
      </c>
      <c r="V25" s="120">
        <f t="shared" si="26"/>
        <v>420</v>
      </c>
      <c r="W25" s="120">
        <f t="shared" si="27"/>
        <v>731</v>
      </c>
      <c r="X25" s="120">
        <f t="shared" si="6"/>
        <v>26328820</v>
      </c>
      <c r="Y25" s="120">
        <f t="shared" si="28"/>
        <v>647</v>
      </c>
      <c r="Z25" s="120">
        <f t="shared" si="29"/>
        <v>1195</v>
      </c>
      <c r="AA25" s="120">
        <f t="shared" si="7"/>
        <v>498146620</v>
      </c>
      <c r="AB25" s="120">
        <f t="shared" si="30"/>
        <v>1275</v>
      </c>
      <c r="AC25" s="120">
        <f t="shared" si="31"/>
        <v>2592</v>
      </c>
      <c r="AD25" s="120">
        <f t="shared" si="8"/>
        <v>643692167</v>
      </c>
      <c r="AE25" s="120">
        <f t="shared" si="32"/>
        <v>3684</v>
      </c>
      <c r="AF25" s="120">
        <f t="shared" si="33"/>
        <v>8711</v>
      </c>
      <c r="AG25" s="120">
        <f t="shared" si="9"/>
        <v>73632444</v>
      </c>
      <c r="AH25" s="120">
        <f t="shared" si="34"/>
        <v>4829</v>
      </c>
      <c r="AI25" s="120">
        <f t="shared" si="35"/>
        <v>11019</v>
      </c>
      <c r="AJ25" s="120">
        <f t="shared" si="63"/>
        <v>45003</v>
      </c>
      <c r="AK25" s="120">
        <f t="shared" si="63"/>
        <v>3653</v>
      </c>
      <c r="AL25" s="120">
        <f t="shared" si="63"/>
        <v>13545</v>
      </c>
      <c r="AM25" s="120">
        <f t="shared" si="63"/>
        <v>21636</v>
      </c>
      <c r="AN25" s="120">
        <f t="shared" si="63"/>
        <v>3173</v>
      </c>
      <c r="AO25" s="120">
        <f t="shared" si="63"/>
        <v>24632</v>
      </c>
      <c r="AP25" s="120">
        <f t="shared" si="63"/>
        <v>7274</v>
      </c>
      <c r="AQ25" s="120">
        <f t="shared" si="63"/>
        <v>429213</v>
      </c>
      <c r="AR25" s="120">
        <f t="shared" si="63"/>
        <v>40021</v>
      </c>
      <c r="AS25" s="120">
        <f t="shared" si="63"/>
        <v>215740</v>
      </c>
      <c r="AT25" s="120">
        <f t="shared" si="64"/>
        <v>684974</v>
      </c>
      <c r="AU25" s="120">
        <f t="shared" si="64"/>
        <v>130136</v>
      </c>
      <c r="AV25" s="120">
        <f t="shared" si="64"/>
        <v>99822</v>
      </c>
      <c r="AW25" s="120">
        <f t="shared" si="64"/>
        <v>88891</v>
      </c>
      <c r="AX25" s="120">
        <f t="shared" si="64"/>
        <v>69021</v>
      </c>
      <c r="AY25" s="120">
        <f t="shared" si="64"/>
        <v>538926</v>
      </c>
      <c r="AZ25" s="120">
        <f t="shared" si="64"/>
        <v>431178</v>
      </c>
      <c r="BA25" s="120">
        <f t="shared" si="64"/>
        <v>281929</v>
      </c>
      <c r="BB25" s="120">
        <f t="shared" si="64"/>
        <v>187555</v>
      </c>
      <c r="BC25" s="120">
        <f t="shared" si="64"/>
        <v>24256</v>
      </c>
      <c r="BD25" s="120">
        <f t="shared" si="64"/>
        <v>16167</v>
      </c>
      <c r="BE25" s="117">
        <f t="shared" si="64"/>
        <v>2136</v>
      </c>
      <c r="BF25" s="117">
        <f t="shared" si="64"/>
        <v>646460</v>
      </c>
      <c r="BG25" s="117">
        <f t="shared" si="36"/>
        <v>303</v>
      </c>
      <c r="BH25" s="117">
        <f t="shared" si="37"/>
        <v>509</v>
      </c>
      <c r="BI25" s="117">
        <f t="shared" si="12"/>
        <v>38329</v>
      </c>
      <c r="BJ25" s="117">
        <f t="shared" si="12"/>
        <v>1498817</v>
      </c>
      <c r="BK25" s="117">
        <f t="shared" si="38"/>
        <v>39</v>
      </c>
      <c r="BL25" s="117">
        <f t="shared" si="39"/>
        <v>75</v>
      </c>
      <c r="BM25" s="117">
        <f t="shared" si="65"/>
        <v>2653</v>
      </c>
      <c r="BN25" s="117">
        <f t="shared" si="65"/>
        <v>10050</v>
      </c>
      <c r="BO25" s="117">
        <f t="shared" si="65"/>
        <v>11380</v>
      </c>
      <c r="BP25" s="117">
        <f t="shared" si="65"/>
        <v>164</v>
      </c>
      <c r="BQ25" s="117">
        <f t="shared" si="65"/>
        <v>11773</v>
      </c>
      <c r="BR25" s="117">
        <f t="shared" si="65"/>
        <v>42795221</v>
      </c>
      <c r="BS25" s="117">
        <f t="shared" si="40"/>
        <v>4258</v>
      </c>
      <c r="BT25" s="117">
        <f t="shared" si="41"/>
        <v>8964</v>
      </c>
      <c r="BU25" s="117">
        <f t="shared" si="14"/>
        <v>62291312</v>
      </c>
      <c r="BV25" s="117">
        <f t="shared" si="42"/>
        <v>5474</v>
      </c>
      <c r="BW25" s="117">
        <f t="shared" si="43"/>
        <v>11494</v>
      </c>
      <c r="BX25" s="117">
        <f t="shared" si="15"/>
        <v>1179967</v>
      </c>
      <c r="BY25" s="117">
        <f t="shared" si="44"/>
        <v>7195</v>
      </c>
      <c r="BZ25" s="117">
        <f t="shared" si="45"/>
        <v>14017</v>
      </c>
      <c r="CA25" s="117">
        <f t="shared" si="16"/>
        <v>92726983</v>
      </c>
      <c r="CB25" s="117">
        <f t="shared" si="46"/>
        <v>7876</v>
      </c>
      <c r="CC25" s="121">
        <f t="shared" si="47"/>
        <v>16992</v>
      </c>
      <c r="CD25" s="117">
        <f t="shared" si="17"/>
        <v>0</v>
      </c>
      <c r="CE25" s="117">
        <f t="shared" si="17"/>
        <v>0</v>
      </c>
      <c r="CF25" s="117" t="str">
        <f t="shared" si="48"/>
        <v>-</v>
      </c>
      <c r="CG25" s="117" t="str">
        <f t="shared" si="49"/>
        <v>-</v>
      </c>
      <c r="CH25" s="117">
        <f t="shared" si="18"/>
        <v>0</v>
      </c>
      <c r="CI25" s="120">
        <f t="shared" si="50"/>
        <v>0</v>
      </c>
      <c r="CJ25" s="121">
        <f t="shared" ref="CJ25" si="116">MONTH(1&amp;C25)</f>
        <v>3</v>
      </c>
      <c r="CK25" s="157">
        <f t="shared" ref="CK25" si="117">LEFT($B25,4)+IF(CJ25&lt;4,1,0)</f>
        <v>2019</v>
      </c>
      <c r="CL25" s="158">
        <f t="shared" ref="CL25" si="118">DATE(LEFT($B25,4)+IF(CJ25&lt;4,1,0),CJ25,1)</f>
        <v>43525</v>
      </c>
      <c r="CM25" s="159">
        <f t="shared" ref="CM25" si="119">DAY(DATE(LEFT($B25,4)+IF(CJ25&lt;4,1,0),$CJ25+1,1)-1)</f>
        <v>31</v>
      </c>
      <c r="CN25" s="121">
        <f t="shared" si="68"/>
        <v>839561</v>
      </c>
      <c r="CO25" s="121">
        <f t="shared" si="68"/>
        <v>0</v>
      </c>
      <c r="CP25" s="121">
        <f t="shared" si="68"/>
        <v>22485643</v>
      </c>
      <c r="CQ25" s="121">
        <f t="shared" si="68"/>
        <v>57976545</v>
      </c>
      <c r="CR25" s="121">
        <f t="shared" si="68"/>
        <v>43567829</v>
      </c>
      <c r="CS25" s="121">
        <f t="shared" si="68"/>
        <v>48644390</v>
      </c>
      <c r="CT25" s="121">
        <f t="shared" si="68"/>
        <v>1013010385</v>
      </c>
      <c r="CU25" s="121">
        <f t="shared" si="68"/>
        <v>1522096945</v>
      </c>
      <c r="CV25" s="121">
        <f t="shared" si="68"/>
        <v>168006681</v>
      </c>
      <c r="CW25" s="121">
        <f t="shared" si="68"/>
        <v>1087030</v>
      </c>
      <c r="CX25" s="121">
        <f t="shared" si="68"/>
        <v>2864838</v>
      </c>
      <c r="CY25" s="121">
        <f t="shared" si="68"/>
        <v>90085737</v>
      </c>
      <c r="CZ25" s="121">
        <f t="shared" si="68"/>
        <v>130796789</v>
      </c>
      <c r="DA25" s="121">
        <f t="shared" si="68"/>
        <v>2298729</v>
      </c>
      <c r="DB25" s="121">
        <f t="shared" si="68"/>
        <v>200041359</v>
      </c>
      <c r="DC25" s="121">
        <f t="shared" si="68"/>
        <v>0</v>
      </c>
      <c r="DD25" s="160"/>
      <c r="DE25" s="124" t="s">
        <v>689</v>
      </c>
      <c r="DF25" s="127" t="s">
        <v>695</v>
      </c>
      <c r="DG25" s="127" t="s">
        <v>669</v>
      </c>
      <c r="DH25" s="127" t="s">
        <v>911</v>
      </c>
      <c r="DI25" s="127" t="str">
        <f t="shared" ca="1" si="69"/>
        <v>Midlands</v>
      </c>
    </row>
    <row r="26" spans="1:113" x14ac:dyDescent="0.2">
      <c r="A26" s="118" t="str">
        <f t="shared" ref="A26" si="120">B26&amp;C26&amp;D26</f>
        <v>2019-20APRILENG</v>
      </c>
      <c r="B26" s="94" t="str">
        <f t="shared" si="79"/>
        <v>2019-20</v>
      </c>
      <c r="C26" s="35" t="s">
        <v>790</v>
      </c>
      <c r="D26" s="119" t="str">
        <f t="shared" si="54"/>
        <v>ENG</v>
      </c>
      <c r="F26" s="119" t="str">
        <f t="shared" ref="F26" si="121">D26</f>
        <v>ENG</v>
      </c>
      <c r="H26" s="120">
        <f t="shared" si="4"/>
        <v>972961</v>
      </c>
      <c r="I26" s="120">
        <f t="shared" si="4"/>
        <v>724138</v>
      </c>
      <c r="J26" s="120">
        <f t="shared" si="4"/>
        <v>3708665</v>
      </c>
      <c r="K26" s="117">
        <f t="shared" si="22"/>
        <v>5</v>
      </c>
      <c r="L26" s="120">
        <f t="shared" si="23"/>
        <v>1</v>
      </c>
      <c r="M26" s="120">
        <f t="shared" si="24"/>
        <v>28</v>
      </c>
      <c r="N26" s="120">
        <f t="shared" si="25"/>
        <v>81</v>
      </c>
      <c r="O26" s="120">
        <f t="shared" si="62"/>
        <v>712656</v>
      </c>
      <c r="P26" s="120">
        <f t="shared" si="62"/>
        <v>56911</v>
      </c>
      <c r="Q26" s="120">
        <f t="shared" si="62"/>
        <v>38479</v>
      </c>
      <c r="R26" s="120">
        <f t="shared" si="62"/>
        <v>383742</v>
      </c>
      <c r="S26" s="120">
        <f t="shared" si="62"/>
        <v>169094</v>
      </c>
      <c r="T26" s="120">
        <f t="shared" si="62"/>
        <v>14721</v>
      </c>
      <c r="U26" s="120">
        <f t="shared" si="62"/>
        <v>23852218</v>
      </c>
      <c r="V26" s="120">
        <f t="shared" si="26"/>
        <v>419</v>
      </c>
      <c r="W26" s="120">
        <f t="shared" si="27"/>
        <v>735</v>
      </c>
      <c r="X26" s="120">
        <f t="shared" si="6"/>
        <v>24587172</v>
      </c>
      <c r="Y26" s="120">
        <f t="shared" si="28"/>
        <v>639</v>
      </c>
      <c r="Z26" s="120">
        <f t="shared" si="29"/>
        <v>1182</v>
      </c>
      <c r="AA26" s="120">
        <f t="shared" si="7"/>
        <v>494247375</v>
      </c>
      <c r="AB26" s="120">
        <f t="shared" si="30"/>
        <v>1288</v>
      </c>
      <c r="AC26" s="120">
        <f t="shared" si="31"/>
        <v>2637</v>
      </c>
      <c r="AD26" s="120">
        <f t="shared" si="8"/>
        <v>632851652</v>
      </c>
      <c r="AE26" s="120">
        <f t="shared" si="32"/>
        <v>3743</v>
      </c>
      <c r="AF26" s="120">
        <f t="shared" si="33"/>
        <v>8975</v>
      </c>
      <c r="AG26" s="120">
        <f t="shared" si="9"/>
        <v>71039031</v>
      </c>
      <c r="AH26" s="120">
        <f t="shared" si="34"/>
        <v>4826</v>
      </c>
      <c r="AI26" s="120">
        <f t="shared" si="35"/>
        <v>11184</v>
      </c>
      <c r="AJ26" s="120">
        <f t="shared" si="63"/>
        <v>45207</v>
      </c>
      <c r="AK26" s="120">
        <f t="shared" si="63"/>
        <v>3725</v>
      </c>
      <c r="AL26" s="120">
        <f t="shared" si="63"/>
        <v>14276</v>
      </c>
      <c r="AM26" s="120">
        <f t="shared" si="63"/>
        <v>16297</v>
      </c>
      <c r="AN26" s="120">
        <f t="shared" si="63"/>
        <v>3259</v>
      </c>
      <c r="AO26" s="120">
        <f t="shared" si="63"/>
        <v>23947</v>
      </c>
      <c r="AP26" s="120">
        <f t="shared" si="63"/>
        <v>7300</v>
      </c>
      <c r="AQ26" s="120">
        <f t="shared" si="63"/>
        <v>416701</v>
      </c>
      <c r="AR26" s="120">
        <f t="shared" si="63"/>
        <v>38487</v>
      </c>
      <c r="AS26" s="120">
        <f t="shared" si="63"/>
        <v>212261</v>
      </c>
      <c r="AT26" s="120">
        <f t="shared" si="64"/>
        <v>667449</v>
      </c>
      <c r="AU26" s="120">
        <f t="shared" si="64"/>
        <v>123640</v>
      </c>
      <c r="AV26" s="120">
        <f t="shared" si="64"/>
        <v>95524</v>
      </c>
      <c r="AW26" s="120">
        <f t="shared" si="64"/>
        <v>82681</v>
      </c>
      <c r="AX26" s="120">
        <f t="shared" si="64"/>
        <v>65040</v>
      </c>
      <c r="AY26" s="120">
        <f t="shared" si="64"/>
        <v>523230</v>
      </c>
      <c r="AZ26" s="120">
        <f t="shared" si="64"/>
        <v>421865</v>
      </c>
      <c r="BA26" s="120">
        <f t="shared" si="64"/>
        <v>271358</v>
      </c>
      <c r="BB26" s="120">
        <f t="shared" si="64"/>
        <v>184829</v>
      </c>
      <c r="BC26" s="120">
        <f t="shared" si="64"/>
        <v>22071</v>
      </c>
      <c r="BD26" s="120">
        <f t="shared" si="64"/>
        <v>15523</v>
      </c>
      <c r="BE26" s="117">
        <f t="shared" si="64"/>
        <v>2099</v>
      </c>
      <c r="BF26" s="117">
        <f t="shared" si="64"/>
        <v>640797</v>
      </c>
      <c r="BG26" s="117">
        <f t="shared" si="36"/>
        <v>305</v>
      </c>
      <c r="BH26" s="117">
        <f t="shared" si="37"/>
        <v>540</v>
      </c>
      <c r="BI26" s="117">
        <f t="shared" si="12"/>
        <v>36418</v>
      </c>
      <c r="BJ26" s="117">
        <f t="shared" si="12"/>
        <v>1368397</v>
      </c>
      <c r="BK26" s="117">
        <f t="shared" si="38"/>
        <v>38</v>
      </c>
      <c r="BL26" s="117">
        <f t="shared" si="39"/>
        <v>75</v>
      </c>
      <c r="BM26" s="117">
        <f t="shared" si="65"/>
        <v>2815</v>
      </c>
      <c r="BN26" s="117">
        <f t="shared" si="65"/>
        <v>9868</v>
      </c>
      <c r="BO26" s="117">
        <f t="shared" si="65"/>
        <v>11348</v>
      </c>
      <c r="BP26" s="117">
        <f t="shared" si="65"/>
        <v>155</v>
      </c>
      <c r="BQ26" s="117">
        <f t="shared" si="65"/>
        <v>10942</v>
      </c>
      <c r="BR26" s="117">
        <f t="shared" si="65"/>
        <v>44250841</v>
      </c>
      <c r="BS26" s="117">
        <f t="shared" si="40"/>
        <v>4484</v>
      </c>
      <c r="BT26" s="117">
        <f t="shared" si="41"/>
        <v>9368</v>
      </c>
      <c r="BU26" s="117">
        <f t="shared" si="14"/>
        <v>62992284</v>
      </c>
      <c r="BV26" s="117">
        <f t="shared" si="42"/>
        <v>5551</v>
      </c>
      <c r="BW26" s="117">
        <f t="shared" si="43"/>
        <v>12050</v>
      </c>
      <c r="BX26" s="117">
        <f t="shared" si="15"/>
        <v>1253784</v>
      </c>
      <c r="BY26" s="117">
        <f t="shared" si="44"/>
        <v>8089</v>
      </c>
      <c r="BZ26" s="117">
        <f t="shared" si="45"/>
        <v>15140</v>
      </c>
      <c r="CA26" s="117">
        <f t="shared" si="16"/>
        <v>91108405</v>
      </c>
      <c r="CB26" s="117">
        <f t="shared" si="46"/>
        <v>8326</v>
      </c>
      <c r="CC26" s="121">
        <f t="shared" si="47"/>
        <v>18349</v>
      </c>
      <c r="CD26" s="117">
        <f t="shared" si="17"/>
        <v>709</v>
      </c>
      <c r="CE26" s="117">
        <f t="shared" si="17"/>
        <v>984124</v>
      </c>
      <c r="CF26" s="117">
        <f t="shared" si="48"/>
        <v>1388</v>
      </c>
      <c r="CG26" s="117">
        <f t="shared" si="49"/>
        <v>2733</v>
      </c>
      <c r="CH26" s="117">
        <f t="shared" si="18"/>
        <v>643</v>
      </c>
      <c r="CI26" s="120">
        <f t="shared" si="50"/>
        <v>9</v>
      </c>
      <c r="CJ26" s="121">
        <f t="shared" ref="CJ26" si="122">MONTH(1&amp;C26)</f>
        <v>4</v>
      </c>
      <c r="CK26" s="157">
        <f t="shared" ref="CK26" si="123">LEFT($B26,4)+IF(CJ26&lt;4,1,0)</f>
        <v>2019</v>
      </c>
      <c r="CL26" s="158">
        <f t="shared" ref="CL26" si="124">DATE(LEFT($B26,4)+IF(CJ26&lt;4,1,0),CJ26,1)</f>
        <v>43556</v>
      </c>
      <c r="CM26" s="159">
        <f t="shared" ref="CM26" si="125">DAY(DATE(LEFT($B26,4)+IF(CJ26&lt;4,1,0),$CJ26+1,1)-1)</f>
        <v>30</v>
      </c>
      <c r="CN26" s="121">
        <f t="shared" si="68"/>
        <v>823771</v>
      </c>
      <c r="CO26" s="121">
        <f t="shared" si="68"/>
        <v>6569892</v>
      </c>
      <c r="CP26" s="121">
        <f t="shared" si="68"/>
        <v>20543202</v>
      </c>
      <c r="CQ26" s="121">
        <f t="shared" si="68"/>
        <v>58457526</v>
      </c>
      <c r="CR26" s="121">
        <f t="shared" si="68"/>
        <v>41812778</v>
      </c>
      <c r="CS26" s="121">
        <f t="shared" si="68"/>
        <v>45469380</v>
      </c>
      <c r="CT26" s="121">
        <f t="shared" si="68"/>
        <v>1011861923</v>
      </c>
      <c r="CU26" s="121">
        <f t="shared" si="68"/>
        <v>1517666289</v>
      </c>
      <c r="CV26" s="121">
        <f t="shared" si="68"/>
        <v>164646255</v>
      </c>
      <c r="CW26" s="121">
        <f t="shared" si="68"/>
        <v>1132605</v>
      </c>
      <c r="CX26" s="121">
        <f t="shared" si="68"/>
        <v>2733113</v>
      </c>
      <c r="CY26" s="121">
        <f t="shared" si="68"/>
        <v>92441943</v>
      </c>
      <c r="CZ26" s="121">
        <f t="shared" si="68"/>
        <v>136747447</v>
      </c>
      <c r="DA26" s="121">
        <f t="shared" si="68"/>
        <v>2346660</v>
      </c>
      <c r="DB26" s="121">
        <f t="shared" si="68"/>
        <v>200770160</v>
      </c>
      <c r="DC26" s="121">
        <f t="shared" si="68"/>
        <v>1937434</v>
      </c>
      <c r="DD26" s="160"/>
      <c r="DE26" s="124" t="s">
        <v>562</v>
      </c>
      <c r="DF26" s="127" t="s">
        <v>244</v>
      </c>
      <c r="DG26" s="127" t="s">
        <v>665</v>
      </c>
      <c r="DH26" s="127" t="s">
        <v>909</v>
      </c>
      <c r="DI26" s="127" t="str">
        <f t="shared" ca="1" si="69"/>
        <v>North East and Yorkshire</v>
      </c>
    </row>
    <row r="27" spans="1:113" x14ac:dyDescent="0.2">
      <c r="A27" s="118" t="str">
        <f t="shared" ref="A27" si="126">B27&amp;C27&amp;D27</f>
        <v>2019-20MAYENG</v>
      </c>
      <c r="B27" s="94" t="str">
        <f t="shared" si="79"/>
        <v>2019-20</v>
      </c>
      <c r="C27" s="35" t="s">
        <v>831</v>
      </c>
      <c r="D27" s="119" t="str">
        <f t="shared" si="54"/>
        <v>ENG</v>
      </c>
      <c r="F27" s="119" t="str">
        <f t="shared" ref="F27" si="127">D27</f>
        <v>ENG</v>
      </c>
      <c r="H27" s="120">
        <f t="shared" si="4"/>
        <v>969989</v>
      </c>
      <c r="I27" s="120">
        <f t="shared" si="4"/>
        <v>736144</v>
      </c>
      <c r="J27" s="120">
        <f t="shared" si="4"/>
        <v>3503695</v>
      </c>
      <c r="K27" s="117">
        <f t="shared" si="22"/>
        <v>5</v>
      </c>
      <c r="L27" s="120">
        <f t="shared" si="23"/>
        <v>1</v>
      </c>
      <c r="M27" s="120">
        <f t="shared" si="24"/>
        <v>27</v>
      </c>
      <c r="N27" s="120">
        <f t="shared" si="25"/>
        <v>75</v>
      </c>
      <c r="O27" s="120">
        <f t="shared" si="62"/>
        <v>724477</v>
      </c>
      <c r="P27" s="120">
        <f t="shared" si="62"/>
        <v>57751</v>
      </c>
      <c r="Q27" s="120">
        <f t="shared" si="62"/>
        <v>39191</v>
      </c>
      <c r="R27" s="120">
        <f t="shared" si="62"/>
        <v>384939</v>
      </c>
      <c r="S27" s="120">
        <f t="shared" si="62"/>
        <v>173168</v>
      </c>
      <c r="T27" s="120">
        <f t="shared" si="62"/>
        <v>16823</v>
      </c>
      <c r="U27" s="120">
        <f t="shared" si="62"/>
        <v>23910815</v>
      </c>
      <c r="V27" s="120">
        <f t="shared" si="26"/>
        <v>414</v>
      </c>
      <c r="W27" s="120">
        <f t="shared" si="27"/>
        <v>723</v>
      </c>
      <c r="X27" s="120">
        <f t="shared" si="6"/>
        <v>24751675</v>
      </c>
      <c r="Y27" s="120">
        <f t="shared" si="28"/>
        <v>632</v>
      </c>
      <c r="Z27" s="120">
        <f t="shared" si="29"/>
        <v>1171</v>
      </c>
      <c r="AA27" s="120">
        <f t="shared" si="7"/>
        <v>485281991</v>
      </c>
      <c r="AB27" s="120">
        <f t="shared" si="30"/>
        <v>1261</v>
      </c>
      <c r="AC27" s="120">
        <f t="shared" si="31"/>
        <v>2577</v>
      </c>
      <c r="AD27" s="120">
        <f t="shared" si="8"/>
        <v>628350060</v>
      </c>
      <c r="AE27" s="120">
        <f t="shared" si="32"/>
        <v>3629</v>
      </c>
      <c r="AF27" s="120">
        <f t="shared" si="33"/>
        <v>8607</v>
      </c>
      <c r="AG27" s="120">
        <f t="shared" si="9"/>
        <v>76738458</v>
      </c>
      <c r="AH27" s="120">
        <f t="shared" si="34"/>
        <v>4562</v>
      </c>
      <c r="AI27" s="120">
        <f t="shared" si="35"/>
        <v>10414</v>
      </c>
      <c r="AJ27" s="120">
        <f t="shared" si="63"/>
        <v>47196</v>
      </c>
      <c r="AK27" s="120">
        <f t="shared" si="63"/>
        <v>4001</v>
      </c>
      <c r="AL27" s="120">
        <f t="shared" si="63"/>
        <v>14261</v>
      </c>
      <c r="AM27" s="120">
        <f t="shared" si="63"/>
        <v>22666</v>
      </c>
      <c r="AN27" s="120">
        <f t="shared" si="63"/>
        <v>4407</v>
      </c>
      <c r="AO27" s="120">
        <f t="shared" si="63"/>
        <v>24527</v>
      </c>
      <c r="AP27" s="120">
        <f t="shared" si="63"/>
        <v>6598</v>
      </c>
      <c r="AQ27" s="120">
        <f t="shared" si="63"/>
        <v>423318</v>
      </c>
      <c r="AR27" s="120">
        <f t="shared" si="63"/>
        <v>39335</v>
      </c>
      <c r="AS27" s="120">
        <f t="shared" si="63"/>
        <v>214628</v>
      </c>
      <c r="AT27" s="120">
        <f t="shared" si="64"/>
        <v>677281</v>
      </c>
      <c r="AU27" s="120">
        <f t="shared" si="64"/>
        <v>124459</v>
      </c>
      <c r="AV27" s="120">
        <f t="shared" si="64"/>
        <v>96369</v>
      </c>
      <c r="AW27" s="120">
        <f t="shared" si="64"/>
        <v>84411</v>
      </c>
      <c r="AX27" s="120">
        <f t="shared" si="64"/>
        <v>66389</v>
      </c>
      <c r="AY27" s="120">
        <f t="shared" si="64"/>
        <v>525065</v>
      </c>
      <c r="AZ27" s="120">
        <f t="shared" si="64"/>
        <v>423039</v>
      </c>
      <c r="BA27" s="120">
        <f t="shared" si="64"/>
        <v>274636</v>
      </c>
      <c r="BB27" s="120">
        <f t="shared" si="64"/>
        <v>185641</v>
      </c>
      <c r="BC27" s="120">
        <f t="shared" si="64"/>
        <v>25632</v>
      </c>
      <c r="BD27" s="120">
        <f t="shared" si="64"/>
        <v>17723</v>
      </c>
      <c r="BE27" s="117">
        <f t="shared" si="64"/>
        <v>1917</v>
      </c>
      <c r="BF27" s="117">
        <f t="shared" si="64"/>
        <v>573266</v>
      </c>
      <c r="BG27" s="117">
        <f t="shared" si="36"/>
        <v>299</v>
      </c>
      <c r="BH27" s="117">
        <f t="shared" si="37"/>
        <v>505</v>
      </c>
      <c r="BI27" s="117">
        <f t="shared" si="12"/>
        <v>37288</v>
      </c>
      <c r="BJ27" s="117">
        <f t="shared" si="12"/>
        <v>1389009</v>
      </c>
      <c r="BK27" s="117">
        <f t="shared" si="38"/>
        <v>37</v>
      </c>
      <c r="BL27" s="117">
        <f t="shared" si="39"/>
        <v>73</v>
      </c>
      <c r="BM27" s="117">
        <f t="shared" si="65"/>
        <v>2832</v>
      </c>
      <c r="BN27" s="117">
        <f t="shared" si="65"/>
        <v>10215</v>
      </c>
      <c r="BO27" s="117">
        <f t="shared" si="65"/>
        <v>11524</v>
      </c>
      <c r="BP27" s="117">
        <f t="shared" si="65"/>
        <v>148</v>
      </c>
      <c r="BQ27" s="117">
        <f t="shared" si="65"/>
        <v>11655</v>
      </c>
      <c r="BR27" s="117">
        <f t="shared" si="65"/>
        <v>44113125</v>
      </c>
      <c r="BS27" s="117">
        <f t="shared" si="40"/>
        <v>4318</v>
      </c>
      <c r="BT27" s="117">
        <f t="shared" si="41"/>
        <v>9148</v>
      </c>
      <c r="BU27" s="117">
        <f t="shared" si="14"/>
        <v>62691170</v>
      </c>
      <c r="BV27" s="117">
        <f t="shared" si="42"/>
        <v>5440</v>
      </c>
      <c r="BW27" s="117">
        <f t="shared" si="43"/>
        <v>11676</v>
      </c>
      <c r="BX27" s="117">
        <f t="shared" si="15"/>
        <v>1393094</v>
      </c>
      <c r="BY27" s="117">
        <f t="shared" si="44"/>
        <v>9413</v>
      </c>
      <c r="BZ27" s="117">
        <f t="shared" si="45"/>
        <v>18169</v>
      </c>
      <c r="CA27" s="117">
        <f t="shared" si="16"/>
        <v>94035259</v>
      </c>
      <c r="CB27" s="117">
        <f t="shared" si="46"/>
        <v>8068</v>
      </c>
      <c r="CC27" s="121">
        <f t="shared" si="47"/>
        <v>18024</v>
      </c>
      <c r="CD27" s="117">
        <f t="shared" si="17"/>
        <v>775</v>
      </c>
      <c r="CE27" s="117">
        <f t="shared" si="17"/>
        <v>1146269</v>
      </c>
      <c r="CF27" s="117">
        <f t="shared" si="48"/>
        <v>1479</v>
      </c>
      <c r="CG27" s="117">
        <f t="shared" si="49"/>
        <v>2851</v>
      </c>
      <c r="CH27" s="117">
        <f t="shared" si="18"/>
        <v>697</v>
      </c>
      <c r="CI27" s="120">
        <f t="shared" si="50"/>
        <v>7</v>
      </c>
      <c r="CJ27" s="121">
        <f t="shared" ref="CJ27" si="128">MONTH(1&amp;C27)</f>
        <v>5</v>
      </c>
      <c r="CK27" s="157">
        <f t="shared" ref="CK27" si="129">LEFT($B27,4)+IF(CJ27&lt;4,1,0)</f>
        <v>2019</v>
      </c>
      <c r="CL27" s="158">
        <f t="shared" ref="CL27" si="130">DATE(LEFT($B27,4)+IF(CJ27&lt;4,1,0),CJ27,1)</f>
        <v>43586</v>
      </c>
      <c r="CM27" s="159">
        <f t="shared" ref="CM27" si="131">DAY(DATE(LEFT($B27,4)+IF(CJ27&lt;4,1,0),$CJ27+1,1)-1)</f>
        <v>31</v>
      </c>
      <c r="CN27" s="121">
        <f t="shared" si="68"/>
        <v>834507</v>
      </c>
      <c r="CO27" s="121">
        <f t="shared" si="68"/>
        <v>5314074</v>
      </c>
      <c r="CP27" s="121">
        <f t="shared" si="68"/>
        <v>19777711</v>
      </c>
      <c r="CQ27" s="121">
        <f t="shared" si="68"/>
        <v>54893277</v>
      </c>
      <c r="CR27" s="121">
        <f t="shared" si="68"/>
        <v>41779084</v>
      </c>
      <c r="CS27" s="121">
        <f t="shared" si="68"/>
        <v>45911197</v>
      </c>
      <c r="CT27" s="121">
        <f t="shared" si="68"/>
        <v>991934890</v>
      </c>
      <c r="CU27" s="121">
        <f t="shared" si="68"/>
        <v>1490534043</v>
      </c>
      <c r="CV27" s="121">
        <f t="shared" si="68"/>
        <v>175188314</v>
      </c>
      <c r="CW27" s="121">
        <f t="shared" si="68"/>
        <v>967737</v>
      </c>
      <c r="CX27" s="121">
        <f t="shared" si="68"/>
        <v>2722777</v>
      </c>
      <c r="CY27" s="121">
        <f t="shared" si="68"/>
        <v>93448491</v>
      </c>
      <c r="CZ27" s="121">
        <f t="shared" si="68"/>
        <v>134555887</v>
      </c>
      <c r="DA27" s="121">
        <f t="shared" si="68"/>
        <v>2689024</v>
      </c>
      <c r="DB27" s="121">
        <f t="shared" si="68"/>
        <v>210073823</v>
      </c>
      <c r="DC27" s="121">
        <f t="shared" si="68"/>
        <v>2209185</v>
      </c>
      <c r="DD27" s="160"/>
      <c r="DE27" s="35"/>
    </row>
    <row r="28" spans="1:113" x14ac:dyDescent="0.2">
      <c r="A28" s="109"/>
      <c r="H28" s="267"/>
      <c r="I28" s="267"/>
      <c r="J28" s="267"/>
      <c r="K28" s="270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272"/>
      <c r="CN28" s="273"/>
      <c r="CO28" s="273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3"/>
    </row>
    <row r="29" spans="1:113" x14ac:dyDescent="0.2">
      <c r="A29" s="136" t="str">
        <f>B29&amp;C29&amp;D29</f>
        <v>2017-18AUGUSTY63</v>
      </c>
      <c r="B29" s="130" t="s">
        <v>654</v>
      </c>
      <c r="C29" s="131" t="s">
        <v>655</v>
      </c>
      <c r="D29" s="220" t="str">
        <f>DG8</f>
        <v>Y63</v>
      </c>
      <c r="E29" s="220" t="str">
        <f>DI8</f>
        <v>North East and Yorkshire</v>
      </c>
      <c r="F29" s="137" t="str">
        <f t="shared" ref="F29:F174" si="132">D29</f>
        <v>Y63</v>
      </c>
      <c r="G29" s="131"/>
      <c r="H29" s="268">
        <f t="shared" ref="H29:J50" si="133">SUMIFS(H$191:H$10135,$B$191:$B$10135,$B29,$C$191:$C$10135,$C29,$D$191:$D$10135,$D29)</f>
        <v>0</v>
      </c>
      <c r="I29" s="268">
        <f t="shared" si="133"/>
        <v>0</v>
      </c>
      <c r="J29" s="268">
        <f t="shared" si="133"/>
        <v>0</v>
      </c>
      <c r="K29" s="117" t="str">
        <f>IFERROR(ROUND(J29/I29,$H$1),"-")</f>
        <v>-</v>
      </c>
      <c r="L29" s="120" t="str">
        <f>IFERROR(ROUND(CN29/I29,$H$1),"-")</f>
        <v>-</v>
      </c>
      <c r="M29" s="120" t="str">
        <f>IFERROR(ROUND(CP29/I29,$H$1),"-")</f>
        <v>-</v>
      </c>
      <c r="N29" s="120" t="str">
        <f>IFERROR(ROUND(CQ29/I29,$H$1),"-")</f>
        <v>-</v>
      </c>
      <c r="O29" s="268">
        <f t="shared" ref="O29:U38" si="134">SUMIFS(O$191:O$10135,$B$191:$B$10135,$B29,$C$191:$C$10135,$C29,$D$191:$D$10135,$D29)</f>
        <v>0</v>
      </c>
      <c r="P29" s="268">
        <f t="shared" si="134"/>
        <v>0</v>
      </c>
      <c r="Q29" s="268">
        <f t="shared" si="134"/>
        <v>0</v>
      </c>
      <c r="R29" s="268">
        <f t="shared" si="134"/>
        <v>0</v>
      </c>
      <c r="S29" s="268">
        <f t="shared" si="134"/>
        <v>0</v>
      </c>
      <c r="T29" s="268">
        <f t="shared" si="134"/>
        <v>0</v>
      </c>
      <c r="U29" s="268">
        <f t="shared" si="134"/>
        <v>0</v>
      </c>
      <c r="V29" s="120" t="str">
        <f>IFERROR(ROUND(U29/P29,$H$1),"-")</f>
        <v>-</v>
      </c>
      <c r="W29" s="120" t="str">
        <f>IFERROR(ROUND(CR29/P29,$H$1),"-")</f>
        <v>-</v>
      </c>
      <c r="X29" s="268">
        <f t="shared" ref="X29:X50" si="135">SUMIFS(X$191:X$10135,$B$191:$B$10135,$B29,$C$191:$C$10135,$C29,$D$191:$D$10135,$D29)</f>
        <v>0</v>
      </c>
      <c r="Y29" s="120" t="str">
        <f>IFERROR(ROUND(X29/Q29,$H$1),"-")</f>
        <v>-</v>
      </c>
      <c r="Z29" s="120" t="str">
        <f>IFERROR(ROUND(CS29/Q29,$H$1),"-")</f>
        <v>-</v>
      </c>
      <c r="AA29" s="268">
        <f t="shared" ref="AA29:AA50" si="136">SUMIFS(AA$191:AA$10135,$B$191:$B$10135,$B29,$C$191:$C$10135,$C29,$D$191:$D$10135,$D29)</f>
        <v>0</v>
      </c>
      <c r="AB29" s="120" t="str">
        <f>IFERROR(ROUND(AA29/R29,$H$1),"-")</f>
        <v>-</v>
      </c>
      <c r="AC29" s="120" t="str">
        <f>IFERROR(ROUND(CT29/R29,$H$1),"-")</f>
        <v>-</v>
      </c>
      <c r="AD29" s="268">
        <f t="shared" ref="AD29:AD50" si="137">SUMIFS(AD$191:AD$10135,$B$191:$B$10135,$B29,$C$191:$C$10135,$C29,$D$191:$D$10135,$D29)</f>
        <v>0</v>
      </c>
      <c r="AE29" s="120" t="str">
        <f>IFERROR(ROUND(AD29/S29,$H$1),"-")</f>
        <v>-</v>
      </c>
      <c r="AF29" s="120" t="str">
        <f>IFERROR(ROUND(CU29/S29,$H$1),"-")</f>
        <v>-</v>
      </c>
      <c r="AG29" s="268">
        <f t="shared" ref="AG29:AG50" si="138">SUMIFS(AG$191:AG$10135,$B$191:$B$10135,$B29,$C$191:$C$10135,$C29,$D$191:$D$10135,$D29)</f>
        <v>0</v>
      </c>
      <c r="AH29" s="120" t="str">
        <f>IFERROR(ROUND(AG29/T29,$H$1),"-")</f>
        <v>-</v>
      </c>
      <c r="AI29" s="120" t="str">
        <f>IFERROR(ROUND(CV29/T29,$H$1),"-")</f>
        <v>-</v>
      </c>
      <c r="AJ29" s="268">
        <f t="shared" ref="AJ29:AS38" si="139">SUMIFS(AJ$191:AJ$10135,$B$191:$B$10135,$B29,$C$191:$C$10135,$C29,$D$191:$D$10135,$D29)</f>
        <v>0</v>
      </c>
      <c r="AK29" s="268">
        <f t="shared" si="139"/>
        <v>0</v>
      </c>
      <c r="AL29" s="268">
        <f t="shared" si="139"/>
        <v>0</v>
      </c>
      <c r="AM29" s="268">
        <f t="shared" si="139"/>
        <v>0</v>
      </c>
      <c r="AN29" s="268">
        <f t="shared" si="139"/>
        <v>0</v>
      </c>
      <c r="AO29" s="268">
        <f t="shared" si="139"/>
        <v>0</v>
      </c>
      <c r="AP29" s="268">
        <f t="shared" si="139"/>
        <v>0</v>
      </c>
      <c r="AQ29" s="268">
        <f t="shared" si="139"/>
        <v>0</v>
      </c>
      <c r="AR29" s="268">
        <f t="shared" si="139"/>
        <v>0</v>
      </c>
      <c r="AS29" s="268">
        <f t="shared" si="139"/>
        <v>0</v>
      </c>
      <c r="AT29" s="268">
        <f t="shared" ref="AT29:BF38" si="140">SUMIFS(AT$191:AT$10135,$B$191:$B$10135,$B29,$C$191:$C$10135,$C29,$D$191:$D$10135,$D29)</f>
        <v>0</v>
      </c>
      <c r="AU29" s="268">
        <f t="shared" si="140"/>
        <v>0</v>
      </c>
      <c r="AV29" s="268">
        <f t="shared" si="140"/>
        <v>0</v>
      </c>
      <c r="AW29" s="268">
        <f t="shared" si="140"/>
        <v>0</v>
      </c>
      <c r="AX29" s="268">
        <f t="shared" si="140"/>
        <v>0</v>
      </c>
      <c r="AY29" s="268">
        <f t="shared" si="140"/>
        <v>0</v>
      </c>
      <c r="AZ29" s="268">
        <f t="shared" si="140"/>
        <v>0</v>
      </c>
      <c r="BA29" s="268">
        <f t="shared" si="140"/>
        <v>0</v>
      </c>
      <c r="BB29" s="268">
        <f t="shared" si="140"/>
        <v>0</v>
      </c>
      <c r="BC29" s="268">
        <f t="shared" si="140"/>
        <v>0</v>
      </c>
      <c r="BD29" s="268">
        <f t="shared" si="140"/>
        <v>0</v>
      </c>
      <c r="BE29" s="271">
        <f t="shared" si="140"/>
        <v>0</v>
      </c>
      <c r="BF29" s="271">
        <f t="shared" si="140"/>
        <v>0</v>
      </c>
      <c r="BG29" s="117" t="str">
        <f>IFERROR(ROUND(BF29/BE29,$H$1),"-")</f>
        <v>-</v>
      </c>
      <c r="BH29" s="117" t="str">
        <f>IFERROR(ROUND(CW29/BE29,$H$1),"-")</f>
        <v>-</v>
      </c>
      <c r="BI29" s="271">
        <f t="shared" ref="BI29:BJ50" si="141">SUMIFS(BI$191:BI$10135,$B$191:$B$10135,$B29,$C$191:$C$10135,$C29,$D$191:$D$10135,$D29)</f>
        <v>0</v>
      </c>
      <c r="BJ29" s="271">
        <f t="shared" si="141"/>
        <v>0</v>
      </c>
      <c r="BK29" s="117" t="str">
        <f>IFERROR(ROUND(BJ29/BI29,$H$1),"-")</f>
        <v>-</v>
      </c>
      <c r="BL29" s="117" t="str">
        <f>IFERROR(ROUND(CX29/BI29,$H$1),"-")</f>
        <v>-</v>
      </c>
      <c r="BM29" s="271">
        <f t="shared" ref="BM29:BR38" si="142">SUMIFS(BM$191:BM$10135,$B$191:$B$10135,$B29,$C$191:$C$10135,$C29,$D$191:$D$10135,$D29)</f>
        <v>0</v>
      </c>
      <c r="BN29" s="271">
        <f t="shared" si="142"/>
        <v>0</v>
      </c>
      <c r="BO29" s="271">
        <f t="shared" si="142"/>
        <v>0</v>
      </c>
      <c r="BP29" s="271">
        <f t="shared" si="142"/>
        <v>0</v>
      </c>
      <c r="BQ29" s="271">
        <f t="shared" si="142"/>
        <v>0</v>
      </c>
      <c r="BR29" s="271">
        <f t="shared" si="142"/>
        <v>0</v>
      </c>
      <c r="BS29" s="117" t="str">
        <f>IFERROR(ROUND(BR29/BN29,$H$1),"-")</f>
        <v>-</v>
      </c>
      <c r="BT29" s="117" t="str">
        <f>IFERROR(ROUND(CY29/BN29,$H$1),"-")</f>
        <v>-</v>
      </c>
      <c r="BU29" s="271">
        <f t="shared" ref="BU29:BU50" si="143">SUMIFS(BU$191:BU$10135,$B$191:$B$10135,$B29,$C$191:$C$10135,$C29,$D$191:$D$10135,$D29)</f>
        <v>0</v>
      </c>
      <c r="BV29" s="117" t="str">
        <f>IFERROR(ROUND(BU29/BO29,$H$1),"-")</f>
        <v>-</v>
      </c>
      <c r="BW29" s="117" t="str">
        <f>IFERROR(ROUND(CZ29/BO29,$H$1),"-")</f>
        <v>-</v>
      </c>
      <c r="BX29" s="271">
        <f t="shared" ref="BX29:BX50" si="144">SUMIFS(BX$191:BX$10135,$B$191:$B$10135,$B29,$C$191:$C$10135,$C29,$D$191:$D$10135,$D29)</f>
        <v>0</v>
      </c>
      <c r="BY29" s="117" t="str">
        <f>IFERROR(ROUND(BX29/BP29,$H$1),"-")</f>
        <v>-</v>
      </c>
      <c r="BZ29" s="117" t="str">
        <f>IFERROR(ROUND(DA29/BP29,$H$1),"-")</f>
        <v>-</v>
      </c>
      <c r="CA29" s="271">
        <f t="shared" ref="CA29:CA50" si="145">SUMIFS(CA$191:CA$10135,$B$191:$B$10135,$B29,$C$191:$C$10135,$C29,$D$191:$D$10135,$D29)</f>
        <v>0</v>
      </c>
      <c r="CB29" s="117" t="str">
        <f>IFERROR(ROUND(CA29/BQ29,$H$1),"-")</f>
        <v>-</v>
      </c>
      <c r="CC29" s="121" t="str">
        <f>IFERROR(ROUND(DB29/BQ29,$H$1),"-")</f>
        <v>-</v>
      </c>
      <c r="CD29" s="271">
        <f t="shared" ref="CD29:CE50" si="146">SUMIFS(CD$191:CD$10135,$B$191:$B$10135,$B29,$C$191:$C$10135,$C29,$D$191:$D$10135,$D29)</f>
        <v>0</v>
      </c>
      <c r="CE29" s="271">
        <f t="shared" si="146"/>
        <v>0</v>
      </c>
      <c r="CF29" s="117" t="str">
        <f>IFERROR(ROUND(CE29/CD29,$H$1),"-")</f>
        <v>-</v>
      </c>
      <c r="CG29" s="117" t="str">
        <f>IFERROR(ROUND(DC29/CD29,$H$1),"-")</f>
        <v>-</v>
      </c>
      <c r="CH29" s="271">
        <f t="shared" ref="CH29:CH50" si="147">SUMIFS(CH$191:CH$10135,$B$191:$B$10135,$B29,$C$191:$C$10135,$C29,$D$191:$D$10135,$D29)</f>
        <v>0</v>
      </c>
      <c r="CI29" s="120" t="str">
        <f>IFERROR(ROUND(CO29/I29,$H$1),"-")</f>
        <v>-</v>
      </c>
      <c r="CJ29" s="162">
        <f t="shared" ref="CJ29:CJ37" si="148">MONTH(1&amp;C29)</f>
        <v>8</v>
      </c>
      <c r="CK29" s="157">
        <f>LEFT($B29,4)+IF(CJ29&lt;4,1,0)</f>
        <v>2017</v>
      </c>
      <c r="CL29" s="158">
        <f>DATE($CK29,$CJ29,1)</f>
        <v>42948</v>
      </c>
      <c r="CM29" s="159">
        <f>DAY(DATE($CK29,$CJ29+1,1)-1)</f>
        <v>31</v>
      </c>
      <c r="CN29" s="162">
        <f t="shared" ref="CN29:DC38" si="149">SUMIFS(CN$191:CN$10135,$B$191:$B$10135,$B29,$C$191:$C$10135,$C29,$D$191:$D$10135,$D29)</f>
        <v>0</v>
      </c>
      <c r="CO29" s="162">
        <f t="shared" si="149"/>
        <v>0</v>
      </c>
      <c r="CP29" s="162">
        <f t="shared" si="149"/>
        <v>0</v>
      </c>
      <c r="CQ29" s="162">
        <f t="shared" si="149"/>
        <v>0</v>
      </c>
      <c r="CR29" s="162">
        <f t="shared" si="149"/>
        <v>0</v>
      </c>
      <c r="CS29" s="162">
        <f t="shared" si="149"/>
        <v>0</v>
      </c>
      <c r="CT29" s="162">
        <f t="shared" si="149"/>
        <v>0</v>
      </c>
      <c r="CU29" s="162">
        <f t="shared" si="149"/>
        <v>0</v>
      </c>
      <c r="CV29" s="162">
        <f t="shared" si="149"/>
        <v>0</v>
      </c>
      <c r="CW29" s="162">
        <f t="shared" si="149"/>
        <v>0</v>
      </c>
      <c r="CX29" s="162">
        <f t="shared" si="149"/>
        <v>0</v>
      </c>
      <c r="CY29" s="162">
        <f t="shared" si="149"/>
        <v>0</v>
      </c>
      <c r="CZ29" s="162">
        <f t="shared" si="149"/>
        <v>0</v>
      </c>
      <c r="DA29" s="162">
        <f t="shared" si="149"/>
        <v>0</v>
      </c>
      <c r="DB29" s="162">
        <f t="shared" si="149"/>
        <v>0</v>
      </c>
      <c r="DC29" s="162">
        <f t="shared" si="149"/>
        <v>0</v>
      </c>
      <c r="DD29" s="160"/>
    </row>
    <row r="30" spans="1:113" x14ac:dyDescent="0.2">
      <c r="A30" s="118" t="str">
        <f t="shared" ref="A30:A34" si="150">B30&amp;C30&amp;D30</f>
        <v>2017-18SEPTEMBERY63</v>
      </c>
      <c r="B30" s="94" t="str">
        <f t="shared" ref="B30:B41" si="151">IF($C30="April",LEFT($B29,4)+1&amp;"-"&amp;RIGHT($B29,2)+1,$B29)</f>
        <v>2017-18</v>
      </c>
      <c r="C30" s="35" t="s">
        <v>679</v>
      </c>
      <c r="D30" s="119" t="str">
        <f>D29</f>
        <v>Y63</v>
      </c>
      <c r="E30" s="119" t="str">
        <f>E29</f>
        <v>North East and Yorkshire</v>
      </c>
      <c r="F30" s="119" t="str">
        <f t="shared" si="132"/>
        <v>Y63</v>
      </c>
      <c r="H30" s="120">
        <f t="shared" si="133"/>
        <v>89236</v>
      </c>
      <c r="I30" s="120">
        <f t="shared" si="133"/>
        <v>64544</v>
      </c>
      <c r="J30" s="120">
        <f t="shared" si="133"/>
        <v>323431</v>
      </c>
      <c r="K30" s="117">
        <f t="shared" ref="K30:K50" si="152">IFERROR(ROUND(J30/I30,$H$1),"-")</f>
        <v>5</v>
      </c>
      <c r="L30" s="120">
        <f t="shared" ref="L30:L50" si="153">IFERROR(ROUND(CN30/I30,$H$1),"-")</f>
        <v>1</v>
      </c>
      <c r="M30" s="120">
        <f t="shared" ref="M30:M50" si="154">IFERROR(ROUND(CP30/I30,$H$1),"-")</f>
        <v>23</v>
      </c>
      <c r="N30" s="120">
        <f t="shared" ref="N30:N50" si="155">IFERROR(ROUND(CQ30/I30,$H$1),"-")</f>
        <v>78</v>
      </c>
      <c r="O30" s="120">
        <f t="shared" si="134"/>
        <v>63236</v>
      </c>
      <c r="P30" s="120">
        <f t="shared" si="134"/>
        <v>8506</v>
      </c>
      <c r="Q30" s="120">
        <f t="shared" si="134"/>
        <v>6610</v>
      </c>
      <c r="R30" s="120">
        <f t="shared" si="134"/>
        <v>30731</v>
      </c>
      <c r="S30" s="120">
        <f t="shared" si="134"/>
        <v>13351</v>
      </c>
      <c r="T30" s="120">
        <f t="shared" si="134"/>
        <v>1171</v>
      </c>
      <c r="U30" s="120">
        <f t="shared" si="134"/>
        <v>3694526</v>
      </c>
      <c r="V30" s="120">
        <f t="shared" ref="V30:V50" si="156">IFERROR(ROUND(U30/P30,$H$1),"-")</f>
        <v>434</v>
      </c>
      <c r="W30" s="120">
        <f t="shared" ref="W30:W50" si="157">IFERROR(ROUND(CR30/P30,$H$1),"-")</f>
        <v>808</v>
      </c>
      <c r="X30" s="120">
        <f t="shared" si="135"/>
        <v>3938472</v>
      </c>
      <c r="Y30" s="120">
        <f t="shared" ref="Y30:Y50" si="158">IFERROR(ROUND(X30/Q30,$H$1),"-")</f>
        <v>596</v>
      </c>
      <c r="Z30" s="120">
        <f t="shared" ref="Z30:Z50" si="159">IFERROR(ROUND(CS30/Q30,$H$1),"-")</f>
        <v>1167</v>
      </c>
      <c r="AA30" s="120">
        <f t="shared" si="136"/>
        <v>39300428</v>
      </c>
      <c r="AB30" s="120">
        <f t="shared" ref="AB30:AB50" si="160">IFERROR(ROUND(AA30/R30,$H$1),"-")</f>
        <v>1279</v>
      </c>
      <c r="AC30" s="120">
        <f t="shared" ref="AC30:AC50" si="161">IFERROR(ROUND(CT30/R30,$H$1),"-")</f>
        <v>2689</v>
      </c>
      <c r="AD30" s="120">
        <f t="shared" si="137"/>
        <v>37892388</v>
      </c>
      <c r="AE30" s="120">
        <f t="shared" ref="AE30:AE50" si="162">IFERROR(ROUND(AD30/S30,$H$1),"-")</f>
        <v>2838</v>
      </c>
      <c r="AF30" s="120">
        <f t="shared" ref="AF30:AF50" si="163">IFERROR(ROUND(CU30/S30,$H$1),"-")</f>
        <v>6560</v>
      </c>
      <c r="AG30" s="120">
        <f t="shared" si="138"/>
        <v>5779201</v>
      </c>
      <c r="AH30" s="120">
        <f t="shared" ref="AH30:AH50" si="164">IFERROR(ROUND(AG30/T30,$H$1),"-")</f>
        <v>4935</v>
      </c>
      <c r="AI30" s="120">
        <f t="shared" ref="AI30:AI50" si="165">IFERROR(ROUND(CV30/T30,$H$1),"-")</f>
        <v>11704</v>
      </c>
      <c r="AJ30" s="120">
        <f t="shared" si="139"/>
        <v>4281</v>
      </c>
      <c r="AK30" s="120">
        <f t="shared" si="139"/>
        <v>1544</v>
      </c>
      <c r="AL30" s="120">
        <f t="shared" si="139"/>
        <v>119</v>
      </c>
      <c r="AM30" s="120">
        <f t="shared" si="139"/>
        <v>3421</v>
      </c>
      <c r="AN30" s="120">
        <f t="shared" si="139"/>
        <v>2596</v>
      </c>
      <c r="AO30" s="120">
        <f t="shared" si="139"/>
        <v>22</v>
      </c>
      <c r="AP30" s="120">
        <f t="shared" si="139"/>
        <v>1806</v>
      </c>
      <c r="AQ30" s="120">
        <f t="shared" si="139"/>
        <v>38795</v>
      </c>
      <c r="AR30" s="120">
        <f t="shared" si="139"/>
        <v>6097</v>
      </c>
      <c r="AS30" s="120">
        <f t="shared" si="139"/>
        <v>14063</v>
      </c>
      <c r="AT30" s="120">
        <f t="shared" si="140"/>
        <v>58955</v>
      </c>
      <c r="AU30" s="120">
        <f t="shared" si="140"/>
        <v>18710</v>
      </c>
      <c r="AV30" s="120">
        <f t="shared" si="140"/>
        <v>15000</v>
      </c>
      <c r="AW30" s="120">
        <f t="shared" si="140"/>
        <v>14314</v>
      </c>
      <c r="AX30" s="120">
        <f t="shared" si="140"/>
        <v>11743</v>
      </c>
      <c r="AY30" s="120">
        <f t="shared" si="140"/>
        <v>50463</v>
      </c>
      <c r="AZ30" s="120">
        <f t="shared" si="140"/>
        <v>38339</v>
      </c>
      <c r="BA30" s="120">
        <f t="shared" si="140"/>
        <v>26112</v>
      </c>
      <c r="BB30" s="120">
        <f t="shared" si="140"/>
        <v>16214</v>
      </c>
      <c r="BC30" s="120">
        <f t="shared" si="140"/>
        <v>2405</v>
      </c>
      <c r="BD30" s="120">
        <f t="shared" si="140"/>
        <v>1365</v>
      </c>
      <c r="BE30" s="117">
        <f t="shared" si="140"/>
        <v>0</v>
      </c>
      <c r="BF30" s="117">
        <f t="shared" si="140"/>
        <v>0</v>
      </c>
      <c r="BG30" s="117" t="str">
        <f t="shared" ref="BG30:BG50" si="166">IFERROR(ROUND(BF30/BE30,$H$1),"-")</f>
        <v>-</v>
      </c>
      <c r="BH30" s="117" t="str">
        <f t="shared" ref="BH30:BH50" si="167">IFERROR(ROUND(CW30/BE30,$H$1),"-")</f>
        <v>-</v>
      </c>
      <c r="BI30" s="117">
        <f t="shared" si="141"/>
        <v>3884</v>
      </c>
      <c r="BJ30" s="117">
        <f t="shared" si="141"/>
        <v>117510</v>
      </c>
      <c r="BK30" s="117">
        <f t="shared" ref="BK30:BK50" si="168">IFERROR(ROUND(BJ30/BI30,$H$1),"-")</f>
        <v>30</v>
      </c>
      <c r="BL30" s="117">
        <f t="shared" ref="BL30:BL50" si="169">IFERROR(ROUND(CX30/BI30,$H$1),"-")</f>
        <v>52</v>
      </c>
      <c r="BM30" s="117">
        <f t="shared" si="142"/>
        <v>91</v>
      </c>
      <c r="BN30" s="117">
        <f t="shared" si="142"/>
        <v>2229</v>
      </c>
      <c r="BO30" s="117">
        <f t="shared" si="142"/>
        <v>753</v>
      </c>
      <c r="BP30" s="117">
        <f t="shared" si="142"/>
        <v>78</v>
      </c>
      <c r="BQ30" s="117">
        <f t="shared" si="142"/>
        <v>2045</v>
      </c>
      <c r="BR30" s="117">
        <f t="shared" si="142"/>
        <v>17440550</v>
      </c>
      <c r="BS30" s="117">
        <f t="shared" ref="BS30:BS50" si="170">IFERROR(ROUND(BR30/BN30,$H$1),"-")</f>
        <v>7824</v>
      </c>
      <c r="BT30" s="117">
        <f t="shared" ref="BT30:BT50" si="171">IFERROR(ROUND(CY30/BN30,$H$1),"-")</f>
        <v>18915</v>
      </c>
      <c r="BU30" s="117">
        <f t="shared" si="143"/>
        <v>4893654</v>
      </c>
      <c r="BV30" s="117">
        <f t="shared" ref="BV30:BV50" si="172">IFERROR(ROUND(BU30/BO30,$H$1),"-")</f>
        <v>6499</v>
      </c>
      <c r="BW30" s="117">
        <f t="shared" ref="BW30:BW50" si="173">IFERROR(ROUND(CZ30/BO30,$H$1),"-")</f>
        <v>14236</v>
      </c>
      <c r="BX30" s="117">
        <f t="shared" si="144"/>
        <v>432947</v>
      </c>
      <c r="BY30" s="117">
        <f t="shared" ref="BY30:BY50" si="174">IFERROR(ROUND(BX30/BP30,$H$1),"-")</f>
        <v>5551</v>
      </c>
      <c r="BZ30" s="117">
        <f t="shared" ref="BZ30:BZ50" si="175">IFERROR(ROUND(DA30/BP30,$H$1),"-")</f>
        <v>12132</v>
      </c>
      <c r="CA30" s="117">
        <f t="shared" si="145"/>
        <v>22105770</v>
      </c>
      <c r="CB30" s="117">
        <f t="shared" ref="CB30:CB50" si="176">IFERROR(ROUND(CA30/BQ30,$H$1),"-")</f>
        <v>10810</v>
      </c>
      <c r="CC30" s="121">
        <f t="shared" ref="CC30:CC50" si="177">IFERROR(ROUND(DB30/BQ30,$H$1),"-")</f>
        <v>25555</v>
      </c>
      <c r="CD30" s="121">
        <f t="shared" si="146"/>
        <v>0</v>
      </c>
      <c r="CE30" s="121">
        <f t="shared" si="146"/>
        <v>0</v>
      </c>
      <c r="CF30" s="117" t="str">
        <f t="shared" ref="CF30:CF50" si="178">IFERROR(ROUND(CE30/CD30,$H$1),"-")</f>
        <v>-</v>
      </c>
      <c r="CG30" s="117" t="str">
        <f t="shared" ref="CG30:CG50" si="179">IFERROR(ROUND(DC30/CD30,$H$1),"-")</f>
        <v>-</v>
      </c>
      <c r="CH30" s="121">
        <f t="shared" si="147"/>
        <v>0</v>
      </c>
      <c r="CI30" s="120">
        <f t="shared" ref="CI30:CI50" si="180">IFERROR(ROUND(CO30/I30,$H$1),"-")</f>
        <v>0</v>
      </c>
      <c r="CJ30" s="121">
        <f t="shared" si="148"/>
        <v>9</v>
      </c>
      <c r="CK30" s="157">
        <f t="shared" ref="CK30:CK39" si="181">LEFT($B30,4)+IF(CJ30&lt;4,1,0)</f>
        <v>2017</v>
      </c>
      <c r="CL30" s="158">
        <f t="shared" ref="CL30:CL39" si="182">DATE(LEFT($B30,4)+IF(CJ30&lt;4,1,0),CJ30,1)</f>
        <v>42979</v>
      </c>
      <c r="CM30" s="159">
        <f t="shared" ref="CM30:CM39" si="183">DAY(DATE(LEFT($B30,4)+IF(CJ30&lt;4,1,0),$CJ30+1,1)-1)</f>
        <v>30</v>
      </c>
      <c r="CN30" s="121">
        <f t="shared" si="149"/>
        <v>64544</v>
      </c>
      <c r="CO30" s="121">
        <f t="shared" si="149"/>
        <v>0</v>
      </c>
      <c r="CP30" s="121">
        <f t="shared" si="149"/>
        <v>1484512</v>
      </c>
      <c r="CQ30" s="121">
        <f t="shared" si="149"/>
        <v>5034432</v>
      </c>
      <c r="CR30" s="121">
        <f t="shared" si="149"/>
        <v>6872848</v>
      </c>
      <c r="CS30" s="121">
        <f t="shared" si="149"/>
        <v>7713870</v>
      </c>
      <c r="CT30" s="121">
        <f t="shared" si="149"/>
        <v>82635659</v>
      </c>
      <c r="CU30" s="121">
        <f t="shared" si="149"/>
        <v>87582560</v>
      </c>
      <c r="CV30" s="121">
        <f t="shared" si="149"/>
        <v>13705384</v>
      </c>
      <c r="CW30" s="121">
        <f t="shared" si="149"/>
        <v>0</v>
      </c>
      <c r="CX30" s="121">
        <f t="shared" si="149"/>
        <v>201968</v>
      </c>
      <c r="CY30" s="121">
        <f t="shared" si="149"/>
        <v>42161535</v>
      </c>
      <c r="CZ30" s="121">
        <f t="shared" si="149"/>
        <v>10719708</v>
      </c>
      <c r="DA30" s="121">
        <f t="shared" si="149"/>
        <v>946296</v>
      </c>
      <c r="DB30" s="121">
        <f t="shared" si="149"/>
        <v>52259975</v>
      </c>
      <c r="DC30" s="121">
        <f t="shared" si="149"/>
        <v>0</v>
      </c>
      <c r="DD30" s="160"/>
    </row>
    <row r="31" spans="1:113" x14ac:dyDescent="0.2">
      <c r="A31" s="118" t="str">
        <f t="shared" si="150"/>
        <v>2017-18OCTOBERY63</v>
      </c>
      <c r="B31" s="94" t="str">
        <f t="shared" si="151"/>
        <v>2017-18</v>
      </c>
      <c r="C31" s="35" t="s">
        <v>732</v>
      </c>
      <c r="D31" s="119" t="str">
        <f t="shared" ref="D31:E50" si="184">D30</f>
        <v>Y63</v>
      </c>
      <c r="E31" s="119" t="str">
        <f t="shared" si="184"/>
        <v>North East and Yorkshire</v>
      </c>
      <c r="F31" s="119" t="str">
        <f t="shared" si="132"/>
        <v>Y63</v>
      </c>
      <c r="H31" s="120">
        <f t="shared" si="133"/>
        <v>91503</v>
      </c>
      <c r="I31" s="120">
        <f t="shared" si="133"/>
        <v>66262</v>
      </c>
      <c r="J31" s="120">
        <f t="shared" si="133"/>
        <v>340293</v>
      </c>
      <c r="K31" s="117">
        <f t="shared" si="152"/>
        <v>5</v>
      </c>
      <c r="L31" s="120">
        <f t="shared" si="153"/>
        <v>3</v>
      </c>
      <c r="M31" s="120">
        <f t="shared" si="154"/>
        <v>19</v>
      </c>
      <c r="N31" s="120">
        <f t="shared" si="155"/>
        <v>77</v>
      </c>
      <c r="O31" s="120">
        <f t="shared" si="134"/>
        <v>66358</v>
      </c>
      <c r="P31" s="120">
        <f t="shared" si="134"/>
        <v>8629</v>
      </c>
      <c r="Q31" s="120">
        <f t="shared" si="134"/>
        <v>6617</v>
      </c>
      <c r="R31" s="120">
        <f t="shared" si="134"/>
        <v>32293</v>
      </c>
      <c r="S31" s="120">
        <f t="shared" si="134"/>
        <v>14113</v>
      </c>
      <c r="T31" s="120">
        <f t="shared" si="134"/>
        <v>1373</v>
      </c>
      <c r="U31" s="120">
        <f t="shared" si="134"/>
        <v>3723032</v>
      </c>
      <c r="V31" s="120">
        <f t="shared" si="156"/>
        <v>431</v>
      </c>
      <c r="W31" s="120">
        <f t="shared" si="157"/>
        <v>797</v>
      </c>
      <c r="X31" s="120">
        <f t="shared" si="135"/>
        <v>3884624</v>
      </c>
      <c r="Y31" s="120">
        <f t="shared" si="158"/>
        <v>587</v>
      </c>
      <c r="Z31" s="120">
        <f t="shared" si="159"/>
        <v>1152</v>
      </c>
      <c r="AA31" s="120">
        <f t="shared" si="136"/>
        <v>38055287</v>
      </c>
      <c r="AB31" s="120">
        <f t="shared" si="160"/>
        <v>1178</v>
      </c>
      <c r="AC31" s="120">
        <f t="shared" si="161"/>
        <v>2481</v>
      </c>
      <c r="AD31" s="120">
        <f t="shared" si="137"/>
        <v>34152749</v>
      </c>
      <c r="AE31" s="120">
        <f t="shared" si="162"/>
        <v>2420</v>
      </c>
      <c r="AF31" s="120">
        <f t="shared" si="163"/>
        <v>5502</v>
      </c>
      <c r="AG31" s="120">
        <f t="shared" si="138"/>
        <v>5545931</v>
      </c>
      <c r="AH31" s="120">
        <f t="shared" si="164"/>
        <v>4039</v>
      </c>
      <c r="AI31" s="120">
        <f t="shared" si="165"/>
        <v>10385</v>
      </c>
      <c r="AJ31" s="120">
        <f t="shared" si="139"/>
        <v>4191</v>
      </c>
      <c r="AK31" s="120">
        <f t="shared" si="139"/>
        <v>1491</v>
      </c>
      <c r="AL31" s="120">
        <f t="shared" si="139"/>
        <v>116</v>
      </c>
      <c r="AM31" s="120">
        <f t="shared" si="139"/>
        <v>3467</v>
      </c>
      <c r="AN31" s="120">
        <f t="shared" si="139"/>
        <v>2567</v>
      </c>
      <c r="AO31" s="120">
        <f t="shared" si="139"/>
        <v>17</v>
      </c>
      <c r="AP31" s="120">
        <f t="shared" si="139"/>
        <v>2002</v>
      </c>
      <c r="AQ31" s="120">
        <f t="shared" si="139"/>
        <v>40725</v>
      </c>
      <c r="AR31" s="120">
        <f t="shared" si="139"/>
        <v>6289</v>
      </c>
      <c r="AS31" s="120">
        <f t="shared" si="139"/>
        <v>15153</v>
      </c>
      <c r="AT31" s="120">
        <f t="shared" si="140"/>
        <v>62167</v>
      </c>
      <c r="AU31" s="120">
        <f t="shared" si="140"/>
        <v>18906</v>
      </c>
      <c r="AV31" s="120">
        <f t="shared" si="140"/>
        <v>15079</v>
      </c>
      <c r="AW31" s="120">
        <f t="shared" si="140"/>
        <v>14288</v>
      </c>
      <c r="AX31" s="120">
        <f t="shared" si="140"/>
        <v>11636</v>
      </c>
      <c r="AY31" s="120">
        <f t="shared" si="140"/>
        <v>52313</v>
      </c>
      <c r="AZ31" s="120">
        <f t="shared" si="140"/>
        <v>40043</v>
      </c>
      <c r="BA31" s="120">
        <f t="shared" si="140"/>
        <v>27509</v>
      </c>
      <c r="BB31" s="120">
        <f t="shared" si="140"/>
        <v>17142</v>
      </c>
      <c r="BC31" s="120">
        <f t="shared" si="140"/>
        <v>2743</v>
      </c>
      <c r="BD31" s="120">
        <f t="shared" si="140"/>
        <v>1616</v>
      </c>
      <c r="BE31" s="117">
        <f t="shared" si="140"/>
        <v>0</v>
      </c>
      <c r="BF31" s="117">
        <f t="shared" si="140"/>
        <v>0</v>
      </c>
      <c r="BG31" s="117" t="str">
        <f t="shared" si="166"/>
        <v>-</v>
      </c>
      <c r="BH31" s="117" t="str">
        <f t="shared" si="167"/>
        <v>-</v>
      </c>
      <c r="BI31" s="117">
        <f t="shared" si="141"/>
        <v>3891</v>
      </c>
      <c r="BJ31" s="117">
        <f t="shared" si="141"/>
        <v>115313</v>
      </c>
      <c r="BK31" s="117">
        <f t="shared" si="168"/>
        <v>30</v>
      </c>
      <c r="BL31" s="117">
        <f t="shared" si="169"/>
        <v>51</v>
      </c>
      <c r="BM31" s="117">
        <f t="shared" si="142"/>
        <v>84</v>
      </c>
      <c r="BN31" s="117">
        <f t="shared" si="142"/>
        <v>2634</v>
      </c>
      <c r="BO31" s="117">
        <f t="shared" si="142"/>
        <v>863</v>
      </c>
      <c r="BP31" s="117">
        <f t="shared" si="142"/>
        <v>102</v>
      </c>
      <c r="BQ31" s="117">
        <f t="shared" si="142"/>
        <v>2076</v>
      </c>
      <c r="BR31" s="117">
        <f t="shared" si="142"/>
        <v>16291783</v>
      </c>
      <c r="BS31" s="117">
        <f t="shared" si="170"/>
        <v>6185</v>
      </c>
      <c r="BT31" s="117">
        <f t="shared" si="171"/>
        <v>14537</v>
      </c>
      <c r="BU31" s="117">
        <f t="shared" si="143"/>
        <v>5106990</v>
      </c>
      <c r="BV31" s="117">
        <f t="shared" si="172"/>
        <v>5918</v>
      </c>
      <c r="BW31" s="117">
        <f t="shared" si="173"/>
        <v>13497</v>
      </c>
      <c r="BX31" s="117">
        <f t="shared" si="144"/>
        <v>616303</v>
      </c>
      <c r="BY31" s="117">
        <f t="shared" si="174"/>
        <v>6042</v>
      </c>
      <c r="BZ31" s="117">
        <f t="shared" si="175"/>
        <v>11642</v>
      </c>
      <c r="CA31" s="117">
        <f t="shared" si="145"/>
        <v>19397008</v>
      </c>
      <c r="CB31" s="117">
        <f t="shared" si="176"/>
        <v>9343</v>
      </c>
      <c r="CC31" s="121">
        <f t="shared" si="177"/>
        <v>21032</v>
      </c>
      <c r="CD31" s="121">
        <f t="shared" si="146"/>
        <v>0</v>
      </c>
      <c r="CE31" s="121">
        <f t="shared" si="146"/>
        <v>0</v>
      </c>
      <c r="CF31" s="117" t="str">
        <f t="shared" si="178"/>
        <v>-</v>
      </c>
      <c r="CG31" s="117" t="str">
        <f t="shared" si="179"/>
        <v>-</v>
      </c>
      <c r="CH31" s="121">
        <f t="shared" si="147"/>
        <v>0</v>
      </c>
      <c r="CI31" s="120">
        <f t="shared" si="180"/>
        <v>0</v>
      </c>
      <c r="CJ31" s="121">
        <f t="shared" si="148"/>
        <v>10</v>
      </c>
      <c r="CK31" s="157">
        <f t="shared" si="181"/>
        <v>2017</v>
      </c>
      <c r="CL31" s="158">
        <f t="shared" si="182"/>
        <v>43009</v>
      </c>
      <c r="CM31" s="159">
        <f t="shared" si="183"/>
        <v>31</v>
      </c>
      <c r="CN31" s="121">
        <f t="shared" si="149"/>
        <v>198786</v>
      </c>
      <c r="CO31" s="121">
        <f t="shared" si="149"/>
        <v>0</v>
      </c>
      <c r="CP31" s="121">
        <f t="shared" si="149"/>
        <v>1258978</v>
      </c>
      <c r="CQ31" s="121">
        <f t="shared" si="149"/>
        <v>5102174</v>
      </c>
      <c r="CR31" s="121">
        <f t="shared" si="149"/>
        <v>6877313</v>
      </c>
      <c r="CS31" s="121">
        <f t="shared" si="149"/>
        <v>7622784</v>
      </c>
      <c r="CT31" s="121">
        <f t="shared" si="149"/>
        <v>80118933</v>
      </c>
      <c r="CU31" s="121">
        <f t="shared" si="149"/>
        <v>77649726</v>
      </c>
      <c r="CV31" s="121">
        <f t="shared" si="149"/>
        <v>14258605</v>
      </c>
      <c r="CW31" s="121">
        <f t="shared" si="149"/>
        <v>0</v>
      </c>
      <c r="CX31" s="121">
        <f t="shared" si="149"/>
        <v>198441</v>
      </c>
      <c r="CY31" s="121">
        <f t="shared" si="149"/>
        <v>38290458</v>
      </c>
      <c r="CZ31" s="121">
        <f t="shared" si="149"/>
        <v>11647911</v>
      </c>
      <c r="DA31" s="121">
        <f t="shared" si="149"/>
        <v>1187484</v>
      </c>
      <c r="DB31" s="121">
        <f t="shared" si="149"/>
        <v>43662432</v>
      </c>
      <c r="DC31" s="121">
        <f t="shared" si="149"/>
        <v>0</v>
      </c>
      <c r="DD31" s="160"/>
    </row>
    <row r="32" spans="1:113" x14ac:dyDescent="0.2">
      <c r="A32" s="118" t="str">
        <f t="shared" si="150"/>
        <v>2017-18NOVEMBERY63</v>
      </c>
      <c r="B32" s="94" t="str">
        <f t="shared" si="151"/>
        <v>2017-18</v>
      </c>
      <c r="C32" s="35" t="s">
        <v>738</v>
      </c>
      <c r="D32" s="119" t="str">
        <f t="shared" si="184"/>
        <v>Y63</v>
      </c>
      <c r="E32" s="119" t="str">
        <f t="shared" si="184"/>
        <v>North East and Yorkshire</v>
      </c>
      <c r="F32" s="119" t="str">
        <f t="shared" si="132"/>
        <v>Y63</v>
      </c>
      <c r="H32" s="120">
        <f t="shared" si="133"/>
        <v>135482</v>
      </c>
      <c r="I32" s="120">
        <f t="shared" si="133"/>
        <v>94543</v>
      </c>
      <c r="J32" s="120">
        <f t="shared" si="133"/>
        <v>281933</v>
      </c>
      <c r="K32" s="117">
        <f t="shared" si="152"/>
        <v>3</v>
      </c>
      <c r="L32" s="120">
        <f t="shared" si="153"/>
        <v>1</v>
      </c>
      <c r="M32" s="120">
        <f t="shared" si="154"/>
        <v>7</v>
      </c>
      <c r="N32" s="120">
        <f t="shared" si="155"/>
        <v>44</v>
      </c>
      <c r="O32" s="120">
        <f t="shared" si="134"/>
        <v>99021</v>
      </c>
      <c r="P32" s="120">
        <f t="shared" si="134"/>
        <v>11573</v>
      </c>
      <c r="Q32" s="120">
        <f t="shared" si="134"/>
        <v>8701</v>
      </c>
      <c r="R32" s="120">
        <f t="shared" si="134"/>
        <v>49987</v>
      </c>
      <c r="S32" s="120">
        <f t="shared" si="134"/>
        <v>21836</v>
      </c>
      <c r="T32" s="120">
        <f t="shared" si="134"/>
        <v>1617</v>
      </c>
      <c r="U32" s="120">
        <f t="shared" si="134"/>
        <v>5030055</v>
      </c>
      <c r="V32" s="120">
        <f t="shared" si="156"/>
        <v>435</v>
      </c>
      <c r="W32" s="120">
        <f t="shared" si="157"/>
        <v>769</v>
      </c>
      <c r="X32" s="120">
        <f t="shared" si="135"/>
        <v>5305074</v>
      </c>
      <c r="Y32" s="120">
        <f t="shared" si="158"/>
        <v>610</v>
      </c>
      <c r="Z32" s="120">
        <f t="shared" si="159"/>
        <v>1125</v>
      </c>
      <c r="AA32" s="120">
        <f t="shared" si="136"/>
        <v>60677822</v>
      </c>
      <c r="AB32" s="120">
        <f t="shared" si="160"/>
        <v>1214</v>
      </c>
      <c r="AC32" s="120">
        <f t="shared" si="161"/>
        <v>2514</v>
      </c>
      <c r="AD32" s="120">
        <f t="shared" si="137"/>
        <v>86142439</v>
      </c>
      <c r="AE32" s="120">
        <f t="shared" si="162"/>
        <v>3945</v>
      </c>
      <c r="AF32" s="120">
        <f t="shared" si="163"/>
        <v>9122</v>
      </c>
      <c r="AG32" s="120">
        <f t="shared" si="138"/>
        <v>7272059</v>
      </c>
      <c r="AH32" s="120">
        <f t="shared" si="164"/>
        <v>4497</v>
      </c>
      <c r="AI32" s="120">
        <f t="shared" si="165"/>
        <v>11215</v>
      </c>
      <c r="AJ32" s="120">
        <f t="shared" si="139"/>
        <v>6571</v>
      </c>
      <c r="AK32" s="120">
        <f t="shared" si="139"/>
        <v>1539</v>
      </c>
      <c r="AL32" s="120">
        <f t="shared" si="139"/>
        <v>1160</v>
      </c>
      <c r="AM32" s="120">
        <f t="shared" si="139"/>
        <v>7042</v>
      </c>
      <c r="AN32" s="120">
        <f t="shared" si="139"/>
        <v>2666</v>
      </c>
      <c r="AO32" s="120">
        <f t="shared" si="139"/>
        <v>1206</v>
      </c>
      <c r="AP32" s="120">
        <f t="shared" si="139"/>
        <v>2042</v>
      </c>
      <c r="AQ32" s="120">
        <f t="shared" si="139"/>
        <v>60107</v>
      </c>
      <c r="AR32" s="120">
        <f t="shared" si="139"/>
        <v>9904</v>
      </c>
      <c r="AS32" s="120">
        <f t="shared" si="139"/>
        <v>22439</v>
      </c>
      <c r="AT32" s="120">
        <f t="shared" si="140"/>
        <v>92450</v>
      </c>
      <c r="AU32" s="120">
        <f t="shared" si="140"/>
        <v>23907</v>
      </c>
      <c r="AV32" s="120">
        <f t="shared" si="140"/>
        <v>19305</v>
      </c>
      <c r="AW32" s="120">
        <f t="shared" si="140"/>
        <v>17922</v>
      </c>
      <c r="AX32" s="120">
        <f t="shared" si="140"/>
        <v>14700</v>
      </c>
      <c r="AY32" s="120">
        <f t="shared" si="140"/>
        <v>77624</v>
      </c>
      <c r="AZ32" s="120">
        <f t="shared" si="140"/>
        <v>60773</v>
      </c>
      <c r="BA32" s="120">
        <f t="shared" si="140"/>
        <v>40097</v>
      </c>
      <c r="BB32" s="120">
        <f t="shared" si="140"/>
        <v>24840</v>
      </c>
      <c r="BC32" s="120">
        <f t="shared" si="140"/>
        <v>3009</v>
      </c>
      <c r="BD32" s="120">
        <f t="shared" si="140"/>
        <v>1822</v>
      </c>
      <c r="BE32" s="117">
        <f t="shared" si="140"/>
        <v>92</v>
      </c>
      <c r="BF32" s="117">
        <f t="shared" si="140"/>
        <v>34934</v>
      </c>
      <c r="BG32" s="117">
        <f t="shared" si="166"/>
        <v>380</v>
      </c>
      <c r="BH32" s="117">
        <f t="shared" si="167"/>
        <v>630</v>
      </c>
      <c r="BI32" s="117">
        <f t="shared" si="141"/>
        <v>4693</v>
      </c>
      <c r="BJ32" s="117">
        <f t="shared" si="141"/>
        <v>131778</v>
      </c>
      <c r="BK32" s="117">
        <f t="shared" si="168"/>
        <v>28</v>
      </c>
      <c r="BL32" s="117">
        <f t="shared" si="169"/>
        <v>49</v>
      </c>
      <c r="BM32" s="117">
        <f t="shared" si="142"/>
        <v>1365</v>
      </c>
      <c r="BN32" s="117">
        <f t="shared" si="142"/>
        <v>2656</v>
      </c>
      <c r="BO32" s="117">
        <f t="shared" si="142"/>
        <v>664</v>
      </c>
      <c r="BP32" s="117">
        <f t="shared" si="142"/>
        <v>65</v>
      </c>
      <c r="BQ32" s="117">
        <f t="shared" si="142"/>
        <v>2627</v>
      </c>
      <c r="BR32" s="117">
        <f t="shared" si="142"/>
        <v>17829806</v>
      </c>
      <c r="BS32" s="117">
        <f t="shared" si="170"/>
        <v>6713</v>
      </c>
      <c r="BT32" s="117">
        <f t="shared" si="171"/>
        <v>15953</v>
      </c>
      <c r="BU32" s="117">
        <f t="shared" si="143"/>
        <v>5336924</v>
      </c>
      <c r="BV32" s="117">
        <f t="shared" si="172"/>
        <v>8038</v>
      </c>
      <c r="BW32" s="117">
        <f t="shared" si="173"/>
        <v>19579</v>
      </c>
      <c r="BX32" s="117">
        <f t="shared" si="144"/>
        <v>423108</v>
      </c>
      <c r="BY32" s="117">
        <f t="shared" si="174"/>
        <v>6509</v>
      </c>
      <c r="BZ32" s="117">
        <f t="shared" si="175"/>
        <v>13966</v>
      </c>
      <c r="CA32" s="117">
        <f t="shared" si="145"/>
        <v>24660843</v>
      </c>
      <c r="CB32" s="117">
        <f t="shared" si="176"/>
        <v>9387</v>
      </c>
      <c r="CC32" s="121">
        <f t="shared" si="177"/>
        <v>21564</v>
      </c>
      <c r="CD32" s="121">
        <f t="shared" si="146"/>
        <v>0</v>
      </c>
      <c r="CE32" s="121">
        <f t="shared" si="146"/>
        <v>0</v>
      </c>
      <c r="CF32" s="117" t="str">
        <f t="shared" si="178"/>
        <v>-</v>
      </c>
      <c r="CG32" s="117" t="str">
        <f t="shared" si="179"/>
        <v>-</v>
      </c>
      <c r="CH32" s="121">
        <f t="shared" si="147"/>
        <v>0</v>
      </c>
      <c r="CI32" s="120">
        <f t="shared" si="180"/>
        <v>0</v>
      </c>
      <c r="CJ32" s="121">
        <f t="shared" si="148"/>
        <v>11</v>
      </c>
      <c r="CK32" s="157">
        <f t="shared" si="181"/>
        <v>2017</v>
      </c>
      <c r="CL32" s="158">
        <f t="shared" si="182"/>
        <v>43040</v>
      </c>
      <c r="CM32" s="159">
        <f t="shared" si="183"/>
        <v>30</v>
      </c>
      <c r="CN32" s="121">
        <f t="shared" si="149"/>
        <v>94543</v>
      </c>
      <c r="CO32" s="121">
        <f t="shared" si="149"/>
        <v>0</v>
      </c>
      <c r="CP32" s="121">
        <f t="shared" si="149"/>
        <v>659091</v>
      </c>
      <c r="CQ32" s="121">
        <f t="shared" si="149"/>
        <v>4184282</v>
      </c>
      <c r="CR32" s="121">
        <f t="shared" si="149"/>
        <v>8901540</v>
      </c>
      <c r="CS32" s="121">
        <f t="shared" si="149"/>
        <v>9788310</v>
      </c>
      <c r="CT32" s="121">
        <f t="shared" si="149"/>
        <v>125684931</v>
      </c>
      <c r="CU32" s="121">
        <f t="shared" si="149"/>
        <v>199190132</v>
      </c>
      <c r="CV32" s="121">
        <f t="shared" si="149"/>
        <v>18135278</v>
      </c>
      <c r="CW32" s="121">
        <f t="shared" si="149"/>
        <v>57960</v>
      </c>
      <c r="CX32" s="121">
        <f t="shared" si="149"/>
        <v>230339</v>
      </c>
      <c r="CY32" s="121">
        <f t="shared" si="149"/>
        <v>42370696</v>
      </c>
      <c r="CZ32" s="121">
        <f t="shared" si="149"/>
        <v>13000253</v>
      </c>
      <c r="DA32" s="121">
        <f t="shared" si="149"/>
        <v>907790</v>
      </c>
      <c r="DB32" s="121">
        <f t="shared" si="149"/>
        <v>56649049</v>
      </c>
      <c r="DC32" s="121">
        <f t="shared" si="149"/>
        <v>0</v>
      </c>
      <c r="DD32" s="160"/>
    </row>
    <row r="33" spans="1:108" x14ac:dyDescent="0.2">
      <c r="A33" s="118" t="str">
        <f t="shared" si="150"/>
        <v>2017-18DECEMBERY63</v>
      </c>
      <c r="B33" s="94" t="str">
        <f t="shared" si="151"/>
        <v>2017-18</v>
      </c>
      <c r="C33" s="35" t="s">
        <v>745</v>
      </c>
      <c r="D33" s="119" t="str">
        <f t="shared" si="184"/>
        <v>Y63</v>
      </c>
      <c r="E33" s="119" t="str">
        <f t="shared" si="184"/>
        <v>North East and Yorkshire</v>
      </c>
      <c r="F33" s="119" t="str">
        <f t="shared" si="132"/>
        <v>Y63</v>
      </c>
      <c r="H33" s="120">
        <f t="shared" si="133"/>
        <v>150652</v>
      </c>
      <c r="I33" s="120">
        <f t="shared" si="133"/>
        <v>104958</v>
      </c>
      <c r="J33" s="120">
        <f t="shared" si="133"/>
        <v>451580</v>
      </c>
      <c r="K33" s="117">
        <f t="shared" si="152"/>
        <v>4</v>
      </c>
      <c r="L33" s="120">
        <f t="shared" si="153"/>
        <v>1</v>
      </c>
      <c r="M33" s="120">
        <f t="shared" si="154"/>
        <v>26</v>
      </c>
      <c r="N33" s="120">
        <f t="shared" si="155"/>
        <v>84</v>
      </c>
      <c r="O33" s="120">
        <f t="shared" si="134"/>
        <v>108695</v>
      </c>
      <c r="P33" s="120">
        <f t="shared" si="134"/>
        <v>12764</v>
      </c>
      <c r="Q33" s="120">
        <f t="shared" si="134"/>
        <v>8978</v>
      </c>
      <c r="R33" s="120">
        <f t="shared" si="134"/>
        <v>59652</v>
      </c>
      <c r="S33" s="120">
        <f t="shared" si="134"/>
        <v>19741</v>
      </c>
      <c r="T33" s="120">
        <f t="shared" si="134"/>
        <v>1498</v>
      </c>
      <c r="U33" s="120">
        <f t="shared" si="134"/>
        <v>6048796</v>
      </c>
      <c r="V33" s="120">
        <f t="shared" si="156"/>
        <v>474</v>
      </c>
      <c r="W33" s="120">
        <f t="shared" si="157"/>
        <v>827</v>
      </c>
      <c r="X33" s="120">
        <f t="shared" si="135"/>
        <v>6145318</v>
      </c>
      <c r="Y33" s="120">
        <f t="shared" si="158"/>
        <v>684</v>
      </c>
      <c r="Z33" s="120">
        <f t="shared" si="159"/>
        <v>1242</v>
      </c>
      <c r="AA33" s="120">
        <f t="shared" si="136"/>
        <v>98938940</v>
      </c>
      <c r="AB33" s="120">
        <f t="shared" si="160"/>
        <v>1659</v>
      </c>
      <c r="AC33" s="120">
        <f t="shared" si="161"/>
        <v>3525</v>
      </c>
      <c r="AD33" s="120">
        <f t="shared" si="137"/>
        <v>114387689</v>
      </c>
      <c r="AE33" s="120">
        <f t="shared" si="162"/>
        <v>5794</v>
      </c>
      <c r="AF33" s="120">
        <f t="shared" si="163"/>
        <v>13458</v>
      </c>
      <c r="AG33" s="120">
        <f t="shared" si="138"/>
        <v>9457637</v>
      </c>
      <c r="AH33" s="120">
        <f t="shared" si="164"/>
        <v>6314</v>
      </c>
      <c r="AI33" s="120">
        <f t="shared" si="165"/>
        <v>15625</v>
      </c>
      <c r="AJ33" s="120">
        <f t="shared" si="139"/>
        <v>8868</v>
      </c>
      <c r="AK33" s="120">
        <f t="shared" si="139"/>
        <v>1264</v>
      </c>
      <c r="AL33" s="120">
        <f t="shared" si="139"/>
        <v>2338</v>
      </c>
      <c r="AM33" s="120">
        <f t="shared" si="139"/>
        <v>8025</v>
      </c>
      <c r="AN33" s="120">
        <f t="shared" si="139"/>
        <v>1742</v>
      </c>
      <c r="AO33" s="120">
        <f t="shared" si="139"/>
        <v>3524</v>
      </c>
      <c r="AP33" s="120">
        <f t="shared" si="139"/>
        <v>2141</v>
      </c>
      <c r="AQ33" s="120">
        <f t="shared" si="139"/>
        <v>64000</v>
      </c>
      <c r="AR33" s="120">
        <f t="shared" si="139"/>
        <v>9872</v>
      </c>
      <c r="AS33" s="120">
        <f t="shared" si="139"/>
        <v>25955</v>
      </c>
      <c r="AT33" s="120">
        <f t="shared" si="140"/>
        <v>99827</v>
      </c>
      <c r="AU33" s="120">
        <f t="shared" si="140"/>
        <v>27632</v>
      </c>
      <c r="AV33" s="120">
        <f t="shared" si="140"/>
        <v>21427</v>
      </c>
      <c r="AW33" s="120">
        <f t="shared" si="140"/>
        <v>19357</v>
      </c>
      <c r="AX33" s="120">
        <f t="shared" si="140"/>
        <v>15189</v>
      </c>
      <c r="AY33" s="120">
        <f t="shared" si="140"/>
        <v>91191</v>
      </c>
      <c r="AZ33" s="120">
        <f t="shared" si="140"/>
        <v>71417</v>
      </c>
      <c r="BA33" s="120">
        <f t="shared" si="140"/>
        <v>36876</v>
      </c>
      <c r="BB33" s="120">
        <f t="shared" si="140"/>
        <v>22624</v>
      </c>
      <c r="BC33" s="120">
        <f t="shared" si="140"/>
        <v>2913</v>
      </c>
      <c r="BD33" s="120">
        <f t="shared" si="140"/>
        <v>1698</v>
      </c>
      <c r="BE33" s="117">
        <f t="shared" si="140"/>
        <v>118</v>
      </c>
      <c r="BF33" s="117">
        <f t="shared" si="140"/>
        <v>50365</v>
      </c>
      <c r="BG33" s="117">
        <f t="shared" si="166"/>
        <v>427</v>
      </c>
      <c r="BH33" s="117">
        <f t="shared" si="167"/>
        <v>705</v>
      </c>
      <c r="BI33" s="117">
        <f t="shared" si="141"/>
        <v>6239</v>
      </c>
      <c r="BJ33" s="117">
        <f t="shared" si="141"/>
        <v>198359</v>
      </c>
      <c r="BK33" s="117">
        <f t="shared" si="168"/>
        <v>32</v>
      </c>
      <c r="BL33" s="117">
        <f t="shared" si="169"/>
        <v>58</v>
      </c>
      <c r="BM33" s="117">
        <f t="shared" si="142"/>
        <v>1374</v>
      </c>
      <c r="BN33" s="117">
        <f t="shared" si="142"/>
        <v>1014</v>
      </c>
      <c r="BO33" s="117">
        <f t="shared" si="142"/>
        <v>427</v>
      </c>
      <c r="BP33" s="117">
        <f t="shared" si="142"/>
        <v>63</v>
      </c>
      <c r="BQ33" s="117">
        <f t="shared" si="142"/>
        <v>3180</v>
      </c>
      <c r="BR33" s="117">
        <f t="shared" si="142"/>
        <v>7846285</v>
      </c>
      <c r="BS33" s="117">
        <f t="shared" si="170"/>
        <v>7738</v>
      </c>
      <c r="BT33" s="117">
        <f t="shared" si="171"/>
        <v>20618</v>
      </c>
      <c r="BU33" s="117">
        <f t="shared" si="143"/>
        <v>3853705</v>
      </c>
      <c r="BV33" s="117">
        <f t="shared" si="172"/>
        <v>9025</v>
      </c>
      <c r="BW33" s="117">
        <f t="shared" si="173"/>
        <v>23041</v>
      </c>
      <c r="BX33" s="117">
        <f t="shared" si="144"/>
        <v>456853</v>
      </c>
      <c r="BY33" s="117">
        <f t="shared" si="174"/>
        <v>7252</v>
      </c>
      <c r="BZ33" s="117">
        <f t="shared" si="175"/>
        <v>12771</v>
      </c>
      <c r="CA33" s="117">
        <f t="shared" si="145"/>
        <v>35037878</v>
      </c>
      <c r="CB33" s="117">
        <f t="shared" si="176"/>
        <v>11018</v>
      </c>
      <c r="CC33" s="121">
        <f t="shared" si="177"/>
        <v>25571</v>
      </c>
      <c r="CD33" s="121">
        <f t="shared" si="146"/>
        <v>0</v>
      </c>
      <c r="CE33" s="121">
        <f t="shared" si="146"/>
        <v>0</v>
      </c>
      <c r="CF33" s="117" t="str">
        <f t="shared" si="178"/>
        <v>-</v>
      </c>
      <c r="CG33" s="117" t="str">
        <f t="shared" si="179"/>
        <v>-</v>
      </c>
      <c r="CH33" s="121">
        <f t="shared" si="147"/>
        <v>0</v>
      </c>
      <c r="CI33" s="120">
        <f t="shared" si="180"/>
        <v>0</v>
      </c>
      <c r="CJ33" s="121">
        <f t="shared" si="148"/>
        <v>12</v>
      </c>
      <c r="CK33" s="157">
        <f t="shared" si="181"/>
        <v>2017</v>
      </c>
      <c r="CL33" s="158">
        <f t="shared" si="182"/>
        <v>43070</v>
      </c>
      <c r="CM33" s="159">
        <f t="shared" si="183"/>
        <v>31</v>
      </c>
      <c r="CN33" s="121">
        <f t="shared" si="149"/>
        <v>104958</v>
      </c>
      <c r="CO33" s="121">
        <f t="shared" si="149"/>
        <v>0</v>
      </c>
      <c r="CP33" s="121">
        <f t="shared" si="149"/>
        <v>2677682</v>
      </c>
      <c r="CQ33" s="121">
        <f t="shared" si="149"/>
        <v>8777636</v>
      </c>
      <c r="CR33" s="121">
        <f t="shared" si="149"/>
        <v>10559861</v>
      </c>
      <c r="CS33" s="121">
        <f t="shared" si="149"/>
        <v>11150936</v>
      </c>
      <c r="CT33" s="121">
        <f t="shared" si="149"/>
        <v>210261392</v>
      </c>
      <c r="CU33" s="121">
        <f t="shared" si="149"/>
        <v>265671963</v>
      </c>
      <c r="CV33" s="121">
        <f t="shared" si="149"/>
        <v>23406654</v>
      </c>
      <c r="CW33" s="121">
        <f t="shared" si="149"/>
        <v>83190</v>
      </c>
      <c r="CX33" s="121">
        <f t="shared" si="149"/>
        <v>362116</v>
      </c>
      <c r="CY33" s="121">
        <f t="shared" si="149"/>
        <v>20906886</v>
      </c>
      <c r="CZ33" s="121">
        <f t="shared" si="149"/>
        <v>9838480</v>
      </c>
      <c r="DA33" s="121">
        <f t="shared" si="149"/>
        <v>804573</v>
      </c>
      <c r="DB33" s="121">
        <f t="shared" si="149"/>
        <v>81314190</v>
      </c>
      <c r="DC33" s="121">
        <f t="shared" si="149"/>
        <v>0</v>
      </c>
      <c r="DD33" s="160"/>
    </row>
    <row r="34" spans="1:108" x14ac:dyDescent="0.2">
      <c r="A34" s="118" t="str">
        <f t="shared" si="150"/>
        <v>2017-18JANUARYY63</v>
      </c>
      <c r="B34" s="94" t="str">
        <f t="shared" si="151"/>
        <v>2017-18</v>
      </c>
      <c r="C34" s="35" t="s">
        <v>783</v>
      </c>
      <c r="D34" s="119" t="str">
        <f t="shared" si="184"/>
        <v>Y63</v>
      </c>
      <c r="E34" s="119" t="str">
        <f t="shared" si="184"/>
        <v>North East and Yorkshire</v>
      </c>
      <c r="F34" s="119" t="str">
        <f t="shared" si="132"/>
        <v>Y63</v>
      </c>
      <c r="H34" s="120">
        <f t="shared" si="133"/>
        <v>121985</v>
      </c>
      <c r="I34" s="120">
        <f t="shared" si="133"/>
        <v>83656</v>
      </c>
      <c r="J34" s="120">
        <f t="shared" si="133"/>
        <v>302603</v>
      </c>
      <c r="K34" s="117">
        <f t="shared" si="152"/>
        <v>4</v>
      </c>
      <c r="L34" s="120">
        <f t="shared" si="153"/>
        <v>1</v>
      </c>
      <c r="M34" s="120">
        <f t="shared" si="154"/>
        <v>13</v>
      </c>
      <c r="N34" s="120">
        <f t="shared" si="155"/>
        <v>52</v>
      </c>
      <c r="O34" s="120">
        <f t="shared" si="134"/>
        <v>102710</v>
      </c>
      <c r="P34" s="120">
        <f t="shared" si="134"/>
        <v>11161</v>
      </c>
      <c r="Q34" s="120">
        <f t="shared" si="134"/>
        <v>7824</v>
      </c>
      <c r="R34" s="120">
        <f t="shared" si="134"/>
        <v>56120</v>
      </c>
      <c r="S34" s="120">
        <f t="shared" si="134"/>
        <v>20043</v>
      </c>
      <c r="T34" s="120">
        <f t="shared" si="134"/>
        <v>1310</v>
      </c>
      <c r="U34" s="120">
        <f t="shared" si="134"/>
        <v>5228799</v>
      </c>
      <c r="V34" s="120">
        <f t="shared" si="156"/>
        <v>468</v>
      </c>
      <c r="W34" s="120">
        <f t="shared" si="157"/>
        <v>802</v>
      </c>
      <c r="X34" s="120">
        <f t="shared" si="135"/>
        <v>5309032</v>
      </c>
      <c r="Y34" s="120">
        <f t="shared" si="158"/>
        <v>679</v>
      </c>
      <c r="Z34" s="120">
        <f t="shared" si="159"/>
        <v>1216</v>
      </c>
      <c r="AA34" s="120">
        <f t="shared" si="136"/>
        <v>86715904</v>
      </c>
      <c r="AB34" s="120">
        <f t="shared" si="160"/>
        <v>1545</v>
      </c>
      <c r="AC34" s="120">
        <f t="shared" si="161"/>
        <v>3358</v>
      </c>
      <c r="AD34" s="120">
        <f t="shared" si="137"/>
        <v>88512221</v>
      </c>
      <c r="AE34" s="120">
        <f t="shared" si="162"/>
        <v>4416</v>
      </c>
      <c r="AF34" s="120">
        <f t="shared" si="163"/>
        <v>10382</v>
      </c>
      <c r="AG34" s="120">
        <f t="shared" si="138"/>
        <v>6545147</v>
      </c>
      <c r="AH34" s="120">
        <f t="shared" si="164"/>
        <v>4996</v>
      </c>
      <c r="AI34" s="120">
        <f t="shared" si="165"/>
        <v>12758</v>
      </c>
      <c r="AJ34" s="120">
        <f t="shared" si="139"/>
        <v>7142</v>
      </c>
      <c r="AK34" s="120">
        <f t="shared" si="139"/>
        <v>759</v>
      </c>
      <c r="AL34" s="120">
        <f t="shared" si="139"/>
        <v>1847</v>
      </c>
      <c r="AM34" s="120">
        <f t="shared" si="139"/>
        <v>9182</v>
      </c>
      <c r="AN34" s="120">
        <f t="shared" si="139"/>
        <v>440</v>
      </c>
      <c r="AO34" s="120">
        <f t="shared" si="139"/>
        <v>4096</v>
      </c>
      <c r="AP34" s="120">
        <f t="shared" si="139"/>
        <v>40</v>
      </c>
      <c r="AQ34" s="120">
        <f t="shared" si="139"/>
        <v>60775</v>
      </c>
      <c r="AR34" s="120">
        <f t="shared" si="139"/>
        <v>10293</v>
      </c>
      <c r="AS34" s="120">
        <f t="shared" si="139"/>
        <v>24500</v>
      </c>
      <c r="AT34" s="120">
        <f t="shared" si="140"/>
        <v>95568</v>
      </c>
      <c r="AU34" s="120">
        <f t="shared" si="140"/>
        <v>24765</v>
      </c>
      <c r="AV34" s="120">
        <f t="shared" si="140"/>
        <v>19033</v>
      </c>
      <c r="AW34" s="120">
        <f t="shared" si="140"/>
        <v>17238</v>
      </c>
      <c r="AX34" s="120">
        <f t="shared" si="140"/>
        <v>13354</v>
      </c>
      <c r="AY34" s="120">
        <f t="shared" si="140"/>
        <v>84896</v>
      </c>
      <c r="AZ34" s="120">
        <f t="shared" si="140"/>
        <v>67410</v>
      </c>
      <c r="BA34" s="120">
        <f t="shared" si="140"/>
        <v>36176</v>
      </c>
      <c r="BB34" s="120">
        <f t="shared" si="140"/>
        <v>22916</v>
      </c>
      <c r="BC34" s="120">
        <f t="shared" si="140"/>
        <v>2526</v>
      </c>
      <c r="BD34" s="120">
        <f t="shared" si="140"/>
        <v>1458</v>
      </c>
      <c r="BE34" s="117">
        <f t="shared" si="140"/>
        <v>119</v>
      </c>
      <c r="BF34" s="117">
        <f t="shared" si="140"/>
        <v>49656</v>
      </c>
      <c r="BG34" s="117">
        <f t="shared" si="166"/>
        <v>417</v>
      </c>
      <c r="BH34" s="117">
        <f t="shared" si="167"/>
        <v>645</v>
      </c>
      <c r="BI34" s="117">
        <f t="shared" si="141"/>
        <v>6026</v>
      </c>
      <c r="BJ34" s="117">
        <f t="shared" si="141"/>
        <v>181387</v>
      </c>
      <c r="BK34" s="117">
        <f t="shared" si="168"/>
        <v>30</v>
      </c>
      <c r="BL34" s="117">
        <f t="shared" si="169"/>
        <v>53</v>
      </c>
      <c r="BM34" s="117">
        <f t="shared" si="142"/>
        <v>1593</v>
      </c>
      <c r="BN34" s="117">
        <f t="shared" si="142"/>
        <v>1199</v>
      </c>
      <c r="BO34" s="117">
        <f t="shared" si="142"/>
        <v>479</v>
      </c>
      <c r="BP34" s="117">
        <f t="shared" si="142"/>
        <v>56</v>
      </c>
      <c r="BQ34" s="117">
        <f t="shared" si="142"/>
        <v>3297</v>
      </c>
      <c r="BR34" s="117">
        <f t="shared" si="142"/>
        <v>6951385</v>
      </c>
      <c r="BS34" s="117">
        <f t="shared" si="170"/>
        <v>5798</v>
      </c>
      <c r="BT34" s="117">
        <f t="shared" si="171"/>
        <v>13936</v>
      </c>
      <c r="BU34" s="117">
        <f t="shared" si="143"/>
        <v>3335501</v>
      </c>
      <c r="BV34" s="117">
        <f t="shared" si="172"/>
        <v>6963</v>
      </c>
      <c r="BW34" s="117">
        <f t="shared" si="173"/>
        <v>14358</v>
      </c>
      <c r="BX34" s="117">
        <f t="shared" si="144"/>
        <v>322931</v>
      </c>
      <c r="BY34" s="117">
        <f t="shared" si="174"/>
        <v>5767</v>
      </c>
      <c r="BZ34" s="117">
        <f t="shared" si="175"/>
        <v>11983</v>
      </c>
      <c r="CA34" s="117">
        <f t="shared" si="145"/>
        <v>28098966</v>
      </c>
      <c r="CB34" s="117">
        <f t="shared" si="176"/>
        <v>8523</v>
      </c>
      <c r="CC34" s="121">
        <f t="shared" si="177"/>
        <v>19365</v>
      </c>
      <c r="CD34" s="121">
        <f t="shared" si="146"/>
        <v>0</v>
      </c>
      <c r="CE34" s="121">
        <f t="shared" si="146"/>
        <v>0</v>
      </c>
      <c r="CF34" s="117" t="str">
        <f t="shared" si="178"/>
        <v>-</v>
      </c>
      <c r="CG34" s="117" t="str">
        <f t="shared" si="179"/>
        <v>-</v>
      </c>
      <c r="CH34" s="121">
        <f t="shared" si="147"/>
        <v>0</v>
      </c>
      <c r="CI34" s="120">
        <f t="shared" si="180"/>
        <v>0</v>
      </c>
      <c r="CJ34" s="121">
        <f t="shared" si="148"/>
        <v>1</v>
      </c>
      <c r="CK34" s="157">
        <f t="shared" si="181"/>
        <v>2018</v>
      </c>
      <c r="CL34" s="158">
        <f t="shared" si="182"/>
        <v>43101</v>
      </c>
      <c r="CM34" s="159">
        <f t="shared" si="183"/>
        <v>31</v>
      </c>
      <c r="CN34" s="121">
        <f t="shared" si="149"/>
        <v>83656</v>
      </c>
      <c r="CO34" s="121">
        <f t="shared" si="149"/>
        <v>0</v>
      </c>
      <c r="CP34" s="121">
        <f t="shared" si="149"/>
        <v>1118980</v>
      </c>
      <c r="CQ34" s="121">
        <f t="shared" si="149"/>
        <v>4326768</v>
      </c>
      <c r="CR34" s="121">
        <f t="shared" si="149"/>
        <v>8956068</v>
      </c>
      <c r="CS34" s="121">
        <f t="shared" si="149"/>
        <v>9515385</v>
      </c>
      <c r="CT34" s="121">
        <f t="shared" si="149"/>
        <v>188430776</v>
      </c>
      <c r="CU34" s="121">
        <f t="shared" si="149"/>
        <v>208095138</v>
      </c>
      <c r="CV34" s="121">
        <f t="shared" si="149"/>
        <v>16713005</v>
      </c>
      <c r="CW34" s="121">
        <f t="shared" si="149"/>
        <v>76755</v>
      </c>
      <c r="CX34" s="121">
        <f t="shared" si="149"/>
        <v>322028</v>
      </c>
      <c r="CY34" s="121">
        <f t="shared" si="149"/>
        <v>16709740</v>
      </c>
      <c r="CZ34" s="121">
        <f t="shared" si="149"/>
        <v>6877643</v>
      </c>
      <c r="DA34" s="121">
        <f t="shared" si="149"/>
        <v>671048</v>
      </c>
      <c r="DB34" s="121">
        <f t="shared" si="149"/>
        <v>63848052</v>
      </c>
      <c r="DC34" s="121">
        <f t="shared" si="149"/>
        <v>0</v>
      </c>
      <c r="DD34" s="160"/>
    </row>
    <row r="35" spans="1:108" x14ac:dyDescent="0.2">
      <c r="A35" s="118" t="str">
        <f t="shared" ref="A35:A36" si="185">B35&amp;C35&amp;D35</f>
        <v>2017-18FEBRUARYY63</v>
      </c>
      <c r="B35" s="94" t="str">
        <f t="shared" si="151"/>
        <v>2017-18</v>
      </c>
      <c r="C35" s="35" t="s">
        <v>787</v>
      </c>
      <c r="D35" s="119" t="str">
        <f t="shared" si="184"/>
        <v>Y63</v>
      </c>
      <c r="E35" s="119" t="str">
        <f t="shared" si="184"/>
        <v>North East and Yorkshire</v>
      </c>
      <c r="F35" s="119" t="str">
        <f t="shared" si="132"/>
        <v>Y63</v>
      </c>
      <c r="H35" s="120">
        <f t="shared" si="133"/>
        <v>115458</v>
      </c>
      <c r="I35" s="120">
        <f t="shared" si="133"/>
        <v>83034</v>
      </c>
      <c r="J35" s="120">
        <f t="shared" si="133"/>
        <v>296132</v>
      </c>
      <c r="K35" s="117">
        <f t="shared" si="152"/>
        <v>4</v>
      </c>
      <c r="L35" s="120">
        <f t="shared" si="153"/>
        <v>1</v>
      </c>
      <c r="M35" s="120">
        <f t="shared" si="154"/>
        <v>14</v>
      </c>
      <c r="N35" s="120">
        <f t="shared" si="155"/>
        <v>52</v>
      </c>
      <c r="O35" s="120">
        <f t="shared" si="134"/>
        <v>91341</v>
      </c>
      <c r="P35" s="120">
        <f t="shared" si="134"/>
        <v>8918</v>
      </c>
      <c r="Q35" s="120">
        <f t="shared" si="134"/>
        <v>6227</v>
      </c>
      <c r="R35" s="120">
        <f t="shared" si="134"/>
        <v>50281</v>
      </c>
      <c r="S35" s="120">
        <f t="shared" si="134"/>
        <v>19436</v>
      </c>
      <c r="T35" s="120">
        <f t="shared" si="134"/>
        <v>1094</v>
      </c>
      <c r="U35" s="120">
        <f t="shared" si="134"/>
        <v>4153727</v>
      </c>
      <c r="V35" s="120">
        <f t="shared" si="156"/>
        <v>466</v>
      </c>
      <c r="W35" s="120">
        <f t="shared" si="157"/>
        <v>796</v>
      </c>
      <c r="X35" s="120">
        <f t="shared" si="135"/>
        <v>4139461</v>
      </c>
      <c r="Y35" s="120">
        <f t="shared" si="158"/>
        <v>665</v>
      </c>
      <c r="Z35" s="120">
        <f t="shared" si="159"/>
        <v>1175</v>
      </c>
      <c r="AA35" s="120">
        <f t="shared" si="136"/>
        <v>70842399</v>
      </c>
      <c r="AB35" s="120">
        <f t="shared" si="160"/>
        <v>1409</v>
      </c>
      <c r="AC35" s="120">
        <f t="shared" si="161"/>
        <v>3031</v>
      </c>
      <c r="AD35" s="120">
        <f t="shared" si="137"/>
        <v>76903252</v>
      </c>
      <c r="AE35" s="120">
        <f t="shared" si="162"/>
        <v>3957</v>
      </c>
      <c r="AF35" s="120">
        <f t="shared" si="163"/>
        <v>9281</v>
      </c>
      <c r="AG35" s="120">
        <f t="shared" si="138"/>
        <v>5337559</v>
      </c>
      <c r="AH35" s="120">
        <f t="shared" si="164"/>
        <v>4879</v>
      </c>
      <c r="AI35" s="120">
        <f t="shared" si="165"/>
        <v>12094</v>
      </c>
      <c r="AJ35" s="120">
        <f t="shared" si="139"/>
        <v>5925</v>
      </c>
      <c r="AK35" s="120">
        <f t="shared" si="139"/>
        <v>629</v>
      </c>
      <c r="AL35" s="120">
        <f t="shared" si="139"/>
        <v>1614</v>
      </c>
      <c r="AM35" s="120">
        <f t="shared" si="139"/>
        <v>3417</v>
      </c>
      <c r="AN35" s="120">
        <f t="shared" si="139"/>
        <v>291</v>
      </c>
      <c r="AO35" s="120">
        <f t="shared" si="139"/>
        <v>3391</v>
      </c>
      <c r="AP35" s="120">
        <f t="shared" si="139"/>
        <v>0</v>
      </c>
      <c r="AQ35" s="120">
        <f t="shared" si="139"/>
        <v>54717</v>
      </c>
      <c r="AR35" s="120">
        <f t="shared" si="139"/>
        <v>9249</v>
      </c>
      <c r="AS35" s="120">
        <f t="shared" si="139"/>
        <v>21450</v>
      </c>
      <c r="AT35" s="120">
        <f t="shared" si="140"/>
        <v>85416</v>
      </c>
      <c r="AU35" s="120">
        <f t="shared" si="140"/>
        <v>19936</v>
      </c>
      <c r="AV35" s="120">
        <f t="shared" si="140"/>
        <v>15293</v>
      </c>
      <c r="AW35" s="120">
        <f t="shared" si="140"/>
        <v>13767</v>
      </c>
      <c r="AX35" s="120">
        <f t="shared" si="140"/>
        <v>10706</v>
      </c>
      <c r="AY35" s="120">
        <f t="shared" si="140"/>
        <v>78117</v>
      </c>
      <c r="AZ35" s="120">
        <f t="shared" si="140"/>
        <v>22961</v>
      </c>
      <c r="BA35" s="120">
        <f t="shared" si="140"/>
        <v>34907</v>
      </c>
      <c r="BB35" s="120">
        <f t="shared" si="140"/>
        <v>22003</v>
      </c>
      <c r="BC35" s="120">
        <f t="shared" si="140"/>
        <v>2116</v>
      </c>
      <c r="BD35" s="120">
        <f t="shared" si="140"/>
        <v>1225</v>
      </c>
      <c r="BE35" s="117">
        <f t="shared" si="140"/>
        <v>88</v>
      </c>
      <c r="BF35" s="117">
        <f t="shared" si="140"/>
        <v>34550</v>
      </c>
      <c r="BG35" s="117">
        <f t="shared" si="166"/>
        <v>393</v>
      </c>
      <c r="BH35" s="117">
        <f t="shared" si="167"/>
        <v>593</v>
      </c>
      <c r="BI35" s="117">
        <f t="shared" si="141"/>
        <v>4874</v>
      </c>
      <c r="BJ35" s="117">
        <f t="shared" si="141"/>
        <v>149285</v>
      </c>
      <c r="BK35" s="117">
        <f t="shared" si="168"/>
        <v>31</v>
      </c>
      <c r="BL35" s="117">
        <f t="shared" si="169"/>
        <v>54</v>
      </c>
      <c r="BM35" s="117">
        <f t="shared" si="142"/>
        <v>1450</v>
      </c>
      <c r="BN35" s="117">
        <f t="shared" si="142"/>
        <v>911</v>
      </c>
      <c r="BO35" s="117">
        <f t="shared" si="142"/>
        <v>410</v>
      </c>
      <c r="BP35" s="117">
        <f t="shared" si="142"/>
        <v>56</v>
      </c>
      <c r="BQ35" s="117">
        <f t="shared" si="142"/>
        <v>2597</v>
      </c>
      <c r="BR35" s="117">
        <f t="shared" si="142"/>
        <v>5481970</v>
      </c>
      <c r="BS35" s="117">
        <f t="shared" si="170"/>
        <v>6018</v>
      </c>
      <c r="BT35" s="117">
        <f t="shared" si="171"/>
        <v>14195</v>
      </c>
      <c r="BU35" s="117">
        <f t="shared" si="143"/>
        <v>2739595</v>
      </c>
      <c r="BV35" s="117">
        <f t="shared" si="172"/>
        <v>6682</v>
      </c>
      <c r="BW35" s="117">
        <f t="shared" si="173"/>
        <v>14767</v>
      </c>
      <c r="BX35" s="117">
        <f t="shared" si="144"/>
        <v>392574</v>
      </c>
      <c r="BY35" s="117">
        <f t="shared" si="174"/>
        <v>7010</v>
      </c>
      <c r="BZ35" s="117">
        <f t="shared" si="175"/>
        <v>14198</v>
      </c>
      <c r="CA35" s="117">
        <f t="shared" si="145"/>
        <v>22454152</v>
      </c>
      <c r="CB35" s="117">
        <f t="shared" si="176"/>
        <v>8646</v>
      </c>
      <c r="CC35" s="121">
        <f t="shared" si="177"/>
        <v>19960</v>
      </c>
      <c r="CD35" s="121">
        <f t="shared" si="146"/>
        <v>0</v>
      </c>
      <c r="CE35" s="121">
        <f t="shared" si="146"/>
        <v>0</v>
      </c>
      <c r="CF35" s="117" t="str">
        <f t="shared" si="178"/>
        <v>-</v>
      </c>
      <c r="CG35" s="117" t="str">
        <f t="shared" si="179"/>
        <v>-</v>
      </c>
      <c r="CH35" s="121">
        <f t="shared" si="147"/>
        <v>0</v>
      </c>
      <c r="CI35" s="120">
        <f t="shared" si="180"/>
        <v>0</v>
      </c>
      <c r="CJ35" s="121">
        <f t="shared" si="148"/>
        <v>2</v>
      </c>
      <c r="CK35" s="157">
        <f t="shared" si="181"/>
        <v>2018</v>
      </c>
      <c r="CL35" s="158">
        <f t="shared" si="182"/>
        <v>43132</v>
      </c>
      <c r="CM35" s="159">
        <f t="shared" si="183"/>
        <v>28</v>
      </c>
      <c r="CN35" s="121">
        <f t="shared" si="149"/>
        <v>83034</v>
      </c>
      <c r="CO35" s="121">
        <f t="shared" si="149"/>
        <v>0</v>
      </c>
      <c r="CP35" s="121">
        <f t="shared" si="149"/>
        <v>1197469</v>
      </c>
      <c r="CQ35" s="121">
        <f t="shared" si="149"/>
        <v>4344221</v>
      </c>
      <c r="CR35" s="121">
        <f t="shared" si="149"/>
        <v>7094724</v>
      </c>
      <c r="CS35" s="121">
        <f t="shared" si="149"/>
        <v>7319549</v>
      </c>
      <c r="CT35" s="121">
        <f t="shared" si="149"/>
        <v>152408467</v>
      </c>
      <c r="CU35" s="121">
        <f t="shared" si="149"/>
        <v>180381080</v>
      </c>
      <c r="CV35" s="121">
        <f t="shared" si="149"/>
        <v>13230312</v>
      </c>
      <c r="CW35" s="121">
        <f t="shared" si="149"/>
        <v>52184</v>
      </c>
      <c r="CX35" s="121">
        <f t="shared" si="149"/>
        <v>263562</v>
      </c>
      <c r="CY35" s="121">
        <f t="shared" si="149"/>
        <v>12931401</v>
      </c>
      <c r="CZ35" s="121">
        <f t="shared" si="149"/>
        <v>6054298</v>
      </c>
      <c r="DA35" s="121">
        <f t="shared" si="149"/>
        <v>795088</v>
      </c>
      <c r="DB35" s="121">
        <f t="shared" si="149"/>
        <v>51837145</v>
      </c>
      <c r="DC35" s="121">
        <f t="shared" si="149"/>
        <v>0</v>
      </c>
      <c r="DD35" s="160"/>
    </row>
    <row r="36" spans="1:108" x14ac:dyDescent="0.2">
      <c r="A36" s="118" t="str">
        <f t="shared" si="185"/>
        <v>2017-18MARCHY63</v>
      </c>
      <c r="B36" s="94" t="str">
        <f t="shared" si="151"/>
        <v>2017-18</v>
      </c>
      <c r="C36" s="35" t="s">
        <v>788</v>
      </c>
      <c r="D36" s="119" t="str">
        <f t="shared" si="184"/>
        <v>Y63</v>
      </c>
      <c r="E36" s="119" t="str">
        <f t="shared" si="184"/>
        <v>North East and Yorkshire</v>
      </c>
      <c r="F36" s="119" t="str">
        <f t="shared" si="132"/>
        <v>Y63</v>
      </c>
      <c r="H36" s="120">
        <f t="shared" si="133"/>
        <v>131364</v>
      </c>
      <c r="I36" s="120">
        <f t="shared" si="133"/>
        <v>94748</v>
      </c>
      <c r="J36" s="120">
        <f t="shared" si="133"/>
        <v>441581</v>
      </c>
      <c r="K36" s="117">
        <f t="shared" si="152"/>
        <v>5</v>
      </c>
      <c r="L36" s="120">
        <f t="shared" si="153"/>
        <v>1</v>
      </c>
      <c r="M36" s="120">
        <f t="shared" si="154"/>
        <v>21</v>
      </c>
      <c r="N36" s="120">
        <f t="shared" si="155"/>
        <v>67</v>
      </c>
      <c r="O36" s="120">
        <f t="shared" si="134"/>
        <v>101184</v>
      </c>
      <c r="P36" s="120">
        <f t="shared" si="134"/>
        <v>9631</v>
      </c>
      <c r="Q36" s="120">
        <f t="shared" si="134"/>
        <v>6615</v>
      </c>
      <c r="R36" s="120">
        <f t="shared" si="134"/>
        <v>56259</v>
      </c>
      <c r="S36" s="120">
        <f t="shared" si="134"/>
        <v>20370</v>
      </c>
      <c r="T36" s="120">
        <f t="shared" si="134"/>
        <v>1155</v>
      </c>
      <c r="U36" s="120">
        <f t="shared" si="134"/>
        <v>4533554</v>
      </c>
      <c r="V36" s="120">
        <f t="shared" si="156"/>
        <v>471</v>
      </c>
      <c r="W36" s="120">
        <f t="shared" si="157"/>
        <v>808</v>
      </c>
      <c r="X36" s="120">
        <f t="shared" si="135"/>
        <v>4578643</v>
      </c>
      <c r="Y36" s="120">
        <f t="shared" si="158"/>
        <v>692</v>
      </c>
      <c r="Z36" s="120">
        <f t="shared" si="159"/>
        <v>1231</v>
      </c>
      <c r="AA36" s="120">
        <f t="shared" si="136"/>
        <v>83289870</v>
      </c>
      <c r="AB36" s="120">
        <f t="shared" si="160"/>
        <v>1480</v>
      </c>
      <c r="AC36" s="120">
        <f t="shared" si="161"/>
        <v>3166</v>
      </c>
      <c r="AD36" s="120">
        <f t="shared" si="137"/>
        <v>87684940</v>
      </c>
      <c r="AE36" s="120">
        <f t="shared" si="162"/>
        <v>4305</v>
      </c>
      <c r="AF36" s="120">
        <f t="shared" si="163"/>
        <v>10072</v>
      </c>
      <c r="AG36" s="120">
        <f t="shared" si="138"/>
        <v>5465484</v>
      </c>
      <c r="AH36" s="120">
        <f t="shared" si="164"/>
        <v>4732</v>
      </c>
      <c r="AI36" s="120">
        <f t="shared" si="165"/>
        <v>11391</v>
      </c>
      <c r="AJ36" s="120">
        <f t="shared" si="139"/>
        <v>7151</v>
      </c>
      <c r="AK36" s="120">
        <f t="shared" si="139"/>
        <v>738</v>
      </c>
      <c r="AL36" s="120">
        <f t="shared" si="139"/>
        <v>2094</v>
      </c>
      <c r="AM36" s="120">
        <f t="shared" si="139"/>
        <v>7960</v>
      </c>
      <c r="AN36" s="120">
        <f t="shared" si="139"/>
        <v>580</v>
      </c>
      <c r="AO36" s="120">
        <f t="shared" si="139"/>
        <v>3739</v>
      </c>
      <c r="AP36" s="120">
        <f t="shared" si="139"/>
        <v>2655</v>
      </c>
      <c r="AQ36" s="120">
        <f t="shared" si="139"/>
        <v>59800</v>
      </c>
      <c r="AR36" s="120">
        <f t="shared" si="139"/>
        <v>10641</v>
      </c>
      <c r="AS36" s="120">
        <f t="shared" si="139"/>
        <v>23592</v>
      </c>
      <c r="AT36" s="120">
        <f t="shared" si="140"/>
        <v>94033</v>
      </c>
      <c r="AU36" s="120">
        <f t="shared" si="140"/>
        <v>21293</v>
      </c>
      <c r="AV36" s="120">
        <f t="shared" si="140"/>
        <v>16487</v>
      </c>
      <c r="AW36" s="120">
        <f t="shared" si="140"/>
        <v>14567</v>
      </c>
      <c r="AX36" s="120">
        <f t="shared" si="140"/>
        <v>11439</v>
      </c>
      <c r="AY36" s="120">
        <f t="shared" si="140"/>
        <v>86076</v>
      </c>
      <c r="AZ36" s="120">
        <f t="shared" si="140"/>
        <v>67529</v>
      </c>
      <c r="BA36" s="120">
        <f t="shared" si="140"/>
        <v>36834</v>
      </c>
      <c r="BB36" s="120">
        <f t="shared" si="140"/>
        <v>22971</v>
      </c>
      <c r="BC36" s="120">
        <f t="shared" si="140"/>
        <v>2177</v>
      </c>
      <c r="BD36" s="120">
        <f t="shared" si="140"/>
        <v>1313</v>
      </c>
      <c r="BE36" s="117">
        <f t="shared" si="140"/>
        <v>116</v>
      </c>
      <c r="BF36" s="117">
        <f t="shared" si="140"/>
        <v>49060</v>
      </c>
      <c r="BG36" s="117">
        <f t="shared" si="166"/>
        <v>423</v>
      </c>
      <c r="BH36" s="117">
        <f t="shared" si="167"/>
        <v>738</v>
      </c>
      <c r="BI36" s="117">
        <f t="shared" si="141"/>
        <v>5198</v>
      </c>
      <c r="BJ36" s="117">
        <f t="shared" si="141"/>
        <v>163073</v>
      </c>
      <c r="BK36" s="117">
        <f t="shared" si="168"/>
        <v>31</v>
      </c>
      <c r="BL36" s="117">
        <f t="shared" si="169"/>
        <v>55</v>
      </c>
      <c r="BM36" s="117">
        <f t="shared" si="142"/>
        <v>1752</v>
      </c>
      <c r="BN36" s="117">
        <f t="shared" si="142"/>
        <v>880</v>
      </c>
      <c r="BO36" s="117">
        <f t="shared" si="142"/>
        <v>432</v>
      </c>
      <c r="BP36" s="117">
        <f t="shared" si="142"/>
        <v>62</v>
      </c>
      <c r="BQ36" s="117">
        <f t="shared" si="142"/>
        <v>3211</v>
      </c>
      <c r="BR36" s="117">
        <f t="shared" si="142"/>
        <v>4791868</v>
      </c>
      <c r="BS36" s="117">
        <f t="shared" si="170"/>
        <v>5445</v>
      </c>
      <c r="BT36" s="117">
        <f t="shared" si="171"/>
        <v>13691</v>
      </c>
      <c r="BU36" s="117">
        <f t="shared" si="143"/>
        <v>2603155</v>
      </c>
      <c r="BV36" s="117">
        <f t="shared" si="172"/>
        <v>6026</v>
      </c>
      <c r="BW36" s="117">
        <f t="shared" si="173"/>
        <v>13400</v>
      </c>
      <c r="BX36" s="117">
        <f t="shared" si="144"/>
        <v>468339</v>
      </c>
      <c r="BY36" s="117">
        <f t="shared" si="174"/>
        <v>7554</v>
      </c>
      <c r="BZ36" s="117">
        <f t="shared" si="175"/>
        <v>14152</v>
      </c>
      <c r="CA36" s="117">
        <f t="shared" si="145"/>
        <v>31792864</v>
      </c>
      <c r="CB36" s="117">
        <f t="shared" si="176"/>
        <v>9901</v>
      </c>
      <c r="CC36" s="121">
        <f t="shared" si="177"/>
        <v>23464</v>
      </c>
      <c r="CD36" s="121">
        <f t="shared" si="146"/>
        <v>0</v>
      </c>
      <c r="CE36" s="121">
        <f t="shared" si="146"/>
        <v>0</v>
      </c>
      <c r="CF36" s="117" t="str">
        <f t="shared" si="178"/>
        <v>-</v>
      </c>
      <c r="CG36" s="117" t="str">
        <f t="shared" si="179"/>
        <v>-</v>
      </c>
      <c r="CH36" s="121">
        <f t="shared" si="147"/>
        <v>0</v>
      </c>
      <c r="CI36" s="120">
        <f t="shared" si="180"/>
        <v>0</v>
      </c>
      <c r="CJ36" s="121">
        <f t="shared" si="148"/>
        <v>3</v>
      </c>
      <c r="CK36" s="157">
        <f t="shared" si="181"/>
        <v>2018</v>
      </c>
      <c r="CL36" s="158">
        <f t="shared" si="182"/>
        <v>43160</v>
      </c>
      <c r="CM36" s="159">
        <f t="shared" si="183"/>
        <v>31</v>
      </c>
      <c r="CN36" s="121">
        <f t="shared" si="149"/>
        <v>94748</v>
      </c>
      <c r="CO36" s="121">
        <f t="shared" si="149"/>
        <v>0</v>
      </c>
      <c r="CP36" s="121">
        <f t="shared" si="149"/>
        <v>1959602</v>
      </c>
      <c r="CQ36" s="121">
        <f t="shared" si="149"/>
        <v>6383556</v>
      </c>
      <c r="CR36" s="121">
        <f t="shared" si="149"/>
        <v>7782300</v>
      </c>
      <c r="CS36" s="121">
        <f t="shared" si="149"/>
        <v>8140545</v>
      </c>
      <c r="CT36" s="121">
        <f t="shared" si="149"/>
        <v>178098366</v>
      </c>
      <c r="CU36" s="121">
        <f t="shared" si="149"/>
        <v>205164702</v>
      </c>
      <c r="CV36" s="121">
        <f t="shared" si="149"/>
        <v>13156590</v>
      </c>
      <c r="CW36" s="121">
        <f t="shared" si="149"/>
        <v>85608</v>
      </c>
      <c r="CX36" s="121">
        <f t="shared" si="149"/>
        <v>284244</v>
      </c>
      <c r="CY36" s="121">
        <f t="shared" si="149"/>
        <v>12048511</v>
      </c>
      <c r="CZ36" s="121">
        <f t="shared" si="149"/>
        <v>5789008</v>
      </c>
      <c r="DA36" s="121">
        <f t="shared" si="149"/>
        <v>877424</v>
      </c>
      <c r="DB36" s="121">
        <f t="shared" si="149"/>
        <v>75341515</v>
      </c>
      <c r="DC36" s="121">
        <f t="shared" si="149"/>
        <v>0</v>
      </c>
      <c r="DD36" s="160"/>
    </row>
    <row r="37" spans="1:108" x14ac:dyDescent="0.2">
      <c r="A37" s="118" t="str">
        <f t="shared" ref="A37" si="186">B37&amp;C37&amp;D37</f>
        <v>2018-19APRILY63</v>
      </c>
      <c r="B37" s="94" t="str">
        <f t="shared" si="151"/>
        <v>2018-19</v>
      </c>
      <c r="C37" s="35" t="s">
        <v>790</v>
      </c>
      <c r="D37" s="119" t="str">
        <f t="shared" si="184"/>
        <v>Y63</v>
      </c>
      <c r="E37" s="119" t="str">
        <f t="shared" si="184"/>
        <v>North East and Yorkshire</v>
      </c>
      <c r="F37" s="119" t="str">
        <f t="shared" ref="F37:F42" si="187">D37</f>
        <v>Y63</v>
      </c>
      <c r="H37" s="120">
        <f t="shared" si="133"/>
        <v>118908</v>
      </c>
      <c r="I37" s="120">
        <f t="shared" si="133"/>
        <v>84450</v>
      </c>
      <c r="J37" s="120">
        <f t="shared" si="133"/>
        <v>215112</v>
      </c>
      <c r="K37" s="117">
        <f t="shared" si="152"/>
        <v>3</v>
      </c>
      <c r="L37" s="120">
        <f t="shared" si="153"/>
        <v>1</v>
      </c>
      <c r="M37" s="120">
        <f t="shared" si="154"/>
        <v>9</v>
      </c>
      <c r="N37" s="120">
        <f t="shared" si="155"/>
        <v>45</v>
      </c>
      <c r="O37" s="120">
        <f t="shared" si="134"/>
        <v>96152</v>
      </c>
      <c r="P37" s="120">
        <f t="shared" si="134"/>
        <v>8916</v>
      </c>
      <c r="Q37" s="120">
        <f t="shared" si="134"/>
        <v>6133</v>
      </c>
      <c r="R37" s="120">
        <f t="shared" si="134"/>
        <v>52114</v>
      </c>
      <c r="S37" s="120">
        <f t="shared" si="134"/>
        <v>21655</v>
      </c>
      <c r="T37" s="120">
        <f t="shared" si="134"/>
        <v>1276</v>
      </c>
      <c r="U37" s="120">
        <f t="shared" si="134"/>
        <v>4021503</v>
      </c>
      <c r="V37" s="120">
        <f t="shared" si="156"/>
        <v>451</v>
      </c>
      <c r="W37" s="120">
        <f t="shared" si="157"/>
        <v>771</v>
      </c>
      <c r="X37" s="120">
        <f t="shared" si="135"/>
        <v>3974162</v>
      </c>
      <c r="Y37" s="120">
        <f t="shared" si="158"/>
        <v>648</v>
      </c>
      <c r="Z37" s="120">
        <f t="shared" si="159"/>
        <v>1152</v>
      </c>
      <c r="AA37" s="120">
        <f t="shared" si="136"/>
        <v>62427178</v>
      </c>
      <c r="AB37" s="120">
        <f t="shared" si="160"/>
        <v>1198</v>
      </c>
      <c r="AC37" s="120">
        <f t="shared" si="161"/>
        <v>2508</v>
      </c>
      <c r="AD37" s="120">
        <f t="shared" si="137"/>
        <v>68893364</v>
      </c>
      <c r="AE37" s="120">
        <f t="shared" si="162"/>
        <v>3181</v>
      </c>
      <c r="AF37" s="120">
        <f t="shared" si="163"/>
        <v>7424</v>
      </c>
      <c r="AG37" s="120">
        <f t="shared" si="138"/>
        <v>4673339</v>
      </c>
      <c r="AH37" s="120">
        <f t="shared" si="164"/>
        <v>3662</v>
      </c>
      <c r="AI37" s="120">
        <f t="shared" si="165"/>
        <v>8799</v>
      </c>
      <c r="AJ37" s="120">
        <f t="shared" si="139"/>
        <v>5785</v>
      </c>
      <c r="AK37" s="120">
        <f t="shared" si="139"/>
        <v>594</v>
      </c>
      <c r="AL37" s="120">
        <f t="shared" si="139"/>
        <v>1411</v>
      </c>
      <c r="AM37" s="120">
        <f t="shared" si="139"/>
        <v>6421</v>
      </c>
      <c r="AN37" s="120">
        <f t="shared" si="139"/>
        <v>449</v>
      </c>
      <c r="AO37" s="120">
        <f t="shared" si="139"/>
        <v>3331</v>
      </c>
      <c r="AP37" s="120">
        <f t="shared" si="139"/>
        <v>2294</v>
      </c>
      <c r="AQ37" s="120">
        <f t="shared" si="139"/>
        <v>57286</v>
      </c>
      <c r="AR37" s="120">
        <f t="shared" si="139"/>
        <v>10567</v>
      </c>
      <c r="AS37" s="120">
        <f t="shared" si="139"/>
        <v>22514</v>
      </c>
      <c r="AT37" s="120">
        <f t="shared" si="140"/>
        <v>90367</v>
      </c>
      <c r="AU37" s="120">
        <f t="shared" si="140"/>
        <v>19350</v>
      </c>
      <c r="AV37" s="120">
        <f t="shared" si="140"/>
        <v>15161</v>
      </c>
      <c r="AW37" s="120">
        <f t="shared" si="140"/>
        <v>13565</v>
      </c>
      <c r="AX37" s="120">
        <f t="shared" si="140"/>
        <v>10549</v>
      </c>
      <c r="AY37" s="120">
        <f t="shared" si="140"/>
        <v>77287</v>
      </c>
      <c r="AZ37" s="120">
        <f t="shared" si="140"/>
        <v>62082</v>
      </c>
      <c r="BA37" s="120">
        <f t="shared" si="140"/>
        <v>37632</v>
      </c>
      <c r="BB37" s="120">
        <f t="shared" si="140"/>
        <v>23966</v>
      </c>
      <c r="BC37" s="120">
        <f t="shared" si="140"/>
        <v>2266</v>
      </c>
      <c r="BD37" s="120">
        <f t="shared" si="140"/>
        <v>1374</v>
      </c>
      <c r="BE37" s="117">
        <f t="shared" si="140"/>
        <v>73</v>
      </c>
      <c r="BF37" s="117">
        <f t="shared" si="140"/>
        <v>28992</v>
      </c>
      <c r="BG37" s="117">
        <f t="shared" si="166"/>
        <v>397</v>
      </c>
      <c r="BH37" s="117">
        <f t="shared" si="167"/>
        <v>557</v>
      </c>
      <c r="BI37" s="117">
        <f t="shared" si="141"/>
        <v>4329</v>
      </c>
      <c r="BJ37" s="117">
        <f t="shared" si="141"/>
        <v>124583</v>
      </c>
      <c r="BK37" s="117">
        <f t="shared" si="168"/>
        <v>29</v>
      </c>
      <c r="BL37" s="117">
        <f t="shared" si="169"/>
        <v>52</v>
      </c>
      <c r="BM37" s="117">
        <f t="shared" si="142"/>
        <v>1762</v>
      </c>
      <c r="BN37" s="117">
        <f t="shared" si="142"/>
        <v>1101</v>
      </c>
      <c r="BO37" s="117">
        <f t="shared" si="142"/>
        <v>477</v>
      </c>
      <c r="BP37" s="117">
        <f t="shared" si="142"/>
        <v>68</v>
      </c>
      <c r="BQ37" s="117">
        <f t="shared" si="142"/>
        <v>2897</v>
      </c>
      <c r="BR37" s="117">
        <f t="shared" si="142"/>
        <v>4946040</v>
      </c>
      <c r="BS37" s="117">
        <f t="shared" si="170"/>
        <v>4492</v>
      </c>
      <c r="BT37" s="117">
        <f t="shared" si="171"/>
        <v>10245</v>
      </c>
      <c r="BU37" s="117">
        <f t="shared" si="143"/>
        <v>2342245</v>
      </c>
      <c r="BV37" s="117">
        <f t="shared" si="172"/>
        <v>4910</v>
      </c>
      <c r="BW37" s="117">
        <f t="shared" si="173"/>
        <v>11445</v>
      </c>
      <c r="BX37" s="117">
        <f t="shared" si="144"/>
        <v>461648</v>
      </c>
      <c r="BY37" s="117">
        <f t="shared" si="174"/>
        <v>6789</v>
      </c>
      <c r="BZ37" s="117">
        <f t="shared" si="175"/>
        <v>13622</v>
      </c>
      <c r="CA37" s="117">
        <f t="shared" si="145"/>
        <v>24828898</v>
      </c>
      <c r="CB37" s="117">
        <f t="shared" si="176"/>
        <v>8571</v>
      </c>
      <c r="CC37" s="121">
        <f t="shared" si="177"/>
        <v>18794</v>
      </c>
      <c r="CD37" s="121">
        <f t="shared" si="146"/>
        <v>0</v>
      </c>
      <c r="CE37" s="121">
        <f t="shared" si="146"/>
        <v>0</v>
      </c>
      <c r="CF37" s="117" t="str">
        <f t="shared" si="178"/>
        <v>-</v>
      </c>
      <c r="CG37" s="117" t="str">
        <f t="shared" si="179"/>
        <v>-</v>
      </c>
      <c r="CH37" s="121">
        <f t="shared" si="147"/>
        <v>0</v>
      </c>
      <c r="CI37" s="120">
        <f t="shared" si="180"/>
        <v>0</v>
      </c>
      <c r="CJ37" s="121">
        <f t="shared" si="148"/>
        <v>4</v>
      </c>
      <c r="CK37" s="157">
        <f t="shared" si="181"/>
        <v>2018</v>
      </c>
      <c r="CL37" s="158">
        <f t="shared" si="182"/>
        <v>43191</v>
      </c>
      <c r="CM37" s="159">
        <f t="shared" si="183"/>
        <v>30</v>
      </c>
      <c r="CN37" s="121">
        <f t="shared" si="149"/>
        <v>84450</v>
      </c>
      <c r="CO37" s="121">
        <f t="shared" si="149"/>
        <v>0</v>
      </c>
      <c r="CP37" s="121">
        <f t="shared" si="149"/>
        <v>733094</v>
      </c>
      <c r="CQ37" s="121">
        <f t="shared" si="149"/>
        <v>3778576</v>
      </c>
      <c r="CR37" s="121">
        <f t="shared" si="149"/>
        <v>6874182</v>
      </c>
      <c r="CS37" s="121">
        <f t="shared" si="149"/>
        <v>7063484</v>
      </c>
      <c r="CT37" s="121">
        <f t="shared" si="149"/>
        <v>130705097</v>
      </c>
      <c r="CU37" s="121">
        <f t="shared" si="149"/>
        <v>160776308</v>
      </c>
      <c r="CV37" s="121">
        <f t="shared" si="149"/>
        <v>11228084</v>
      </c>
      <c r="CW37" s="121">
        <f t="shared" si="149"/>
        <v>40661</v>
      </c>
      <c r="CX37" s="121">
        <f t="shared" si="149"/>
        <v>223902</v>
      </c>
      <c r="CY37" s="121">
        <f t="shared" si="149"/>
        <v>11279692</v>
      </c>
      <c r="CZ37" s="121">
        <f t="shared" si="149"/>
        <v>5459439</v>
      </c>
      <c r="DA37" s="121">
        <f t="shared" si="149"/>
        <v>926296</v>
      </c>
      <c r="DB37" s="121">
        <f t="shared" si="149"/>
        <v>54445031</v>
      </c>
      <c r="DC37" s="121">
        <f t="shared" si="149"/>
        <v>0</v>
      </c>
      <c r="DD37" s="160"/>
    </row>
    <row r="38" spans="1:108" x14ac:dyDescent="0.2">
      <c r="A38" s="118" t="str">
        <f t="shared" ref="A38" si="188">B38&amp;C38&amp;D38</f>
        <v>2018-19MAYY63</v>
      </c>
      <c r="B38" s="94" t="str">
        <f t="shared" si="151"/>
        <v>2018-19</v>
      </c>
      <c r="C38" s="35" t="s">
        <v>831</v>
      </c>
      <c r="D38" s="119" t="str">
        <f t="shared" si="184"/>
        <v>Y63</v>
      </c>
      <c r="E38" s="119" t="str">
        <f t="shared" si="184"/>
        <v>North East and Yorkshire</v>
      </c>
      <c r="F38" s="119" t="str">
        <f t="shared" si="187"/>
        <v>Y63</v>
      </c>
      <c r="H38" s="120">
        <f t="shared" si="133"/>
        <v>125830</v>
      </c>
      <c r="I38" s="120">
        <f t="shared" si="133"/>
        <v>92761</v>
      </c>
      <c r="J38" s="120">
        <f t="shared" si="133"/>
        <v>303047</v>
      </c>
      <c r="K38" s="117">
        <f t="shared" si="152"/>
        <v>3</v>
      </c>
      <c r="L38" s="120">
        <f t="shared" si="153"/>
        <v>1</v>
      </c>
      <c r="M38" s="120">
        <f t="shared" si="154"/>
        <v>15</v>
      </c>
      <c r="N38" s="120">
        <f t="shared" si="155"/>
        <v>55</v>
      </c>
      <c r="O38" s="120">
        <f t="shared" si="134"/>
        <v>102013</v>
      </c>
      <c r="P38" s="120">
        <f t="shared" si="134"/>
        <v>9481</v>
      </c>
      <c r="Q38" s="120">
        <f t="shared" si="134"/>
        <v>6565</v>
      </c>
      <c r="R38" s="120">
        <f t="shared" si="134"/>
        <v>55282</v>
      </c>
      <c r="S38" s="120">
        <f t="shared" si="134"/>
        <v>22678</v>
      </c>
      <c r="T38" s="120">
        <f t="shared" si="134"/>
        <v>1318</v>
      </c>
      <c r="U38" s="120">
        <f t="shared" si="134"/>
        <v>4368377</v>
      </c>
      <c r="V38" s="120">
        <f t="shared" si="156"/>
        <v>461</v>
      </c>
      <c r="W38" s="120">
        <f t="shared" si="157"/>
        <v>782</v>
      </c>
      <c r="X38" s="120">
        <f t="shared" si="135"/>
        <v>4375724</v>
      </c>
      <c r="Y38" s="120">
        <f t="shared" si="158"/>
        <v>667</v>
      </c>
      <c r="Z38" s="120">
        <f t="shared" si="159"/>
        <v>1181</v>
      </c>
      <c r="AA38" s="120">
        <f t="shared" si="136"/>
        <v>68813135</v>
      </c>
      <c r="AB38" s="120">
        <f t="shared" si="160"/>
        <v>1245</v>
      </c>
      <c r="AC38" s="120">
        <f t="shared" si="161"/>
        <v>2620</v>
      </c>
      <c r="AD38" s="120">
        <f t="shared" si="137"/>
        <v>76719482</v>
      </c>
      <c r="AE38" s="120">
        <f t="shared" si="162"/>
        <v>3383</v>
      </c>
      <c r="AF38" s="120">
        <f t="shared" si="163"/>
        <v>7954</v>
      </c>
      <c r="AG38" s="120">
        <f t="shared" si="138"/>
        <v>5863139</v>
      </c>
      <c r="AH38" s="120">
        <f t="shared" si="164"/>
        <v>4449</v>
      </c>
      <c r="AI38" s="120">
        <f t="shared" si="165"/>
        <v>10939</v>
      </c>
      <c r="AJ38" s="120">
        <f t="shared" si="139"/>
        <v>6470</v>
      </c>
      <c r="AK38" s="120">
        <f t="shared" si="139"/>
        <v>635</v>
      </c>
      <c r="AL38" s="120">
        <f t="shared" si="139"/>
        <v>1697</v>
      </c>
      <c r="AM38" s="120">
        <f t="shared" si="139"/>
        <v>7413</v>
      </c>
      <c r="AN38" s="120">
        <f t="shared" si="139"/>
        <v>464</v>
      </c>
      <c r="AO38" s="120">
        <f t="shared" si="139"/>
        <v>3674</v>
      </c>
      <c r="AP38" s="120">
        <f t="shared" si="139"/>
        <v>2446</v>
      </c>
      <c r="AQ38" s="120">
        <f t="shared" si="139"/>
        <v>60357</v>
      </c>
      <c r="AR38" s="120">
        <f t="shared" si="139"/>
        <v>10886</v>
      </c>
      <c r="AS38" s="120">
        <f t="shared" si="139"/>
        <v>24300</v>
      </c>
      <c r="AT38" s="120">
        <f t="shared" si="140"/>
        <v>95543</v>
      </c>
      <c r="AU38" s="120">
        <f t="shared" si="140"/>
        <v>20616</v>
      </c>
      <c r="AV38" s="120">
        <f t="shared" si="140"/>
        <v>16015</v>
      </c>
      <c r="AW38" s="120">
        <f t="shared" si="140"/>
        <v>14781</v>
      </c>
      <c r="AX38" s="120">
        <f t="shared" si="140"/>
        <v>11627</v>
      </c>
      <c r="AY38" s="120">
        <f t="shared" si="140"/>
        <v>83435</v>
      </c>
      <c r="AZ38" s="120">
        <f t="shared" si="140"/>
        <v>66502</v>
      </c>
      <c r="BA38" s="120">
        <f t="shared" si="140"/>
        <v>40737</v>
      </c>
      <c r="BB38" s="120">
        <f t="shared" si="140"/>
        <v>25476</v>
      </c>
      <c r="BC38" s="120">
        <f t="shared" si="140"/>
        <v>2467</v>
      </c>
      <c r="BD38" s="120">
        <f t="shared" si="140"/>
        <v>1454</v>
      </c>
      <c r="BE38" s="117">
        <f t="shared" si="140"/>
        <v>89</v>
      </c>
      <c r="BF38" s="117">
        <f t="shared" si="140"/>
        <v>32837</v>
      </c>
      <c r="BG38" s="117">
        <f t="shared" si="166"/>
        <v>369</v>
      </c>
      <c r="BH38" s="117">
        <f t="shared" si="167"/>
        <v>584</v>
      </c>
      <c r="BI38" s="117">
        <f t="shared" si="141"/>
        <v>4864</v>
      </c>
      <c r="BJ38" s="117">
        <f t="shared" si="141"/>
        <v>148191</v>
      </c>
      <c r="BK38" s="117">
        <f t="shared" si="168"/>
        <v>30</v>
      </c>
      <c r="BL38" s="117">
        <f t="shared" si="169"/>
        <v>53</v>
      </c>
      <c r="BM38" s="117">
        <f t="shared" si="142"/>
        <v>1664</v>
      </c>
      <c r="BN38" s="117">
        <f t="shared" si="142"/>
        <v>1209</v>
      </c>
      <c r="BO38" s="117">
        <f t="shared" si="142"/>
        <v>559</v>
      </c>
      <c r="BP38" s="117">
        <f t="shared" si="142"/>
        <v>66</v>
      </c>
      <c r="BQ38" s="117">
        <f t="shared" si="142"/>
        <v>3228</v>
      </c>
      <c r="BR38" s="117">
        <f t="shared" si="142"/>
        <v>6033557</v>
      </c>
      <c r="BS38" s="117">
        <f t="shared" si="170"/>
        <v>4991</v>
      </c>
      <c r="BT38" s="117">
        <f t="shared" si="171"/>
        <v>11268</v>
      </c>
      <c r="BU38" s="117">
        <f t="shared" si="143"/>
        <v>3288260</v>
      </c>
      <c r="BV38" s="117">
        <f t="shared" si="172"/>
        <v>5882</v>
      </c>
      <c r="BW38" s="117">
        <f t="shared" si="173"/>
        <v>12491</v>
      </c>
      <c r="BX38" s="117">
        <f t="shared" si="144"/>
        <v>456259</v>
      </c>
      <c r="BY38" s="117">
        <f t="shared" si="174"/>
        <v>6913</v>
      </c>
      <c r="BZ38" s="117">
        <f t="shared" si="175"/>
        <v>13682</v>
      </c>
      <c r="CA38" s="117">
        <f t="shared" si="145"/>
        <v>32221595</v>
      </c>
      <c r="CB38" s="117">
        <f t="shared" si="176"/>
        <v>9982</v>
      </c>
      <c r="CC38" s="121">
        <f t="shared" si="177"/>
        <v>22470</v>
      </c>
      <c r="CD38" s="121">
        <f t="shared" si="146"/>
        <v>0</v>
      </c>
      <c r="CE38" s="121">
        <f t="shared" si="146"/>
        <v>0</v>
      </c>
      <c r="CF38" s="117" t="str">
        <f t="shared" si="178"/>
        <v>-</v>
      </c>
      <c r="CG38" s="117" t="str">
        <f t="shared" si="179"/>
        <v>-</v>
      </c>
      <c r="CH38" s="121">
        <f t="shared" si="147"/>
        <v>0</v>
      </c>
      <c r="CI38" s="120">
        <f t="shared" si="180"/>
        <v>0</v>
      </c>
      <c r="CJ38" s="121">
        <f t="shared" ref="CJ38" si="189">MONTH(1&amp;C38)</f>
        <v>5</v>
      </c>
      <c r="CK38" s="157">
        <f t="shared" si="181"/>
        <v>2018</v>
      </c>
      <c r="CL38" s="158">
        <f t="shared" si="182"/>
        <v>43221</v>
      </c>
      <c r="CM38" s="159">
        <f t="shared" si="183"/>
        <v>31</v>
      </c>
      <c r="CN38" s="121">
        <f t="shared" si="149"/>
        <v>92761</v>
      </c>
      <c r="CO38" s="121">
        <f t="shared" si="149"/>
        <v>0</v>
      </c>
      <c r="CP38" s="121">
        <f t="shared" si="149"/>
        <v>1411219</v>
      </c>
      <c r="CQ38" s="121">
        <f t="shared" si="149"/>
        <v>5141899</v>
      </c>
      <c r="CR38" s="121">
        <f t="shared" si="149"/>
        <v>7417917</v>
      </c>
      <c r="CS38" s="121">
        <f t="shared" si="149"/>
        <v>7755160</v>
      </c>
      <c r="CT38" s="121">
        <f t="shared" si="149"/>
        <v>144837302</v>
      </c>
      <c r="CU38" s="121">
        <f t="shared" si="149"/>
        <v>180390548</v>
      </c>
      <c r="CV38" s="121">
        <f t="shared" si="149"/>
        <v>14417691</v>
      </c>
      <c r="CW38" s="121">
        <f t="shared" si="149"/>
        <v>51976</v>
      </c>
      <c r="CX38" s="121">
        <f t="shared" si="149"/>
        <v>259824</v>
      </c>
      <c r="CY38" s="121">
        <f t="shared" si="149"/>
        <v>13623051</v>
      </c>
      <c r="CZ38" s="121">
        <f t="shared" si="149"/>
        <v>6982480</v>
      </c>
      <c r="DA38" s="121">
        <f t="shared" si="149"/>
        <v>903012</v>
      </c>
      <c r="DB38" s="121">
        <f t="shared" si="149"/>
        <v>72532682</v>
      </c>
      <c r="DC38" s="121">
        <f t="shared" si="149"/>
        <v>0</v>
      </c>
      <c r="DD38" s="160"/>
    </row>
    <row r="39" spans="1:108" x14ac:dyDescent="0.2">
      <c r="A39" s="118" t="str">
        <f t="shared" ref="A39:A41" si="190">B39&amp;C39&amp;D39</f>
        <v>2018-19JUNEY63</v>
      </c>
      <c r="B39" s="94" t="str">
        <f t="shared" si="151"/>
        <v>2018-19</v>
      </c>
      <c r="C39" s="35" t="s">
        <v>847</v>
      </c>
      <c r="D39" s="119" t="str">
        <f t="shared" si="184"/>
        <v>Y63</v>
      </c>
      <c r="E39" s="119" t="str">
        <f t="shared" si="184"/>
        <v>North East and Yorkshire</v>
      </c>
      <c r="F39" s="119" t="str">
        <f t="shared" si="187"/>
        <v>Y63</v>
      </c>
      <c r="H39" s="120">
        <f t="shared" si="133"/>
        <v>121789</v>
      </c>
      <c r="I39" s="120">
        <f t="shared" si="133"/>
        <v>90621</v>
      </c>
      <c r="J39" s="120">
        <f t="shared" si="133"/>
        <v>432587</v>
      </c>
      <c r="K39" s="117">
        <f t="shared" si="152"/>
        <v>5</v>
      </c>
      <c r="L39" s="120">
        <f t="shared" si="153"/>
        <v>1</v>
      </c>
      <c r="M39" s="120">
        <f t="shared" si="154"/>
        <v>25</v>
      </c>
      <c r="N39" s="120">
        <f t="shared" si="155"/>
        <v>74</v>
      </c>
      <c r="O39" s="120">
        <f t="shared" ref="O39:U50" si="191">SUMIFS(O$191:O$10135,$B$191:$B$10135,$B39,$C$191:$C$10135,$C39,$D$191:$D$10135,$D39)</f>
        <v>97696</v>
      </c>
      <c r="P39" s="120">
        <f t="shared" si="191"/>
        <v>8564</v>
      </c>
      <c r="Q39" s="120">
        <f t="shared" si="191"/>
        <v>5845</v>
      </c>
      <c r="R39" s="120">
        <f t="shared" si="191"/>
        <v>53148</v>
      </c>
      <c r="S39" s="120">
        <f t="shared" si="191"/>
        <v>21974</v>
      </c>
      <c r="T39" s="120">
        <f t="shared" si="191"/>
        <v>1182</v>
      </c>
      <c r="U39" s="120">
        <f t="shared" si="191"/>
        <v>3715351</v>
      </c>
      <c r="V39" s="120">
        <f t="shared" si="156"/>
        <v>434</v>
      </c>
      <c r="W39" s="120">
        <f t="shared" si="157"/>
        <v>734</v>
      </c>
      <c r="X39" s="120">
        <f t="shared" si="135"/>
        <v>3731262</v>
      </c>
      <c r="Y39" s="120">
        <f t="shared" si="158"/>
        <v>638</v>
      </c>
      <c r="Z39" s="120">
        <f t="shared" si="159"/>
        <v>1120</v>
      </c>
      <c r="AA39" s="120">
        <f t="shared" si="136"/>
        <v>64024547</v>
      </c>
      <c r="AB39" s="120">
        <f t="shared" si="160"/>
        <v>1205</v>
      </c>
      <c r="AC39" s="120">
        <f t="shared" si="161"/>
        <v>2510</v>
      </c>
      <c r="AD39" s="120">
        <f t="shared" si="137"/>
        <v>76750667</v>
      </c>
      <c r="AE39" s="120">
        <f t="shared" si="162"/>
        <v>3493</v>
      </c>
      <c r="AF39" s="120">
        <f t="shared" si="163"/>
        <v>8089</v>
      </c>
      <c r="AG39" s="120">
        <f t="shared" si="138"/>
        <v>4760907</v>
      </c>
      <c r="AH39" s="120">
        <f t="shared" si="164"/>
        <v>4028</v>
      </c>
      <c r="AI39" s="120">
        <f t="shared" si="165"/>
        <v>9331</v>
      </c>
      <c r="AJ39" s="120">
        <f t="shared" ref="AJ39:AS50" si="192">SUMIFS(AJ$191:AJ$10135,$B$191:$B$10135,$B39,$C$191:$C$10135,$C39,$D$191:$D$10135,$D39)</f>
        <v>6409</v>
      </c>
      <c r="AK39" s="120">
        <f t="shared" si="192"/>
        <v>694</v>
      </c>
      <c r="AL39" s="120">
        <f t="shared" si="192"/>
        <v>1747</v>
      </c>
      <c r="AM39" s="120">
        <f t="shared" si="192"/>
        <v>7476</v>
      </c>
      <c r="AN39" s="120">
        <f t="shared" si="192"/>
        <v>500</v>
      </c>
      <c r="AO39" s="120">
        <f t="shared" si="192"/>
        <v>3468</v>
      </c>
      <c r="AP39" s="120">
        <f t="shared" si="192"/>
        <v>2148</v>
      </c>
      <c r="AQ39" s="120">
        <f t="shared" si="192"/>
        <v>57952</v>
      </c>
      <c r="AR39" s="120">
        <f t="shared" si="192"/>
        <v>9936</v>
      </c>
      <c r="AS39" s="120">
        <f t="shared" si="192"/>
        <v>23399</v>
      </c>
      <c r="AT39" s="120">
        <f t="shared" ref="AT39:BF50" si="193">SUMIFS(AT$191:AT$10135,$B$191:$B$10135,$B39,$C$191:$C$10135,$C39,$D$191:$D$10135,$D39)</f>
        <v>91287</v>
      </c>
      <c r="AU39" s="120">
        <f t="shared" si="193"/>
        <v>19045</v>
      </c>
      <c r="AV39" s="120">
        <f t="shared" si="193"/>
        <v>14601</v>
      </c>
      <c r="AW39" s="120">
        <f t="shared" si="193"/>
        <v>12893</v>
      </c>
      <c r="AX39" s="120">
        <f t="shared" si="193"/>
        <v>10046</v>
      </c>
      <c r="AY39" s="120">
        <f t="shared" si="193"/>
        <v>79025</v>
      </c>
      <c r="AZ39" s="120">
        <f t="shared" si="193"/>
        <v>63052</v>
      </c>
      <c r="BA39" s="120">
        <f t="shared" si="193"/>
        <v>39199</v>
      </c>
      <c r="BB39" s="120">
        <f t="shared" si="193"/>
        <v>24305</v>
      </c>
      <c r="BC39" s="120">
        <f t="shared" si="193"/>
        <v>2141</v>
      </c>
      <c r="BD39" s="120">
        <f t="shared" si="193"/>
        <v>1267</v>
      </c>
      <c r="BE39" s="117">
        <f t="shared" si="193"/>
        <v>90</v>
      </c>
      <c r="BF39" s="117">
        <f t="shared" si="193"/>
        <v>37238</v>
      </c>
      <c r="BG39" s="117">
        <f t="shared" si="166"/>
        <v>414</v>
      </c>
      <c r="BH39" s="117">
        <f t="shared" si="167"/>
        <v>731</v>
      </c>
      <c r="BI39" s="117">
        <f t="shared" si="141"/>
        <v>3964</v>
      </c>
      <c r="BJ39" s="117">
        <f t="shared" si="141"/>
        <v>129947</v>
      </c>
      <c r="BK39" s="117">
        <f t="shared" si="168"/>
        <v>33</v>
      </c>
      <c r="BL39" s="117">
        <f t="shared" si="169"/>
        <v>59</v>
      </c>
      <c r="BM39" s="117">
        <f t="shared" ref="BM39:BR50" si="194">SUMIFS(BM$191:BM$10135,$B$191:$B$10135,$B39,$C$191:$C$10135,$C39,$D$191:$D$10135,$D39)</f>
        <v>1569</v>
      </c>
      <c r="BN39" s="117">
        <f t="shared" si="194"/>
        <v>1189</v>
      </c>
      <c r="BO39" s="117">
        <f t="shared" si="194"/>
        <v>585</v>
      </c>
      <c r="BP39" s="117">
        <f t="shared" si="194"/>
        <v>31</v>
      </c>
      <c r="BQ39" s="117">
        <f t="shared" si="194"/>
        <v>2965</v>
      </c>
      <c r="BR39" s="117">
        <f t="shared" si="194"/>
        <v>6386469</v>
      </c>
      <c r="BS39" s="117">
        <f t="shared" si="170"/>
        <v>5371</v>
      </c>
      <c r="BT39" s="117">
        <f t="shared" si="171"/>
        <v>12231</v>
      </c>
      <c r="BU39" s="117">
        <f t="shared" si="143"/>
        <v>3502636</v>
      </c>
      <c r="BV39" s="117">
        <f t="shared" si="172"/>
        <v>5987</v>
      </c>
      <c r="BW39" s="117">
        <f t="shared" si="173"/>
        <v>12516</v>
      </c>
      <c r="BX39" s="117">
        <f t="shared" si="144"/>
        <v>186587</v>
      </c>
      <c r="BY39" s="117">
        <f t="shared" si="174"/>
        <v>6019</v>
      </c>
      <c r="BZ39" s="117">
        <f t="shared" si="175"/>
        <v>13797</v>
      </c>
      <c r="CA39" s="117">
        <f t="shared" si="145"/>
        <v>28007388</v>
      </c>
      <c r="CB39" s="117">
        <f t="shared" si="176"/>
        <v>9446</v>
      </c>
      <c r="CC39" s="121">
        <f t="shared" si="177"/>
        <v>21598</v>
      </c>
      <c r="CD39" s="121">
        <f t="shared" si="146"/>
        <v>0</v>
      </c>
      <c r="CE39" s="121">
        <f t="shared" si="146"/>
        <v>0</v>
      </c>
      <c r="CF39" s="117" t="str">
        <f t="shared" si="178"/>
        <v>-</v>
      </c>
      <c r="CG39" s="117" t="str">
        <f t="shared" si="179"/>
        <v>-</v>
      </c>
      <c r="CH39" s="121">
        <f t="shared" si="147"/>
        <v>0</v>
      </c>
      <c r="CI39" s="120">
        <f t="shared" si="180"/>
        <v>0</v>
      </c>
      <c r="CJ39" s="121">
        <f t="shared" ref="CJ39" si="195">MONTH(1&amp;C39)</f>
        <v>6</v>
      </c>
      <c r="CK39" s="157">
        <f t="shared" si="181"/>
        <v>2018</v>
      </c>
      <c r="CL39" s="158">
        <f t="shared" si="182"/>
        <v>43252</v>
      </c>
      <c r="CM39" s="159">
        <f t="shared" si="183"/>
        <v>30</v>
      </c>
      <c r="CN39" s="121">
        <f t="shared" ref="CN39:DC50" si="196">SUMIFS(CN$191:CN$10135,$B$191:$B$10135,$B39,$C$191:$C$10135,$C39,$D$191:$D$10135,$D39)</f>
        <v>90621</v>
      </c>
      <c r="CO39" s="121">
        <f t="shared" si="196"/>
        <v>0</v>
      </c>
      <c r="CP39" s="121">
        <f t="shared" si="196"/>
        <v>2250515</v>
      </c>
      <c r="CQ39" s="121">
        <f t="shared" si="196"/>
        <v>6726014</v>
      </c>
      <c r="CR39" s="121">
        <f t="shared" si="196"/>
        <v>6289974</v>
      </c>
      <c r="CS39" s="121">
        <f t="shared" si="196"/>
        <v>6545133</v>
      </c>
      <c r="CT39" s="121">
        <f t="shared" si="196"/>
        <v>133380324</v>
      </c>
      <c r="CU39" s="121">
        <f t="shared" si="196"/>
        <v>177740628</v>
      </c>
      <c r="CV39" s="121">
        <f t="shared" si="196"/>
        <v>11028840</v>
      </c>
      <c r="CW39" s="121">
        <f t="shared" si="196"/>
        <v>65790</v>
      </c>
      <c r="CX39" s="121">
        <f t="shared" si="196"/>
        <v>234642</v>
      </c>
      <c r="CY39" s="121">
        <f t="shared" si="196"/>
        <v>14542682</v>
      </c>
      <c r="CZ39" s="121">
        <f t="shared" si="196"/>
        <v>7321795</v>
      </c>
      <c r="DA39" s="121">
        <f t="shared" si="196"/>
        <v>427707</v>
      </c>
      <c r="DB39" s="121">
        <f t="shared" si="196"/>
        <v>64039375</v>
      </c>
      <c r="DC39" s="121">
        <f t="shared" si="196"/>
        <v>0</v>
      </c>
      <c r="DD39" s="160"/>
    </row>
    <row r="40" spans="1:108" x14ac:dyDescent="0.2">
      <c r="A40" s="118" t="str">
        <f t="shared" si="190"/>
        <v>2018-19JULYY63</v>
      </c>
      <c r="B40" s="94" t="str">
        <f t="shared" si="151"/>
        <v>2018-19</v>
      </c>
      <c r="C40" s="35" t="s">
        <v>850</v>
      </c>
      <c r="D40" s="119" t="str">
        <f t="shared" si="184"/>
        <v>Y63</v>
      </c>
      <c r="E40" s="119" t="str">
        <f t="shared" si="184"/>
        <v>North East and Yorkshire</v>
      </c>
      <c r="F40" s="119" t="str">
        <f t="shared" si="187"/>
        <v>Y63</v>
      </c>
      <c r="H40" s="120">
        <f t="shared" si="133"/>
        <v>133106</v>
      </c>
      <c r="I40" s="120">
        <f t="shared" si="133"/>
        <v>96468</v>
      </c>
      <c r="J40" s="120">
        <f t="shared" si="133"/>
        <v>349764</v>
      </c>
      <c r="K40" s="117">
        <f t="shared" si="152"/>
        <v>4</v>
      </c>
      <c r="L40" s="120">
        <f t="shared" si="153"/>
        <v>1</v>
      </c>
      <c r="M40" s="120">
        <f t="shared" si="154"/>
        <v>13</v>
      </c>
      <c r="N40" s="120">
        <f t="shared" si="155"/>
        <v>55</v>
      </c>
      <c r="O40" s="120">
        <f t="shared" si="191"/>
        <v>102571</v>
      </c>
      <c r="P40" s="120">
        <f t="shared" si="191"/>
        <v>8073</v>
      </c>
      <c r="Q40" s="120">
        <f t="shared" si="191"/>
        <v>5524</v>
      </c>
      <c r="R40" s="120">
        <f t="shared" si="191"/>
        <v>56201</v>
      </c>
      <c r="S40" s="120">
        <f t="shared" si="191"/>
        <v>21592</v>
      </c>
      <c r="T40" s="120">
        <f t="shared" si="191"/>
        <v>1261</v>
      </c>
      <c r="U40" s="120">
        <f t="shared" si="191"/>
        <v>3411489</v>
      </c>
      <c r="V40" s="120">
        <f t="shared" si="156"/>
        <v>423</v>
      </c>
      <c r="W40" s="120">
        <f t="shared" si="157"/>
        <v>723</v>
      </c>
      <c r="X40" s="120">
        <f t="shared" si="135"/>
        <v>3431368</v>
      </c>
      <c r="Y40" s="120">
        <f t="shared" si="158"/>
        <v>621</v>
      </c>
      <c r="Z40" s="120">
        <f t="shared" si="159"/>
        <v>1096</v>
      </c>
      <c r="AA40" s="120">
        <f t="shared" si="136"/>
        <v>67185074</v>
      </c>
      <c r="AB40" s="120">
        <f t="shared" si="160"/>
        <v>1195</v>
      </c>
      <c r="AC40" s="120">
        <f t="shared" si="161"/>
        <v>2462</v>
      </c>
      <c r="AD40" s="120">
        <f t="shared" si="137"/>
        <v>76684343</v>
      </c>
      <c r="AE40" s="120">
        <f t="shared" si="162"/>
        <v>3552</v>
      </c>
      <c r="AF40" s="120">
        <f t="shared" si="163"/>
        <v>8439</v>
      </c>
      <c r="AG40" s="120">
        <f t="shared" si="138"/>
        <v>5763686</v>
      </c>
      <c r="AH40" s="120">
        <f t="shared" si="164"/>
        <v>4571</v>
      </c>
      <c r="AI40" s="120">
        <f t="shared" si="165"/>
        <v>10793</v>
      </c>
      <c r="AJ40" s="120">
        <f t="shared" si="192"/>
        <v>6789</v>
      </c>
      <c r="AK40" s="120">
        <f t="shared" si="192"/>
        <v>663</v>
      </c>
      <c r="AL40" s="120">
        <f t="shared" si="192"/>
        <v>1568</v>
      </c>
      <c r="AM40" s="120">
        <f t="shared" si="192"/>
        <v>7992</v>
      </c>
      <c r="AN40" s="120">
        <f t="shared" si="192"/>
        <v>598</v>
      </c>
      <c r="AO40" s="120">
        <f t="shared" si="192"/>
        <v>3960</v>
      </c>
      <c r="AP40" s="120">
        <f t="shared" si="192"/>
        <v>2204</v>
      </c>
      <c r="AQ40" s="120">
        <f t="shared" si="192"/>
        <v>60573</v>
      </c>
      <c r="AR40" s="120">
        <f t="shared" si="192"/>
        <v>10210</v>
      </c>
      <c r="AS40" s="120">
        <f t="shared" si="192"/>
        <v>24999</v>
      </c>
      <c r="AT40" s="120">
        <f t="shared" si="193"/>
        <v>95782</v>
      </c>
      <c r="AU40" s="120">
        <f t="shared" si="193"/>
        <v>17619</v>
      </c>
      <c r="AV40" s="120">
        <f t="shared" si="193"/>
        <v>13608</v>
      </c>
      <c r="AW40" s="120">
        <f t="shared" si="193"/>
        <v>11970</v>
      </c>
      <c r="AX40" s="120">
        <f t="shared" si="193"/>
        <v>9387</v>
      </c>
      <c r="AY40" s="120">
        <f t="shared" si="193"/>
        <v>82570</v>
      </c>
      <c r="AZ40" s="120">
        <f t="shared" si="193"/>
        <v>65933</v>
      </c>
      <c r="BA40" s="120">
        <f t="shared" si="193"/>
        <v>42082</v>
      </c>
      <c r="BB40" s="120">
        <f t="shared" si="193"/>
        <v>26611</v>
      </c>
      <c r="BC40" s="120">
        <f t="shared" si="193"/>
        <v>2388</v>
      </c>
      <c r="BD40" s="120">
        <f t="shared" si="193"/>
        <v>1410</v>
      </c>
      <c r="BE40" s="117">
        <f t="shared" si="193"/>
        <v>89</v>
      </c>
      <c r="BF40" s="117">
        <f t="shared" si="193"/>
        <v>34554</v>
      </c>
      <c r="BG40" s="117">
        <f t="shared" si="166"/>
        <v>388</v>
      </c>
      <c r="BH40" s="117">
        <f t="shared" si="167"/>
        <v>660</v>
      </c>
      <c r="BI40" s="117">
        <f t="shared" si="141"/>
        <v>4502</v>
      </c>
      <c r="BJ40" s="117">
        <f t="shared" si="141"/>
        <v>158737</v>
      </c>
      <c r="BK40" s="117">
        <f t="shared" si="168"/>
        <v>35</v>
      </c>
      <c r="BL40" s="117">
        <f t="shared" si="169"/>
        <v>61</v>
      </c>
      <c r="BM40" s="117">
        <f t="shared" si="194"/>
        <v>1665</v>
      </c>
      <c r="BN40" s="117">
        <f t="shared" si="194"/>
        <v>3534</v>
      </c>
      <c r="BO40" s="117">
        <f t="shared" si="194"/>
        <v>464</v>
      </c>
      <c r="BP40" s="117">
        <f t="shared" si="194"/>
        <v>69</v>
      </c>
      <c r="BQ40" s="117">
        <f t="shared" si="194"/>
        <v>2847</v>
      </c>
      <c r="BR40" s="117">
        <f t="shared" si="194"/>
        <v>16104374</v>
      </c>
      <c r="BS40" s="117">
        <f t="shared" si="170"/>
        <v>4557</v>
      </c>
      <c r="BT40" s="117">
        <f t="shared" si="171"/>
        <v>9875</v>
      </c>
      <c r="BU40" s="117">
        <f t="shared" si="143"/>
        <v>2987088</v>
      </c>
      <c r="BV40" s="117">
        <f t="shared" si="172"/>
        <v>6438</v>
      </c>
      <c r="BW40" s="117">
        <f t="shared" si="173"/>
        <v>12752</v>
      </c>
      <c r="BX40" s="117">
        <f t="shared" si="144"/>
        <v>419697</v>
      </c>
      <c r="BY40" s="117">
        <f t="shared" si="174"/>
        <v>6083</v>
      </c>
      <c r="BZ40" s="117">
        <f t="shared" si="175"/>
        <v>12448</v>
      </c>
      <c r="CA40" s="117">
        <f t="shared" si="145"/>
        <v>25501344</v>
      </c>
      <c r="CB40" s="117">
        <f t="shared" si="176"/>
        <v>8957</v>
      </c>
      <c r="CC40" s="121">
        <f t="shared" si="177"/>
        <v>21024</v>
      </c>
      <c r="CD40" s="121">
        <f t="shared" si="146"/>
        <v>0</v>
      </c>
      <c r="CE40" s="121">
        <f t="shared" si="146"/>
        <v>0</v>
      </c>
      <c r="CF40" s="117" t="str">
        <f t="shared" si="178"/>
        <v>-</v>
      </c>
      <c r="CG40" s="117" t="str">
        <f t="shared" si="179"/>
        <v>-</v>
      </c>
      <c r="CH40" s="121">
        <f t="shared" si="147"/>
        <v>0</v>
      </c>
      <c r="CI40" s="120">
        <f t="shared" si="180"/>
        <v>0</v>
      </c>
      <c r="CJ40" s="121">
        <f t="shared" ref="CJ40" si="197">MONTH(1&amp;C40)</f>
        <v>7</v>
      </c>
      <c r="CK40" s="157">
        <f t="shared" ref="CK40" si="198">LEFT($B40,4)+IF(CJ40&lt;4,1,0)</f>
        <v>2018</v>
      </c>
      <c r="CL40" s="158">
        <f t="shared" ref="CL40" si="199">DATE(LEFT($B40,4)+IF(CJ40&lt;4,1,0),CJ40,1)</f>
        <v>43282</v>
      </c>
      <c r="CM40" s="159">
        <f t="shared" ref="CM40" si="200">DAY(DATE(LEFT($B40,4)+IF(CJ40&lt;4,1,0),$CJ40+1,1)-1)</f>
        <v>31</v>
      </c>
      <c r="CN40" s="121">
        <f t="shared" si="196"/>
        <v>96468</v>
      </c>
      <c r="CO40" s="121">
        <f t="shared" si="196"/>
        <v>0</v>
      </c>
      <c r="CP40" s="121">
        <f t="shared" si="196"/>
        <v>1273799</v>
      </c>
      <c r="CQ40" s="121">
        <f t="shared" si="196"/>
        <v>5274541</v>
      </c>
      <c r="CR40" s="121">
        <f t="shared" si="196"/>
        <v>5837598</v>
      </c>
      <c r="CS40" s="121">
        <f t="shared" si="196"/>
        <v>6057044</v>
      </c>
      <c r="CT40" s="121">
        <f t="shared" si="196"/>
        <v>138367460</v>
      </c>
      <c r="CU40" s="121">
        <f t="shared" si="196"/>
        <v>182223904</v>
      </c>
      <c r="CV40" s="121">
        <f t="shared" si="196"/>
        <v>13609355</v>
      </c>
      <c r="CW40" s="121">
        <f t="shared" si="196"/>
        <v>58740</v>
      </c>
      <c r="CX40" s="121">
        <f t="shared" si="196"/>
        <v>274385</v>
      </c>
      <c r="CY40" s="121">
        <f t="shared" si="196"/>
        <v>34898541</v>
      </c>
      <c r="CZ40" s="121">
        <f t="shared" si="196"/>
        <v>5916696</v>
      </c>
      <c r="DA40" s="121">
        <f t="shared" si="196"/>
        <v>858912</v>
      </c>
      <c r="DB40" s="121">
        <f t="shared" si="196"/>
        <v>59854804</v>
      </c>
      <c r="DC40" s="121">
        <f t="shared" si="196"/>
        <v>0</v>
      </c>
      <c r="DD40" s="160"/>
    </row>
    <row r="41" spans="1:108" x14ac:dyDescent="0.2">
      <c r="A41" s="118" t="str">
        <f t="shared" si="190"/>
        <v>2018-19AUGUSTY63</v>
      </c>
      <c r="B41" s="94" t="str">
        <f t="shared" si="151"/>
        <v>2018-19</v>
      </c>
      <c r="C41" s="35" t="s">
        <v>655</v>
      </c>
      <c r="D41" s="119" t="str">
        <f t="shared" si="184"/>
        <v>Y63</v>
      </c>
      <c r="E41" s="119" t="str">
        <f t="shared" si="184"/>
        <v>North East and Yorkshire</v>
      </c>
      <c r="F41" s="119" t="str">
        <f t="shared" si="187"/>
        <v>Y63</v>
      </c>
      <c r="H41" s="120">
        <f t="shared" si="133"/>
        <v>125427</v>
      </c>
      <c r="I41" s="120">
        <f t="shared" si="133"/>
        <v>89198</v>
      </c>
      <c r="J41" s="120">
        <f t="shared" si="133"/>
        <v>262409</v>
      </c>
      <c r="K41" s="117">
        <f t="shared" si="152"/>
        <v>3</v>
      </c>
      <c r="L41" s="120">
        <f t="shared" si="153"/>
        <v>1</v>
      </c>
      <c r="M41" s="120">
        <f t="shared" si="154"/>
        <v>8</v>
      </c>
      <c r="N41" s="120">
        <f t="shared" si="155"/>
        <v>40</v>
      </c>
      <c r="O41" s="120">
        <f t="shared" si="191"/>
        <v>97786</v>
      </c>
      <c r="P41" s="120">
        <f t="shared" si="191"/>
        <v>7256</v>
      </c>
      <c r="Q41" s="120">
        <f t="shared" si="191"/>
        <v>4894</v>
      </c>
      <c r="R41" s="120">
        <f t="shared" si="191"/>
        <v>53149</v>
      </c>
      <c r="S41" s="120">
        <f t="shared" si="191"/>
        <v>21176</v>
      </c>
      <c r="T41" s="120">
        <f t="shared" si="191"/>
        <v>1388</v>
      </c>
      <c r="U41" s="120">
        <f t="shared" si="191"/>
        <v>2952407</v>
      </c>
      <c r="V41" s="120">
        <f t="shared" si="156"/>
        <v>407</v>
      </c>
      <c r="W41" s="120">
        <f t="shared" si="157"/>
        <v>694</v>
      </c>
      <c r="X41" s="120">
        <f t="shared" si="135"/>
        <v>2950308</v>
      </c>
      <c r="Y41" s="120">
        <f t="shared" si="158"/>
        <v>603</v>
      </c>
      <c r="Z41" s="120">
        <f t="shared" si="159"/>
        <v>1080</v>
      </c>
      <c r="AA41" s="120">
        <f t="shared" si="136"/>
        <v>61514818</v>
      </c>
      <c r="AB41" s="120">
        <f t="shared" si="160"/>
        <v>1157</v>
      </c>
      <c r="AC41" s="120">
        <f t="shared" si="161"/>
        <v>2365</v>
      </c>
      <c r="AD41" s="120">
        <f t="shared" si="137"/>
        <v>70036234</v>
      </c>
      <c r="AE41" s="120">
        <f t="shared" si="162"/>
        <v>3307</v>
      </c>
      <c r="AF41" s="120">
        <f t="shared" si="163"/>
        <v>7704</v>
      </c>
      <c r="AG41" s="120">
        <f t="shared" si="138"/>
        <v>5726048</v>
      </c>
      <c r="AH41" s="120">
        <f t="shared" si="164"/>
        <v>4125</v>
      </c>
      <c r="AI41" s="120">
        <f t="shared" si="165"/>
        <v>10069</v>
      </c>
      <c r="AJ41" s="120">
        <f t="shared" si="192"/>
        <v>5903</v>
      </c>
      <c r="AK41" s="120">
        <f t="shared" si="192"/>
        <v>486</v>
      </c>
      <c r="AL41" s="120">
        <f t="shared" si="192"/>
        <v>1195</v>
      </c>
      <c r="AM41" s="120">
        <f t="shared" si="192"/>
        <v>6807</v>
      </c>
      <c r="AN41" s="120">
        <f t="shared" si="192"/>
        <v>545</v>
      </c>
      <c r="AO41" s="120">
        <f t="shared" si="192"/>
        <v>3677</v>
      </c>
      <c r="AP41" s="120">
        <f t="shared" si="192"/>
        <v>2301</v>
      </c>
      <c r="AQ41" s="120">
        <f t="shared" si="192"/>
        <v>57985</v>
      </c>
      <c r="AR41" s="120">
        <f t="shared" si="192"/>
        <v>10268</v>
      </c>
      <c r="AS41" s="120">
        <f t="shared" si="192"/>
        <v>23630</v>
      </c>
      <c r="AT41" s="120">
        <f t="shared" si="193"/>
        <v>91883</v>
      </c>
      <c r="AU41" s="120">
        <f t="shared" si="193"/>
        <v>15932</v>
      </c>
      <c r="AV41" s="120">
        <f t="shared" si="193"/>
        <v>12211</v>
      </c>
      <c r="AW41" s="120">
        <f t="shared" si="193"/>
        <v>10771</v>
      </c>
      <c r="AX41" s="120">
        <f t="shared" si="193"/>
        <v>8381</v>
      </c>
      <c r="AY41" s="120">
        <f t="shared" si="193"/>
        <v>76868</v>
      </c>
      <c r="AZ41" s="120">
        <f t="shared" si="193"/>
        <v>61827</v>
      </c>
      <c r="BA41" s="120">
        <f t="shared" si="193"/>
        <v>40243</v>
      </c>
      <c r="BB41" s="120">
        <f t="shared" si="193"/>
        <v>25794</v>
      </c>
      <c r="BC41" s="120">
        <f t="shared" si="193"/>
        <v>2518</v>
      </c>
      <c r="BD41" s="120">
        <f t="shared" si="193"/>
        <v>1534</v>
      </c>
      <c r="BE41" s="117">
        <f t="shared" si="193"/>
        <v>89</v>
      </c>
      <c r="BF41" s="117">
        <f t="shared" si="193"/>
        <v>35855</v>
      </c>
      <c r="BG41" s="117">
        <f t="shared" si="166"/>
        <v>403</v>
      </c>
      <c r="BH41" s="117">
        <f t="shared" si="167"/>
        <v>636</v>
      </c>
      <c r="BI41" s="117">
        <f t="shared" si="141"/>
        <v>4281</v>
      </c>
      <c r="BJ41" s="117">
        <f t="shared" si="141"/>
        <v>145792</v>
      </c>
      <c r="BK41" s="117">
        <f t="shared" si="168"/>
        <v>34</v>
      </c>
      <c r="BL41" s="117">
        <f t="shared" si="169"/>
        <v>60</v>
      </c>
      <c r="BM41" s="117">
        <f t="shared" si="194"/>
        <v>616</v>
      </c>
      <c r="BN41" s="117">
        <f t="shared" si="194"/>
        <v>3408</v>
      </c>
      <c r="BO41" s="117">
        <f t="shared" si="194"/>
        <v>1965</v>
      </c>
      <c r="BP41" s="117">
        <f t="shared" si="194"/>
        <v>42</v>
      </c>
      <c r="BQ41" s="117">
        <f t="shared" si="194"/>
        <v>2851</v>
      </c>
      <c r="BR41" s="117">
        <f t="shared" si="194"/>
        <v>14781285</v>
      </c>
      <c r="BS41" s="117">
        <f t="shared" si="170"/>
        <v>4337</v>
      </c>
      <c r="BT41" s="117">
        <f t="shared" si="171"/>
        <v>9356</v>
      </c>
      <c r="BU41" s="117">
        <f t="shared" si="143"/>
        <v>10638760</v>
      </c>
      <c r="BV41" s="117">
        <f t="shared" si="172"/>
        <v>5414</v>
      </c>
      <c r="BW41" s="117">
        <f t="shared" si="173"/>
        <v>11283</v>
      </c>
      <c r="BX41" s="117">
        <f t="shared" si="144"/>
        <v>238182</v>
      </c>
      <c r="BY41" s="117">
        <f t="shared" si="174"/>
        <v>5671</v>
      </c>
      <c r="BZ41" s="117">
        <f t="shared" si="175"/>
        <v>11035</v>
      </c>
      <c r="CA41" s="117">
        <f t="shared" si="145"/>
        <v>23839329</v>
      </c>
      <c r="CB41" s="117">
        <f t="shared" si="176"/>
        <v>8362</v>
      </c>
      <c r="CC41" s="121">
        <f t="shared" si="177"/>
        <v>19344</v>
      </c>
      <c r="CD41" s="121">
        <f t="shared" si="146"/>
        <v>0</v>
      </c>
      <c r="CE41" s="121">
        <f t="shared" si="146"/>
        <v>0</v>
      </c>
      <c r="CF41" s="117" t="str">
        <f t="shared" si="178"/>
        <v>-</v>
      </c>
      <c r="CG41" s="117" t="str">
        <f t="shared" si="179"/>
        <v>-</v>
      </c>
      <c r="CH41" s="121">
        <f t="shared" si="147"/>
        <v>0</v>
      </c>
      <c r="CI41" s="120">
        <f t="shared" si="180"/>
        <v>0</v>
      </c>
      <c r="CJ41" s="121">
        <f t="shared" ref="CJ41" si="201">MONTH(1&amp;C41)</f>
        <v>8</v>
      </c>
      <c r="CK41" s="157">
        <f t="shared" ref="CK41" si="202">LEFT($B41,4)+IF(CJ41&lt;4,1,0)</f>
        <v>2018</v>
      </c>
      <c r="CL41" s="158">
        <f t="shared" ref="CL41" si="203">DATE(LEFT($B41,4)+IF(CJ41&lt;4,1,0),CJ41,1)</f>
        <v>43313</v>
      </c>
      <c r="CM41" s="159">
        <f t="shared" ref="CM41" si="204">DAY(DATE(LEFT($B41,4)+IF(CJ41&lt;4,1,0),$CJ41+1,1)-1)</f>
        <v>31</v>
      </c>
      <c r="CN41" s="121">
        <f t="shared" si="196"/>
        <v>89198</v>
      </c>
      <c r="CO41" s="121">
        <f t="shared" si="196"/>
        <v>0</v>
      </c>
      <c r="CP41" s="121">
        <f t="shared" si="196"/>
        <v>719807</v>
      </c>
      <c r="CQ41" s="121">
        <f t="shared" si="196"/>
        <v>3573254</v>
      </c>
      <c r="CR41" s="121">
        <f t="shared" si="196"/>
        <v>5037730</v>
      </c>
      <c r="CS41" s="121">
        <f t="shared" si="196"/>
        <v>5285206</v>
      </c>
      <c r="CT41" s="121">
        <f t="shared" si="196"/>
        <v>125702753</v>
      </c>
      <c r="CU41" s="121">
        <f t="shared" si="196"/>
        <v>163149855</v>
      </c>
      <c r="CV41" s="121">
        <f t="shared" si="196"/>
        <v>13976262</v>
      </c>
      <c r="CW41" s="121">
        <f t="shared" si="196"/>
        <v>56604</v>
      </c>
      <c r="CX41" s="121">
        <f t="shared" si="196"/>
        <v>255426</v>
      </c>
      <c r="CY41" s="121">
        <f t="shared" si="196"/>
        <v>31885323</v>
      </c>
      <c r="CZ41" s="121">
        <f t="shared" si="196"/>
        <v>22170249</v>
      </c>
      <c r="DA41" s="121">
        <f t="shared" si="196"/>
        <v>463470</v>
      </c>
      <c r="DB41" s="121">
        <f t="shared" si="196"/>
        <v>55148564</v>
      </c>
      <c r="DC41" s="121">
        <f t="shared" si="196"/>
        <v>0</v>
      </c>
      <c r="DD41" s="160"/>
    </row>
    <row r="42" spans="1:108" x14ac:dyDescent="0.2">
      <c r="A42" s="118" t="str">
        <f t="shared" ref="A42" si="205">B42&amp;C42&amp;D42</f>
        <v>2018-19SEPTEMBERY63</v>
      </c>
      <c r="B42" s="94" t="str">
        <f t="shared" ref="B42:B50" si="206">IF($C42="April",LEFT($B41,4)+1&amp;"-"&amp;RIGHT($B41,2)+1,$B41)</f>
        <v>2018-19</v>
      </c>
      <c r="C42" s="35" t="s">
        <v>679</v>
      </c>
      <c r="D42" s="119" t="str">
        <f t="shared" si="184"/>
        <v>Y63</v>
      </c>
      <c r="E42" s="119" t="str">
        <f t="shared" si="184"/>
        <v>North East and Yorkshire</v>
      </c>
      <c r="F42" s="119" t="str">
        <f t="shared" si="187"/>
        <v>Y63</v>
      </c>
      <c r="H42" s="120">
        <f t="shared" si="133"/>
        <v>124274</v>
      </c>
      <c r="I42" s="120">
        <f t="shared" si="133"/>
        <v>89377</v>
      </c>
      <c r="J42" s="120">
        <f t="shared" si="133"/>
        <v>251540</v>
      </c>
      <c r="K42" s="117">
        <f t="shared" si="152"/>
        <v>3</v>
      </c>
      <c r="L42" s="120">
        <f t="shared" si="153"/>
        <v>1</v>
      </c>
      <c r="M42" s="120">
        <f t="shared" si="154"/>
        <v>7</v>
      </c>
      <c r="N42" s="120">
        <f t="shared" si="155"/>
        <v>39</v>
      </c>
      <c r="O42" s="120">
        <f t="shared" si="191"/>
        <v>96329</v>
      </c>
      <c r="P42" s="120">
        <f t="shared" si="191"/>
        <v>7411</v>
      </c>
      <c r="Q42" s="120">
        <f t="shared" si="191"/>
        <v>5088</v>
      </c>
      <c r="R42" s="120">
        <f t="shared" si="191"/>
        <v>53874</v>
      </c>
      <c r="S42" s="120">
        <f t="shared" si="191"/>
        <v>19923</v>
      </c>
      <c r="T42" s="120">
        <f t="shared" si="191"/>
        <v>1484</v>
      </c>
      <c r="U42" s="120">
        <f t="shared" si="191"/>
        <v>3095833</v>
      </c>
      <c r="V42" s="120">
        <f t="shared" si="156"/>
        <v>418</v>
      </c>
      <c r="W42" s="120">
        <f t="shared" si="157"/>
        <v>713</v>
      </c>
      <c r="X42" s="120">
        <f t="shared" si="135"/>
        <v>3005337</v>
      </c>
      <c r="Y42" s="120">
        <f t="shared" si="158"/>
        <v>591</v>
      </c>
      <c r="Z42" s="120">
        <f t="shared" si="159"/>
        <v>1057</v>
      </c>
      <c r="AA42" s="120">
        <f t="shared" si="136"/>
        <v>65617562</v>
      </c>
      <c r="AB42" s="120">
        <f t="shared" si="160"/>
        <v>1218</v>
      </c>
      <c r="AC42" s="120">
        <f t="shared" si="161"/>
        <v>2514</v>
      </c>
      <c r="AD42" s="120">
        <f t="shared" si="137"/>
        <v>72445107</v>
      </c>
      <c r="AE42" s="120">
        <f t="shared" si="162"/>
        <v>3636</v>
      </c>
      <c r="AF42" s="120">
        <f t="shared" si="163"/>
        <v>8692</v>
      </c>
      <c r="AG42" s="120">
        <f t="shared" si="138"/>
        <v>6338217</v>
      </c>
      <c r="AH42" s="120">
        <f t="shared" si="164"/>
        <v>4271</v>
      </c>
      <c r="AI42" s="120">
        <f t="shared" si="165"/>
        <v>10580</v>
      </c>
      <c r="AJ42" s="120">
        <f t="shared" si="192"/>
        <v>5730</v>
      </c>
      <c r="AK42" s="120">
        <f t="shared" si="192"/>
        <v>464</v>
      </c>
      <c r="AL42" s="120">
        <f t="shared" si="192"/>
        <v>1239</v>
      </c>
      <c r="AM42" s="120">
        <f t="shared" si="192"/>
        <v>6801</v>
      </c>
      <c r="AN42" s="120">
        <f t="shared" si="192"/>
        <v>539</v>
      </c>
      <c r="AO42" s="120">
        <f t="shared" si="192"/>
        <v>3488</v>
      </c>
      <c r="AP42" s="120">
        <f t="shared" si="192"/>
        <v>2308</v>
      </c>
      <c r="AQ42" s="120">
        <f t="shared" si="192"/>
        <v>58055</v>
      </c>
      <c r="AR42" s="120">
        <f t="shared" si="192"/>
        <v>9784</v>
      </c>
      <c r="AS42" s="120">
        <f t="shared" si="192"/>
        <v>22760</v>
      </c>
      <c r="AT42" s="120">
        <f t="shared" si="193"/>
        <v>90599</v>
      </c>
      <c r="AU42" s="120">
        <f t="shared" si="193"/>
        <v>16185</v>
      </c>
      <c r="AV42" s="120">
        <f t="shared" si="193"/>
        <v>12457</v>
      </c>
      <c r="AW42" s="120">
        <f t="shared" si="193"/>
        <v>11121</v>
      </c>
      <c r="AX42" s="120">
        <f t="shared" si="193"/>
        <v>8681</v>
      </c>
      <c r="AY42" s="120">
        <f t="shared" si="193"/>
        <v>78596</v>
      </c>
      <c r="AZ42" s="120">
        <f t="shared" si="193"/>
        <v>62979</v>
      </c>
      <c r="BA42" s="120">
        <f t="shared" si="193"/>
        <v>37652</v>
      </c>
      <c r="BB42" s="120">
        <f t="shared" si="193"/>
        <v>23987</v>
      </c>
      <c r="BC42" s="120">
        <f t="shared" si="193"/>
        <v>2929</v>
      </c>
      <c r="BD42" s="120">
        <f t="shared" si="193"/>
        <v>1809</v>
      </c>
      <c r="BE42" s="117">
        <f t="shared" si="193"/>
        <v>73</v>
      </c>
      <c r="BF42" s="117">
        <f t="shared" si="193"/>
        <v>32677</v>
      </c>
      <c r="BG42" s="117">
        <f t="shared" si="166"/>
        <v>448</v>
      </c>
      <c r="BH42" s="117">
        <f t="shared" si="167"/>
        <v>842</v>
      </c>
      <c r="BI42" s="117">
        <f t="shared" si="141"/>
        <v>4516</v>
      </c>
      <c r="BJ42" s="117">
        <f t="shared" si="141"/>
        <v>147768</v>
      </c>
      <c r="BK42" s="117">
        <f t="shared" si="168"/>
        <v>33</v>
      </c>
      <c r="BL42" s="117">
        <f t="shared" si="169"/>
        <v>57</v>
      </c>
      <c r="BM42" s="117">
        <f t="shared" si="194"/>
        <v>115</v>
      </c>
      <c r="BN42" s="117">
        <f t="shared" si="194"/>
        <v>2481</v>
      </c>
      <c r="BO42" s="117">
        <f t="shared" si="194"/>
        <v>2277</v>
      </c>
      <c r="BP42" s="117">
        <f t="shared" si="194"/>
        <v>49</v>
      </c>
      <c r="BQ42" s="117">
        <f t="shared" si="194"/>
        <v>2887</v>
      </c>
      <c r="BR42" s="117">
        <f t="shared" si="194"/>
        <v>11391899</v>
      </c>
      <c r="BS42" s="117">
        <f t="shared" si="170"/>
        <v>4592</v>
      </c>
      <c r="BT42" s="117">
        <f t="shared" si="171"/>
        <v>10037</v>
      </c>
      <c r="BU42" s="117">
        <f t="shared" si="143"/>
        <v>14748153</v>
      </c>
      <c r="BV42" s="117">
        <f t="shared" si="172"/>
        <v>6477</v>
      </c>
      <c r="BW42" s="117">
        <f t="shared" si="173"/>
        <v>13297</v>
      </c>
      <c r="BX42" s="117">
        <f t="shared" si="144"/>
        <v>263753</v>
      </c>
      <c r="BY42" s="117">
        <f t="shared" si="174"/>
        <v>5383</v>
      </c>
      <c r="BZ42" s="117">
        <f t="shared" si="175"/>
        <v>12115</v>
      </c>
      <c r="CA42" s="117">
        <f t="shared" si="145"/>
        <v>26384953</v>
      </c>
      <c r="CB42" s="117">
        <f t="shared" si="176"/>
        <v>9139</v>
      </c>
      <c r="CC42" s="121">
        <f t="shared" si="177"/>
        <v>20926</v>
      </c>
      <c r="CD42" s="121">
        <f t="shared" si="146"/>
        <v>0</v>
      </c>
      <c r="CE42" s="121">
        <f t="shared" si="146"/>
        <v>0</v>
      </c>
      <c r="CF42" s="117" t="str">
        <f t="shared" si="178"/>
        <v>-</v>
      </c>
      <c r="CG42" s="117" t="str">
        <f t="shared" si="179"/>
        <v>-</v>
      </c>
      <c r="CH42" s="121">
        <f t="shared" si="147"/>
        <v>0</v>
      </c>
      <c r="CI42" s="120">
        <f t="shared" si="180"/>
        <v>0</v>
      </c>
      <c r="CJ42" s="121">
        <f t="shared" ref="CJ42" si="207">MONTH(1&amp;C42)</f>
        <v>9</v>
      </c>
      <c r="CK42" s="157">
        <f t="shared" ref="CK42" si="208">LEFT($B42,4)+IF(CJ42&lt;4,1,0)</f>
        <v>2018</v>
      </c>
      <c r="CL42" s="158">
        <f t="shared" ref="CL42" si="209">DATE(LEFT($B42,4)+IF(CJ42&lt;4,1,0),CJ42,1)</f>
        <v>43344</v>
      </c>
      <c r="CM42" s="159">
        <f t="shared" ref="CM42" si="210">DAY(DATE(LEFT($B42,4)+IF(CJ42&lt;4,1,0),$CJ42+1,1)-1)</f>
        <v>30</v>
      </c>
      <c r="CN42" s="121">
        <f t="shared" si="196"/>
        <v>89377</v>
      </c>
      <c r="CO42" s="121">
        <f t="shared" si="196"/>
        <v>0</v>
      </c>
      <c r="CP42" s="121">
        <f t="shared" si="196"/>
        <v>663272</v>
      </c>
      <c r="CQ42" s="121">
        <f t="shared" si="196"/>
        <v>3495607</v>
      </c>
      <c r="CR42" s="121">
        <f t="shared" si="196"/>
        <v>5283355</v>
      </c>
      <c r="CS42" s="121">
        <f t="shared" si="196"/>
        <v>5380350</v>
      </c>
      <c r="CT42" s="121">
        <f t="shared" si="196"/>
        <v>135417630</v>
      </c>
      <c r="CU42" s="121">
        <f t="shared" si="196"/>
        <v>173165911</v>
      </c>
      <c r="CV42" s="121">
        <f t="shared" si="196"/>
        <v>15701342</v>
      </c>
      <c r="CW42" s="121">
        <f t="shared" si="196"/>
        <v>61466</v>
      </c>
      <c r="CX42" s="121">
        <f t="shared" si="196"/>
        <v>255696</v>
      </c>
      <c r="CY42" s="121">
        <f t="shared" si="196"/>
        <v>24901797</v>
      </c>
      <c r="CZ42" s="121">
        <f t="shared" si="196"/>
        <v>30276228</v>
      </c>
      <c r="DA42" s="121">
        <f t="shared" si="196"/>
        <v>593635</v>
      </c>
      <c r="DB42" s="121">
        <f t="shared" si="196"/>
        <v>60412238</v>
      </c>
      <c r="DC42" s="121">
        <f t="shared" si="196"/>
        <v>0</v>
      </c>
      <c r="DD42" s="160"/>
    </row>
    <row r="43" spans="1:108" x14ac:dyDescent="0.2">
      <c r="A43" s="118" t="str">
        <f t="shared" ref="A43" si="211">B43&amp;C43&amp;D43</f>
        <v>2018-19OCTOBERY63</v>
      </c>
      <c r="B43" s="94" t="str">
        <f t="shared" si="206"/>
        <v>2018-19</v>
      </c>
      <c r="C43" s="35" t="s">
        <v>732</v>
      </c>
      <c r="D43" s="119" t="str">
        <f t="shared" si="184"/>
        <v>Y63</v>
      </c>
      <c r="E43" s="119" t="str">
        <f t="shared" si="184"/>
        <v>North East and Yorkshire</v>
      </c>
      <c r="F43" s="119" t="str">
        <f t="shared" ref="F43" si="212">D43</f>
        <v>Y63</v>
      </c>
      <c r="H43" s="120">
        <f t="shared" si="133"/>
        <v>129587</v>
      </c>
      <c r="I43" s="120">
        <f t="shared" si="133"/>
        <v>91283</v>
      </c>
      <c r="J43" s="120">
        <f t="shared" si="133"/>
        <v>279827</v>
      </c>
      <c r="K43" s="117">
        <f t="shared" si="152"/>
        <v>3</v>
      </c>
      <c r="L43" s="120">
        <f t="shared" si="153"/>
        <v>1</v>
      </c>
      <c r="M43" s="120">
        <f t="shared" si="154"/>
        <v>7</v>
      </c>
      <c r="N43" s="120">
        <f t="shared" si="155"/>
        <v>43</v>
      </c>
      <c r="O43" s="120">
        <f t="shared" si="191"/>
        <v>101347</v>
      </c>
      <c r="P43" s="120">
        <f t="shared" si="191"/>
        <v>7762</v>
      </c>
      <c r="Q43" s="120">
        <f t="shared" si="191"/>
        <v>5417</v>
      </c>
      <c r="R43" s="120">
        <f t="shared" si="191"/>
        <v>56336</v>
      </c>
      <c r="S43" s="120">
        <f t="shared" si="191"/>
        <v>21249</v>
      </c>
      <c r="T43" s="120">
        <f t="shared" si="191"/>
        <v>1701</v>
      </c>
      <c r="U43" s="120">
        <f t="shared" si="191"/>
        <v>3198620</v>
      </c>
      <c r="V43" s="120">
        <f t="shared" si="156"/>
        <v>412</v>
      </c>
      <c r="W43" s="120">
        <f t="shared" si="157"/>
        <v>708</v>
      </c>
      <c r="X43" s="120">
        <f t="shared" si="135"/>
        <v>3031087</v>
      </c>
      <c r="Y43" s="120">
        <f t="shared" si="158"/>
        <v>560</v>
      </c>
      <c r="Z43" s="120">
        <f t="shared" si="159"/>
        <v>993</v>
      </c>
      <c r="AA43" s="120">
        <f t="shared" si="136"/>
        <v>68278635</v>
      </c>
      <c r="AB43" s="120">
        <f t="shared" si="160"/>
        <v>1212</v>
      </c>
      <c r="AC43" s="120">
        <f t="shared" si="161"/>
        <v>2526</v>
      </c>
      <c r="AD43" s="120">
        <f t="shared" si="137"/>
        <v>75529393</v>
      </c>
      <c r="AE43" s="120">
        <f t="shared" si="162"/>
        <v>3554</v>
      </c>
      <c r="AF43" s="120">
        <f t="shared" si="163"/>
        <v>8491</v>
      </c>
      <c r="AG43" s="120">
        <f t="shared" si="138"/>
        <v>7300339</v>
      </c>
      <c r="AH43" s="120">
        <f t="shared" si="164"/>
        <v>4292</v>
      </c>
      <c r="AI43" s="120">
        <f t="shared" si="165"/>
        <v>10377</v>
      </c>
      <c r="AJ43" s="120">
        <f t="shared" si="192"/>
        <v>6020</v>
      </c>
      <c r="AK43" s="120">
        <f t="shared" si="192"/>
        <v>510</v>
      </c>
      <c r="AL43" s="120">
        <f t="shared" si="192"/>
        <v>1146</v>
      </c>
      <c r="AM43" s="120">
        <f t="shared" si="192"/>
        <v>7225</v>
      </c>
      <c r="AN43" s="120">
        <f t="shared" si="192"/>
        <v>616</v>
      </c>
      <c r="AO43" s="120">
        <f t="shared" si="192"/>
        <v>3748</v>
      </c>
      <c r="AP43" s="120">
        <f t="shared" si="192"/>
        <v>678</v>
      </c>
      <c r="AQ43" s="120">
        <f t="shared" si="192"/>
        <v>60606</v>
      </c>
      <c r="AR43" s="120">
        <f t="shared" si="192"/>
        <v>10502</v>
      </c>
      <c r="AS43" s="120">
        <f t="shared" si="192"/>
        <v>24219</v>
      </c>
      <c r="AT43" s="120">
        <f t="shared" si="193"/>
        <v>95327</v>
      </c>
      <c r="AU43" s="120">
        <f t="shared" si="193"/>
        <v>16781</v>
      </c>
      <c r="AV43" s="120">
        <f t="shared" si="193"/>
        <v>12913</v>
      </c>
      <c r="AW43" s="120">
        <f t="shared" si="193"/>
        <v>11556</v>
      </c>
      <c r="AX43" s="120">
        <f t="shared" si="193"/>
        <v>9010</v>
      </c>
      <c r="AY43" s="120">
        <f t="shared" si="193"/>
        <v>81230</v>
      </c>
      <c r="AZ43" s="120">
        <f t="shared" si="193"/>
        <v>65229</v>
      </c>
      <c r="BA43" s="120">
        <f t="shared" si="193"/>
        <v>39313</v>
      </c>
      <c r="BB43" s="120">
        <f t="shared" si="193"/>
        <v>25127</v>
      </c>
      <c r="BC43" s="120">
        <f t="shared" si="193"/>
        <v>3362</v>
      </c>
      <c r="BD43" s="120">
        <f t="shared" si="193"/>
        <v>1841</v>
      </c>
      <c r="BE43" s="117">
        <f t="shared" si="193"/>
        <v>86</v>
      </c>
      <c r="BF43" s="117">
        <f t="shared" si="193"/>
        <v>33975</v>
      </c>
      <c r="BG43" s="117">
        <f t="shared" si="166"/>
        <v>395</v>
      </c>
      <c r="BH43" s="117">
        <f t="shared" si="167"/>
        <v>622</v>
      </c>
      <c r="BI43" s="117">
        <f t="shared" si="141"/>
        <v>4881</v>
      </c>
      <c r="BJ43" s="117">
        <f t="shared" si="141"/>
        <v>138325</v>
      </c>
      <c r="BK43" s="117">
        <f t="shared" si="168"/>
        <v>28</v>
      </c>
      <c r="BL43" s="117">
        <f t="shared" si="169"/>
        <v>52</v>
      </c>
      <c r="BM43" s="117">
        <f t="shared" si="194"/>
        <v>98</v>
      </c>
      <c r="BN43" s="117">
        <f t="shared" si="194"/>
        <v>2495</v>
      </c>
      <c r="BO43" s="117">
        <f t="shared" si="194"/>
        <v>2446</v>
      </c>
      <c r="BP43" s="117">
        <f t="shared" si="194"/>
        <v>44</v>
      </c>
      <c r="BQ43" s="117">
        <f t="shared" si="194"/>
        <v>3168</v>
      </c>
      <c r="BR43" s="117">
        <f t="shared" si="194"/>
        <v>10040283</v>
      </c>
      <c r="BS43" s="117">
        <f t="shared" si="170"/>
        <v>4024</v>
      </c>
      <c r="BT43" s="117">
        <f t="shared" si="171"/>
        <v>9126</v>
      </c>
      <c r="BU43" s="117">
        <f t="shared" si="143"/>
        <v>15686564</v>
      </c>
      <c r="BV43" s="117">
        <f t="shared" si="172"/>
        <v>6413</v>
      </c>
      <c r="BW43" s="117">
        <f t="shared" si="173"/>
        <v>12592</v>
      </c>
      <c r="BX43" s="117">
        <f t="shared" si="144"/>
        <v>295309</v>
      </c>
      <c r="BY43" s="117">
        <f t="shared" si="174"/>
        <v>6712</v>
      </c>
      <c r="BZ43" s="117">
        <f t="shared" si="175"/>
        <v>11037</v>
      </c>
      <c r="CA43" s="117">
        <f t="shared" si="145"/>
        <v>27407041</v>
      </c>
      <c r="CB43" s="117">
        <f t="shared" si="176"/>
        <v>8651</v>
      </c>
      <c r="CC43" s="121">
        <f t="shared" si="177"/>
        <v>19320</v>
      </c>
      <c r="CD43" s="121">
        <f t="shared" si="146"/>
        <v>0</v>
      </c>
      <c r="CE43" s="121">
        <f t="shared" si="146"/>
        <v>0</v>
      </c>
      <c r="CF43" s="117" t="str">
        <f t="shared" si="178"/>
        <v>-</v>
      </c>
      <c r="CG43" s="117" t="str">
        <f t="shared" si="179"/>
        <v>-</v>
      </c>
      <c r="CH43" s="121">
        <f t="shared" si="147"/>
        <v>0</v>
      </c>
      <c r="CI43" s="120">
        <f t="shared" si="180"/>
        <v>0</v>
      </c>
      <c r="CJ43" s="121">
        <f t="shared" ref="CJ43" si="213">MONTH(1&amp;C43)</f>
        <v>10</v>
      </c>
      <c r="CK43" s="157">
        <f t="shared" ref="CK43" si="214">LEFT($B43,4)+IF(CJ43&lt;4,1,0)</f>
        <v>2018</v>
      </c>
      <c r="CL43" s="158">
        <f t="shared" ref="CL43" si="215">DATE(LEFT($B43,4)+IF(CJ43&lt;4,1,0),CJ43,1)</f>
        <v>43374</v>
      </c>
      <c r="CM43" s="159">
        <f t="shared" ref="CM43" si="216">DAY(DATE(LEFT($B43,4)+IF(CJ43&lt;4,1,0),$CJ43+1,1)-1)</f>
        <v>31</v>
      </c>
      <c r="CN43" s="121">
        <f t="shared" si="196"/>
        <v>91283</v>
      </c>
      <c r="CO43" s="121">
        <f t="shared" si="196"/>
        <v>0</v>
      </c>
      <c r="CP43" s="121">
        <f t="shared" si="196"/>
        <v>670707</v>
      </c>
      <c r="CQ43" s="121">
        <f t="shared" si="196"/>
        <v>3956075</v>
      </c>
      <c r="CR43" s="121">
        <f t="shared" si="196"/>
        <v>5494993</v>
      </c>
      <c r="CS43" s="121">
        <f t="shared" si="196"/>
        <v>5381584</v>
      </c>
      <c r="CT43" s="121">
        <f t="shared" si="196"/>
        <v>142327192</v>
      </c>
      <c r="CU43" s="121">
        <f t="shared" si="196"/>
        <v>180415532</v>
      </c>
      <c r="CV43" s="121">
        <f t="shared" si="196"/>
        <v>17651716</v>
      </c>
      <c r="CW43" s="121">
        <f t="shared" si="196"/>
        <v>53492</v>
      </c>
      <c r="CX43" s="121">
        <f t="shared" si="196"/>
        <v>255762</v>
      </c>
      <c r="CY43" s="121">
        <f t="shared" si="196"/>
        <v>22769370</v>
      </c>
      <c r="CZ43" s="121">
        <f t="shared" si="196"/>
        <v>30799539</v>
      </c>
      <c r="DA43" s="121">
        <f t="shared" si="196"/>
        <v>485628</v>
      </c>
      <c r="DB43" s="121">
        <f t="shared" si="196"/>
        <v>61206940</v>
      </c>
      <c r="DC43" s="121">
        <f t="shared" si="196"/>
        <v>0</v>
      </c>
      <c r="DD43" s="160"/>
    </row>
    <row r="44" spans="1:108" x14ac:dyDescent="0.2">
      <c r="A44" s="118" t="str">
        <f t="shared" ref="A44" si="217">B44&amp;C44&amp;D44</f>
        <v>2018-19NOVEMBERY63</v>
      </c>
      <c r="B44" s="94" t="str">
        <f t="shared" si="206"/>
        <v>2018-19</v>
      </c>
      <c r="C44" s="35" t="s">
        <v>738</v>
      </c>
      <c r="D44" s="119" t="str">
        <f t="shared" si="184"/>
        <v>Y63</v>
      </c>
      <c r="E44" s="119" t="str">
        <f t="shared" si="184"/>
        <v>North East and Yorkshire</v>
      </c>
      <c r="F44" s="119" t="str">
        <f t="shared" ref="F44" si="218">D44</f>
        <v>Y63</v>
      </c>
      <c r="H44" s="120">
        <f t="shared" si="133"/>
        <v>129782</v>
      </c>
      <c r="I44" s="120">
        <f t="shared" si="133"/>
        <v>90020</v>
      </c>
      <c r="J44" s="120">
        <f t="shared" si="133"/>
        <v>191269</v>
      </c>
      <c r="K44" s="117">
        <f t="shared" si="152"/>
        <v>2</v>
      </c>
      <c r="L44" s="120">
        <f t="shared" si="153"/>
        <v>1</v>
      </c>
      <c r="M44" s="120">
        <f t="shared" si="154"/>
        <v>5</v>
      </c>
      <c r="N44" s="120">
        <f t="shared" si="155"/>
        <v>30</v>
      </c>
      <c r="O44" s="120">
        <f t="shared" si="191"/>
        <v>101311</v>
      </c>
      <c r="P44" s="120">
        <f t="shared" si="191"/>
        <v>7515</v>
      </c>
      <c r="Q44" s="120">
        <f t="shared" si="191"/>
        <v>5253</v>
      </c>
      <c r="R44" s="120">
        <f t="shared" si="191"/>
        <v>57751</v>
      </c>
      <c r="S44" s="120">
        <f t="shared" si="191"/>
        <v>20099</v>
      </c>
      <c r="T44" s="120">
        <f t="shared" si="191"/>
        <v>1676</v>
      </c>
      <c r="U44" s="120">
        <f t="shared" si="191"/>
        <v>3052884</v>
      </c>
      <c r="V44" s="120">
        <f t="shared" si="156"/>
        <v>406</v>
      </c>
      <c r="W44" s="120">
        <f t="shared" si="157"/>
        <v>706</v>
      </c>
      <c r="X44" s="120">
        <f t="shared" si="135"/>
        <v>2786774</v>
      </c>
      <c r="Y44" s="120">
        <f t="shared" si="158"/>
        <v>531</v>
      </c>
      <c r="Z44" s="120">
        <f t="shared" si="159"/>
        <v>964</v>
      </c>
      <c r="AA44" s="120">
        <f t="shared" si="136"/>
        <v>74679053</v>
      </c>
      <c r="AB44" s="120">
        <f t="shared" si="160"/>
        <v>1293</v>
      </c>
      <c r="AC44" s="120">
        <f t="shared" si="161"/>
        <v>2678</v>
      </c>
      <c r="AD44" s="120">
        <f t="shared" si="137"/>
        <v>78126293</v>
      </c>
      <c r="AE44" s="120">
        <f t="shared" si="162"/>
        <v>3887</v>
      </c>
      <c r="AF44" s="120">
        <f t="shared" si="163"/>
        <v>9140</v>
      </c>
      <c r="AG44" s="120">
        <f t="shared" si="138"/>
        <v>7343273</v>
      </c>
      <c r="AH44" s="120">
        <f t="shared" si="164"/>
        <v>4381</v>
      </c>
      <c r="AI44" s="120">
        <f t="shared" si="165"/>
        <v>10545</v>
      </c>
      <c r="AJ44" s="120">
        <f t="shared" si="192"/>
        <v>6065</v>
      </c>
      <c r="AK44" s="120">
        <f t="shared" si="192"/>
        <v>569</v>
      </c>
      <c r="AL44" s="120">
        <f t="shared" si="192"/>
        <v>1228</v>
      </c>
      <c r="AM44" s="120">
        <f t="shared" si="192"/>
        <v>7635</v>
      </c>
      <c r="AN44" s="120">
        <f t="shared" si="192"/>
        <v>560</v>
      </c>
      <c r="AO44" s="120">
        <f t="shared" si="192"/>
        <v>3708</v>
      </c>
      <c r="AP44" s="120">
        <f t="shared" si="192"/>
        <v>830</v>
      </c>
      <c r="AQ44" s="120">
        <f t="shared" si="192"/>
        <v>60542</v>
      </c>
      <c r="AR44" s="120">
        <f t="shared" si="192"/>
        <v>10399</v>
      </c>
      <c r="AS44" s="120">
        <f t="shared" si="192"/>
        <v>24305</v>
      </c>
      <c r="AT44" s="120">
        <f t="shared" si="193"/>
        <v>95246</v>
      </c>
      <c r="AU44" s="120">
        <f t="shared" si="193"/>
        <v>15292</v>
      </c>
      <c r="AV44" s="120">
        <f t="shared" si="193"/>
        <v>12084</v>
      </c>
      <c r="AW44" s="120">
        <f t="shared" si="193"/>
        <v>10556</v>
      </c>
      <c r="AX44" s="120">
        <f t="shared" si="193"/>
        <v>8459</v>
      </c>
      <c r="AY44" s="120">
        <f t="shared" si="193"/>
        <v>81393</v>
      </c>
      <c r="AZ44" s="120">
        <f t="shared" si="193"/>
        <v>65609</v>
      </c>
      <c r="BA44" s="120">
        <f t="shared" si="193"/>
        <v>36837</v>
      </c>
      <c r="BB44" s="120">
        <f t="shared" si="193"/>
        <v>23805</v>
      </c>
      <c r="BC44" s="120">
        <f t="shared" si="193"/>
        <v>3127</v>
      </c>
      <c r="BD44" s="120">
        <f t="shared" si="193"/>
        <v>1736</v>
      </c>
      <c r="BE44" s="117">
        <f t="shared" si="193"/>
        <v>80</v>
      </c>
      <c r="BF44" s="117">
        <f t="shared" si="193"/>
        <v>31827</v>
      </c>
      <c r="BG44" s="117">
        <f t="shared" si="166"/>
        <v>398</v>
      </c>
      <c r="BH44" s="117">
        <f t="shared" si="167"/>
        <v>654</v>
      </c>
      <c r="BI44" s="117">
        <f t="shared" si="141"/>
        <v>4892</v>
      </c>
      <c r="BJ44" s="117">
        <f t="shared" si="141"/>
        <v>134711</v>
      </c>
      <c r="BK44" s="117">
        <f t="shared" si="168"/>
        <v>28</v>
      </c>
      <c r="BL44" s="117">
        <f t="shared" si="169"/>
        <v>48</v>
      </c>
      <c r="BM44" s="117">
        <f t="shared" si="194"/>
        <v>92</v>
      </c>
      <c r="BN44" s="117">
        <f t="shared" si="194"/>
        <v>2504</v>
      </c>
      <c r="BO44" s="117">
        <f t="shared" si="194"/>
        <v>1511</v>
      </c>
      <c r="BP44" s="117">
        <f t="shared" si="194"/>
        <v>41</v>
      </c>
      <c r="BQ44" s="117">
        <f t="shared" si="194"/>
        <v>3194</v>
      </c>
      <c r="BR44" s="117">
        <f t="shared" si="194"/>
        <v>10642288</v>
      </c>
      <c r="BS44" s="117">
        <f t="shared" si="170"/>
        <v>4250</v>
      </c>
      <c r="BT44" s="117">
        <f t="shared" si="171"/>
        <v>9056</v>
      </c>
      <c r="BU44" s="117">
        <f t="shared" si="143"/>
        <v>10833550</v>
      </c>
      <c r="BV44" s="117">
        <f t="shared" si="172"/>
        <v>7170</v>
      </c>
      <c r="BW44" s="117">
        <f t="shared" si="173"/>
        <v>15066</v>
      </c>
      <c r="BX44" s="117">
        <f t="shared" si="144"/>
        <v>256270</v>
      </c>
      <c r="BY44" s="117">
        <f t="shared" si="174"/>
        <v>6250</v>
      </c>
      <c r="BZ44" s="117">
        <f t="shared" si="175"/>
        <v>13885</v>
      </c>
      <c r="CA44" s="117">
        <f t="shared" si="145"/>
        <v>27845617</v>
      </c>
      <c r="CB44" s="117">
        <f t="shared" si="176"/>
        <v>8718</v>
      </c>
      <c r="CC44" s="121">
        <f t="shared" si="177"/>
        <v>19884</v>
      </c>
      <c r="CD44" s="121">
        <f t="shared" si="146"/>
        <v>0</v>
      </c>
      <c r="CE44" s="121">
        <f t="shared" si="146"/>
        <v>0</v>
      </c>
      <c r="CF44" s="117" t="str">
        <f t="shared" si="178"/>
        <v>-</v>
      </c>
      <c r="CG44" s="117" t="str">
        <f t="shared" si="179"/>
        <v>-</v>
      </c>
      <c r="CH44" s="121">
        <f t="shared" si="147"/>
        <v>0</v>
      </c>
      <c r="CI44" s="120">
        <f t="shared" si="180"/>
        <v>0</v>
      </c>
      <c r="CJ44" s="121">
        <f t="shared" ref="CJ44" si="219">MONTH(1&amp;C44)</f>
        <v>11</v>
      </c>
      <c r="CK44" s="157">
        <f t="shared" ref="CK44" si="220">LEFT($B44,4)+IF(CJ44&lt;4,1,0)</f>
        <v>2018</v>
      </c>
      <c r="CL44" s="158">
        <f t="shared" ref="CL44" si="221">DATE(LEFT($B44,4)+IF(CJ44&lt;4,1,0),CJ44,1)</f>
        <v>43405</v>
      </c>
      <c r="CM44" s="159">
        <f t="shared" ref="CM44" si="222">DAY(DATE(LEFT($B44,4)+IF(CJ44&lt;4,1,0),$CJ44+1,1)-1)</f>
        <v>30</v>
      </c>
      <c r="CN44" s="121">
        <f t="shared" si="196"/>
        <v>90020</v>
      </c>
      <c r="CO44" s="121">
        <f t="shared" si="196"/>
        <v>0</v>
      </c>
      <c r="CP44" s="121">
        <f t="shared" si="196"/>
        <v>477940</v>
      </c>
      <c r="CQ44" s="121">
        <f t="shared" si="196"/>
        <v>2728940</v>
      </c>
      <c r="CR44" s="121">
        <f t="shared" si="196"/>
        <v>5302611</v>
      </c>
      <c r="CS44" s="121">
        <f t="shared" si="196"/>
        <v>5065336</v>
      </c>
      <c r="CT44" s="121">
        <f t="shared" si="196"/>
        <v>154663172</v>
      </c>
      <c r="CU44" s="121">
        <f t="shared" si="196"/>
        <v>183708481</v>
      </c>
      <c r="CV44" s="121">
        <f t="shared" si="196"/>
        <v>17673738</v>
      </c>
      <c r="CW44" s="121">
        <f t="shared" si="196"/>
        <v>52320</v>
      </c>
      <c r="CX44" s="121">
        <f t="shared" si="196"/>
        <v>237059</v>
      </c>
      <c r="CY44" s="121">
        <f t="shared" si="196"/>
        <v>22676224</v>
      </c>
      <c r="CZ44" s="121">
        <f t="shared" si="196"/>
        <v>22765435</v>
      </c>
      <c r="DA44" s="121">
        <f t="shared" si="196"/>
        <v>569285</v>
      </c>
      <c r="DB44" s="121">
        <f t="shared" si="196"/>
        <v>63510162</v>
      </c>
      <c r="DC44" s="121">
        <f t="shared" si="196"/>
        <v>0</v>
      </c>
      <c r="DD44" s="160"/>
    </row>
    <row r="45" spans="1:108" x14ac:dyDescent="0.2">
      <c r="A45" s="118" t="str">
        <f t="shared" ref="A45" si="223">B45&amp;C45&amp;D45</f>
        <v>2018-19DECEMBERY63</v>
      </c>
      <c r="B45" s="94" t="str">
        <f t="shared" si="206"/>
        <v>2018-19</v>
      </c>
      <c r="C45" s="35" t="s">
        <v>745</v>
      </c>
      <c r="D45" s="119" t="str">
        <f t="shared" si="184"/>
        <v>Y63</v>
      </c>
      <c r="E45" s="119" t="str">
        <f t="shared" si="184"/>
        <v>North East and Yorkshire</v>
      </c>
      <c r="F45" s="119" t="str">
        <f t="shared" ref="F45" si="224">D45</f>
        <v>Y63</v>
      </c>
      <c r="H45" s="120">
        <f t="shared" si="133"/>
        <v>141678</v>
      </c>
      <c r="I45" s="120">
        <f t="shared" si="133"/>
        <v>97454</v>
      </c>
      <c r="J45" s="120">
        <f t="shared" si="133"/>
        <v>217774</v>
      </c>
      <c r="K45" s="117">
        <f t="shared" si="152"/>
        <v>2</v>
      </c>
      <c r="L45" s="120">
        <f t="shared" si="153"/>
        <v>1</v>
      </c>
      <c r="M45" s="120">
        <f t="shared" si="154"/>
        <v>5</v>
      </c>
      <c r="N45" s="120">
        <f t="shared" si="155"/>
        <v>31</v>
      </c>
      <c r="O45" s="120">
        <f t="shared" si="191"/>
        <v>108613</v>
      </c>
      <c r="P45" s="120">
        <f t="shared" si="191"/>
        <v>8322</v>
      </c>
      <c r="Q45" s="120">
        <f t="shared" si="191"/>
        <v>5693</v>
      </c>
      <c r="R45" s="120">
        <f t="shared" si="191"/>
        <v>62647</v>
      </c>
      <c r="S45" s="120">
        <f t="shared" si="191"/>
        <v>20631</v>
      </c>
      <c r="T45" s="120">
        <f t="shared" si="191"/>
        <v>1967</v>
      </c>
      <c r="U45" s="120">
        <f t="shared" si="191"/>
        <v>3433672</v>
      </c>
      <c r="V45" s="120">
        <f t="shared" si="156"/>
        <v>413</v>
      </c>
      <c r="W45" s="120">
        <f t="shared" si="157"/>
        <v>717</v>
      </c>
      <c r="X45" s="120">
        <f t="shared" si="135"/>
        <v>2955310</v>
      </c>
      <c r="Y45" s="120">
        <f t="shared" si="158"/>
        <v>519</v>
      </c>
      <c r="Z45" s="120">
        <f t="shared" si="159"/>
        <v>947</v>
      </c>
      <c r="AA45" s="120">
        <f t="shared" si="136"/>
        <v>86094692</v>
      </c>
      <c r="AB45" s="120">
        <f t="shared" si="160"/>
        <v>1374</v>
      </c>
      <c r="AC45" s="120">
        <f t="shared" si="161"/>
        <v>2868</v>
      </c>
      <c r="AD45" s="120">
        <f t="shared" si="137"/>
        <v>90985026</v>
      </c>
      <c r="AE45" s="120">
        <f t="shared" si="162"/>
        <v>4410</v>
      </c>
      <c r="AF45" s="120">
        <f t="shared" si="163"/>
        <v>10491</v>
      </c>
      <c r="AG45" s="120">
        <f t="shared" si="138"/>
        <v>8615373</v>
      </c>
      <c r="AH45" s="120">
        <f t="shared" si="164"/>
        <v>4380</v>
      </c>
      <c r="AI45" s="120">
        <f t="shared" si="165"/>
        <v>10649</v>
      </c>
      <c r="AJ45" s="120">
        <f t="shared" si="192"/>
        <v>6844</v>
      </c>
      <c r="AK45" s="120">
        <f t="shared" si="192"/>
        <v>753</v>
      </c>
      <c r="AL45" s="120">
        <f t="shared" si="192"/>
        <v>1614</v>
      </c>
      <c r="AM45" s="120">
        <f t="shared" si="192"/>
        <v>7477</v>
      </c>
      <c r="AN45" s="120">
        <f t="shared" si="192"/>
        <v>591</v>
      </c>
      <c r="AO45" s="120">
        <f t="shared" si="192"/>
        <v>3886</v>
      </c>
      <c r="AP45" s="120">
        <f t="shared" si="192"/>
        <v>2519</v>
      </c>
      <c r="AQ45" s="120">
        <f t="shared" si="192"/>
        <v>65118</v>
      </c>
      <c r="AR45" s="120">
        <f t="shared" si="192"/>
        <v>10034</v>
      </c>
      <c r="AS45" s="120">
        <f t="shared" si="192"/>
        <v>26617</v>
      </c>
      <c r="AT45" s="120">
        <f t="shared" si="193"/>
        <v>101769</v>
      </c>
      <c r="AU45" s="120">
        <f t="shared" si="193"/>
        <v>16847</v>
      </c>
      <c r="AV45" s="120">
        <f t="shared" si="193"/>
        <v>13148</v>
      </c>
      <c r="AW45" s="120">
        <f t="shared" si="193"/>
        <v>11318</v>
      </c>
      <c r="AX45" s="120">
        <f t="shared" si="193"/>
        <v>8951</v>
      </c>
      <c r="AY45" s="120">
        <f t="shared" si="193"/>
        <v>87806</v>
      </c>
      <c r="AZ45" s="120">
        <f t="shared" si="193"/>
        <v>69816</v>
      </c>
      <c r="BA45" s="120">
        <f t="shared" si="193"/>
        <v>34724</v>
      </c>
      <c r="BB45" s="120">
        <f t="shared" si="193"/>
        <v>21804</v>
      </c>
      <c r="BC45" s="120">
        <f t="shared" si="193"/>
        <v>3817</v>
      </c>
      <c r="BD45" s="120">
        <f t="shared" si="193"/>
        <v>2055</v>
      </c>
      <c r="BE45" s="117">
        <f t="shared" si="193"/>
        <v>99</v>
      </c>
      <c r="BF45" s="117">
        <f t="shared" si="193"/>
        <v>41867</v>
      </c>
      <c r="BG45" s="117">
        <f t="shared" si="166"/>
        <v>423</v>
      </c>
      <c r="BH45" s="117">
        <f t="shared" si="167"/>
        <v>658</v>
      </c>
      <c r="BI45" s="117">
        <f t="shared" si="141"/>
        <v>5419</v>
      </c>
      <c r="BJ45" s="117">
        <f t="shared" si="141"/>
        <v>148877</v>
      </c>
      <c r="BK45" s="117">
        <f t="shared" si="168"/>
        <v>27</v>
      </c>
      <c r="BL45" s="117">
        <f t="shared" si="169"/>
        <v>49</v>
      </c>
      <c r="BM45" s="117">
        <f t="shared" si="194"/>
        <v>88</v>
      </c>
      <c r="BN45" s="117">
        <f t="shared" si="194"/>
        <v>2579</v>
      </c>
      <c r="BO45" s="117">
        <f t="shared" si="194"/>
        <v>1439</v>
      </c>
      <c r="BP45" s="117">
        <f t="shared" si="194"/>
        <v>41</v>
      </c>
      <c r="BQ45" s="117">
        <f t="shared" si="194"/>
        <v>3031</v>
      </c>
      <c r="BR45" s="117">
        <f t="shared" si="194"/>
        <v>10321808</v>
      </c>
      <c r="BS45" s="117">
        <f t="shared" si="170"/>
        <v>4002</v>
      </c>
      <c r="BT45" s="117">
        <f t="shared" si="171"/>
        <v>8910</v>
      </c>
      <c r="BU45" s="117">
        <f t="shared" si="143"/>
        <v>10504094</v>
      </c>
      <c r="BV45" s="117">
        <f t="shared" si="172"/>
        <v>7300</v>
      </c>
      <c r="BW45" s="117">
        <f t="shared" si="173"/>
        <v>15778</v>
      </c>
      <c r="BX45" s="117">
        <f t="shared" si="144"/>
        <v>244963</v>
      </c>
      <c r="BY45" s="117">
        <f t="shared" si="174"/>
        <v>5975</v>
      </c>
      <c r="BZ45" s="117">
        <f t="shared" si="175"/>
        <v>10216</v>
      </c>
      <c r="CA45" s="117">
        <f t="shared" si="145"/>
        <v>23384155</v>
      </c>
      <c r="CB45" s="117">
        <f t="shared" si="176"/>
        <v>7715</v>
      </c>
      <c r="CC45" s="121">
        <f t="shared" si="177"/>
        <v>17819</v>
      </c>
      <c r="CD45" s="121">
        <f t="shared" si="146"/>
        <v>0</v>
      </c>
      <c r="CE45" s="121">
        <f t="shared" si="146"/>
        <v>0</v>
      </c>
      <c r="CF45" s="117" t="str">
        <f t="shared" si="178"/>
        <v>-</v>
      </c>
      <c r="CG45" s="117" t="str">
        <f t="shared" si="179"/>
        <v>-</v>
      </c>
      <c r="CH45" s="121">
        <f t="shared" si="147"/>
        <v>0</v>
      </c>
      <c r="CI45" s="120">
        <f t="shared" si="180"/>
        <v>0</v>
      </c>
      <c r="CJ45" s="121">
        <f t="shared" ref="CJ45" si="225">MONTH(1&amp;C45)</f>
        <v>12</v>
      </c>
      <c r="CK45" s="157">
        <f t="shared" ref="CK45" si="226">LEFT($B45,4)+IF(CJ45&lt;4,1,0)</f>
        <v>2018</v>
      </c>
      <c r="CL45" s="158">
        <f t="shared" ref="CL45" si="227">DATE(LEFT($B45,4)+IF(CJ45&lt;4,1,0),CJ45,1)</f>
        <v>43435</v>
      </c>
      <c r="CM45" s="159">
        <f t="shared" ref="CM45" si="228">DAY(DATE(LEFT($B45,4)+IF(CJ45&lt;4,1,0),$CJ45+1,1)-1)</f>
        <v>31</v>
      </c>
      <c r="CN45" s="121">
        <f t="shared" si="196"/>
        <v>97454</v>
      </c>
      <c r="CO45" s="121">
        <f t="shared" si="196"/>
        <v>0</v>
      </c>
      <c r="CP45" s="121">
        <f t="shared" si="196"/>
        <v>489518</v>
      </c>
      <c r="CQ45" s="121">
        <f t="shared" si="196"/>
        <v>2991774</v>
      </c>
      <c r="CR45" s="121">
        <f t="shared" si="196"/>
        <v>5962738</v>
      </c>
      <c r="CS45" s="121">
        <f t="shared" si="196"/>
        <v>5392843</v>
      </c>
      <c r="CT45" s="121">
        <f t="shared" si="196"/>
        <v>179694173</v>
      </c>
      <c r="CU45" s="121">
        <f t="shared" si="196"/>
        <v>216443991</v>
      </c>
      <c r="CV45" s="121">
        <f t="shared" si="196"/>
        <v>20946535</v>
      </c>
      <c r="CW45" s="121">
        <f t="shared" si="196"/>
        <v>65142</v>
      </c>
      <c r="CX45" s="121">
        <f t="shared" si="196"/>
        <v>265644</v>
      </c>
      <c r="CY45" s="121">
        <f t="shared" si="196"/>
        <v>22978890</v>
      </c>
      <c r="CZ45" s="121">
        <f t="shared" si="196"/>
        <v>22704287</v>
      </c>
      <c r="DA45" s="121">
        <f t="shared" si="196"/>
        <v>418856</v>
      </c>
      <c r="DB45" s="121">
        <f t="shared" si="196"/>
        <v>54008171</v>
      </c>
      <c r="DC45" s="121">
        <f t="shared" si="196"/>
        <v>0</v>
      </c>
      <c r="DD45" s="160"/>
    </row>
    <row r="46" spans="1:108" x14ac:dyDescent="0.2">
      <c r="A46" s="118" t="str">
        <f t="shared" ref="A46" si="229">B46&amp;C46&amp;D46</f>
        <v>2018-19JANUARYY63</v>
      </c>
      <c r="B46" s="94" t="str">
        <f t="shared" si="206"/>
        <v>2018-19</v>
      </c>
      <c r="C46" s="35" t="s">
        <v>783</v>
      </c>
      <c r="D46" s="119" t="str">
        <f t="shared" si="184"/>
        <v>Y63</v>
      </c>
      <c r="E46" s="119" t="str">
        <f t="shared" si="184"/>
        <v>North East and Yorkshire</v>
      </c>
      <c r="F46" s="119" t="str">
        <f t="shared" ref="F46" si="230">D46</f>
        <v>Y63</v>
      </c>
      <c r="H46" s="120">
        <f t="shared" si="133"/>
        <v>134650</v>
      </c>
      <c r="I46" s="120">
        <f t="shared" si="133"/>
        <v>95300</v>
      </c>
      <c r="J46" s="120">
        <f t="shared" si="133"/>
        <v>285062</v>
      </c>
      <c r="K46" s="117">
        <f t="shared" si="152"/>
        <v>3</v>
      </c>
      <c r="L46" s="120">
        <f t="shared" si="153"/>
        <v>1</v>
      </c>
      <c r="M46" s="120">
        <f t="shared" si="154"/>
        <v>7</v>
      </c>
      <c r="N46" s="120">
        <f t="shared" si="155"/>
        <v>39</v>
      </c>
      <c r="O46" s="120">
        <f t="shared" si="191"/>
        <v>108325</v>
      </c>
      <c r="P46" s="120">
        <f t="shared" si="191"/>
        <v>8147</v>
      </c>
      <c r="Q46" s="120">
        <f t="shared" si="191"/>
        <v>5570</v>
      </c>
      <c r="R46" s="120">
        <f t="shared" si="191"/>
        <v>62197</v>
      </c>
      <c r="S46" s="120">
        <f t="shared" si="191"/>
        <v>20260</v>
      </c>
      <c r="T46" s="120">
        <f t="shared" si="191"/>
        <v>1621</v>
      </c>
      <c r="U46" s="120">
        <f t="shared" si="191"/>
        <v>3300449</v>
      </c>
      <c r="V46" s="120">
        <f t="shared" si="156"/>
        <v>405</v>
      </c>
      <c r="W46" s="120">
        <f t="shared" si="157"/>
        <v>703</v>
      </c>
      <c r="X46" s="120">
        <f t="shared" si="135"/>
        <v>2878208</v>
      </c>
      <c r="Y46" s="120">
        <f t="shared" si="158"/>
        <v>517</v>
      </c>
      <c r="Z46" s="120">
        <f t="shared" si="159"/>
        <v>918</v>
      </c>
      <c r="AA46" s="120">
        <f t="shared" si="136"/>
        <v>83027401</v>
      </c>
      <c r="AB46" s="120">
        <f t="shared" si="160"/>
        <v>1335</v>
      </c>
      <c r="AC46" s="120">
        <f t="shared" si="161"/>
        <v>2786</v>
      </c>
      <c r="AD46" s="120">
        <f t="shared" si="137"/>
        <v>82558190</v>
      </c>
      <c r="AE46" s="120">
        <f t="shared" si="162"/>
        <v>4075</v>
      </c>
      <c r="AF46" s="120">
        <f t="shared" si="163"/>
        <v>10050</v>
      </c>
      <c r="AG46" s="120">
        <f t="shared" si="138"/>
        <v>7241555</v>
      </c>
      <c r="AH46" s="120">
        <f t="shared" si="164"/>
        <v>4467</v>
      </c>
      <c r="AI46" s="120">
        <f t="shared" si="165"/>
        <v>10954</v>
      </c>
      <c r="AJ46" s="120">
        <f t="shared" si="192"/>
        <v>6791</v>
      </c>
      <c r="AK46" s="120">
        <f t="shared" si="192"/>
        <v>689</v>
      </c>
      <c r="AL46" s="120">
        <f t="shared" si="192"/>
        <v>1805</v>
      </c>
      <c r="AM46" s="120">
        <f t="shared" si="192"/>
        <v>7959</v>
      </c>
      <c r="AN46" s="120">
        <f t="shared" si="192"/>
        <v>635</v>
      </c>
      <c r="AO46" s="120">
        <f t="shared" si="192"/>
        <v>3662</v>
      </c>
      <c r="AP46" s="120">
        <f t="shared" si="192"/>
        <v>2580</v>
      </c>
      <c r="AQ46" s="120">
        <f t="shared" si="192"/>
        <v>65105</v>
      </c>
      <c r="AR46" s="120">
        <f t="shared" si="192"/>
        <v>10654</v>
      </c>
      <c r="AS46" s="120">
        <f t="shared" si="192"/>
        <v>25775</v>
      </c>
      <c r="AT46" s="120">
        <f t="shared" si="193"/>
        <v>101534</v>
      </c>
      <c r="AU46" s="120">
        <f t="shared" si="193"/>
        <v>16400</v>
      </c>
      <c r="AV46" s="120">
        <f t="shared" si="193"/>
        <v>12912</v>
      </c>
      <c r="AW46" s="120">
        <f t="shared" si="193"/>
        <v>10994</v>
      </c>
      <c r="AX46" s="120">
        <f t="shared" si="193"/>
        <v>8746</v>
      </c>
      <c r="AY46" s="120">
        <f t="shared" si="193"/>
        <v>87006</v>
      </c>
      <c r="AZ46" s="120">
        <f t="shared" si="193"/>
        <v>69024</v>
      </c>
      <c r="BA46" s="120">
        <f t="shared" si="193"/>
        <v>34279</v>
      </c>
      <c r="BB46" s="120">
        <f t="shared" si="193"/>
        <v>21341</v>
      </c>
      <c r="BC46" s="120">
        <f t="shared" si="193"/>
        <v>3032</v>
      </c>
      <c r="BD46" s="120">
        <f t="shared" si="193"/>
        <v>1698</v>
      </c>
      <c r="BE46" s="117">
        <f t="shared" si="193"/>
        <v>98</v>
      </c>
      <c r="BF46" s="117">
        <f t="shared" si="193"/>
        <v>37746</v>
      </c>
      <c r="BG46" s="117">
        <f t="shared" si="166"/>
        <v>385</v>
      </c>
      <c r="BH46" s="117">
        <f t="shared" si="167"/>
        <v>620</v>
      </c>
      <c r="BI46" s="117">
        <f t="shared" si="141"/>
        <v>5241</v>
      </c>
      <c r="BJ46" s="117">
        <f t="shared" si="141"/>
        <v>149232</v>
      </c>
      <c r="BK46" s="117">
        <f t="shared" si="168"/>
        <v>28</v>
      </c>
      <c r="BL46" s="117">
        <f t="shared" si="169"/>
        <v>52</v>
      </c>
      <c r="BM46" s="117">
        <f t="shared" si="194"/>
        <v>89</v>
      </c>
      <c r="BN46" s="117">
        <f t="shared" si="194"/>
        <v>3513</v>
      </c>
      <c r="BO46" s="117">
        <f t="shared" si="194"/>
        <v>1564</v>
      </c>
      <c r="BP46" s="117">
        <f t="shared" si="194"/>
        <v>52</v>
      </c>
      <c r="BQ46" s="117">
        <f t="shared" si="194"/>
        <v>2654</v>
      </c>
      <c r="BR46" s="117">
        <f t="shared" si="194"/>
        <v>13557535</v>
      </c>
      <c r="BS46" s="117">
        <f t="shared" si="170"/>
        <v>3859</v>
      </c>
      <c r="BT46" s="117">
        <f t="shared" si="171"/>
        <v>8148</v>
      </c>
      <c r="BU46" s="117">
        <f t="shared" si="143"/>
        <v>13039001</v>
      </c>
      <c r="BV46" s="117">
        <f t="shared" si="172"/>
        <v>8337</v>
      </c>
      <c r="BW46" s="117">
        <f t="shared" si="173"/>
        <v>18658</v>
      </c>
      <c r="BX46" s="117">
        <f t="shared" si="144"/>
        <v>310083</v>
      </c>
      <c r="BY46" s="117">
        <f t="shared" si="174"/>
        <v>5963</v>
      </c>
      <c r="BZ46" s="117">
        <f t="shared" si="175"/>
        <v>12414</v>
      </c>
      <c r="CA46" s="117">
        <f t="shared" si="145"/>
        <v>19482631</v>
      </c>
      <c r="CB46" s="117">
        <f t="shared" si="176"/>
        <v>7341</v>
      </c>
      <c r="CC46" s="121">
        <f t="shared" si="177"/>
        <v>17183</v>
      </c>
      <c r="CD46" s="121">
        <f t="shared" si="146"/>
        <v>0</v>
      </c>
      <c r="CE46" s="121">
        <f t="shared" si="146"/>
        <v>0</v>
      </c>
      <c r="CF46" s="117" t="str">
        <f t="shared" si="178"/>
        <v>-</v>
      </c>
      <c r="CG46" s="117" t="str">
        <f t="shared" si="179"/>
        <v>-</v>
      </c>
      <c r="CH46" s="121">
        <f t="shared" si="147"/>
        <v>0</v>
      </c>
      <c r="CI46" s="120">
        <f t="shared" si="180"/>
        <v>0</v>
      </c>
      <c r="CJ46" s="121">
        <f t="shared" ref="CJ46" si="231">MONTH(1&amp;C46)</f>
        <v>1</v>
      </c>
      <c r="CK46" s="157">
        <f t="shared" ref="CK46" si="232">LEFT($B46,4)+IF(CJ46&lt;4,1,0)</f>
        <v>2019</v>
      </c>
      <c r="CL46" s="158">
        <f t="shared" ref="CL46" si="233">DATE(LEFT($B46,4)+IF(CJ46&lt;4,1,0),CJ46,1)</f>
        <v>43466</v>
      </c>
      <c r="CM46" s="159">
        <f t="shared" ref="CM46" si="234">DAY(DATE(LEFT($B46,4)+IF(CJ46&lt;4,1,0),$CJ46+1,1)-1)</f>
        <v>31</v>
      </c>
      <c r="CN46" s="121">
        <f t="shared" si="196"/>
        <v>95300</v>
      </c>
      <c r="CO46" s="121">
        <f t="shared" si="196"/>
        <v>0</v>
      </c>
      <c r="CP46" s="121">
        <f t="shared" si="196"/>
        <v>690380</v>
      </c>
      <c r="CQ46" s="121">
        <f t="shared" si="196"/>
        <v>3681620</v>
      </c>
      <c r="CR46" s="121">
        <f t="shared" si="196"/>
        <v>5727590</v>
      </c>
      <c r="CS46" s="121">
        <f t="shared" si="196"/>
        <v>5115072</v>
      </c>
      <c r="CT46" s="121">
        <f t="shared" si="196"/>
        <v>173311924</v>
      </c>
      <c r="CU46" s="121">
        <f t="shared" si="196"/>
        <v>203617778</v>
      </c>
      <c r="CV46" s="121">
        <f t="shared" si="196"/>
        <v>17756808</v>
      </c>
      <c r="CW46" s="121">
        <f t="shared" si="196"/>
        <v>60760</v>
      </c>
      <c r="CX46" s="121">
        <f t="shared" si="196"/>
        <v>273039</v>
      </c>
      <c r="CY46" s="121">
        <f t="shared" si="196"/>
        <v>28623924</v>
      </c>
      <c r="CZ46" s="121">
        <f t="shared" si="196"/>
        <v>29180830</v>
      </c>
      <c r="DA46" s="121">
        <f t="shared" si="196"/>
        <v>645528</v>
      </c>
      <c r="DB46" s="121">
        <f t="shared" si="196"/>
        <v>45602786</v>
      </c>
      <c r="DC46" s="121">
        <f t="shared" si="196"/>
        <v>0</v>
      </c>
      <c r="DD46" s="160"/>
    </row>
    <row r="47" spans="1:108" x14ac:dyDescent="0.2">
      <c r="A47" s="118" t="str">
        <f t="shared" ref="A47" si="235">B47&amp;C47&amp;D47</f>
        <v>2018-19FEBRUARYY63</v>
      </c>
      <c r="B47" s="94" t="str">
        <f t="shared" si="206"/>
        <v>2018-19</v>
      </c>
      <c r="C47" s="35" t="s">
        <v>787</v>
      </c>
      <c r="D47" s="119" t="str">
        <f t="shared" si="184"/>
        <v>Y63</v>
      </c>
      <c r="E47" s="119" t="str">
        <f t="shared" si="184"/>
        <v>North East and Yorkshire</v>
      </c>
      <c r="F47" s="119" t="str">
        <f t="shared" ref="F47" si="236">D47</f>
        <v>Y63</v>
      </c>
      <c r="H47" s="120">
        <f t="shared" si="133"/>
        <v>121747</v>
      </c>
      <c r="I47" s="120">
        <f t="shared" si="133"/>
        <v>86513</v>
      </c>
      <c r="J47" s="120">
        <f t="shared" si="133"/>
        <v>352020</v>
      </c>
      <c r="K47" s="117">
        <f t="shared" si="152"/>
        <v>4</v>
      </c>
      <c r="L47" s="120">
        <f t="shared" si="153"/>
        <v>1</v>
      </c>
      <c r="M47" s="120">
        <f t="shared" si="154"/>
        <v>12</v>
      </c>
      <c r="N47" s="120">
        <f t="shared" si="155"/>
        <v>46</v>
      </c>
      <c r="O47" s="120">
        <f t="shared" si="191"/>
        <v>96350</v>
      </c>
      <c r="P47" s="120">
        <f t="shared" si="191"/>
        <v>7240</v>
      </c>
      <c r="Q47" s="120">
        <f t="shared" si="191"/>
        <v>5048</v>
      </c>
      <c r="R47" s="120">
        <f t="shared" si="191"/>
        <v>54954</v>
      </c>
      <c r="S47" s="120">
        <f t="shared" si="191"/>
        <v>17912</v>
      </c>
      <c r="T47" s="120">
        <f t="shared" si="191"/>
        <v>1460</v>
      </c>
      <c r="U47" s="120">
        <f t="shared" si="191"/>
        <v>2937584</v>
      </c>
      <c r="V47" s="120">
        <f t="shared" si="156"/>
        <v>406</v>
      </c>
      <c r="W47" s="120">
        <f t="shared" si="157"/>
        <v>696</v>
      </c>
      <c r="X47" s="120">
        <f t="shared" si="135"/>
        <v>2593808</v>
      </c>
      <c r="Y47" s="120">
        <f t="shared" si="158"/>
        <v>514</v>
      </c>
      <c r="Z47" s="120">
        <f t="shared" si="159"/>
        <v>921</v>
      </c>
      <c r="AA47" s="120">
        <f t="shared" si="136"/>
        <v>72863601</v>
      </c>
      <c r="AB47" s="120">
        <f t="shared" si="160"/>
        <v>1326</v>
      </c>
      <c r="AC47" s="120">
        <f t="shared" si="161"/>
        <v>2770</v>
      </c>
      <c r="AD47" s="120">
        <f t="shared" si="137"/>
        <v>72394687</v>
      </c>
      <c r="AE47" s="120">
        <f t="shared" si="162"/>
        <v>4042</v>
      </c>
      <c r="AF47" s="120">
        <f t="shared" si="163"/>
        <v>9844</v>
      </c>
      <c r="AG47" s="120">
        <f t="shared" si="138"/>
        <v>5867015</v>
      </c>
      <c r="AH47" s="120">
        <f t="shared" si="164"/>
        <v>4019</v>
      </c>
      <c r="AI47" s="120">
        <f t="shared" si="165"/>
        <v>9539</v>
      </c>
      <c r="AJ47" s="120">
        <f t="shared" si="192"/>
        <v>6385</v>
      </c>
      <c r="AK47" s="120">
        <f t="shared" si="192"/>
        <v>679</v>
      </c>
      <c r="AL47" s="120">
        <f t="shared" si="192"/>
        <v>1823</v>
      </c>
      <c r="AM47" s="120">
        <f t="shared" si="192"/>
        <v>6742</v>
      </c>
      <c r="AN47" s="120">
        <f t="shared" si="192"/>
        <v>442</v>
      </c>
      <c r="AO47" s="120">
        <f t="shared" si="192"/>
        <v>3441</v>
      </c>
      <c r="AP47" s="120">
        <f t="shared" si="192"/>
        <v>2285</v>
      </c>
      <c r="AQ47" s="120">
        <f t="shared" si="192"/>
        <v>57590</v>
      </c>
      <c r="AR47" s="120">
        <f t="shared" si="192"/>
        <v>9378</v>
      </c>
      <c r="AS47" s="120">
        <f t="shared" si="192"/>
        <v>22997</v>
      </c>
      <c r="AT47" s="120">
        <f t="shared" si="193"/>
        <v>89965</v>
      </c>
      <c r="AU47" s="120">
        <f t="shared" si="193"/>
        <v>14602</v>
      </c>
      <c r="AV47" s="120">
        <f t="shared" si="193"/>
        <v>11547</v>
      </c>
      <c r="AW47" s="120">
        <f t="shared" si="193"/>
        <v>9947</v>
      </c>
      <c r="AX47" s="120">
        <f t="shared" si="193"/>
        <v>7956</v>
      </c>
      <c r="AY47" s="120">
        <f t="shared" si="193"/>
        <v>77590</v>
      </c>
      <c r="AZ47" s="120">
        <f t="shared" si="193"/>
        <v>61518</v>
      </c>
      <c r="BA47" s="120">
        <f t="shared" si="193"/>
        <v>30716</v>
      </c>
      <c r="BB47" s="120">
        <f t="shared" si="193"/>
        <v>18992</v>
      </c>
      <c r="BC47" s="120">
        <f t="shared" si="193"/>
        <v>2689</v>
      </c>
      <c r="BD47" s="120">
        <f t="shared" si="193"/>
        <v>1524</v>
      </c>
      <c r="BE47" s="117">
        <f t="shared" si="193"/>
        <v>92</v>
      </c>
      <c r="BF47" s="117">
        <f t="shared" si="193"/>
        <v>49374</v>
      </c>
      <c r="BG47" s="117">
        <f t="shared" si="166"/>
        <v>537</v>
      </c>
      <c r="BH47" s="117">
        <f t="shared" si="167"/>
        <v>764</v>
      </c>
      <c r="BI47" s="117">
        <f t="shared" si="141"/>
        <v>4206</v>
      </c>
      <c r="BJ47" s="117">
        <f t="shared" si="141"/>
        <v>126848</v>
      </c>
      <c r="BK47" s="117">
        <f t="shared" si="168"/>
        <v>30</v>
      </c>
      <c r="BL47" s="117">
        <f t="shared" si="169"/>
        <v>55</v>
      </c>
      <c r="BM47" s="117">
        <f t="shared" si="194"/>
        <v>9</v>
      </c>
      <c r="BN47" s="117">
        <f t="shared" si="194"/>
        <v>3281</v>
      </c>
      <c r="BO47" s="117">
        <f t="shared" si="194"/>
        <v>1100</v>
      </c>
      <c r="BP47" s="117">
        <f t="shared" si="194"/>
        <v>49</v>
      </c>
      <c r="BQ47" s="117">
        <f t="shared" si="194"/>
        <v>2564</v>
      </c>
      <c r="BR47" s="117">
        <f t="shared" si="194"/>
        <v>13338323</v>
      </c>
      <c r="BS47" s="117">
        <f t="shared" si="170"/>
        <v>4065</v>
      </c>
      <c r="BT47" s="117">
        <f t="shared" si="171"/>
        <v>8650</v>
      </c>
      <c r="BU47" s="117">
        <f t="shared" si="143"/>
        <v>9674568</v>
      </c>
      <c r="BV47" s="117">
        <f t="shared" si="172"/>
        <v>8795</v>
      </c>
      <c r="BW47" s="117">
        <f t="shared" si="173"/>
        <v>20423</v>
      </c>
      <c r="BX47" s="117">
        <f t="shared" si="144"/>
        <v>288679</v>
      </c>
      <c r="BY47" s="117">
        <f t="shared" si="174"/>
        <v>5891</v>
      </c>
      <c r="BZ47" s="117">
        <f t="shared" si="175"/>
        <v>11010</v>
      </c>
      <c r="CA47" s="117">
        <f t="shared" si="145"/>
        <v>19034744</v>
      </c>
      <c r="CB47" s="117">
        <f t="shared" si="176"/>
        <v>7424</v>
      </c>
      <c r="CC47" s="121">
        <f t="shared" si="177"/>
        <v>17459</v>
      </c>
      <c r="CD47" s="121">
        <f t="shared" si="146"/>
        <v>0</v>
      </c>
      <c r="CE47" s="121">
        <f t="shared" si="146"/>
        <v>0</v>
      </c>
      <c r="CF47" s="117" t="str">
        <f t="shared" si="178"/>
        <v>-</v>
      </c>
      <c r="CG47" s="117" t="str">
        <f t="shared" si="179"/>
        <v>-</v>
      </c>
      <c r="CH47" s="121">
        <f t="shared" si="147"/>
        <v>0</v>
      </c>
      <c r="CI47" s="120">
        <f t="shared" si="180"/>
        <v>0</v>
      </c>
      <c r="CJ47" s="121">
        <f t="shared" ref="CJ47" si="237">MONTH(1&amp;C47)</f>
        <v>2</v>
      </c>
      <c r="CK47" s="157">
        <f t="shared" ref="CK47" si="238">LEFT($B47,4)+IF(CJ47&lt;4,1,0)</f>
        <v>2019</v>
      </c>
      <c r="CL47" s="158">
        <f t="shared" ref="CL47" si="239">DATE(LEFT($B47,4)+IF(CJ47&lt;4,1,0),CJ47,1)</f>
        <v>43497</v>
      </c>
      <c r="CM47" s="159">
        <f t="shared" ref="CM47" si="240">DAY(DATE(LEFT($B47,4)+IF(CJ47&lt;4,1,0),$CJ47+1,1)-1)</f>
        <v>28</v>
      </c>
      <c r="CN47" s="121">
        <f t="shared" si="196"/>
        <v>86513</v>
      </c>
      <c r="CO47" s="121">
        <f t="shared" si="196"/>
        <v>0</v>
      </c>
      <c r="CP47" s="121">
        <f t="shared" si="196"/>
        <v>1060376</v>
      </c>
      <c r="CQ47" s="121">
        <f t="shared" si="196"/>
        <v>4009898</v>
      </c>
      <c r="CR47" s="121">
        <f t="shared" si="196"/>
        <v>5039120</v>
      </c>
      <c r="CS47" s="121">
        <f t="shared" si="196"/>
        <v>4648971</v>
      </c>
      <c r="CT47" s="121">
        <f t="shared" si="196"/>
        <v>152244549</v>
      </c>
      <c r="CU47" s="121">
        <f t="shared" si="196"/>
        <v>176317762</v>
      </c>
      <c r="CV47" s="121">
        <f t="shared" si="196"/>
        <v>13926732</v>
      </c>
      <c r="CW47" s="121">
        <f t="shared" si="196"/>
        <v>70288</v>
      </c>
      <c r="CX47" s="121">
        <f t="shared" si="196"/>
        <v>231577</v>
      </c>
      <c r="CY47" s="121">
        <f t="shared" si="196"/>
        <v>28380650</v>
      </c>
      <c r="CZ47" s="121">
        <f t="shared" si="196"/>
        <v>22465440</v>
      </c>
      <c r="DA47" s="121">
        <f t="shared" si="196"/>
        <v>539490</v>
      </c>
      <c r="DB47" s="121">
        <f t="shared" si="196"/>
        <v>44766028</v>
      </c>
      <c r="DC47" s="121">
        <f t="shared" si="196"/>
        <v>0</v>
      </c>
      <c r="DD47" s="160"/>
    </row>
    <row r="48" spans="1:108" x14ac:dyDescent="0.2">
      <c r="A48" s="118" t="str">
        <f t="shared" ref="A48" si="241">B48&amp;C48&amp;D48</f>
        <v>2018-19MARCHY63</v>
      </c>
      <c r="B48" s="94" t="str">
        <f t="shared" si="206"/>
        <v>2018-19</v>
      </c>
      <c r="C48" s="35" t="s">
        <v>788</v>
      </c>
      <c r="D48" s="119" t="str">
        <f t="shared" si="184"/>
        <v>Y63</v>
      </c>
      <c r="E48" s="119" t="str">
        <f t="shared" si="184"/>
        <v>North East and Yorkshire</v>
      </c>
      <c r="F48" s="119" t="str">
        <f t="shared" ref="F48" si="242">D48</f>
        <v>Y63</v>
      </c>
      <c r="H48" s="120">
        <f t="shared" si="133"/>
        <v>130148</v>
      </c>
      <c r="I48" s="120">
        <f t="shared" si="133"/>
        <v>92491</v>
      </c>
      <c r="J48" s="120">
        <f t="shared" si="133"/>
        <v>292956</v>
      </c>
      <c r="K48" s="117">
        <f t="shared" si="152"/>
        <v>3</v>
      </c>
      <c r="L48" s="120">
        <f t="shared" si="153"/>
        <v>1</v>
      </c>
      <c r="M48" s="120">
        <f t="shared" si="154"/>
        <v>6</v>
      </c>
      <c r="N48" s="120">
        <f t="shared" si="155"/>
        <v>33</v>
      </c>
      <c r="O48" s="120">
        <f t="shared" si="191"/>
        <v>105125</v>
      </c>
      <c r="P48" s="120">
        <f t="shared" si="191"/>
        <v>7735</v>
      </c>
      <c r="Q48" s="120">
        <f t="shared" si="191"/>
        <v>5349</v>
      </c>
      <c r="R48" s="120">
        <f t="shared" si="191"/>
        <v>58631</v>
      </c>
      <c r="S48" s="120">
        <f t="shared" si="191"/>
        <v>20721</v>
      </c>
      <c r="T48" s="120">
        <f t="shared" si="191"/>
        <v>1798</v>
      </c>
      <c r="U48" s="120">
        <f t="shared" si="191"/>
        <v>3032450</v>
      </c>
      <c r="V48" s="120">
        <f t="shared" si="156"/>
        <v>392</v>
      </c>
      <c r="W48" s="120">
        <f t="shared" si="157"/>
        <v>676</v>
      </c>
      <c r="X48" s="120">
        <f t="shared" si="135"/>
        <v>2618171</v>
      </c>
      <c r="Y48" s="120">
        <f t="shared" si="158"/>
        <v>489</v>
      </c>
      <c r="Z48" s="120">
        <f t="shared" si="159"/>
        <v>898</v>
      </c>
      <c r="AA48" s="120">
        <f t="shared" si="136"/>
        <v>69506134</v>
      </c>
      <c r="AB48" s="120">
        <f t="shared" si="160"/>
        <v>1185</v>
      </c>
      <c r="AC48" s="120">
        <f t="shared" si="161"/>
        <v>2396</v>
      </c>
      <c r="AD48" s="120">
        <f t="shared" si="137"/>
        <v>68290417</v>
      </c>
      <c r="AE48" s="120">
        <f t="shared" si="162"/>
        <v>3296</v>
      </c>
      <c r="AF48" s="120">
        <f t="shared" si="163"/>
        <v>7933</v>
      </c>
      <c r="AG48" s="120">
        <f t="shared" si="138"/>
        <v>6516843</v>
      </c>
      <c r="AH48" s="120">
        <f t="shared" si="164"/>
        <v>3624</v>
      </c>
      <c r="AI48" s="120">
        <f t="shared" si="165"/>
        <v>9178</v>
      </c>
      <c r="AJ48" s="120">
        <f t="shared" si="192"/>
        <v>6218</v>
      </c>
      <c r="AK48" s="120">
        <f t="shared" si="192"/>
        <v>580</v>
      </c>
      <c r="AL48" s="120">
        <f t="shared" si="192"/>
        <v>1398</v>
      </c>
      <c r="AM48" s="120">
        <f t="shared" si="192"/>
        <v>6733</v>
      </c>
      <c r="AN48" s="120">
        <f t="shared" si="192"/>
        <v>434</v>
      </c>
      <c r="AO48" s="120">
        <f t="shared" si="192"/>
        <v>3806</v>
      </c>
      <c r="AP48" s="120">
        <f t="shared" si="192"/>
        <v>2763</v>
      </c>
      <c r="AQ48" s="120">
        <f t="shared" si="192"/>
        <v>62738</v>
      </c>
      <c r="AR48" s="120">
        <f t="shared" si="192"/>
        <v>10723</v>
      </c>
      <c r="AS48" s="120">
        <f t="shared" si="192"/>
        <v>25446</v>
      </c>
      <c r="AT48" s="120">
        <f t="shared" si="193"/>
        <v>98907</v>
      </c>
      <c r="AU48" s="120">
        <f t="shared" si="193"/>
        <v>15542</v>
      </c>
      <c r="AV48" s="120">
        <f t="shared" si="193"/>
        <v>12279</v>
      </c>
      <c r="AW48" s="120">
        <f t="shared" si="193"/>
        <v>10514</v>
      </c>
      <c r="AX48" s="120">
        <f t="shared" si="193"/>
        <v>8367</v>
      </c>
      <c r="AY48" s="120">
        <f t="shared" si="193"/>
        <v>81621</v>
      </c>
      <c r="AZ48" s="120">
        <f t="shared" si="193"/>
        <v>65394</v>
      </c>
      <c r="BA48" s="120">
        <f t="shared" si="193"/>
        <v>34743</v>
      </c>
      <c r="BB48" s="120">
        <f t="shared" si="193"/>
        <v>22072</v>
      </c>
      <c r="BC48" s="120">
        <f t="shared" si="193"/>
        <v>3454</v>
      </c>
      <c r="BD48" s="120">
        <f t="shared" si="193"/>
        <v>1845</v>
      </c>
      <c r="BE48" s="117">
        <f t="shared" si="193"/>
        <v>90</v>
      </c>
      <c r="BF48" s="117">
        <f t="shared" si="193"/>
        <v>34747</v>
      </c>
      <c r="BG48" s="117">
        <f t="shared" si="166"/>
        <v>386</v>
      </c>
      <c r="BH48" s="117">
        <f t="shared" si="167"/>
        <v>702</v>
      </c>
      <c r="BI48" s="117">
        <f t="shared" si="141"/>
        <v>4419</v>
      </c>
      <c r="BJ48" s="117">
        <f t="shared" si="141"/>
        <v>122753</v>
      </c>
      <c r="BK48" s="117">
        <f t="shared" si="168"/>
        <v>28</v>
      </c>
      <c r="BL48" s="117">
        <f t="shared" si="169"/>
        <v>50</v>
      </c>
      <c r="BM48" s="117">
        <f t="shared" si="194"/>
        <v>25</v>
      </c>
      <c r="BN48" s="117">
        <f t="shared" si="194"/>
        <v>3719</v>
      </c>
      <c r="BO48" s="117">
        <f t="shared" si="194"/>
        <v>957</v>
      </c>
      <c r="BP48" s="117">
        <f t="shared" si="194"/>
        <v>37</v>
      </c>
      <c r="BQ48" s="117">
        <f t="shared" si="194"/>
        <v>3126</v>
      </c>
      <c r="BR48" s="117">
        <f t="shared" si="194"/>
        <v>13175426</v>
      </c>
      <c r="BS48" s="117">
        <f t="shared" si="170"/>
        <v>3543</v>
      </c>
      <c r="BT48" s="117">
        <f t="shared" si="171"/>
        <v>7420</v>
      </c>
      <c r="BU48" s="117">
        <f t="shared" si="143"/>
        <v>6390034</v>
      </c>
      <c r="BV48" s="117">
        <f t="shared" si="172"/>
        <v>6677</v>
      </c>
      <c r="BW48" s="117">
        <f t="shared" si="173"/>
        <v>14410</v>
      </c>
      <c r="BX48" s="117">
        <f t="shared" si="144"/>
        <v>246281</v>
      </c>
      <c r="BY48" s="117">
        <f t="shared" si="174"/>
        <v>6656</v>
      </c>
      <c r="BZ48" s="117">
        <f t="shared" si="175"/>
        <v>12563</v>
      </c>
      <c r="CA48" s="117">
        <f t="shared" si="145"/>
        <v>22614714</v>
      </c>
      <c r="CB48" s="117">
        <f t="shared" si="176"/>
        <v>7234</v>
      </c>
      <c r="CC48" s="121">
        <f t="shared" si="177"/>
        <v>16370</v>
      </c>
      <c r="CD48" s="121">
        <f t="shared" si="146"/>
        <v>0</v>
      </c>
      <c r="CE48" s="121">
        <f t="shared" si="146"/>
        <v>0</v>
      </c>
      <c r="CF48" s="117" t="str">
        <f t="shared" si="178"/>
        <v>-</v>
      </c>
      <c r="CG48" s="117" t="str">
        <f t="shared" si="179"/>
        <v>-</v>
      </c>
      <c r="CH48" s="121">
        <f t="shared" si="147"/>
        <v>0</v>
      </c>
      <c r="CI48" s="120">
        <f t="shared" si="180"/>
        <v>0</v>
      </c>
      <c r="CJ48" s="121">
        <f t="shared" ref="CJ48" si="243">MONTH(1&amp;C48)</f>
        <v>3</v>
      </c>
      <c r="CK48" s="157">
        <f t="shared" ref="CK48" si="244">LEFT($B48,4)+IF(CJ48&lt;4,1,0)</f>
        <v>2019</v>
      </c>
      <c r="CL48" s="158">
        <f t="shared" ref="CL48" si="245">DATE(LEFT($B48,4)+IF(CJ48&lt;4,1,0),CJ48,1)</f>
        <v>43525</v>
      </c>
      <c r="CM48" s="159">
        <f t="shared" ref="CM48" si="246">DAY(DATE(LEFT($B48,4)+IF(CJ48&lt;4,1,0),$CJ48+1,1)-1)</f>
        <v>31</v>
      </c>
      <c r="CN48" s="121">
        <f t="shared" si="196"/>
        <v>92491</v>
      </c>
      <c r="CO48" s="121">
        <f t="shared" si="196"/>
        <v>0</v>
      </c>
      <c r="CP48" s="121">
        <f t="shared" si="196"/>
        <v>536991</v>
      </c>
      <c r="CQ48" s="121">
        <f t="shared" si="196"/>
        <v>3065998</v>
      </c>
      <c r="CR48" s="121">
        <f t="shared" si="196"/>
        <v>5226775</v>
      </c>
      <c r="CS48" s="121">
        <f t="shared" si="196"/>
        <v>4804903</v>
      </c>
      <c r="CT48" s="121">
        <f t="shared" si="196"/>
        <v>140456303</v>
      </c>
      <c r="CU48" s="121">
        <f t="shared" si="196"/>
        <v>164378432</v>
      </c>
      <c r="CV48" s="121">
        <f t="shared" si="196"/>
        <v>16502057</v>
      </c>
      <c r="CW48" s="121">
        <f t="shared" si="196"/>
        <v>63180</v>
      </c>
      <c r="CX48" s="121">
        <f t="shared" si="196"/>
        <v>219649</v>
      </c>
      <c r="CY48" s="121">
        <f t="shared" si="196"/>
        <v>27594980</v>
      </c>
      <c r="CZ48" s="121">
        <f t="shared" si="196"/>
        <v>13790215</v>
      </c>
      <c r="DA48" s="121">
        <f t="shared" si="196"/>
        <v>464831</v>
      </c>
      <c r="DB48" s="121">
        <f t="shared" si="196"/>
        <v>51171082</v>
      </c>
      <c r="DC48" s="121">
        <f t="shared" si="196"/>
        <v>0</v>
      </c>
      <c r="DD48" s="160"/>
    </row>
    <row r="49" spans="1:108" x14ac:dyDescent="0.2">
      <c r="A49" s="118" t="str">
        <f t="shared" ref="A49" si="247">B49&amp;C49&amp;D49</f>
        <v>2019-20APRILY63</v>
      </c>
      <c r="B49" s="94" t="str">
        <f t="shared" si="206"/>
        <v>2019-20</v>
      </c>
      <c r="C49" s="35" t="s">
        <v>790</v>
      </c>
      <c r="D49" s="119" t="str">
        <f t="shared" si="184"/>
        <v>Y63</v>
      </c>
      <c r="E49" s="119" t="str">
        <f t="shared" si="184"/>
        <v>North East and Yorkshire</v>
      </c>
      <c r="F49" s="119" t="str">
        <f t="shared" ref="F49" si="248">D49</f>
        <v>Y63</v>
      </c>
      <c r="H49" s="120">
        <f t="shared" si="133"/>
        <v>129251</v>
      </c>
      <c r="I49" s="120">
        <f t="shared" si="133"/>
        <v>92135</v>
      </c>
      <c r="J49" s="120">
        <f t="shared" si="133"/>
        <v>279974</v>
      </c>
      <c r="K49" s="117">
        <f t="shared" si="152"/>
        <v>3</v>
      </c>
      <c r="L49" s="120">
        <f t="shared" si="153"/>
        <v>1</v>
      </c>
      <c r="M49" s="120">
        <f t="shared" si="154"/>
        <v>9</v>
      </c>
      <c r="N49" s="120">
        <f t="shared" si="155"/>
        <v>49</v>
      </c>
      <c r="O49" s="120">
        <f t="shared" si="191"/>
        <v>102309</v>
      </c>
      <c r="P49" s="120">
        <f t="shared" si="191"/>
        <v>7650</v>
      </c>
      <c r="Q49" s="120">
        <f t="shared" si="191"/>
        <v>5278</v>
      </c>
      <c r="R49" s="120">
        <f t="shared" si="191"/>
        <v>57979</v>
      </c>
      <c r="S49" s="120">
        <f t="shared" si="191"/>
        <v>19322</v>
      </c>
      <c r="T49" s="120">
        <f t="shared" si="191"/>
        <v>1736</v>
      </c>
      <c r="U49" s="120">
        <f t="shared" si="191"/>
        <v>3092937</v>
      </c>
      <c r="V49" s="120">
        <f t="shared" si="156"/>
        <v>404</v>
      </c>
      <c r="W49" s="120">
        <f t="shared" si="157"/>
        <v>698</v>
      </c>
      <c r="X49" s="120">
        <f t="shared" si="135"/>
        <v>2674657</v>
      </c>
      <c r="Y49" s="120">
        <f t="shared" si="158"/>
        <v>507</v>
      </c>
      <c r="Z49" s="120">
        <f t="shared" si="159"/>
        <v>929</v>
      </c>
      <c r="AA49" s="120">
        <f t="shared" si="136"/>
        <v>75826710</v>
      </c>
      <c r="AB49" s="120">
        <f t="shared" si="160"/>
        <v>1308</v>
      </c>
      <c r="AC49" s="120">
        <f t="shared" si="161"/>
        <v>2713</v>
      </c>
      <c r="AD49" s="120">
        <f t="shared" si="137"/>
        <v>72052476</v>
      </c>
      <c r="AE49" s="120">
        <f t="shared" si="162"/>
        <v>3729</v>
      </c>
      <c r="AF49" s="120">
        <f t="shared" si="163"/>
        <v>9450</v>
      </c>
      <c r="AG49" s="120">
        <f t="shared" si="138"/>
        <v>6259406</v>
      </c>
      <c r="AH49" s="120">
        <f t="shared" si="164"/>
        <v>3606</v>
      </c>
      <c r="AI49" s="120">
        <f t="shared" si="165"/>
        <v>9052</v>
      </c>
      <c r="AJ49" s="120">
        <f t="shared" si="192"/>
        <v>6087</v>
      </c>
      <c r="AK49" s="120">
        <f t="shared" si="192"/>
        <v>687</v>
      </c>
      <c r="AL49" s="120">
        <f t="shared" si="192"/>
        <v>1416</v>
      </c>
      <c r="AM49" s="120">
        <f t="shared" si="192"/>
        <v>7160</v>
      </c>
      <c r="AN49" s="120">
        <f t="shared" si="192"/>
        <v>500</v>
      </c>
      <c r="AO49" s="120">
        <f t="shared" si="192"/>
        <v>3484</v>
      </c>
      <c r="AP49" s="120">
        <f t="shared" si="192"/>
        <v>2419</v>
      </c>
      <c r="AQ49" s="120">
        <f t="shared" si="192"/>
        <v>60969</v>
      </c>
      <c r="AR49" s="120">
        <f t="shared" si="192"/>
        <v>10311</v>
      </c>
      <c r="AS49" s="120">
        <f t="shared" si="192"/>
        <v>24942</v>
      </c>
      <c r="AT49" s="120">
        <f t="shared" si="193"/>
        <v>96222</v>
      </c>
      <c r="AU49" s="120">
        <f t="shared" si="193"/>
        <v>14747</v>
      </c>
      <c r="AV49" s="120">
        <f t="shared" si="193"/>
        <v>11796</v>
      </c>
      <c r="AW49" s="120">
        <f t="shared" si="193"/>
        <v>9487</v>
      </c>
      <c r="AX49" s="120">
        <f t="shared" si="193"/>
        <v>7698</v>
      </c>
      <c r="AY49" s="120">
        <f t="shared" si="193"/>
        <v>77860</v>
      </c>
      <c r="AZ49" s="120">
        <f t="shared" si="193"/>
        <v>64236</v>
      </c>
      <c r="BA49" s="120">
        <f t="shared" si="193"/>
        <v>33975</v>
      </c>
      <c r="BB49" s="120">
        <f t="shared" si="193"/>
        <v>23970</v>
      </c>
      <c r="BC49" s="120">
        <f t="shared" si="193"/>
        <v>2591</v>
      </c>
      <c r="BD49" s="120">
        <f t="shared" si="193"/>
        <v>1788</v>
      </c>
      <c r="BE49" s="117">
        <f t="shared" si="193"/>
        <v>69</v>
      </c>
      <c r="BF49" s="117">
        <f t="shared" si="193"/>
        <v>28582</v>
      </c>
      <c r="BG49" s="117">
        <f t="shared" si="166"/>
        <v>414</v>
      </c>
      <c r="BH49" s="117">
        <f t="shared" si="167"/>
        <v>668</v>
      </c>
      <c r="BI49" s="117">
        <f t="shared" si="141"/>
        <v>4195</v>
      </c>
      <c r="BJ49" s="117">
        <f t="shared" si="141"/>
        <v>122983</v>
      </c>
      <c r="BK49" s="117">
        <f t="shared" si="168"/>
        <v>29</v>
      </c>
      <c r="BL49" s="117">
        <f t="shared" si="169"/>
        <v>53</v>
      </c>
      <c r="BM49" s="117">
        <f t="shared" si="194"/>
        <v>20</v>
      </c>
      <c r="BN49" s="117">
        <f t="shared" si="194"/>
        <v>3703</v>
      </c>
      <c r="BO49" s="117">
        <f t="shared" si="194"/>
        <v>783</v>
      </c>
      <c r="BP49" s="117">
        <f t="shared" si="194"/>
        <v>44</v>
      </c>
      <c r="BQ49" s="117">
        <f t="shared" si="194"/>
        <v>2841</v>
      </c>
      <c r="BR49" s="117">
        <f t="shared" si="194"/>
        <v>16189591</v>
      </c>
      <c r="BS49" s="117">
        <f t="shared" si="170"/>
        <v>4372</v>
      </c>
      <c r="BT49" s="117">
        <f t="shared" si="171"/>
        <v>9090</v>
      </c>
      <c r="BU49" s="117">
        <f t="shared" si="143"/>
        <v>5437002</v>
      </c>
      <c r="BV49" s="117">
        <f t="shared" si="172"/>
        <v>6944</v>
      </c>
      <c r="BW49" s="117">
        <f t="shared" si="173"/>
        <v>15652</v>
      </c>
      <c r="BX49" s="117">
        <f t="shared" si="144"/>
        <v>294505</v>
      </c>
      <c r="BY49" s="117">
        <f t="shared" si="174"/>
        <v>6693</v>
      </c>
      <c r="BZ49" s="117">
        <f t="shared" si="175"/>
        <v>11480</v>
      </c>
      <c r="CA49" s="117">
        <f t="shared" si="145"/>
        <v>25065471</v>
      </c>
      <c r="CB49" s="117">
        <f t="shared" si="176"/>
        <v>8823</v>
      </c>
      <c r="CC49" s="121">
        <f t="shared" si="177"/>
        <v>19611</v>
      </c>
      <c r="CD49" s="121">
        <f t="shared" si="146"/>
        <v>43</v>
      </c>
      <c r="CE49" s="121">
        <f t="shared" si="146"/>
        <v>48780</v>
      </c>
      <c r="CF49" s="117">
        <f t="shared" si="178"/>
        <v>1134</v>
      </c>
      <c r="CG49" s="117">
        <f t="shared" si="179"/>
        <v>2253</v>
      </c>
      <c r="CH49" s="121">
        <f t="shared" si="147"/>
        <v>37</v>
      </c>
      <c r="CI49" s="120">
        <f t="shared" si="180"/>
        <v>4</v>
      </c>
      <c r="CJ49" s="121">
        <f t="shared" ref="CJ49" si="249">MONTH(1&amp;C49)</f>
        <v>4</v>
      </c>
      <c r="CK49" s="157">
        <f t="shared" ref="CK49" si="250">LEFT($B49,4)+IF(CJ49&lt;4,1,0)</f>
        <v>2019</v>
      </c>
      <c r="CL49" s="158">
        <f t="shared" ref="CL49" si="251">DATE(LEFT($B49,4)+IF(CJ49&lt;4,1,0),CJ49,1)</f>
        <v>43556</v>
      </c>
      <c r="CM49" s="159">
        <f t="shared" ref="CM49" si="252">DAY(DATE(LEFT($B49,4)+IF(CJ49&lt;4,1,0),$CJ49+1,1)-1)</f>
        <v>30</v>
      </c>
      <c r="CN49" s="121">
        <f t="shared" si="196"/>
        <v>92135</v>
      </c>
      <c r="CO49" s="121">
        <f t="shared" si="196"/>
        <v>341783</v>
      </c>
      <c r="CP49" s="121">
        <f t="shared" si="196"/>
        <v>836630</v>
      </c>
      <c r="CQ49" s="121">
        <f t="shared" si="196"/>
        <v>4477477</v>
      </c>
      <c r="CR49" s="121">
        <f t="shared" si="196"/>
        <v>5336190</v>
      </c>
      <c r="CS49" s="121">
        <f t="shared" si="196"/>
        <v>4902240</v>
      </c>
      <c r="CT49" s="121">
        <f t="shared" si="196"/>
        <v>157296671</v>
      </c>
      <c r="CU49" s="121">
        <f t="shared" si="196"/>
        <v>182586910</v>
      </c>
      <c r="CV49" s="121">
        <f t="shared" si="196"/>
        <v>15714713</v>
      </c>
      <c r="CW49" s="121">
        <f t="shared" si="196"/>
        <v>46092</v>
      </c>
      <c r="CX49" s="121">
        <f t="shared" si="196"/>
        <v>221545</v>
      </c>
      <c r="CY49" s="121">
        <f t="shared" si="196"/>
        <v>33660270</v>
      </c>
      <c r="CZ49" s="121">
        <f t="shared" si="196"/>
        <v>12255777</v>
      </c>
      <c r="DA49" s="121">
        <f t="shared" si="196"/>
        <v>505120</v>
      </c>
      <c r="DB49" s="121">
        <f t="shared" si="196"/>
        <v>55716174</v>
      </c>
      <c r="DC49" s="121">
        <f t="shared" si="196"/>
        <v>96879</v>
      </c>
      <c r="DD49" s="160"/>
    </row>
    <row r="50" spans="1:108" x14ac:dyDescent="0.2">
      <c r="A50" s="118" t="str">
        <f t="shared" ref="A50" si="253">B50&amp;C50&amp;D50</f>
        <v>2019-20MAYY63</v>
      </c>
      <c r="B50" s="94" t="str">
        <f t="shared" si="206"/>
        <v>2019-20</v>
      </c>
      <c r="C50" s="35" t="s">
        <v>831</v>
      </c>
      <c r="D50" s="119" t="str">
        <f t="shared" si="184"/>
        <v>Y63</v>
      </c>
      <c r="E50" s="119" t="str">
        <f t="shared" si="184"/>
        <v>North East and Yorkshire</v>
      </c>
      <c r="F50" s="119" t="str">
        <f t="shared" ref="F50" si="254">D50</f>
        <v>Y63</v>
      </c>
      <c r="H50" s="120">
        <f t="shared" si="133"/>
        <v>131800</v>
      </c>
      <c r="I50" s="120">
        <f t="shared" si="133"/>
        <v>93337</v>
      </c>
      <c r="J50" s="120">
        <f t="shared" si="133"/>
        <v>208542</v>
      </c>
      <c r="K50" s="117">
        <f t="shared" si="152"/>
        <v>2</v>
      </c>
      <c r="L50" s="120">
        <f t="shared" si="153"/>
        <v>1</v>
      </c>
      <c r="M50" s="120">
        <f t="shared" si="154"/>
        <v>5</v>
      </c>
      <c r="N50" s="120">
        <f t="shared" si="155"/>
        <v>34</v>
      </c>
      <c r="O50" s="120">
        <f t="shared" si="191"/>
        <v>104595</v>
      </c>
      <c r="P50" s="120">
        <f t="shared" si="191"/>
        <v>7764</v>
      </c>
      <c r="Q50" s="120">
        <f t="shared" si="191"/>
        <v>5331</v>
      </c>
      <c r="R50" s="120">
        <f t="shared" si="191"/>
        <v>58003</v>
      </c>
      <c r="S50" s="120">
        <f t="shared" si="191"/>
        <v>19795</v>
      </c>
      <c r="T50" s="120">
        <f t="shared" si="191"/>
        <v>2781</v>
      </c>
      <c r="U50" s="120">
        <f t="shared" si="191"/>
        <v>3077401</v>
      </c>
      <c r="V50" s="120">
        <f t="shared" si="156"/>
        <v>396</v>
      </c>
      <c r="W50" s="120">
        <f t="shared" si="157"/>
        <v>689</v>
      </c>
      <c r="X50" s="120">
        <f t="shared" si="135"/>
        <v>2622117</v>
      </c>
      <c r="Y50" s="120">
        <f t="shared" si="158"/>
        <v>492</v>
      </c>
      <c r="Z50" s="120">
        <f t="shared" si="159"/>
        <v>886</v>
      </c>
      <c r="AA50" s="120">
        <f t="shared" si="136"/>
        <v>72354887</v>
      </c>
      <c r="AB50" s="120">
        <f t="shared" si="160"/>
        <v>1247</v>
      </c>
      <c r="AC50" s="120">
        <f t="shared" si="161"/>
        <v>2581</v>
      </c>
      <c r="AD50" s="120">
        <f t="shared" si="137"/>
        <v>69239544</v>
      </c>
      <c r="AE50" s="120">
        <f t="shared" si="162"/>
        <v>3498</v>
      </c>
      <c r="AF50" s="120">
        <f t="shared" si="163"/>
        <v>8562</v>
      </c>
      <c r="AG50" s="120">
        <f t="shared" si="138"/>
        <v>9261680</v>
      </c>
      <c r="AH50" s="120">
        <f t="shared" si="164"/>
        <v>3330</v>
      </c>
      <c r="AI50" s="120">
        <f t="shared" si="165"/>
        <v>7723</v>
      </c>
      <c r="AJ50" s="120">
        <f t="shared" si="192"/>
        <v>6280</v>
      </c>
      <c r="AK50" s="120">
        <f t="shared" si="192"/>
        <v>847</v>
      </c>
      <c r="AL50" s="120">
        <f t="shared" si="192"/>
        <v>1434</v>
      </c>
      <c r="AM50" s="120">
        <f t="shared" si="192"/>
        <v>7397</v>
      </c>
      <c r="AN50" s="120">
        <f t="shared" si="192"/>
        <v>452</v>
      </c>
      <c r="AO50" s="120">
        <f t="shared" si="192"/>
        <v>3547</v>
      </c>
      <c r="AP50" s="120">
        <f t="shared" si="192"/>
        <v>1721</v>
      </c>
      <c r="AQ50" s="120">
        <f t="shared" si="192"/>
        <v>62587</v>
      </c>
      <c r="AR50" s="120">
        <f t="shared" si="192"/>
        <v>10219</v>
      </c>
      <c r="AS50" s="120">
        <f t="shared" si="192"/>
        <v>25509</v>
      </c>
      <c r="AT50" s="120">
        <f t="shared" si="193"/>
        <v>98315</v>
      </c>
      <c r="AU50" s="120">
        <f t="shared" si="193"/>
        <v>14605</v>
      </c>
      <c r="AV50" s="120">
        <f t="shared" si="193"/>
        <v>11824</v>
      </c>
      <c r="AW50" s="120">
        <f t="shared" si="193"/>
        <v>9904</v>
      </c>
      <c r="AX50" s="120">
        <f t="shared" si="193"/>
        <v>8135</v>
      </c>
      <c r="AY50" s="120">
        <f t="shared" si="193"/>
        <v>76795</v>
      </c>
      <c r="AZ50" s="120">
        <f t="shared" si="193"/>
        <v>63955</v>
      </c>
      <c r="BA50" s="120">
        <f t="shared" si="193"/>
        <v>31702</v>
      </c>
      <c r="BB50" s="120">
        <f t="shared" si="193"/>
        <v>20556</v>
      </c>
      <c r="BC50" s="120">
        <f t="shared" si="193"/>
        <v>4153</v>
      </c>
      <c r="BD50" s="120">
        <f t="shared" si="193"/>
        <v>2912</v>
      </c>
      <c r="BE50" s="117">
        <f t="shared" si="193"/>
        <v>52</v>
      </c>
      <c r="BF50" s="117">
        <f t="shared" si="193"/>
        <v>18857</v>
      </c>
      <c r="BG50" s="117">
        <f t="shared" si="166"/>
        <v>363</v>
      </c>
      <c r="BH50" s="117">
        <f t="shared" si="167"/>
        <v>667</v>
      </c>
      <c r="BI50" s="117">
        <f t="shared" si="141"/>
        <v>4851</v>
      </c>
      <c r="BJ50" s="117">
        <f t="shared" si="141"/>
        <v>140769</v>
      </c>
      <c r="BK50" s="117">
        <f t="shared" si="168"/>
        <v>29</v>
      </c>
      <c r="BL50" s="117">
        <f t="shared" si="169"/>
        <v>51</v>
      </c>
      <c r="BM50" s="117">
        <f t="shared" si="194"/>
        <v>26</v>
      </c>
      <c r="BN50" s="117">
        <f t="shared" si="194"/>
        <v>3842</v>
      </c>
      <c r="BO50" s="117">
        <f t="shared" si="194"/>
        <v>810</v>
      </c>
      <c r="BP50" s="117">
        <f t="shared" si="194"/>
        <v>21</v>
      </c>
      <c r="BQ50" s="117">
        <f t="shared" si="194"/>
        <v>3027</v>
      </c>
      <c r="BR50" s="117">
        <f t="shared" si="194"/>
        <v>15586967</v>
      </c>
      <c r="BS50" s="117">
        <f t="shared" si="170"/>
        <v>4057</v>
      </c>
      <c r="BT50" s="117">
        <f t="shared" si="171"/>
        <v>8676</v>
      </c>
      <c r="BU50" s="117">
        <f t="shared" si="143"/>
        <v>5212252</v>
      </c>
      <c r="BV50" s="117">
        <f t="shared" si="172"/>
        <v>6435</v>
      </c>
      <c r="BW50" s="117">
        <f t="shared" si="173"/>
        <v>14087</v>
      </c>
      <c r="BX50" s="117">
        <f t="shared" si="144"/>
        <v>146192</v>
      </c>
      <c r="BY50" s="117">
        <f t="shared" si="174"/>
        <v>6962</v>
      </c>
      <c r="BZ50" s="117">
        <f t="shared" si="175"/>
        <v>11938</v>
      </c>
      <c r="CA50" s="117">
        <f t="shared" si="145"/>
        <v>24441775</v>
      </c>
      <c r="CB50" s="117">
        <f t="shared" si="176"/>
        <v>8075</v>
      </c>
      <c r="CC50" s="121">
        <f t="shared" si="177"/>
        <v>18852</v>
      </c>
      <c r="CD50" s="121">
        <f t="shared" si="146"/>
        <v>50</v>
      </c>
      <c r="CE50" s="121">
        <f t="shared" si="146"/>
        <v>65743</v>
      </c>
      <c r="CF50" s="117">
        <f t="shared" si="178"/>
        <v>1315</v>
      </c>
      <c r="CG50" s="117">
        <f t="shared" si="179"/>
        <v>2834</v>
      </c>
      <c r="CH50" s="121">
        <f t="shared" si="147"/>
        <v>41</v>
      </c>
      <c r="CI50" s="120">
        <f t="shared" si="180"/>
        <v>3</v>
      </c>
      <c r="CJ50" s="121">
        <f t="shared" ref="CJ50" si="255">MONTH(1&amp;C50)</f>
        <v>5</v>
      </c>
      <c r="CK50" s="157">
        <f t="shared" ref="CK50" si="256">LEFT($B50,4)+IF(CJ50&lt;4,1,0)</f>
        <v>2019</v>
      </c>
      <c r="CL50" s="158">
        <f t="shared" ref="CL50" si="257">DATE(LEFT($B50,4)+IF(CJ50&lt;4,1,0),CJ50,1)</f>
        <v>43586</v>
      </c>
      <c r="CM50" s="159">
        <f t="shared" ref="CM50" si="258">DAY(DATE(LEFT($B50,4)+IF(CJ50&lt;4,1,0),$CJ50+1,1)-1)</f>
        <v>31</v>
      </c>
      <c r="CN50" s="121">
        <f t="shared" si="196"/>
        <v>93337</v>
      </c>
      <c r="CO50" s="121">
        <f t="shared" si="196"/>
        <v>250042</v>
      </c>
      <c r="CP50" s="121">
        <f t="shared" si="196"/>
        <v>500770</v>
      </c>
      <c r="CQ50" s="121">
        <f t="shared" si="196"/>
        <v>3143489</v>
      </c>
      <c r="CR50" s="121">
        <f t="shared" si="196"/>
        <v>5347776</v>
      </c>
      <c r="CS50" s="121">
        <f t="shared" si="196"/>
        <v>4722573</v>
      </c>
      <c r="CT50" s="121">
        <f t="shared" si="196"/>
        <v>149733552</v>
      </c>
      <c r="CU50" s="121">
        <f t="shared" si="196"/>
        <v>169477831</v>
      </c>
      <c r="CV50" s="121">
        <f t="shared" si="196"/>
        <v>21476323</v>
      </c>
      <c r="CW50" s="121">
        <f t="shared" si="196"/>
        <v>34684</v>
      </c>
      <c r="CX50" s="121">
        <f t="shared" si="196"/>
        <v>245658</v>
      </c>
      <c r="CY50" s="121">
        <f t="shared" si="196"/>
        <v>33333192</v>
      </c>
      <c r="CZ50" s="121">
        <f t="shared" si="196"/>
        <v>11410770</v>
      </c>
      <c r="DA50" s="121">
        <f t="shared" si="196"/>
        <v>250698</v>
      </c>
      <c r="DB50" s="121">
        <f t="shared" si="196"/>
        <v>57066306</v>
      </c>
      <c r="DC50" s="121">
        <f t="shared" si="196"/>
        <v>141679</v>
      </c>
      <c r="DD50" s="160"/>
    </row>
    <row r="51" spans="1:108" x14ac:dyDescent="0.2">
      <c r="A51" s="109"/>
      <c r="H51" s="267"/>
      <c r="I51" s="267"/>
      <c r="J51" s="267"/>
      <c r="K51" s="270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272"/>
      <c r="CN51" s="273"/>
      <c r="CO51" s="273"/>
      <c r="CP51" s="273"/>
      <c r="CQ51" s="273"/>
      <c r="CR51" s="273"/>
      <c r="CS51" s="273"/>
      <c r="CT51" s="273"/>
      <c r="CU51" s="273"/>
      <c r="CV51" s="273"/>
      <c r="CW51" s="273"/>
      <c r="CX51" s="273"/>
      <c r="CY51" s="273"/>
      <c r="CZ51" s="273"/>
      <c r="DA51" s="273"/>
      <c r="DB51" s="273"/>
      <c r="DC51" s="273"/>
    </row>
    <row r="52" spans="1:108" x14ac:dyDescent="0.2">
      <c r="A52" s="136" t="str">
        <f>B52&amp;C52&amp;D52</f>
        <v>2017-18AUGUSTY62</v>
      </c>
      <c r="B52" s="130" t="s">
        <v>654</v>
      </c>
      <c r="C52" s="131" t="s">
        <v>655</v>
      </c>
      <c r="D52" s="220" t="str">
        <f>DG9</f>
        <v>Y62</v>
      </c>
      <c r="E52" s="220" t="str">
        <f>DI9</f>
        <v>North West</v>
      </c>
      <c r="F52" s="137" t="str">
        <f t="shared" ref="F52:F71" si="259">D52</f>
        <v>Y62</v>
      </c>
      <c r="G52" s="131"/>
      <c r="H52" s="132">
        <f t="shared" ref="H52:J73" si="260">SUMIFS(H$191:H$10135,$B$191:$B$10135,$B52,$C$191:$C$10135,$C52,$D$191:$D$10135,$D52)</f>
        <v>99343</v>
      </c>
      <c r="I52" s="132">
        <f t="shared" si="260"/>
        <v>75832</v>
      </c>
      <c r="J52" s="132">
        <f t="shared" si="260"/>
        <v>1466629</v>
      </c>
      <c r="K52" s="117">
        <f>IFERROR(ROUND(J52/I52,$H$1),"-")</f>
        <v>19</v>
      </c>
      <c r="L52" s="120">
        <f>IFERROR(ROUND(CN52/I52,$H$1),"-")</f>
        <v>1</v>
      </c>
      <c r="M52" s="120">
        <f>IFERROR(ROUND(CP52/I52,$H$1),"-")</f>
        <v>98</v>
      </c>
      <c r="N52" s="120">
        <f>IFERROR(ROUND(CQ52/I52,$H$1),"-")</f>
        <v>203</v>
      </c>
      <c r="O52" s="132">
        <f t="shared" ref="O52:U61" si="261">SUMIFS(O$191:O$10135,$B$191:$B$10135,$B52,$C$191:$C$10135,$C52,$D$191:$D$10135,$D52)</f>
        <v>0</v>
      </c>
      <c r="P52" s="132">
        <f t="shared" si="261"/>
        <v>5973</v>
      </c>
      <c r="Q52" s="132">
        <f t="shared" si="261"/>
        <v>4181</v>
      </c>
      <c r="R52" s="132">
        <f t="shared" si="261"/>
        <v>37433</v>
      </c>
      <c r="S52" s="132">
        <f t="shared" si="261"/>
        <v>18239</v>
      </c>
      <c r="T52" s="132">
        <f t="shared" si="261"/>
        <v>2359</v>
      </c>
      <c r="U52" s="132">
        <f t="shared" si="261"/>
        <v>3627802</v>
      </c>
      <c r="V52" s="120">
        <f>IFERROR(ROUND(U52/P52,$H$1),"-")</f>
        <v>607</v>
      </c>
      <c r="W52" s="120">
        <f>IFERROR(ROUND(CR52/P52,$H$1),"-")</f>
        <v>959</v>
      </c>
      <c r="X52" s="268">
        <f t="shared" ref="X52:X73" si="262">SUMIFS(X$191:X$10135,$B$191:$B$10135,$B52,$C$191:$C$10135,$C52,$D$191:$D$10135,$D52)</f>
        <v>3926783</v>
      </c>
      <c r="Y52" s="120">
        <f>IFERROR(ROUND(X52/Q52,$H$1),"-")</f>
        <v>939</v>
      </c>
      <c r="Z52" s="120">
        <f>IFERROR(ROUND(CS52/Q52,$H$1),"-")</f>
        <v>1765</v>
      </c>
      <c r="AA52" s="132">
        <f t="shared" ref="AA52:AA73" si="263">SUMIFS(AA$191:AA$10135,$B$191:$B$10135,$B52,$C$191:$C$10135,$C52,$D$191:$D$10135,$D52)</f>
        <v>54641393</v>
      </c>
      <c r="AB52" s="120">
        <f>IFERROR(ROUND(AA52/R52,$H$1),"-")</f>
        <v>1460</v>
      </c>
      <c r="AC52" s="120">
        <f>IFERROR(ROUND(CT52/R52,$H$1),"-")</f>
        <v>3354</v>
      </c>
      <c r="AD52" s="132">
        <f t="shared" ref="AD52:AD73" si="264">SUMIFS(AD$191:AD$10135,$B$191:$B$10135,$B52,$C$191:$C$10135,$C52,$D$191:$D$10135,$D52)</f>
        <v>46719293</v>
      </c>
      <c r="AE52" s="120">
        <f>IFERROR(ROUND(AD52/S52,$H$1),"-")</f>
        <v>2562</v>
      </c>
      <c r="AF52" s="120">
        <f>IFERROR(ROUND(CU52/S52,$H$1),"-")</f>
        <v>5849</v>
      </c>
      <c r="AG52" s="132">
        <f t="shared" ref="AG52:AG73" si="265">SUMIFS(AG$191:AG$10135,$B$191:$B$10135,$B52,$C$191:$C$10135,$C52,$D$191:$D$10135,$D52)</f>
        <v>11918626</v>
      </c>
      <c r="AH52" s="120">
        <f>IFERROR(ROUND(AG52/T52,$H$1),"-")</f>
        <v>5052</v>
      </c>
      <c r="AI52" s="120">
        <f>IFERROR(ROUND(CV52/T52,$H$1),"-")</f>
        <v>9261</v>
      </c>
      <c r="AJ52" s="132">
        <f t="shared" ref="AJ52:AS61" si="266">SUMIFS(AJ$191:AJ$10135,$B$191:$B$10135,$B52,$C$191:$C$10135,$C52,$D$191:$D$10135,$D52)</f>
        <v>0</v>
      </c>
      <c r="AK52" s="132">
        <f t="shared" si="266"/>
        <v>0</v>
      </c>
      <c r="AL52" s="132">
        <f t="shared" si="266"/>
        <v>0</v>
      </c>
      <c r="AM52" s="132">
        <f t="shared" si="266"/>
        <v>0</v>
      </c>
      <c r="AN52" s="132">
        <f t="shared" si="266"/>
        <v>0</v>
      </c>
      <c r="AO52" s="132">
        <f t="shared" si="266"/>
        <v>0</v>
      </c>
      <c r="AP52" s="132">
        <f t="shared" si="266"/>
        <v>0</v>
      </c>
      <c r="AQ52" s="132">
        <f t="shared" si="266"/>
        <v>47271</v>
      </c>
      <c r="AR52" s="132">
        <f t="shared" si="266"/>
        <v>5598</v>
      </c>
      <c r="AS52" s="132">
        <f t="shared" si="266"/>
        <v>17661</v>
      </c>
      <c r="AT52" s="132">
        <f t="shared" ref="AT52:BF61" si="267">SUMIFS(AT$191:AT$10135,$B$191:$B$10135,$B52,$C$191:$C$10135,$C52,$D$191:$D$10135,$D52)</f>
        <v>70530</v>
      </c>
      <c r="AU52" s="132">
        <f t="shared" si="267"/>
        <v>12125</v>
      </c>
      <c r="AV52" s="132">
        <f t="shared" si="267"/>
        <v>10524</v>
      </c>
      <c r="AW52" s="132">
        <f t="shared" si="267"/>
        <v>8474</v>
      </c>
      <c r="AX52" s="132">
        <f t="shared" si="267"/>
        <v>7508</v>
      </c>
      <c r="AY52" s="132">
        <f t="shared" si="267"/>
        <v>52232</v>
      </c>
      <c r="AZ52" s="132">
        <f t="shared" si="267"/>
        <v>44938</v>
      </c>
      <c r="BA52" s="132">
        <f t="shared" si="267"/>
        <v>26150</v>
      </c>
      <c r="BB52" s="132">
        <f t="shared" si="267"/>
        <v>20740</v>
      </c>
      <c r="BC52" s="132">
        <f t="shared" si="267"/>
        <v>3367</v>
      </c>
      <c r="BD52" s="132">
        <f t="shared" si="267"/>
        <v>2579</v>
      </c>
      <c r="BE52" s="133">
        <f t="shared" si="267"/>
        <v>0</v>
      </c>
      <c r="BF52" s="133">
        <f t="shared" si="267"/>
        <v>0</v>
      </c>
      <c r="BG52" s="117" t="str">
        <f>IFERROR(ROUND(BF52/BE52,$H$1),"-")</f>
        <v>-</v>
      </c>
      <c r="BH52" s="117" t="str">
        <f>IFERROR(ROUND(CW52/BE52,$H$1),"-")</f>
        <v>-</v>
      </c>
      <c r="BI52" s="133">
        <f t="shared" ref="BI52:BJ73" si="268">SUMIFS(BI$191:BI$10135,$B$191:$B$10135,$B52,$C$191:$C$10135,$C52,$D$191:$D$10135,$D52)</f>
        <v>1355</v>
      </c>
      <c r="BJ52" s="133">
        <f t="shared" si="268"/>
        <v>55934</v>
      </c>
      <c r="BK52" s="117">
        <f>IFERROR(ROUND(BJ52/BI52,$H$1),"-")</f>
        <v>41</v>
      </c>
      <c r="BL52" s="117">
        <f>IFERROR(ROUND(CX52/BI52,$H$1),"-")</f>
        <v>94</v>
      </c>
      <c r="BM52" s="133">
        <f t="shared" ref="BM52:BR61" si="269">SUMIFS(BM$191:BM$10135,$B$191:$B$10135,$B52,$C$191:$C$10135,$C52,$D$191:$D$10135,$D52)</f>
        <v>192</v>
      </c>
      <c r="BN52" s="133">
        <f t="shared" si="269"/>
        <v>2722</v>
      </c>
      <c r="BO52" s="133">
        <f t="shared" si="269"/>
        <v>1314</v>
      </c>
      <c r="BP52" s="133">
        <f t="shared" si="269"/>
        <v>100</v>
      </c>
      <c r="BQ52" s="133">
        <f t="shared" si="269"/>
        <v>895</v>
      </c>
      <c r="BR52" s="133">
        <f t="shared" si="269"/>
        <v>11920690</v>
      </c>
      <c r="BS52" s="117">
        <f>IFERROR(ROUND(BR52/BN52,$H$1),"-")</f>
        <v>4379</v>
      </c>
      <c r="BT52" s="117">
        <f>IFERROR(ROUND(CY52/BN52,$H$1),"-")</f>
        <v>8741</v>
      </c>
      <c r="BU52" s="133">
        <f t="shared" ref="BU52:BU73" si="270">SUMIFS(BU$191:BU$10135,$B$191:$B$10135,$B52,$C$191:$C$10135,$C52,$D$191:$D$10135,$D52)</f>
        <v>6173884</v>
      </c>
      <c r="BV52" s="117">
        <f>IFERROR(ROUND(BU52/BO52,$H$1),"-")</f>
        <v>4699</v>
      </c>
      <c r="BW52" s="117">
        <f>IFERROR(ROUND(CZ52/BO52,$H$1),"-")</f>
        <v>10027</v>
      </c>
      <c r="BX52" s="133">
        <f t="shared" ref="BX52:BX73" si="271">SUMIFS(BX$191:BX$10135,$B$191:$B$10135,$B52,$C$191:$C$10135,$C52,$D$191:$D$10135,$D52)</f>
        <v>559592</v>
      </c>
      <c r="BY52" s="117">
        <f>IFERROR(ROUND(BX52/BP52,$H$1),"-")</f>
        <v>5596</v>
      </c>
      <c r="BZ52" s="117">
        <f>IFERROR(ROUND(DA52/BP52,$H$1),"-")</f>
        <v>12455</v>
      </c>
      <c r="CA52" s="133">
        <f t="shared" ref="CA52:CA73" si="272">SUMIFS(CA$191:CA$10135,$B$191:$B$10135,$B52,$C$191:$C$10135,$C52,$D$191:$D$10135,$D52)</f>
        <v>4816254</v>
      </c>
      <c r="CB52" s="117">
        <f>IFERROR(ROUND(CA52/BQ52,$H$1),"-")</f>
        <v>5381</v>
      </c>
      <c r="CC52" s="121">
        <f>IFERROR(ROUND(DB52/BQ52,$H$1),"-")</f>
        <v>12379</v>
      </c>
      <c r="CD52" s="133">
        <f t="shared" ref="CD52:CE73" si="273">SUMIFS(CD$191:CD$10135,$B$191:$B$10135,$B52,$C$191:$C$10135,$C52,$D$191:$D$10135,$D52)</f>
        <v>0</v>
      </c>
      <c r="CE52" s="133">
        <f t="shared" si="273"/>
        <v>0</v>
      </c>
      <c r="CF52" s="117" t="str">
        <f>IFERROR(ROUND(CE52/CD52,$H$1),"-")</f>
        <v>-</v>
      </c>
      <c r="CG52" s="117" t="str">
        <f>IFERROR(ROUND(DC52/CD52,$H$1),"-")</f>
        <v>-</v>
      </c>
      <c r="CH52" s="133">
        <f t="shared" ref="CH52:CH73" si="274">SUMIFS(CH$191:CH$10135,$B$191:$B$10135,$B52,$C$191:$C$10135,$C52,$D$191:$D$10135,$D52)</f>
        <v>0</v>
      </c>
      <c r="CI52" s="120">
        <f>IFERROR(ROUND(CO52/I52,$H$1),"-")</f>
        <v>0</v>
      </c>
      <c r="CJ52" s="134">
        <f t="shared" ref="CJ52:CJ71" si="275">MONTH(1&amp;C52)</f>
        <v>8</v>
      </c>
      <c r="CK52" s="157">
        <f>LEFT($B52,4)+IF(CJ52&lt;4,1,0)</f>
        <v>2017</v>
      </c>
      <c r="CL52" s="158">
        <f>DATE($CK52,$CJ52,1)</f>
        <v>42948</v>
      </c>
      <c r="CM52" s="159">
        <f>DAY(DATE($CK52,$CJ52+1,1)-1)</f>
        <v>31</v>
      </c>
      <c r="CN52" s="134">
        <f t="shared" ref="CN52:DC61" si="276">SUMIFS(CN$191:CN$10135,$B$191:$B$10135,$B52,$C$191:$C$10135,$C52,$D$191:$D$10135,$D52)</f>
        <v>75832</v>
      </c>
      <c r="CO52" s="134">
        <f t="shared" si="276"/>
        <v>0</v>
      </c>
      <c r="CP52" s="134">
        <f t="shared" si="276"/>
        <v>7431536</v>
      </c>
      <c r="CQ52" s="134">
        <f t="shared" si="276"/>
        <v>15393896</v>
      </c>
      <c r="CR52" s="134">
        <f t="shared" si="276"/>
        <v>5728107</v>
      </c>
      <c r="CS52" s="134">
        <f t="shared" si="276"/>
        <v>7379465</v>
      </c>
      <c r="CT52" s="134">
        <f t="shared" si="276"/>
        <v>125550282</v>
      </c>
      <c r="CU52" s="134">
        <f t="shared" si="276"/>
        <v>106679911</v>
      </c>
      <c r="CV52" s="134">
        <f t="shared" si="276"/>
        <v>21846699</v>
      </c>
      <c r="CW52" s="134">
        <f t="shared" si="276"/>
        <v>0</v>
      </c>
      <c r="CX52" s="134">
        <f t="shared" si="276"/>
        <v>127370</v>
      </c>
      <c r="CY52" s="134">
        <f t="shared" si="276"/>
        <v>23793002</v>
      </c>
      <c r="CZ52" s="134">
        <f t="shared" si="276"/>
        <v>13175478</v>
      </c>
      <c r="DA52" s="134">
        <f t="shared" si="276"/>
        <v>1245500</v>
      </c>
      <c r="DB52" s="134">
        <f t="shared" si="276"/>
        <v>11079205</v>
      </c>
      <c r="DC52" s="134">
        <f t="shared" si="276"/>
        <v>0</v>
      </c>
      <c r="DD52" s="160"/>
    </row>
    <row r="53" spans="1:108" x14ac:dyDescent="0.2">
      <c r="A53" s="118" t="str">
        <f t="shared" ref="A53:A71" si="277">B53&amp;C53&amp;D53</f>
        <v>2017-18SEPTEMBERY62</v>
      </c>
      <c r="B53" s="94" t="str">
        <f t="shared" ref="B53:B73" si="278">IF($C53="April",LEFT($B52,4)+1&amp;"-"&amp;RIGHT($B52,2)+1,$B52)</f>
        <v>2017-18</v>
      </c>
      <c r="C53" s="35" t="s">
        <v>679</v>
      </c>
      <c r="D53" s="119" t="str">
        <f>D52</f>
        <v>Y62</v>
      </c>
      <c r="E53" s="119" t="str">
        <f>E52</f>
        <v>North West</v>
      </c>
      <c r="F53" s="119" t="str">
        <f t="shared" si="259"/>
        <v>Y62</v>
      </c>
      <c r="H53" s="120">
        <f t="shared" si="260"/>
        <v>125385</v>
      </c>
      <c r="I53" s="120">
        <f t="shared" si="260"/>
        <v>96984</v>
      </c>
      <c r="J53" s="120">
        <f t="shared" si="260"/>
        <v>5508018</v>
      </c>
      <c r="K53" s="117">
        <f t="shared" ref="K53:K73" si="279">IFERROR(ROUND(J53/I53,$H$1),"-")</f>
        <v>57</v>
      </c>
      <c r="L53" s="120">
        <f t="shared" ref="L53:L73" si="280">IFERROR(ROUND(CN53/I53,$H$1),"-")</f>
        <v>2</v>
      </c>
      <c r="M53" s="120">
        <f t="shared" ref="M53:M73" si="281">IFERROR(ROUND(CP53/I53,$H$1),"-")</f>
        <v>175</v>
      </c>
      <c r="N53" s="120">
        <f t="shared" ref="N53:N73" si="282">IFERROR(ROUND(CQ53/I53,$H$1),"-")</f>
        <v>263</v>
      </c>
      <c r="O53" s="120">
        <f t="shared" si="261"/>
        <v>0</v>
      </c>
      <c r="P53" s="120">
        <f t="shared" si="261"/>
        <v>7521</v>
      </c>
      <c r="Q53" s="120">
        <f t="shared" si="261"/>
        <v>5362</v>
      </c>
      <c r="R53" s="120">
        <f t="shared" si="261"/>
        <v>47669</v>
      </c>
      <c r="S53" s="120">
        <f t="shared" si="261"/>
        <v>21630</v>
      </c>
      <c r="T53" s="120">
        <f t="shared" si="261"/>
        <v>2926</v>
      </c>
      <c r="U53" s="120">
        <f t="shared" si="261"/>
        <v>4434136</v>
      </c>
      <c r="V53" s="120">
        <f t="shared" ref="V53:V73" si="283">IFERROR(ROUND(U53/P53,$H$1),"-")</f>
        <v>590</v>
      </c>
      <c r="W53" s="120">
        <f t="shared" ref="W53:W73" si="284">IFERROR(ROUND(CR53/P53,$H$1),"-")</f>
        <v>981</v>
      </c>
      <c r="X53" s="120">
        <f t="shared" si="262"/>
        <v>4900340</v>
      </c>
      <c r="Y53" s="120">
        <f t="shared" ref="Y53:Y73" si="285">IFERROR(ROUND(X53/Q53,$H$1),"-")</f>
        <v>914</v>
      </c>
      <c r="Z53" s="120">
        <f t="shared" ref="Z53:Z73" si="286">IFERROR(ROUND(CS53/Q53,$H$1),"-")</f>
        <v>1664</v>
      </c>
      <c r="AA53" s="120">
        <f t="shared" si="263"/>
        <v>71741773</v>
      </c>
      <c r="AB53" s="120">
        <f t="shared" ref="AB53:AB73" si="287">IFERROR(ROUND(AA53/R53,$H$1),"-")</f>
        <v>1505</v>
      </c>
      <c r="AC53" s="120">
        <f t="shared" ref="AC53:AC73" si="288">IFERROR(ROUND(CT53/R53,$H$1),"-")</f>
        <v>3373</v>
      </c>
      <c r="AD53" s="120">
        <f t="shared" si="264"/>
        <v>66320301</v>
      </c>
      <c r="AE53" s="120">
        <f t="shared" ref="AE53:AE73" si="289">IFERROR(ROUND(AD53/S53,$H$1),"-")</f>
        <v>3066</v>
      </c>
      <c r="AF53" s="120">
        <f t="shared" ref="AF53:AF73" si="290">IFERROR(ROUND(CU53/S53,$H$1),"-")</f>
        <v>7101</v>
      </c>
      <c r="AG53" s="120">
        <f t="shared" si="265"/>
        <v>15622188</v>
      </c>
      <c r="AH53" s="120">
        <f t="shared" ref="AH53:AH73" si="291">IFERROR(ROUND(AG53/T53,$H$1),"-")</f>
        <v>5339</v>
      </c>
      <c r="AI53" s="120">
        <f t="shared" ref="AI53:AI73" si="292">IFERROR(ROUND(CV53/T53,$H$1),"-")</f>
        <v>9714</v>
      </c>
      <c r="AJ53" s="120">
        <f t="shared" si="266"/>
        <v>0</v>
      </c>
      <c r="AK53" s="120">
        <f t="shared" si="266"/>
        <v>0</v>
      </c>
      <c r="AL53" s="120">
        <f t="shared" si="266"/>
        <v>0</v>
      </c>
      <c r="AM53" s="120">
        <f t="shared" si="266"/>
        <v>0</v>
      </c>
      <c r="AN53" s="120">
        <f t="shared" si="266"/>
        <v>0</v>
      </c>
      <c r="AO53" s="120">
        <f t="shared" si="266"/>
        <v>0</v>
      </c>
      <c r="AP53" s="120">
        <f t="shared" si="266"/>
        <v>0</v>
      </c>
      <c r="AQ53" s="120">
        <f t="shared" si="266"/>
        <v>59014</v>
      </c>
      <c r="AR53" s="120">
        <f t="shared" si="266"/>
        <v>6720</v>
      </c>
      <c r="AS53" s="120">
        <f t="shared" si="266"/>
        <v>21544</v>
      </c>
      <c r="AT53" s="120">
        <f t="shared" si="267"/>
        <v>87278</v>
      </c>
      <c r="AU53" s="120">
        <f t="shared" si="267"/>
        <v>15096</v>
      </c>
      <c r="AV53" s="120">
        <f t="shared" si="267"/>
        <v>13038</v>
      </c>
      <c r="AW53" s="120">
        <f t="shared" si="267"/>
        <v>10673</v>
      </c>
      <c r="AX53" s="120">
        <f t="shared" si="267"/>
        <v>9435</v>
      </c>
      <c r="AY53" s="120">
        <f t="shared" si="267"/>
        <v>65770</v>
      </c>
      <c r="AZ53" s="120">
        <f t="shared" si="267"/>
        <v>56721</v>
      </c>
      <c r="BA53" s="120">
        <f t="shared" si="267"/>
        <v>31707</v>
      </c>
      <c r="BB53" s="120">
        <f t="shared" si="267"/>
        <v>25038</v>
      </c>
      <c r="BC53" s="120">
        <f t="shared" si="267"/>
        <v>4109</v>
      </c>
      <c r="BD53" s="120">
        <f t="shared" si="267"/>
        <v>3224</v>
      </c>
      <c r="BE53" s="117">
        <f t="shared" si="267"/>
        <v>0</v>
      </c>
      <c r="BF53" s="117">
        <f t="shared" si="267"/>
        <v>0</v>
      </c>
      <c r="BG53" s="117" t="str">
        <f t="shared" ref="BG53:BG73" si="293">IFERROR(ROUND(BF53/BE53,$H$1),"-")</f>
        <v>-</v>
      </c>
      <c r="BH53" s="117" t="str">
        <f t="shared" ref="BH53:BH73" si="294">IFERROR(ROUND(CW53/BE53,$H$1),"-")</f>
        <v>-</v>
      </c>
      <c r="BI53" s="117">
        <f t="shared" si="268"/>
        <v>1628</v>
      </c>
      <c r="BJ53" s="117">
        <f t="shared" si="268"/>
        <v>93483</v>
      </c>
      <c r="BK53" s="117">
        <f t="shared" ref="BK53:BK73" si="295">IFERROR(ROUND(BJ53/BI53,$H$1),"-")</f>
        <v>57</v>
      </c>
      <c r="BL53" s="117">
        <f t="shared" ref="BL53:BL73" si="296">IFERROR(ROUND(CX53/BI53,$H$1),"-")</f>
        <v>143</v>
      </c>
      <c r="BM53" s="117">
        <f t="shared" si="269"/>
        <v>258</v>
      </c>
      <c r="BN53" s="117">
        <f t="shared" si="269"/>
        <v>3242</v>
      </c>
      <c r="BO53" s="117">
        <f t="shared" si="269"/>
        <v>1432</v>
      </c>
      <c r="BP53" s="117">
        <f t="shared" si="269"/>
        <v>125</v>
      </c>
      <c r="BQ53" s="117">
        <f t="shared" si="269"/>
        <v>1045</v>
      </c>
      <c r="BR53" s="117">
        <f t="shared" si="269"/>
        <v>16113705</v>
      </c>
      <c r="BS53" s="117">
        <f t="shared" ref="BS53:BS73" si="297">IFERROR(ROUND(BR53/BN53,$H$1),"-")</f>
        <v>4970</v>
      </c>
      <c r="BT53" s="117">
        <f t="shared" ref="BT53:BT73" si="298">IFERROR(ROUND(CY53/BN53,$H$1),"-")</f>
        <v>10406</v>
      </c>
      <c r="BU53" s="117">
        <f t="shared" si="270"/>
        <v>7697687</v>
      </c>
      <c r="BV53" s="117">
        <f t="shared" ref="BV53:BV73" si="299">IFERROR(ROUND(BU53/BO53,$H$1),"-")</f>
        <v>5375</v>
      </c>
      <c r="BW53" s="117">
        <f t="shared" ref="BW53:BW73" si="300">IFERROR(ROUND(CZ53/BO53,$H$1),"-")</f>
        <v>11020</v>
      </c>
      <c r="BX53" s="117">
        <f t="shared" si="271"/>
        <v>749965</v>
      </c>
      <c r="BY53" s="117">
        <f t="shared" ref="BY53:BY73" si="301">IFERROR(ROUND(BX53/BP53,$H$1),"-")</f>
        <v>6000</v>
      </c>
      <c r="BZ53" s="117">
        <f t="shared" ref="BZ53:BZ73" si="302">IFERROR(ROUND(DA53/BP53,$H$1),"-")</f>
        <v>12021</v>
      </c>
      <c r="CA53" s="117">
        <f t="shared" si="272"/>
        <v>6259876</v>
      </c>
      <c r="CB53" s="117">
        <f t="shared" ref="CB53:CB73" si="303">IFERROR(ROUND(CA53/BQ53,$H$1),"-")</f>
        <v>5990</v>
      </c>
      <c r="CC53" s="121">
        <f t="shared" ref="CC53:CC73" si="304">IFERROR(ROUND(DB53/BQ53,$H$1),"-")</f>
        <v>13532</v>
      </c>
      <c r="CD53" s="121">
        <f t="shared" si="273"/>
        <v>0</v>
      </c>
      <c r="CE53" s="121">
        <f t="shared" si="273"/>
        <v>0</v>
      </c>
      <c r="CF53" s="117" t="str">
        <f t="shared" ref="CF53:CF73" si="305">IFERROR(ROUND(CE53/CD53,$H$1),"-")</f>
        <v>-</v>
      </c>
      <c r="CG53" s="117" t="str">
        <f t="shared" ref="CG53:CG73" si="306">IFERROR(ROUND(DC53/CD53,$H$1),"-")</f>
        <v>-</v>
      </c>
      <c r="CH53" s="121">
        <f t="shared" si="274"/>
        <v>0</v>
      </c>
      <c r="CI53" s="120">
        <f t="shared" ref="CI53:CI73" si="307">IFERROR(ROUND(CO53/I53,$H$1),"-")</f>
        <v>0</v>
      </c>
      <c r="CJ53" s="121">
        <f t="shared" si="275"/>
        <v>9</v>
      </c>
      <c r="CK53" s="157">
        <f t="shared" ref="CK53:CK71" si="308">LEFT($B53,4)+IF(CJ53&lt;4,1,0)</f>
        <v>2017</v>
      </c>
      <c r="CL53" s="158">
        <f t="shared" ref="CL53:CL71" si="309">DATE(LEFT($B53,4)+IF(CJ53&lt;4,1,0),CJ53,1)</f>
        <v>42979</v>
      </c>
      <c r="CM53" s="159">
        <f t="shared" ref="CM53:CM71" si="310">DAY(DATE(LEFT($B53,4)+IF(CJ53&lt;4,1,0),$CJ53+1,1)-1)</f>
        <v>30</v>
      </c>
      <c r="CN53" s="121">
        <f t="shared" si="276"/>
        <v>193968</v>
      </c>
      <c r="CO53" s="121">
        <f t="shared" si="276"/>
        <v>0</v>
      </c>
      <c r="CP53" s="121">
        <f t="shared" si="276"/>
        <v>16972200</v>
      </c>
      <c r="CQ53" s="121">
        <f t="shared" si="276"/>
        <v>25506792</v>
      </c>
      <c r="CR53" s="121">
        <f t="shared" si="276"/>
        <v>7378101</v>
      </c>
      <c r="CS53" s="121">
        <f t="shared" si="276"/>
        <v>8922368</v>
      </c>
      <c r="CT53" s="121">
        <f t="shared" si="276"/>
        <v>160787537</v>
      </c>
      <c r="CU53" s="121">
        <f t="shared" si="276"/>
        <v>153594630</v>
      </c>
      <c r="CV53" s="121">
        <f t="shared" si="276"/>
        <v>28423164</v>
      </c>
      <c r="CW53" s="121">
        <f t="shared" si="276"/>
        <v>0</v>
      </c>
      <c r="CX53" s="121">
        <f t="shared" si="276"/>
        <v>232804</v>
      </c>
      <c r="CY53" s="121">
        <f t="shared" si="276"/>
        <v>33736252</v>
      </c>
      <c r="CZ53" s="121">
        <f t="shared" si="276"/>
        <v>15780640</v>
      </c>
      <c r="DA53" s="121">
        <f t="shared" si="276"/>
        <v>1502625</v>
      </c>
      <c r="DB53" s="121">
        <f t="shared" si="276"/>
        <v>14140940</v>
      </c>
      <c r="DC53" s="121">
        <f t="shared" si="276"/>
        <v>0</v>
      </c>
      <c r="DD53" s="160"/>
    </row>
    <row r="54" spans="1:108" x14ac:dyDescent="0.2">
      <c r="A54" s="118" t="str">
        <f t="shared" si="277"/>
        <v>2017-18OCTOBERY62</v>
      </c>
      <c r="B54" s="94" t="str">
        <f t="shared" si="278"/>
        <v>2017-18</v>
      </c>
      <c r="C54" s="35" t="s">
        <v>732</v>
      </c>
      <c r="D54" s="119" t="str">
        <f t="shared" ref="D54:E54" si="311">D53</f>
        <v>Y62</v>
      </c>
      <c r="E54" s="119" t="str">
        <f t="shared" si="311"/>
        <v>North West</v>
      </c>
      <c r="F54" s="119" t="str">
        <f t="shared" si="259"/>
        <v>Y62</v>
      </c>
      <c r="H54" s="120">
        <f t="shared" si="260"/>
        <v>133858</v>
      </c>
      <c r="I54" s="120">
        <f t="shared" si="260"/>
        <v>102708</v>
      </c>
      <c r="J54" s="120">
        <f t="shared" si="260"/>
        <v>3446219</v>
      </c>
      <c r="K54" s="117">
        <f t="shared" si="279"/>
        <v>34</v>
      </c>
      <c r="L54" s="120">
        <f t="shared" si="280"/>
        <v>1</v>
      </c>
      <c r="M54" s="120">
        <f t="shared" si="281"/>
        <v>145</v>
      </c>
      <c r="N54" s="120">
        <f t="shared" si="282"/>
        <v>248</v>
      </c>
      <c r="O54" s="120">
        <f t="shared" si="261"/>
        <v>95348</v>
      </c>
      <c r="P54" s="120">
        <f t="shared" si="261"/>
        <v>7820</v>
      </c>
      <c r="Q54" s="120">
        <f t="shared" si="261"/>
        <v>5733</v>
      </c>
      <c r="R54" s="120">
        <f t="shared" si="261"/>
        <v>52620</v>
      </c>
      <c r="S54" s="120">
        <f t="shared" si="261"/>
        <v>20898</v>
      </c>
      <c r="T54" s="120">
        <f t="shared" si="261"/>
        <v>3488</v>
      </c>
      <c r="U54" s="120">
        <f t="shared" si="261"/>
        <v>4445784</v>
      </c>
      <c r="V54" s="120">
        <f t="shared" si="283"/>
        <v>569</v>
      </c>
      <c r="W54" s="120">
        <f t="shared" si="284"/>
        <v>936</v>
      </c>
      <c r="X54" s="120">
        <f t="shared" si="262"/>
        <v>5112466</v>
      </c>
      <c r="Y54" s="120">
        <f t="shared" si="285"/>
        <v>892</v>
      </c>
      <c r="Z54" s="120">
        <f t="shared" si="286"/>
        <v>1594</v>
      </c>
      <c r="AA54" s="120">
        <f t="shared" si="263"/>
        <v>82057913</v>
      </c>
      <c r="AB54" s="120">
        <f t="shared" si="287"/>
        <v>1559</v>
      </c>
      <c r="AC54" s="120">
        <f t="shared" si="288"/>
        <v>3469</v>
      </c>
      <c r="AD54" s="120">
        <f t="shared" si="264"/>
        <v>65084558</v>
      </c>
      <c r="AE54" s="120">
        <f t="shared" si="289"/>
        <v>3114</v>
      </c>
      <c r="AF54" s="120">
        <f t="shared" si="290"/>
        <v>7328</v>
      </c>
      <c r="AG54" s="120">
        <f t="shared" si="265"/>
        <v>17011507</v>
      </c>
      <c r="AH54" s="120">
        <f t="shared" si="291"/>
        <v>4877</v>
      </c>
      <c r="AI54" s="120">
        <f t="shared" si="292"/>
        <v>9011</v>
      </c>
      <c r="AJ54" s="120">
        <f t="shared" si="266"/>
        <v>2641</v>
      </c>
      <c r="AK54" s="120">
        <f t="shared" si="266"/>
        <v>171</v>
      </c>
      <c r="AL54" s="120">
        <f t="shared" si="266"/>
        <v>1084</v>
      </c>
      <c r="AM54" s="120">
        <f t="shared" si="266"/>
        <v>5478</v>
      </c>
      <c r="AN54" s="120">
        <f t="shared" si="266"/>
        <v>292</v>
      </c>
      <c r="AO54" s="120">
        <f t="shared" si="266"/>
        <v>1094</v>
      </c>
      <c r="AP54" s="120">
        <f t="shared" si="266"/>
        <v>0</v>
      </c>
      <c r="AQ54" s="120">
        <f t="shared" si="266"/>
        <v>62986</v>
      </c>
      <c r="AR54" s="120">
        <f t="shared" si="266"/>
        <v>7030</v>
      </c>
      <c r="AS54" s="120">
        <f t="shared" si="266"/>
        <v>22691</v>
      </c>
      <c r="AT54" s="120">
        <f t="shared" si="267"/>
        <v>92707</v>
      </c>
      <c r="AU54" s="120">
        <f t="shared" si="267"/>
        <v>15527</v>
      </c>
      <c r="AV54" s="120">
        <f t="shared" si="267"/>
        <v>13455</v>
      </c>
      <c r="AW54" s="120">
        <f t="shared" si="267"/>
        <v>11275</v>
      </c>
      <c r="AX54" s="120">
        <f t="shared" si="267"/>
        <v>9953</v>
      </c>
      <c r="AY54" s="120">
        <f t="shared" si="267"/>
        <v>71974</v>
      </c>
      <c r="AZ54" s="120">
        <f t="shared" si="267"/>
        <v>61939</v>
      </c>
      <c r="BA54" s="120">
        <f t="shared" si="267"/>
        <v>30553</v>
      </c>
      <c r="BB54" s="120">
        <f t="shared" si="267"/>
        <v>24006</v>
      </c>
      <c r="BC54" s="120">
        <f t="shared" si="267"/>
        <v>4683</v>
      </c>
      <c r="BD54" s="120">
        <f t="shared" si="267"/>
        <v>3798</v>
      </c>
      <c r="BE54" s="117">
        <f t="shared" si="267"/>
        <v>0</v>
      </c>
      <c r="BF54" s="117">
        <f t="shared" si="267"/>
        <v>0</v>
      </c>
      <c r="BG54" s="117" t="str">
        <f t="shared" si="293"/>
        <v>-</v>
      </c>
      <c r="BH54" s="117" t="str">
        <f t="shared" si="294"/>
        <v>-</v>
      </c>
      <c r="BI54" s="117">
        <f t="shared" si="268"/>
        <v>1671</v>
      </c>
      <c r="BJ54" s="117">
        <f t="shared" si="268"/>
        <v>81771</v>
      </c>
      <c r="BK54" s="117">
        <f t="shared" si="295"/>
        <v>49</v>
      </c>
      <c r="BL54" s="117">
        <f t="shared" si="296"/>
        <v>119</v>
      </c>
      <c r="BM54" s="117">
        <f t="shared" si="269"/>
        <v>285</v>
      </c>
      <c r="BN54" s="117">
        <f t="shared" si="269"/>
        <v>3354</v>
      </c>
      <c r="BO54" s="117">
        <f t="shared" si="269"/>
        <v>1522</v>
      </c>
      <c r="BP54" s="117">
        <f t="shared" si="269"/>
        <v>131</v>
      </c>
      <c r="BQ54" s="117">
        <f t="shared" si="269"/>
        <v>1096</v>
      </c>
      <c r="BR54" s="117">
        <f t="shared" si="269"/>
        <v>18264038</v>
      </c>
      <c r="BS54" s="117">
        <f t="shared" si="297"/>
        <v>5445</v>
      </c>
      <c r="BT54" s="117">
        <f t="shared" si="298"/>
        <v>11766</v>
      </c>
      <c r="BU54" s="117">
        <f t="shared" si="270"/>
        <v>8268231</v>
      </c>
      <c r="BV54" s="117">
        <f t="shared" si="299"/>
        <v>5432</v>
      </c>
      <c r="BW54" s="117">
        <f t="shared" si="300"/>
        <v>11489</v>
      </c>
      <c r="BX54" s="117">
        <f t="shared" si="271"/>
        <v>969008</v>
      </c>
      <c r="BY54" s="117">
        <f t="shared" si="301"/>
        <v>7397</v>
      </c>
      <c r="BZ54" s="117">
        <f t="shared" si="302"/>
        <v>14852</v>
      </c>
      <c r="CA54" s="117">
        <f t="shared" si="272"/>
        <v>7959502</v>
      </c>
      <c r="CB54" s="117">
        <f t="shared" si="303"/>
        <v>7262</v>
      </c>
      <c r="CC54" s="121">
        <f t="shared" si="304"/>
        <v>16032</v>
      </c>
      <c r="CD54" s="121">
        <f t="shared" si="273"/>
        <v>0</v>
      </c>
      <c r="CE54" s="121">
        <f t="shared" si="273"/>
        <v>0</v>
      </c>
      <c r="CF54" s="117" t="str">
        <f t="shared" si="305"/>
        <v>-</v>
      </c>
      <c r="CG54" s="117" t="str">
        <f t="shared" si="306"/>
        <v>-</v>
      </c>
      <c r="CH54" s="121">
        <f t="shared" si="274"/>
        <v>0</v>
      </c>
      <c r="CI54" s="120">
        <f t="shared" si="307"/>
        <v>0</v>
      </c>
      <c r="CJ54" s="121">
        <f t="shared" si="275"/>
        <v>10</v>
      </c>
      <c r="CK54" s="157">
        <f t="shared" si="308"/>
        <v>2017</v>
      </c>
      <c r="CL54" s="158">
        <f t="shared" si="309"/>
        <v>43009</v>
      </c>
      <c r="CM54" s="159">
        <f t="shared" si="310"/>
        <v>31</v>
      </c>
      <c r="CN54" s="121">
        <f t="shared" si="276"/>
        <v>102708</v>
      </c>
      <c r="CO54" s="121">
        <f t="shared" si="276"/>
        <v>0</v>
      </c>
      <c r="CP54" s="121">
        <f t="shared" si="276"/>
        <v>14892660</v>
      </c>
      <c r="CQ54" s="121">
        <f t="shared" si="276"/>
        <v>25471584</v>
      </c>
      <c r="CR54" s="121">
        <f t="shared" si="276"/>
        <v>7319520</v>
      </c>
      <c r="CS54" s="121">
        <f t="shared" si="276"/>
        <v>9138402</v>
      </c>
      <c r="CT54" s="121">
        <f t="shared" si="276"/>
        <v>182538780</v>
      </c>
      <c r="CU54" s="121">
        <f t="shared" si="276"/>
        <v>153140544</v>
      </c>
      <c r="CV54" s="121">
        <f t="shared" si="276"/>
        <v>31430368</v>
      </c>
      <c r="CW54" s="121">
        <f t="shared" si="276"/>
        <v>0</v>
      </c>
      <c r="CX54" s="121">
        <f t="shared" si="276"/>
        <v>198849</v>
      </c>
      <c r="CY54" s="121">
        <f t="shared" si="276"/>
        <v>39463164</v>
      </c>
      <c r="CZ54" s="121">
        <f t="shared" si="276"/>
        <v>17486258</v>
      </c>
      <c r="DA54" s="121">
        <f t="shared" si="276"/>
        <v>1945612</v>
      </c>
      <c r="DB54" s="121">
        <f t="shared" si="276"/>
        <v>17571072</v>
      </c>
      <c r="DC54" s="121">
        <f t="shared" si="276"/>
        <v>0</v>
      </c>
      <c r="DD54" s="160"/>
    </row>
    <row r="55" spans="1:108" x14ac:dyDescent="0.2">
      <c r="A55" s="118" t="str">
        <f t="shared" si="277"/>
        <v>2017-18NOVEMBERY62</v>
      </c>
      <c r="B55" s="94" t="str">
        <f t="shared" si="278"/>
        <v>2017-18</v>
      </c>
      <c r="C55" s="35" t="s">
        <v>738</v>
      </c>
      <c r="D55" s="119" t="str">
        <f t="shared" ref="D55:E55" si="312">D54</f>
        <v>Y62</v>
      </c>
      <c r="E55" s="119" t="str">
        <f t="shared" si="312"/>
        <v>North West</v>
      </c>
      <c r="F55" s="119" t="str">
        <f t="shared" si="259"/>
        <v>Y62</v>
      </c>
      <c r="H55" s="120">
        <f t="shared" si="260"/>
        <v>131821</v>
      </c>
      <c r="I55" s="120">
        <f t="shared" si="260"/>
        <v>100337</v>
      </c>
      <c r="J55" s="120">
        <f t="shared" si="260"/>
        <v>3452893</v>
      </c>
      <c r="K55" s="117">
        <f t="shared" si="279"/>
        <v>34</v>
      </c>
      <c r="L55" s="120">
        <f t="shared" si="280"/>
        <v>1</v>
      </c>
      <c r="M55" s="120">
        <f t="shared" si="281"/>
        <v>159</v>
      </c>
      <c r="N55" s="120">
        <f t="shared" si="282"/>
        <v>252</v>
      </c>
      <c r="O55" s="120">
        <f t="shared" si="261"/>
        <v>93607</v>
      </c>
      <c r="P55" s="120">
        <f t="shared" si="261"/>
        <v>7758</v>
      </c>
      <c r="Q55" s="120">
        <f t="shared" si="261"/>
        <v>5728</v>
      </c>
      <c r="R55" s="120">
        <f t="shared" si="261"/>
        <v>52872</v>
      </c>
      <c r="S55" s="120">
        <f t="shared" si="261"/>
        <v>19759</v>
      </c>
      <c r="T55" s="120">
        <f t="shared" si="261"/>
        <v>2759</v>
      </c>
      <c r="U55" s="120">
        <f t="shared" si="261"/>
        <v>4526903</v>
      </c>
      <c r="V55" s="120">
        <f t="shared" si="283"/>
        <v>584</v>
      </c>
      <c r="W55" s="120">
        <f t="shared" si="284"/>
        <v>974</v>
      </c>
      <c r="X55" s="120">
        <f t="shared" si="262"/>
        <v>5181660</v>
      </c>
      <c r="Y55" s="120">
        <f t="shared" si="285"/>
        <v>905</v>
      </c>
      <c r="Z55" s="120">
        <f t="shared" si="286"/>
        <v>1661</v>
      </c>
      <c r="AA55" s="120">
        <f t="shared" si="263"/>
        <v>96963089</v>
      </c>
      <c r="AB55" s="120">
        <f t="shared" si="287"/>
        <v>1834</v>
      </c>
      <c r="AC55" s="120">
        <f t="shared" si="288"/>
        <v>4219</v>
      </c>
      <c r="AD55" s="120">
        <f t="shared" si="264"/>
        <v>61990530</v>
      </c>
      <c r="AE55" s="120">
        <f t="shared" si="289"/>
        <v>3137</v>
      </c>
      <c r="AF55" s="120">
        <f t="shared" si="290"/>
        <v>7319</v>
      </c>
      <c r="AG55" s="120">
        <f t="shared" si="265"/>
        <v>13952305</v>
      </c>
      <c r="AH55" s="120">
        <f t="shared" si="291"/>
        <v>5057</v>
      </c>
      <c r="AI55" s="120">
        <f t="shared" si="292"/>
        <v>9360</v>
      </c>
      <c r="AJ55" s="120">
        <f t="shared" si="266"/>
        <v>2687</v>
      </c>
      <c r="AK55" s="120">
        <f t="shared" si="266"/>
        <v>198</v>
      </c>
      <c r="AL55" s="120">
        <f t="shared" si="266"/>
        <v>1242</v>
      </c>
      <c r="AM55" s="120">
        <f t="shared" si="266"/>
        <v>5357</v>
      </c>
      <c r="AN55" s="120">
        <f t="shared" si="266"/>
        <v>247</v>
      </c>
      <c r="AO55" s="120">
        <f t="shared" si="266"/>
        <v>1000</v>
      </c>
      <c r="AP55" s="120">
        <f t="shared" si="266"/>
        <v>0</v>
      </c>
      <c r="AQ55" s="120">
        <f t="shared" si="266"/>
        <v>62188</v>
      </c>
      <c r="AR55" s="120">
        <f t="shared" si="266"/>
        <v>6909</v>
      </c>
      <c r="AS55" s="120">
        <f t="shared" si="266"/>
        <v>21823</v>
      </c>
      <c r="AT55" s="120">
        <f t="shared" si="267"/>
        <v>90920</v>
      </c>
      <c r="AU55" s="120">
        <f t="shared" si="267"/>
        <v>15571</v>
      </c>
      <c r="AV55" s="120">
        <f t="shared" si="267"/>
        <v>13350</v>
      </c>
      <c r="AW55" s="120">
        <f t="shared" si="267"/>
        <v>11386</v>
      </c>
      <c r="AX55" s="120">
        <f t="shared" si="267"/>
        <v>9972</v>
      </c>
      <c r="AY55" s="120">
        <f t="shared" si="267"/>
        <v>72351</v>
      </c>
      <c r="AZ55" s="120">
        <f t="shared" si="267"/>
        <v>61567</v>
      </c>
      <c r="BA55" s="120">
        <f t="shared" si="267"/>
        <v>29192</v>
      </c>
      <c r="BB55" s="120">
        <f t="shared" si="267"/>
        <v>23131</v>
      </c>
      <c r="BC55" s="120">
        <f t="shared" si="267"/>
        <v>3665</v>
      </c>
      <c r="BD55" s="120">
        <f t="shared" si="267"/>
        <v>3047</v>
      </c>
      <c r="BE55" s="117">
        <f t="shared" si="267"/>
        <v>0</v>
      </c>
      <c r="BF55" s="117">
        <f t="shared" si="267"/>
        <v>0</v>
      </c>
      <c r="BG55" s="117" t="str">
        <f t="shared" si="293"/>
        <v>-</v>
      </c>
      <c r="BH55" s="117" t="str">
        <f t="shared" si="294"/>
        <v>-</v>
      </c>
      <c r="BI55" s="117">
        <f t="shared" si="268"/>
        <v>1890</v>
      </c>
      <c r="BJ55" s="117">
        <f t="shared" si="268"/>
        <v>101706</v>
      </c>
      <c r="BK55" s="117">
        <f t="shared" si="295"/>
        <v>54</v>
      </c>
      <c r="BL55" s="117">
        <f t="shared" si="296"/>
        <v>129</v>
      </c>
      <c r="BM55" s="117">
        <f t="shared" si="269"/>
        <v>301</v>
      </c>
      <c r="BN55" s="117">
        <f t="shared" si="269"/>
        <v>3408</v>
      </c>
      <c r="BO55" s="117">
        <f t="shared" si="269"/>
        <v>1479</v>
      </c>
      <c r="BP55" s="117">
        <f t="shared" si="269"/>
        <v>139</v>
      </c>
      <c r="BQ55" s="117">
        <f t="shared" si="269"/>
        <v>1024</v>
      </c>
      <c r="BR55" s="117">
        <f t="shared" si="269"/>
        <v>18845561</v>
      </c>
      <c r="BS55" s="117">
        <f t="shared" si="297"/>
        <v>5530</v>
      </c>
      <c r="BT55" s="117">
        <f t="shared" si="298"/>
        <v>11578</v>
      </c>
      <c r="BU55" s="117">
        <f t="shared" si="270"/>
        <v>8726110</v>
      </c>
      <c r="BV55" s="117">
        <f t="shared" si="299"/>
        <v>5900</v>
      </c>
      <c r="BW55" s="117">
        <f t="shared" si="300"/>
        <v>12524</v>
      </c>
      <c r="BX55" s="117">
        <f t="shared" si="271"/>
        <v>1156531</v>
      </c>
      <c r="BY55" s="117">
        <f t="shared" si="301"/>
        <v>8320</v>
      </c>
      <c r="BZ55" s="117">
        <f t="shared" si="302"/>
        <v>17276</v>
      </c>
      <c r="CA55" s="117">
        <f t="shared" si="272"/>
        <v>7638866</v>
      </c>
      <c r="CB55" s="117">
        <f t="shared" si="303"/>
        <v>7460</v>
      </c>
      <c r="CC55" s="121">
        <f t="shared" si="304"/>
        <v>16851</v>
      </c>
      <c r="CD55" s="121">
        <f t="shared" si="273"/>
        <v>0</v>
      </c>
      <c r="CE55" s="121">
        <f t="shared" si="273"/>
        <v>0</v>
      </c>
      <c r="CF55" s="117" t="str">
        <f t="shared" si="305"/>
        <v>-</v>
      </c>
      <c r="CG55" s="117" t="str">
        <f t="shared" si="306"/>
        <v>-</v>
      </c>
      <c r="CH55" s="121">
        <f t="shared" si="274"/>
        <v>0</v>
      </c>
      <c r="CI55" s="120">
        <f t="shared" si="307"/>
        <v>0</v>
      </c>
      <c r="CJ55" s="121">
        <f t="shared" si="275"/>
        <v>11</v>
      </c>
      <c r="CK55" s="157">
        <f t="shared" si="308"/>
        <v>2017</v>
      </c>
      <c r="CL55" s="158">
        <f t="shared" si="309"/>
        <v>43040</v>
      </c>
      <c r="CM55" s="159">
        <f t="shared" si="310"/>
        <v>30</v>
      </c>
      <c r="CN55" s="121">
        <f t="shared" si="276"/>
        <v>100337</v>
      </c>
      <c r="CO55" s="121">
        <f t="shared" si="276"/>
        <v>0</v>
      </c>
      <c r="CP55" s="121">
        <f t="shared" si="276"/>
        <v>15953583</v>
      </c>
      <c r="CQ55" s="121">
        <f t="shared" si="276"/>
        <v>25284924</v>
      </c>
      <c r="CR55" s="121">
        <f t="shared" si="276"/>
        <v>7556292</v>
      </c>
      <c r="CS55" s="121">
        <f t="shared" si="276"/>
        <v>9514208</v>
      </c>
      <c r="CT55" s="121">
        <f t="shared" si="276"/>
        <v>223066968</v>
      </c>
      <c r="CU55" s="121">
        <f t="shared" si="276"/>
        <v>144616121</v>
      </c>
      <c r="CV55" s="121">
        <f t="shared" si="276"/>
        <v>25824240</v>
      </c>
      <c r="CW55" s="121">
        <f t="shared" si="276"/>
        <v>0</v>
      </c>
      <c r="CX55" s="121">
        <f t="shared" si="276"/>
        <v>243810</v>
      </c>
      <c r="CY55" s="121">
        <f t="shared" si="276"/>
        <v>39457824</v>
      </c>
      <c r="CZ55" s="121">
        <f t="shared" si="276"/>
        <v>18522996</v>
      </c>
      <c r="DA55" s="121">
        <f t="shared" si="276"/>
        <v>2401364</v>
      </c>
      <c r="DB55" s="121">
        <f t="shared" si="276"/>
        <v>17255424</v>
      </c>
      <c r="DC55" s="121">
        <f t="shared" si="276"/>
        <v>0</v>
      </c>
      <c r="DD55" s="160"/>
    </row>
    <row r="56" spans="1:108" x14ac:dyDescent="0.2">
      <c r="A56" s="118" t="str">
        <f t="shared" si="277"/>
        <v>2017-18DECEMBERY62</v>
      </c>
      <c r="B56" s="94" t="str">
        <f t="shared" si="278"/>
        <v>2017-18</v>
      </c>
      <c r="C56" s="35" t="s">
        <v>745</v>
      </c>
      <c r="D56" s="119" t="str">
        <f t="shared" ref="D56:E56" si="313">D55</f>
        <v>Y62</v>
      </c>
      <c r="E56" s="119" t="str">
        <f t="shared" si="313"/>
        <v>North West</v>
      </c>
      <c r="F56" s="119" t="str">
        <f t="shared" si="259"/>
        <v>Y62</v>
      </c>
      <c r="H56" s="120">
        <f t="shared" si="260"/>
        <v>155088</v>
      </c>
      <c r="I56" s="120">
        <f t="shared" si="260"/>
        <v>120604</v>
      </c>
      <c r="J56" s="120">
        <f t="shared" si="260"/>
        <v>7063447</v>
      </c>
      <c r="K56" s="117">
        <f t="shared" si="279"/>
        <v>59</v>
      </c>
      <c r="L56" s="120">
        <f t="shared" si="280"/>
        <v>14</v>
      </c>
      <c r="M56" s="120">
        <f t="shared" si="281"/>
        <v>204</v>
      </c>
      <c r="N56" s="120">
        <f t="shared" si="282"/>
        <v>266</v>
      </c>
      <c r="O56" s="120">
        <f t="shared" si="261"/>
        <v>100261</v>
      </c>
      <c r="P56" s="120">
        <f t="shared" si="261"/>
        <v>10295</v>
      </c>
      <c r="Q56" s="120">
        <f t="shared" si="261"/>
        <v>7729</v>
      </c>
      <c r="R56" s="120">
        <f t="shared" si="261"/>
        <v>57992</v>
      </c>
      <c r="S56" s="120">
        <f t="shared" si="261"/>
        <v>19386</v>
      </c>
      <c r="T56" s="120">
        <f t="shared" si="261"/>
        <v>3631</v>
      </c>
      <c r="U56" s="120">
        <f t="shared" si="261"/>
        <v>6965261</v>
      </c>
      <c r="V56" s="120">
        <f t="shared" si="283"/>
        <v>677</v>
      </c>
      <c r="W56" s="120">
        <f t="shared" si="284"/>
        <v>1115</v>
      </c>
      <c r="X56" s="120">
        <f t="shared" si="262"/>
        <v>8059617</v>
      </c>
      <c r="Y56" s="120">
        <f t="shared" si="285"/>
        <v>1043</v>
      </c>
      <c r="Z56" s="120">
        <f t="shared" si="286"/>
        <v>1916</v>
      </c>
      <c r="AA56" s="120">
        <f t="shared" si="263"/>
        <v>155920400</v>
      </c>
      <c r="AB56" s="120">
        <f t="shared" si="287"/>
        <v>2689</v>
      </c>
      <c r="AC56" s="120">
        <f t="shared" si="288"/>
        <v>6235</v>
      </c>
      <c r="AD56" s="120">
        <f t="shared" si="264"/>
        <v>87908044</v>
      </c>
      <c r="AE56" s="120">
        <f t="shared" si="289"/>
        <v>4535</v>
      </c>
      <c r="AF56" s="120">
        <f t="shared" si="290"/>
        <v>10488</v>
      </c>
      <c r="AG56" s="120">
        <f t="shared" si="265"/>
        <v>23056770</v>
      </c>
      <c r="AH56" s="120">
        <f t="shared" si="291"/>
        <v>6350</v>
      </c>
      <c r="AI56" s="120">
        <f t="shared" si="292"/>
        <v>12815</v>
      </c>
      <c r="AJ56" s="120">
        <f t="shared" si="266"/>
        <v>3510</v>
      </c>
      <c r="AK56" s="120">
        <f t="shared" si="266"/>
        <v>299</v>
      </c>
      <c r="AL56" s="120">
        <f t="shared" si="266"/>
        <v>2174</v>
      </c>
      <c r="AM56" s="120">
        <f t="shared" si="266"/>
        <v>5252</v>
      </c>
      <c r="AN56" s="120">
        <f t="shared" si="266"/>
        <v>193</v>
      </c>
      <c r="AO56" s="120">
        <f t="shared" si="266"/>
        <v>844</v>
      </c>
      <c r="AP56" s="120">
        <f t="shared" si="266"/>
        <v>0</v>
      </c>
      <c r="AQ56" s="120">
        <f t="shared" si="266"/>
        <v>64928</v>
      </c>
      <c r="AR56" s="120">
        <f t="shared" si="266"/>
        <v>6854</v>
      </c>
      <c r="AS56" s="120">
        <f t="shared" si="266"/>
        <v>24969</v>
      </c>
      <c r="AT56" s="120">
        <f t="shared" si="267"/>
        <v>96751</v>
      </c>
      <c r="AU56" s="120">
        <f t="shared" si="267"/>
        <v>20168</v>
      </c>
      <c r="AV56" s="120">
        <f t="shared" si="267"/>
        <v>17008</v>
      </c>
      <c r="AW56" s="120">
        <f t="shared" si="267"/>
        <v>14905</v>
      </c>
      <c r="AX56" s="120">
        <f t="shared" si="267"/>
        <v>12796</v>
      </c>
      <c r="AY56" s="120">
        <f t="shared" si="267"/>
        <v>82051</v>
      </c>
      <c r="AZ56" s="120">
        <f t="shared" si="267"/>
        <v>67903</v>
      </c>
      <c r="BA56" s="120">
        <f t="shared" si="267"/>
        <v>28501</v>
      </c>
      <c r="BB56" s="120">
        <f t="shared" si="267"/>
        <v>22544</v>
      </c>
      <c r="BC56" s="120">
        <f t="shared" si="267"/>
        <v>4743</v>
      </c>
      <c r="BD56" s="120">
        <f t="shared" si="267"/>
        <v>3934</v>
      </c>
      <c r="BE56" s="117">
        <f t="shared" si="267"/>
        <v>0</v>
      </c>
      <c r="BF56" s="117">
        <f t="shared" si="267"/>
        <v>0</v>
      </c>
      <c r="BG56" s="117" t="str">
        <f t="shared" si="293"/>
        <v>-</v>
      </c>
      <c r="BH56" s="117" t="str">
        <f t="shared" si="294"/>
        <v>-</v>
      </c>
      <c r="BI56" s="117">
        <f t="shared" si="268"/>
        <v>3974</v>
      </c>
      <c r="BJ56" s="117">
        <f t="shared" si="268"/>
        <v>403300</v>
      </c>
      <c r="BK56" s="117">
        <f t="shared" si="295"/>
        <v>101</v>
      </c>
      <c r="BL56" s="117">
        <f t="shared" si="296"/>
        <v>206</v>
      </c>
      <c r="BM56" s="117">
        <f t="shared" si="269"/>
        <v>241</v>
      </c>
      <c r="BN56" s="117">
        <f t="shared" si="269"/>
        <v>1877</v>
      </c>
      <c r="BO56" s="117">
        <f t="shared" si="269"/>
        <v>1196</v>
      </c>
      <c r="BP56" s="117">
        <f t="shared" si="269"/>
        <v>85</v>
      </c>
      <c r="BQ56" s="117">
        <f t="shared" si="269"/>
        <v>959</v>
      </c>
      <c r="BR56" s="117">
        <f t="shared" si="269"/>
        <v>10354759</v>
      </c>
      <c r="BS56" s="117">
        <f t="shared" si="297"/>
        <v>5517</v>
      </c>
      <c r="BT56" s="117">
        <f t="shared" si="298"/>
        <v>11267</v>
      </c>
      <c r="BU56" s="117">
        <f t="shared" si="270"/>
        <v>7633688</v>
      </c>
      <c r="BV56" s="117">
        <f t="shared" si="299"/>
        <v>6383</v>
      </c>
      <c r="BW56" s="117">
        <f t="shared" si="300"/>
        <v>13735</v>
      </c>
      <c r="BX56" s="117">
        <f t="shared" si="271"/>
        <v>661957</v>
      </c>
      <c r="BY56" s="117">
        <f t="shared" si="301"/>
        <v>7788</v>
      </c>
      <c r="BZ56" s="117">
        <f t="shared" si="302"/>
        <v>17307</v>
      </c>
      <c r="CA56" s="117">
        <f t="shared" si="272"/>
        <v>8116742</v>
      </c>
      <c r="CB56" s="117">
        <f t="shared" si="303"/>
        <v>8464</v>
      </c>
      <c r="CC56" s="121">
        <f t="shared" si="304"/>
        <v>19417</v>
      </c>
      <c r="CD56" s="121">
        <f t="shared" si="273"/>
        <v>0</v>
      </c>
      <c r="CE56" s="121">
        <f t="shared" si="273"/>
        <v>0</v>
      </c>
      <c r="CF56" s="117" t="str">
        <f t="shared" si="305"/>
        <v>-</v>
      </c>
      <c r="CG56" s="117" t="str">
        <f t="shared" si="306"/>
        <v>-</v>
      </c>
      <c r="CH56" s="121">
        <f t="shared" si="274"/>
        <v>0</v>
      </c>
      <c r="CI56" s="120">
        <f t="shared" si="307"/>
        <v>0</v>
      </c>
      <c r="CJ56" s="121">
        <f t="shared" si="275"/>
        <v>12</v>
      </c>
      <c r="CK56" s="157">
        <f t="shared" si="308"/>
        <v>2017</v>
      </c>
      <c r="CL56" s="158">
        <f t="shared" si="309"/>
        <v>43070</v>
      </c>
      <c r="CM56" s="159">
        <f t="shared" si="310"/>
        <v>31</v>
      </c>
      <c r="CN56" s="121">
        <f t="shared" si="276"/>
        <v>1688456</v>
      </c>
      <c r="CO56" s="121">
        <f t="shared" si="276"/>
        <v>0</v>
      </c>
      <c r="CP56" s="121">
        <f t="shared" si="276"/>
        <v>24603216</v>
      </c>
      <c r="CQ56" s="121">
        <f t="shared" si="276"/>
        <v>32080664</v>
      </c>
      <c r="CR56" s="121">
        <f t="shared" si="276"/>
        <v>11478925</v>
      </c>
      <c r="CS56" s="121">
        <f t="shared" si="276"/>
        <v>14808764</v>
      </c>
      <c r="CT56" s="121">
        <f t="shared" si="276"/>
        <v>361580120</v>
      </c>
      <c r="CU56" s="121">
        <f t="shared" si="276"/>
        <v>203320368</v>
      </c>
      <c r="CV56" s="121">
        <f t="shared" si="276"/>
        <v>46531265</v>
      </c>
      <c r="CW56" s="121">
        <f t="shared" si="276"/>
        <v>0</v>
      </c>
      <c r="CX56" s="121">
        <f t="shared" si="276"/>
        <v>818644</v>
      </c>
      <c r="CY56" s="121">
        <f t="shared" si="276"/>
        <v>21148159</v>
      </c>
      <c r="CZ56" s="121">
        <f t="shared" si="276"/>
        <v>16427060</v>
      </c>
      <c r="DA56" s="121">
        <f t="shared" si="276"/>
        <v>1471095</v>
      </c>
      <c r="DB56" s="121">
        <f t="shared" si="276"/>
        <v>18620903</v>
      </c>
      <c r="DC56" s="121">
        <f t="shared" si="276"/>
        <v>0</v>
      </c>
      <c r="DD56" s="160"/>
    </row>
    <row r="57" spans="1:108" x14ac:dyDescent="0.2">
      <c r="A57" s="118" t="str">
        <f t="shared" si="277"/>
        <v>2017-18JANUARYY62</v>
      </c>
      <c r="B57" s="94" t="str">
        <f t="shared" si="278"/>
        <v>2017-18</v>
      </c>
      <c r="C57" s="35" t="s">
        <v>783</v>
      </c>
      <c r="D57" s="119" t="str">
        <f t="shared" ref="D57:E57" si="314">D56</f>
        <v>Y62</v>
      </c>
      <c r="E57" s="119" t="str">
        <f t="shared" si="314"/>
        <v>North West</v>
      </c>
      <c r="F57" s="119" t="str">
        <f t="shared" si="259"/>
        <v>Y62</v>
      </c>
      <c r="H57" s="120">
        <f t="shared" si="260"/>
        <v>149066</v>
      </c>
      <c r="I57" s="120">
        <f t="shared" si="260"/>
        <v>112661</v>
      </c>
      <c r="J57" s="120">
        <f t="shared" si="260"/>
        <v>2754684</v>
      </c>
      <c r="K57" s="117">
        <f t="shared" si="279"/>
        <v>24</v>
      </c>
      <c r="L57" s="120">
        <f t="shared" si="280"/>
        <v>1</v>
      </c>
      <c r="M57" s="120">
        <f t="shared" si="281"/>
        <v>114</v>
      </c>
      <c r="N57" s="120">
        <f t="shared" si="282"/>
        <v>173</v>
      </c>
      <c r="O57" s="120">
        <f t="shared" si="261"/>
        <v>96141</v>
      </c>
      <c r="P57" s="120">
        <f t="shared" si="261"/>
        <v>10452</v>
      </c>
      <c r="Q57" s="120">
        <f t="shared" si="261"/>
        <v>7692</v>
      </c>
      <c r="R57" s="120">
        <f t="shared" si="261"/>
        <v>52623</v>
      </c>
      <c r="S57" s="120">
        <f t="shared" si="261"/>
        <v>19590</v>
      </c>
      <c r="T57" s="120">
        <f t="shared" si="261"/>
        <v>3965</v>
      </c>
      <c r="U57" s="120">
        <f t="shared" si="261"/>
        <v>6181043</v>
      </c>
      <c r="V57" s="120">
        <f t="shared" si="283"/>
        <v>591</v>
      </c>
      <c r="W57" s="120">
        <f t="shared" si="284"/>
        <v>1004</v>
      </c>
      <c r="X57" s="120">
        <f t="shared" si="262"/>
        <v>7452701</v>
      </c>
      <c r="Y57" s="120">
        <f t="shared" si="285"/>
        <v>969</v>
      </c>
      <c r="Z57" s="120">
        <f t="shared" si="286"/>
        <v>1799</v>
      </c>
      <c r="AA57" s="120">
        <f t="shared" si="263"/>
        <v>126251852</v>
      </c>
      <c r="AB57" s="120">
        <f t="shared" si="287"/>
        <v>2399</v>
      </c>
      <c r="AC57" s="120">
        <f t="shared" si="288"/>
        <v>5493</v>
      </c>
      <c r="AD57" s="120">
        <f t="shared" si="264"/>
        <v>95428524</v>
      </c>
      <c r="AE57" s="120">
        <f t="shared" si="289"/>
        <v>4871</v>
      </c>
      <c r="AF57" s="120">
        <f t="shared" si="290"/>
        <v>11656</v>
      </c>
      <c r="AG57" s="120">
        <f t="shared" si="265"/>
        <v>24361137</v>
      </c>
      <c r="AH57" s="120">
        <f t="shared" si="291"/>
        <v>6144</v>
      </c>
      <c r="AI57" s="120">
        <f t="shared" si="292"/>
        <v>11791</v>
      </c>
      <c r="AJ57" s="120">
        <f t="shared" si="266"/>
        <v>3891</v>
      </c>
      <c r="AK57" s="120">
        <f t="shared" si="266"/>
        <v>307</v>
      </c>
      <c r="AL57" s="120">
        <f t="shared" si="266"/>
        <v>2507</v>
      </c>
      <c r="AM57" s="120">
        <f t="shared" si="266"/>
        <v>0</v>
      </c>
      <c r="AN57" s="120">
        <f t="shared" si="266"/>
        <v>199</v>
      </c>
      <c r="AO57" s="120">
        <f t="shared" si="266"/>
        <v>878</v>
      </c>
      <c r="AP57" s="120">
        <f t="shared" si="266"/>
        <v>0</v>
      </c>
      <c r="AQ57" s="120">
        <f t="shared" si="266"/>
        <v>62077</v>
      </c>
      <c r="AR57" s="120">
        <f t="shared" si="266"/>
        <v>6855</v>
      </c>
      <c r="AS57" s="120">
        <f t="shared" si="266"/>
        <v>23318</v>
      </c>
      <c r="AT57" s="120">
        <f t="shared" si="267"/>
        <v>92250</v>
      </c>
      <c r="AU57" s="120">
        <f t="shared" si="267"/>
        <v>20759</v>
      </c>
      <c r="AV57" s="120">
        <f t="shared" si="267"/>
        <v>17533</v>
      </c>
      <c r="AW57" s="120">
        <f t="shared" si="267"/>
        <v>15069</v>
      </c>
      <c r="AX57" s="120">
        <f t="shared" si="267"/>
        <v>12974</v>
      </c>
      <c r="AY57" s="120">
        <f t="shared" si="267"/>
        <v>70903</v>
      </c>
      <c r="AZ57" s="120">
        <f t="shared" si="267"/>
        <v>59075</v>
      </c>
      <c r="BA57" s="120">
        <f t="shared" si="267"/>
        <v>28796</v>
      </c>
      <c r="BB57" s="120">
        <f t="shared" si="267"/>
        <v>22540</v>
      </c>
      <c r="BC57" s="120">
        <f t="shared" si="267"/>
        <v>5185</v>
      </c>
      <c r="BD57" s="120">
        <f t="shared" si="267"/>
        <v>4301</v>
      </c>
      <c r="BE57" s="117">
        <f t="shared" si="267"/>
        <v>0</v>
      </c>
      <c r="BF57" s="117">
        <f t="shared" si="267"/>
        <v>0</v>
      </c>
      <c r="BG57" s="117" t="str">
        <f t="shared" si="293"/>
        <v>-</v>
      </c>
      <c r="BH57" s="117" t="str">
        <f t="shared" si="294"/>
        <v>-</v>
      </c>
      <c r="BI57" s="117">
        <f t="shared" si="268"/>
        <v>3834</v>
      </c>
      <c r="BJ57" s="117">
        <f t="shared" si="268"/>
        <v>255691</v>
      </c>
      <c r="BK57" s="117">
        <f t="shared" si="295"/>
        <v>67</v>
      </c>
      <c r="BL57" s="117">
        <f t="shared" si="296"/>
        <v>140</v>
      </c>
      <c r="BM57" s="117">
        <f t="shared" si="269"/>
        <v>254</v>
      </c>
      <c r="BN57" s="117">
        <f t="shared" si="269"/>
        <v>1796</v>
      </c>
      <c r="BO57" s="117">
        <f t="shared" si="269"/>
        <v>1267</v>
      </c>
      <c r="BP57" s="117">
        <f t="shared" si="269"/>
        <v>101</v>
      </c>
      <c r="BQ57" s="117">
        <f t="shared" si="269"/>
        <v>1088</v>
      </c>
      <c r="BR57" s="117">
        <f t="shared" si="269"/>
        <v>10218072</v>
      </c>
      <c r="BS57" s="117">
        <f t="shared" si="297"/>
        <v>5689</v>
      </c>
      <c r="BT57" s="117">
        <f t="shared" si="298"/>
        <v>11778</v>
      </c>
      <c r="BU57" s="117">
        <f t="shared" si="270"/>
        <v>8103232</v>
      </c>
      <c r="BV57" s="117">
        <f t="shared" si="299"/>
        <v>6396</v>
      </c>
      <c r="BW57" s="117">
        <f t="shared" si="300"/>
        <v>13883</v>
      </c>
      <c r="BX57" s="117">
        <f t="shared" si="271"/>
        <v>806602</v>
      </c>
      <c r="BY57" s="117">
        <f t="shared" si="301"/>
        <v>7986</v>
      </c>
      <c r="BZ57" s="117">
        <f t="shared" si="302"/>
        <v>15349</v>
      </c>
      <c r="CA57" s="117">
        <f t="shared" si="272"/>
        <v>8874661</v>
      </c>
      <c r="CB57" s="117">
        <f t="shared" si="303"/>
        <v>8157</v>
      </c>
      <c r="CC57" s="121">
        <f t="shared" si="304"/>
        <v>18347</v>
      </c>
      <c r="CD57" s="121">
        <f t="shared" si="273"/>
        <v>0</v>
      </c>
      <c r="CE57" s="121">
        <f t="shared" si="273"/>
        <v>0</v>
      </c>
      <c r="CF57" s="117" t="str">
        <f t="shared" si="305"/>
        <v>-</v>
      </c>
      <c r="CG57" s="117" t="str">
        <f t="shared" si="306"/>
        <v>-</v>
      </c>
      <c r="CH57" s="121">
        <f t="shared" si="274"/>
        <v>0</v>
      </c>
      <c r="CI57" s="120">
        <f t="shared" si="307"/>
        <v>0</v>
      </c>
      <c r="CJ57" s="121">
        <f t="shared" si="275"/>
        <v>1</v>
      </c>
      <c r="CK57" s="157">
        <f t="shared" si="308"/>
        <v>2018</v>
      </c>
      <c r="CL57" s="158">
        <f t="shared" si="309"/>
        <v>43101</v>
      </c>
      <c r="CM57" s="159">
        <f t="shared" si="310"/>
        <v>31</v>
      </c>
      <c r="CN57" s="121">
        <f t="shared" si="276"/>
        <v>112661</v>
      </c>
      <c r="CO57" s="121">
        <f t="shared" si="276"/>
        <v>0</v>
      </c>
      <c r="CP57" s="121">
        <f t="shared" si="276"/>
        <v>12843354</v>
      </c>
      <c r="CQ57" s="121">
        <f t="shared" si="276"/>
        <v>19490353</v>
      </c>
      <c r="CR57" s="121">
        <f t="shared" si="276"/>
        <v>10493808</v>
      </c>
      <c r="CS57" s="121">
        <f t="shared" si="276"/>
        <v>13837908</v>
      </c>
      <c r="CT57" s="121">
        <f t="shared" si="276"/>
        <v>289058139</v>
      </c>
      <c r="CU57" s="121">
        <f t="shared" si="276"/>
        <v>228341040</v>
      </c>
      <c r="CV57" s="121">
        <f t="shared" si="276"/>
        <v>46751315</v>
      </c>
      <c r="CW57" s="121">
        <f t="shared" si="276"/>
        <v>0</v>
      </c>
      <c r="CX57" s="121">
        <f t="shared" si="276"/>
        <v>536760</v>
      </c>
      <c r="CY57" s="121">
        <f t="shared" si="276"/>
        <v>21153288</v>
      </c>
      <c r="CZ57" s="121">
        <f t="shared" si="276"/>
        <v>17589761</v>
      </c>
      <c r="DA57" s="121">
        <f t="shared" si="276"/>
        <v>1550249</v>
      </c>
      <c r="DB57" s="121">
        <f t="shared" si="276"/>
        <v>19961536</v>
      </c>
      <c r="DC57" s="121">
        <f t="shared" si="276"/>
        <v>0</v>
      </c>
      <c r="DD57" s="160"/>
    </row>
    <row r="58" spans="1:108" x14ac:dyDescent="0.2">
      <c r="A58" s="118" t="str">
        <f t="shared" si="277"/>
        <v>2017-18FEBRUARYY62</v>
      </c>
      <c r="B58" s="94" t="str">
        <f t="shared" si="278"/>
        <v>2017-18</v>
      </c>
      <c r="C58" s="35" t="s">
        <v>787</v>
      </c>
      <c r="D58" s="119" t="str">
        <f t="shared" ref="D58:E58" si="315">D57</f>
        <v>Y62</v>
      </c>
      <c r="E58" s="119" t="str">
        <f t="shared" si="315"/>
        <v>North West</v>
      </c>
      <c r="F58" s="119" t="str">
        <f t="shared" si="259"/>
        <v>Y62</v>
      </c>
      <c r="H58" s="120">
        <f t="shared" si="260"/>
        <v>125640</v>
      </c>
      <c r="I58" s="120">
        <f t="shared" si="260"/>
        <v>98541</v>
      </c>
      <c r="J58" s="120">
        <f t="shared" si="260"/>
        <v>2179693</v>
      </c>
      <c r="K58" s="117">
        <f t="shared" si="279"/>
        <v>22</v>
      </c>
      <c r="L58" s="120">
        <f t="shared" si="280"/>
        <v>1</v>
      </c>
      <c r="M58" s="120">
        <f t="shared" si="281"/>
        <v>106</v>
      </c>
      <c r="N58" s="120">
        <f t="shared" si="282"/>
        <v>161</v>
      </c>
      <c r="O58" s="120">
        <f t="shared" si="261"/>
        <v>83170</v>
      </c>
      <c r="P58" s="120">
        <f t="shared" si="261"/>
        <v>8662</v>
      </c>
      <c r="Q58" s="120">
        <f t="shared" si="261"/>
        <v>6495</v>
      </c>
      <c r="R58" s="120">
        <f t="shared" si="261"/>
        <v>43455</v>
      </c>
      <c r="S58" s="120">
        <f t="shared" si="261"/>
        <v>18629</v>
      </c>
      <c r="T58" s="120">
        <f t="shared" si="261"/>
        <v>3799</v>
      </c>
      <c r="U58" s="120">
        <f t="shared" si="261"/>
        <v>4600441</v>
      </c>
      <c r="V58" s="120">
        <f t="shared" si="283"/>
        <v>531</v>
      </c>
      <c r="W58" s="120">
        <f t="shared" si="284"/>
        <v>893</v>
      </c>
      <c r="X58" s="120">
        <f t="shared" si="262"/>
        <v>5818512</v>
      </c>
      <c r="Y58" s="120">
        <f t="shared" si="285"/>
        <v>896</v>
      </c>
      <c r="Z58" s="120">
        <f t="shared" si="286"/>
        <v>1610</v>
      </c>
      <c r="AA58" s="120">
        <f t="shared" si="263"/>
        <v>83124637</v>
      </c>
      <c r="AB58" s="120">
        <f t="shared" si="287"/>
        <v>1913</v>
      </c>
      <c r="AC58" s="120">
        <f t="shared" si="288"/>
        <v>4309</v>
      </c>
      <c r="AD58" s="120">
        <f t="shared" si="264"/>
        <v>84912757</v>
      </c>
      <c r="AE58" s="120">
        <f t="shared" si="289"/>
        <v>4558</v>
      </c>
      <c r="AF58" s="120">
        <f t="shared" si="290"/>
        <v>10913</v>
      </c>
      <c r="AG58" s="120">
        <f t="shared" si="265"/>
        <v>22312927</v>
      </c>
      <c r="AH58" s="120">
        <f t="shared" si="291"/>
        <v>5873</v>
      </c>
      <c r="AI58" s="120">
        <f t="shared" si="292"/>
        <v>11463</v>
      </c>
      <c r="AJ58" s="120">
        <f t="shared" si="266"/>
        <v>3488</v>
      </c>
      <c r="AK58" s="120">
        <f t="shared" si="266"/>
        <v>267</v>
      </c>
      <c r="AL58" s="120">
        <f t="shared" si="266"/>
        <v>1989</v>
      </c>
      <c r="AM58" s="120">
        <f t="shared" si="266"/>
        <v>4822</v>
      </c>
      <c r="AN58" s="120">
        <f t="shared" si="266"/>
        <v>232</v>
      </c>
      <c r="AO58" s="120">
        <f t="shared" si="266"/>
        <v>1000</v>
      </c>
      <c r="AP58" s="120">
        <f t="shared" si="266"/>
        <v>0</v>
      </c>
      <c r="AQ58" s="120">
        <f t="shared" si="266"/>
        <v>54186</v>
      </c>
      <c r="AR58" s="120">
        <f t="shared" si="266"/>
        <v>6110</v>
      </c>
      <c r="AS58" s="120">
        <f t="shared" si="266"/>
        <v>19386</v>
      </c>
      <c r="AT58" s="120">
        <f t="shared" si="267"/>
        <v>79682</v>
      </c>
      <c r="AU58" s="120">
        <f t="shared" si="267"/>
        <v>17714</v>
      </c>
      <c r="AV58" s="120">
        <f t="shared" si="267"/>
        <v>14940</v>
      </c>
      <c r="AW58" s="120">
        <f t="shared" si="267"/>
        <v>13160</v>
      </c>
      <c r="AX58" s="120">
        <f t="shared" si="267"/>
        <v>11270</v>
      </c>
      <c r="AY58" s="120">
        <f t="shared" si="267"/>
        <v>56657</v>
      </c>
      <c r="AZ58" s="120">
        <f t="shared" si="267"/>
        <v>47304</v>
      </c>
      <c r="BA58" s="120">
        <f t="shared" si="267"/>
        <v>26562</v>
      </c>
      <c r="BB58" s="120">
        <f t="shared" si="267"/>
        <v>20944</v>
      </c>
      <c r="BC58" s="120">
        <f t="shared" si="267"/>
        <v>4936</v>
      </c>
      <c r="BD58" s="120">
        <f t="shared" si="267"/>
        <v>4090</v>
      </c>
      <c r="BE58" s="117">
        <f t="shared" si="267"/>
        <v>0</v>
      </c>
      <c r="BF58" s="117">
        <f t="shared" si="267"/>
        <v>0</v>
      </c>
      <c r="BG58" s="117" t="str">
        <f t="shared" si="293"/>
        <v>-</v>
      </c>
      <c r="BH58" s="117" t="str">
        <f t="shared" si="294"/>
        <v>-</v>
      </c>
      <c r="BI58" s="117">
        <f t="shared" si="268"/>
        <v>3404</v>
      </c>
      <c r="BJ58" s="117">
        <f t="shared" si="268"/>
        <v>202797</v>
      </c>
      <c r="BK58" s="117">
        <f t="shared" si="295"/>
        <v>60</v>
      </c>
      <c r="BL58" s="117">
        <f t="shared" si="296"/>
        <v>126</v>
      </c>
      <c r="BM58" s="117">
        <f t="shared" si="269"/>
        <v>229</v>
      </c>
      <c r="BN58" s="117">
        <f t="shared" si="269"/>
        <v>1731</v>
      </c>
      <c r="BO58" s="117">
        <f t="shared" si="269"/>
        <v>1109</v>
      </c>
      <c r="BP58" s="117">
        <f t="shared" si="269"/>
        <v>76</v>
      </c>
      <c r="BQ58" s="117">
        <f t="shared" si="269"/>
        <v>943</v>
      </c>
      <c r="BR58" s="117">
        <f t="shared" si="269"/>
        <v>8882038</v>
      </c>
      <c r="BS58" s="117">
        <f t="shared" si="297"/>
        <v>5131</v>
      </c>
      <c r="BT58" s="117">
        <f t="shared" si="298"/>
        <v>10489</v>
      </c>
      <c r="BU58" s="117">
        <f t="shared" si="270"/>
        <v>6415935</v>
      </c>
      <c r="BV58" s="117">
        <f t="shared" si="299"/>
        <v>5785</v>
      </c>
      <c r="BW58" s="117">
        <f t="shared" si="300"/>
        <v>12107</v>
      </c>
      <c r="BX58" s="117">
        <f t="shared" si="271"/>
        <v>658897</v>
      </c>
      <c r="BY58" s="117">
        <f t="shared" si="301"/>
        <v>8670</v>
      </c>
      <c r="BZ58" s="117">
        <f t="shared" si="302"/>
        <v>17611</v>
      </c>
      <c r="CA58" s="117">
        <f t="shared" si="272"/>
        <v>6961774</v>
      </c>
      <c r="CB58" s="117">
        <f t="shared" si="303"/>
        <v>7383</v>
      </c>
      <c r="CC58" s="121">
        <f t="shared" si="304"/>
        <v>16356</v>
      </c>
      <c r="CD58" s="121">
        <f t="shared" si="273"/>
        <v>0</v>
      </c>
      <c r="CE58" s="121">
        <f t="shared" si="273"/>
        <v>0</v>
      </c>
      <c r="CF58" s="117" t="str">
        <f t="shared" si="305"/>
        <v>-</v>
      </c>
      <c r="CG58" s="117" t="str">
        <f t="shared" si="306"/>
        <v>-</v>
      </c>
      <c r="CH58" s="121">
        <f t="shared" si="274"/>
        <v>0</v>
      </c>
      <c r="CI58" s="120">
        <f t="shared" si="307"/>
        <v>0</v>
      </c>
      <c r="CJ58" s="121">
        <f t="shared" si="275"/>
        <v>2</v>
      </c>
      <c r="CK58" s="157">
        <f t="shared" si="308"/>
        <v>2018</v>
      </c>
      <c r="CL58" s="158">
        <f t="shared" si="309"/>
        <v>43132</v>
      </c>
      <c r="CM58" s="159">
        <f t="shared" si="310"/>
        <v>28</v>
      </c>
      <c r="CN58" s="121">
        <f t="shared" si="276"/>
        <v>98541</v>
      </c>
      <c r="CO58" s="121">
        <f t="shared" si="276"/>
        <v>0</v>
      </c>
      <c r="CP58" s="121">
        <f t="shared" si="276"/>
        <v>10445346</v>
      </c>
      <c r="CQ58" s="121">
        <f t="shared" si="276"/>
        <v>15865101</v>
      </c>
      <c r="CR58" s="121">
        <f t="shared" si="276"/>
        <v>7735166</v>
      </c>
      <c r="CS58" s="121">
        <f t="shared" si="276"/>
        <v>10456950</v>
      </c>
      <c r="CT58" s="121">
        <f t="shared" si="276"/>
        <v>187247595</v>
      </c>
      <c r="CU58" s="121">
        <f t="shared" si="276"/>
        <v>203298277</v>
      </c>
      <c r="CV58" s="121">
        <f t="shared" si="276"/>
        <v>43547937</v>
      </c>
      <c r="CW58" s="121">
        <f t="shared" si="276"/>
        <v>0</v>
      </c>
      <c r="CX58" s="121">
        <f t="shared" si="276"/>
        <v>428904</v>
      </c>
      <c r="CY58" s="121">
        <f t="shared" si="276"/>
        <v>18156459</v>
      </c>
      <c r="CZ58" s="121">
        <f t="shared" si="276"/>
        <v>13426663</v>
      </c>
      <c r="DA58" s="121">
        <f t="shared" si="276"/>
        <v>1338436</v>
      </c>
      <c r="DB58" s="121">
        <f t="shared" si="276"/>
        <v>15423708</v>
      </c>
      <c r="DC58" s="121">
        <f t="shared" si="276"/>
        <v>0</v>
      </c>
      <c r="DD58" s="160"/>
    </row>
    <row r="59" spans="1:108" x14ac:dyDescent="0.2">
      <c r="A59" s="118" t="str">
        <f t="shared" si="277"/>
        <v>2017-18MARCHY62</v>
      </c>
      <c r="B59" s="94" t="str">
        <f t="shared" si="278"/>
        <v>2017-18</v>
      </c>
      <c r="C59" s="35" t="s">
        <v>788</v>
      </c>
      <c r="D59" s="119" t="str">
        <f t="shared" ref="D59:E59" si="316">D58</f>
        <v>Y62</v>
      </c>
      <c r="E59" s="119" t="str">
        <f t="shared" si="316"/>
        <v>North West</v>
      </c>
      <c r="F59" s="119" t="str">
        <f t="shared" si="259"/>
        <v>Y62</v>
      </c>
      <c r="H59" s="120">
        <f t="shared" si="260"/>
        <v>145761</v>
      </c>
      <c r="I59" s="120">
        <f t="shared" si="260"/>
        <v>112661</v>
      </c>
      <c r="J59" s="120">
        <f t="shared" si="260"/>
        <v>2754684</v>
      </c>
      <c r="K59" s="117">
        <f t="shared" si="279"/>
        <v>24</v>
      </c>
      <c r="L59" s="120">
        <f t="shared" si="280"/>
        <v>1</v>
      </c>
      <c r="M59" s="120">
        <f t="shared" si="281"/>
        <v>114</v>
      </c>
      <c r="N59" s="120">
        <f t="shared" si="282"/>
        <v>173</v>
      </c>
      <c r="O59" s="120">
        <f t="shared" si="261"/>
        <v>96248</v>
      </c>
      <c r="P59" s="120">
        <f t="shared" si="261"/>
        <v>10450</v>
      </c>
      <c r="Q59" s="120">
        <f t="shared" si="261"/>
        <v>7693</v>
      </c>
      <c r="R59" s="120">
        <f t="shared" si="261"/>
        <v>51616</v>
      </c>
      <c r="S59" s="120">
        <f t="shared" si="261"/>
        <v>20702</v>
      </c>
      <c r="T59" s="120">
        <f t="shared" si="261"/>
        <v>3962</v>
      </c>
      <c r="U59" s="120">
        <f t="shared" si="261"/>
        <v>6164000</v>
      </c>
      <c r="V59" s="120">
        <f t="shared" si="283"/>
        <v>590</v>
      </c>
      <c r="W59" s="120">
        <f t="shared" si="284"/>
        <v>1000</v>
      </c>
      <c r="X59" s="120">
        <f t="shared" si="262"/>
        <v>7432972</v>
      </c>
      <c r="Y59" s="120">
        <f t="shared" si="285"/>
        <v>966</v>
      </c>
      <c r="Z59" s="120">
        <f t="shared" si="286"/>
        <v>1792</v>
      </c>
      <c r="AA59" s="120">
        <f t="shared" si="263"/>
        <v>113775393</v>
      </c>
      <c r="AB59" s="120">
        <f t="shared" si="287"/>
        <v>2204</v>
      </c>
      <c r="AC59" s="120">
        <f t="shared" si="288"/>
        <v>5108</v>
      </c>
      <c r="AD59" s="120">
        <f t="shared" si="264"/>
        <v>107404538</v>
      </c>
      <c r="AE59" s="120">
        <f t="shared" si="289"/>
        <v>5188</v>
      </c>
      <c r="AF59" s="120">
        <f t="shared" si="290"/>
        <v>12420</v>
      </c>
      <c r="AG59" s="120">
        <f t="shared" si="265"/>
        <v>24338336</v>
      </c>
      <c r="AH59" s="120">
        <f t="shared" si="291"/>
        <v>6143</v>
      </c>
      <c r="AI59" s="120">
        <f t="shared" si="292"/>
        <v>11791</v>
      </c>
      <c r="AJ59" s="120">
        <f t="shared" si="266"/>
        <v>3893</v>
      </c>
      <c r="AK59" s="120">
        <f t="shared" si="266"/>
        <v>307</v>
      </c>
      <c r="AL59" s="120">
        <f t="shared" si="266"/>
        <v>2508</v>
      </c>
      <c r="AM59" s="120">
        <f t="shared" si="266"/>
        <v>4973</v>
      </c>
      <c r="AN59" s="120">
        <f t="shared" si="266"/>
        <v>199</v>
      </c>
      <c r="AO59" s="120">
        <f t="shared" si="266"/>
        <v>879</v>
      </c>
      <c r="AP59" s="120">
        <f t="shared" si="266"/>
        <v>0</v>
      </c>
      <c r="AQ59" s="120">
        <f t="shared" si="266"/>
        <v>61842</v>
      </c>
      <c r="AR59" s="120">
        <f t="shared" si="266"/>
        <v>7057</v>
      </c>
      <c r="AS59" s="120">
        <f t="shared" si="266"/>
        <v>23456</v>
      </c>
      <c r="AT59" s="120">
        <f t="shared" si="267"/>
        <v>92355</v>
      </c>
      <c r="AU59" s="120">
        <f t="shared" si="267"/>
        <v>20764</v>
      </c>
      <c r="AV59" s="120">
        <f t="shared" si="267"/>
        <v>17538</v>
      </c>
      <c r="AW59" s="120">
        <f t="shared" si="267"/>
        <v>15076</v>
      </c>
      <c r="AX59" s="120">
        <f t="shared" si="267"/>
        <v>12981</v>
      </c>
      <c r="AY59" s="120">
        <f t="shared" si="267"/>
        <v>69351</v>
      </c>
      <c r="AZ59" s="120">
        <f t="shared" si="267"/>
        <v>57982</v>
      </c>
      <c r="BA59" s="120">
        <f t="shared" si="267"/>
        <v>30488</v>
      </c>
      <c r="BB59" s="120">
        <f t="shared" si="267"/>
        <v>23793</v>
      </c>
      <c r="BC59" s="120">
        <f t="shared" si="267"/>
        <v>5177</v>
      </c>
      <c r="BD59" s="120">
        <f t="shared" si="267"/>
        <v>4295</v>
      </c>
      <c r="BE59" s="117">
        <f t="shared" si="267"/>
        <v>0</v>
      </c>
      <c r="BF59" s="117">
        <f t="shared" si="267"/>
        <v>0</v>
      </c>
      <c r="BG59" s="117" t="str">
        <f t="shared" si="293"/>
        <v>-</v>
      </c>
      <c r="BH59" s="117" t="str">
        <f t="shared" si="294"/>
        <v>-</v>
      </c>
      <c r="BI59" s="117">
        <f t="shared" si="268"/>
        <v>4205</v>
      </c>
      <c r="BJ59" s="117">
        <f t="shared" si="268"/>
        <v>267136</v>
      </c>
      <c r="BK59" s="117">
        <f t="shared" si="295"/>
        <v>64</v>
      </c>
      <c r="BL59" s="117">
        <f t="shared" si="296"/>
        <v>137</v>
      </c>
      <c r="BM59" s="117">
        <f t="shared" si="269"/>
        <v>255</v>
      </c>
      <c r="BN59" s="117">
        <f t="shared" si="269"/>
        <v>1796</v>
      </c>
      <c r="BO59" s="117">
        <f t="shared" si="269"/>
        <v>1267</v>
      </c>
      <c r="BP59" s="117">
        <f t="shared" si="269"/>
        <v>101</v>
      </c>
      <c r="BQ59" s="117">
        <f t="shared" si="269"/>
        <v>1088</v>
      </c>
      <c r="BR59" s="117">
        <f t="shared" si="269"/>
        <v>10218072</v>
      </c>
      <c r="BS59" s="117">
        <f t="shared" si="297"/>
        <v>5689</v>
      </c>
      <c r="BT59" s="117">
        <f t="shared" si="298"/>
        <v>11778</v>
      </c>
      <c r="BU59" s="117">
        <f t="shared" si="270"/>
        <v>8103232</v>
      </c>
      <c r="BV59" s="117">
        <f t="shared" si="299"/>
        <v>6396</v>
      </c>
      <c r="BW59" s="117">
        <f t="shared" si="300"/>
        <v>13883</v>
      </c>
      <c r="BX59" s="117">
        <f t="shared" si="271"/>
        <v>806602</v>
      </c>
      <c r="BY59" s="117">
        <f t="shared" si="301"/>
        <v>7986</v>
      </c>
      <c r="BZ59" s="117">
        <f t="shared" si="302"/>
        <v>15349</v>
      </c>
      <c r="CA59" s="117">
        <f t="shared" si="272"/>
        <v>8874661</v>
      </c>
      <c r="CB59" s="117">
        <f t="shared" si="303"/>
        <v>8157</v>
      </c>
      <c r="CC59" s="121">
        <f t="shared" si="304"/>
        <v>18347</v>
      </c>
      <c r="CD59" s="121">
        <f t="shared" si="273"/>
        <v>0</v>
      </c>
      <c r="CE59" s="121">
        <f t="shared" si="273"/>
        <v>0</v>
      </c>
      <c r="CF59" s="117" t="str">
        <f t="shared" si="305"/>
        <v>-</v>
      </c>
      <c r="CG59" s="117" t="str">
        <f t="shared" si="306"/>
        <v>-</v>
      </c>
      <c r="CH59" s="121">
        <f t="shared" si="274"/>
        <v>0</v>
      </c>
      <c r="CI59" s="120">
        <f t="shared" si="307"/>
        <v>0</v>
      </c>
      <c r="CJ59" s="121">
        <f t="shared" si="275"/>
        <v>3</v>
      </c>
      <c r="CK59" s="157">
        <f t="shared" si="308"/>
        <v>2018</v>
      </c>
      <c r="CL59" s="158">
        <f t="shared" si="309"/>
        <v>43160</v>
      </c>
      <c r="CM59" s="159">
        <f t="shared" si="310"/>
        <v>31</v>
      </c>
      <c r="CN59" s="121">
        <f t="shared" si="276"/>
        <v>112661</v>
      </c>
      <c r="CO59" s="121">
        <f t="shared" si="276"/>
        <v>0</v>
      </c>
      <c r="CP59" s="121">
        <f t="shared" si="276"/>
        <v>12843354</v>
      </c>
      <c r="CQ59" s="121">
        <f t="shared" si="276"/>
        <v>19490353</v>
      </c>
      <c r="CR59" s="121">
        <f t="shared" si="276"/>
        <v>10450000</v>
      </c>
      <c r="CS59" s="121">
        <f t="shared" si="276"/>
        <v>13785856</v>
      </c>
      <c r="CT59" s="121">
        <f t="shared" si="276"/>
        <v>263654528</v>
      </c>
      <c r="CU59" s="121">
        <f t="shared" si="276"/>
        <v>257118840</v>
      </c>
      <c r="CV59" s="121">
        <f t="shared" si="276"/>
        <v>46715942</v>
      </c>
      <c r="CW59" s="121">
        <f t="shared" si="276"/>
        <v>0</v>
      </c>
      <c r="CX59" s="121">
        <f t="shared" si="276"/>
        <v>576085</v>
      </c>
      <c r="CY59" s="121">
        <f t="shared" si="276"/>
        <v>21153288</v>
      </c>
      <c r="CZ59" s="121">
        <f t="shared" si="276"/>
        <v>17589761</v>
      </c>
      <c r="DA59" s="121">
        <f t="shared" si="276"/>
        <v>1550249</v>
      </c>
      <c r="DB59" s="121">
        <f t="shared" si="276"/>
        <v>19961536</v>
      </c>
      <c r="DC59" s="121">
        <f t="shared" si="276"/>
        <v>0</v>
      </c>
      <c r="DD59" s="160"/>
    </row>
    <row r="60" spans="1:108" x14ac:dyDescent="0.2">
      <c r="A60" s="118" t="str">
        <f t="shared" si="277"/>
        <v>2018-19APRILY62</v>
      </c>
      <c r="B60" s="94" t="str">
        <f t="shared" si="278"/>
        <v>2018-19</v>
      </c>
      <c r="C60" s="35" t="s">
        <v>790</v>
      </c>
      <c r="D60" s="119" t="str">
        <f t="shared" ref="D60:E60" si="317">D59</f>
        <v>Y62</v>
      </c>
      <c r="E60" s="119" t="str">
        <f t="shared" si="317"/>
        <v>North West</v>
      </c>
      <c r="F60" s="119" t="str">
        <f t="shared" si="259"/>
        <v>Y62</v>
      </c>
      <c r="H60" s="120">
        <f t="shared" si="260"/>
        <v>127184</v>
      </c>
      <c r="I60" s="120">
        <f t="shared" si="260"/>
        <v>97763</v>
      </c>
      <c r="J60" s="120">
        <f t="shared" si="260"/>
        <v>1015065</v>
      </c>
      <c r="K60" s="117">
        <f t="shared" si="279"/>
        <v>10</v>
      </c>
      <c r="L60" s="120">
        <f t="shared" si="280"/>
        <v>1</v>
      </c>
      <c r="M60" s="120">
        <f t="shared" si="281"/>
        <v>71</v>
      </c>
      <c r="N60" s="120">
        <f t="shared" si="282"/>
        <v>132</v>
      </c>
      <c r="O60" s="120">
        <f t="shared" si="261"/>
        <v>88856</v>
      </c>
      <c r="P60" s="120">
        <f t="shared" si="261"/>
        <v>9156</v>
      </c>
      <c r="Q60" s="120">
        <f t="shared" si="261"/>
        <v>6926</v>
      </c>
      <c r="R60" s="120">
        <f t="shared" si="261"/>
        <v>45525</v>
      </c>
      <c r="S60" s="120">
        <f t="shared" si="261"/>
        <v>21093</v>
      </c>
      <c r="T60" s="120">
        <f t="shared" si="261"/>
        <v>3992</v>
      </c>
      <c r="U60" s="120">
        <f t="shared" si="261"/>
        <v>4311804</v>
      </c>
      <c r="V60" s="120">
        <f t="shared" si="283"/>
        <v>471</v>
      </c>
      <c r="W60" s="120">
        <f t="shared" si="284"/>
        <v>804</v>
      </c>
      <c r="X60" s="120">
        <f t="shared" si="262"/>
        <v>5197622</v>
      </c>
      <c r="Y60" s="120">
        <f t="shared" si="285"/>
        <v>750</v>
      </c>
      <c r="Z60" s="120">
        <f t="shared" si="286"/>
        <v>1275</v>
      </c>
      <c r="AA60" s="120">
        <f t="shared" si="263"/>
        <v>64621492</v>
      </c>
      <c r="AB60" s="120">
        <f t="shared" si="287"/>
        <v>1419</v>
      </c>
      <c r="AC60" s="120">
        <f t="shared" si="288"/>
        <v>3118</v>
      </c>
      <c r="AD60" s="120">
        <f t="shared" si="264"/>
        <v>74994927</v>
      </c>
      <c r="AE60" s="120">
        <f t="shared" si="289"/>
        <v>3555</v>
      </c>
      <c r="AF60" s="120">
        <f t="shared" si="290"/>
        <v>8498</v>
      </c>
      <c r="AG60" s="120">
        <f t="shared" si="265"/>
        <v>21189180</v>
      </c>
      <c r="AH60" s="120">
        <f t="shared" si="291"/>
        <v>5308</v>
      </c>
      <c r="AI60" s="120">
        <f t="shared" si="292"/>
        <v>10575</v>
      </c>
      <c r="AJ60" s="120">
        <f t="shared" si="266"/>
        <v>4299</v>
      </c>
      <c r="AK60" s="120">
        <f t="shared" si="266"/>
        <v>389</v>
      </c>
      <c r="AL60" s="120">
        <f t="shared" si="266"/>
        <v>2271</v>
      </c>
      <c r="AM60" s="120">
        <f t="shared" si="266"/>
        <v>5177</v>
      </c>
      <c r="AN60" s="120">
        <f t="shared" si="266"/>
        <v>298</v>
      </c>
      <c r="AO60" s="120">
        <f t="shared" si="266"/>
        <v>1341</v>
      </c>
      <c r="AP60" s="120">
        <f t="shared" si="266"/>
        <v>150</v>
      </c>
      <c r="AQ60" s="120">
        <f t="shared" si="266"/>
        <v>57844</v>
      </c>
      <c r="AR60" s="120">
        <f t="shared" si="266"/>
        <v>5861</v>
      </c>
      <c r="AS60" s="120">
        <f t="shared" si="266"/>
        <v>20852</v>
      </c>
      <c r="AT60" s="120">
        <f t="shared" si="267"/>
        <v>84557</v>
      </c>
      <c r="AU60" s="120">
        <f t="shared" si="267"/>
        <v>18063</v>
      </c>
      <c r="AV60" s="120">
        <f t="shared" si="267"/>
        <v>15334</v>
      </c>
      <c r="AW60" s="120">
        <f t="shared" si="267"/>
        <v>13506</v>
      </c>
      <c r="AX60" s="120">
        <f t="shared" si="267"/>
        <v>11644</v>
      </c>
      <c r="AY60" s="120">
        <f t="shared" si="267"/>
        <v>58024</v>
      </c>
      <c r="AZ60" s="120">
        <f t="shared" si="267"/>
        <v>49135</v>
      </c>
      <c r="BA60" s="120">
        <f t="shared" si="267"/>
        <v>29398</v>
      </c>
      <c r="BB60" s="120">
        <f t="shared" si="267"/>
        <v>23026</v>
      </c>
      <c r="BC60" s="120">
        <f t="shared" si="267"/>
        <v>5147</v>
      </c>
      <c r="BD60" s="120">
        <f t="shared" si="267"/>
        <v>4291</v>
      </c>
      <c r="BE60" s="117">
        <f t="shared" si="267"/>
        <v>0</v>
      </c>
      <c r="BF60" s="117">
        <f t="shared" si="267"/>
        <v>0</v>
      </c>
      <c r="BG60" s="117" t="str">
        <f t="shared" si="293"/>
        <v>-</v>
      </c>
      <c r="BH60" s="117" t="str">
        <f t="shared" si="294"/>
        <v>-</v>
      </c>
      <c r="BI60" s="117">
        <f t="shared" si="268"/>
        <v>3669</v>
      </c>
      <c r="BJ60" s="117">
        <f t="shared" si="268"/>
        <v>197854</v>
      </c>
      <c r="BK60" s="117">
        <f t="shared" si="295"/>
        <v>54</v>
      </c>
      <c r="BL60" s="117">
        <f t="shared" si="296"/>
        <v>106</v>
      </c>
      <c r="BM60" s="117">
        <f t="shared" si="269"/>
        <v>189</v>
      </c>
      <c r="BN60" s="117">
        <f t="shared" si="269"/>
        <v>1647</v>
      </c>
      <c r="BO60" s="117">
        <f t="shared" si="269"/>
        <v>1086</v>
      </c>
      <c r="BP60" s="117">
        <f t="shared" si="269"/>
        <v>105</v>
      </c>
      <c r="BQ60" s="117">
        <f t="shared" si="269"/>
        <v>918</v>
      </c>
      <c r="BR60" s="117">
        <f t="shared" si="269"/>
        <v>8108793</v>
      </c>
      <c r="BS60" s="117">
        <f t="shared" si="297"/>
        <v>4923</v>
      </c>
      <c r="BT60" s="117">
        <f t="shared" si="298"/>
        <v>9963</v>
      </c>
      <c r="BU60" s="117">
        <f t="shared" si="270"/>
        <v>5896707</v>
      </c>
      <c r="BV60" s="117">
        <f t="shared" si="299"/>
        <v>5430</v>
      </c>
      <c r="BW60" s="117">
        <f t="shared" si="300"/>
        <v>11410</v>
      </c>
      <c r="BX60" s="117">
        <f t="shared" si="271"/>
        <v>662237</v>
      </c>
      <c r="BY60" s="117">
        <f t="shared" si="301"/>
        <v>6307</v>
      </c>
      <c r="BZ60" s="117">
        <f t="shared" si="302"/>
        <v>13538</v>
      </c>
      <c r="CA60" s="117">
        <f t="shared" si="272"/>
        <v>6360335</v>
      </c>
      <c r="CB60" s="117">
        <f t="shared" si="303"/>
        <v>6928</v>
      </c>
      <c r="CC60" s="121">
        <f t="shared" si="304"/>
        <v>15933</v>
      </c>
      <c r="CD60" s="121">
        <f t="shared" si="273"/>
        <v>0</v>
      </c>
      <c r="CE60" s="121">
        <f t="shared" si="273"/>
        <v>0</v>
      </c>
      <c r="CF60" s="117" t="str">
        <f t="shared" si="305"/>
        <v>-</v>
      </c>
      <c r="CG60" s="117" t="str">
        <f t="shared" si="306"/>
        <v>-</v>
      </c>
      <c r="CH60" s="121">
        <f t="shared" si="274"/>
        <v>0</v>
      </c>
      <c r="CI60" s="120">
        <f t="shared" si="307"/>
        <v>0</v>
      </c>
      <c r="CJ60" s="121">
        <f t="shared" si="275"/>
        <v>4</v>
      </c>
      <c r="CK60" s="157">
        <f t="shared" si="308"/>
        <v>2018</v>
      </c>
      <c r="CL60" s="158">
        <f t="shared" si="309"/>
        <v>43191</v>
      </c>
      <c r="CM60" s="159">
        <f t="shared" si="310"/>
        <v>30</v>
      </c>
      <c r="CN60" s="121">
        <f t="shared" si="276"/>
        <v>97763</v>
      </c>
      <c r="CO60" s="121">
        <f t="shared" si="276"/>
        <v>0</v>
      </c>
      <c r="CP60" s="121">
        <f t="shared" si="276"/>
        <v>6941173</v>
      </c>
      <c r="CQ60" s="121">
        <f t="shared" si="276"/>
        <v>12904716</v>
      </c>
      <c r="CR60" s="121">
        <f t="shared" si="276"/>
        <v>7361424</v>
      </c>
      <c r="CS60" s="121">
        <f t="shared" si="276"/>
        <v>8830650</v>
      </c>
      <c r="CT60" s="121">
        <f t="shared" si="276"/>
        <v>141946950</v>
      </c>
      <c r="CU60" s="121">
        <f t="shared" si="276"/>
        <v>179248314</v>
      </c>
      <c r="CV60" s="121">
        <f t="shared" si="276"/>
        <v>42215400</v>
      </c>
      <c r="CW60" s="121">
        <f t="shared" si="276"/>
        <v>0</v>
      </c>
      <c r="CX60" s="121">
        <f t="shared" si="276"/>
        <v>388914</v>
      </c>
      <c r="CY60" s="121">
        <f t="shared" si="276"/>
        <v>16409061</v>
      </c>
      <c r="CZ60" s="121">
        <f t="shared" si="276"/>
        <v>12391260</v>
      </c>
      <c r="DA60" s="121">
        <f t="shared" si="276"/>
        <v>1421490</v>
      </c>
      <c r="DB60" s="121">
        <f t="shared" si="276"/>
        <v>14626494</v>
      </c>
      <c r="DC60" s="121">
        <f t="shared" si="276"/>
        <v>0</v>
      </c>
      <c r="DD60" s="160"/>
    </row>
    <row r="61" spans="1:108" x14ac:dyDescent="0.2">
      <c r="A61" s="118" t="str">
        <f t="shared" si="277"/>
        <v>2018-19MAYY62</v>
      </c>
      <c r="B61" s="94" t="str">
        <f t="shared" si="278"/>
        <v>2018-19</v>
      </c>
      <c r="C61" s="35" t="s">
        <v>831</v>
      </c>
      <c r="D61" s="119" t="str">
        <f t="shared" ref="D61:E61" si="318">D60</f>
        <v>Y62</v>
      </c>
      <c r="E61" s="119" t="str">
        <f t="shared" si="318"/>
        <v>North West</v>
      </c>
      <c r="F61" s="119" t="str">
        <f t="shared" si="259"/>
        <v>Y62</v>
      </c>
      <c r="H61" s="120">
        <f t="shared" si="260"/>
        <v>141290</v>
      </c>
      <c r="I61" s="120">
        <f t="shared" si="260"/>
        <v>109402</v>
      </c>
      <c r="J61" s="120">
        <f t="shared" si="260"/>
        <v>1839366</v>
      </c>
      <c r="K61" s="117">
        <f t="shared" si="279"/>
        <v>17</v>
      </c>
      <c r="L61" s="120">
        <f t="shared" si="280"/>
        <v>1</v>
      </c>
      <c r="M61" s="120">
        <f t="shared" si="281"/>
        <v>93</v>
      </c>
      <c r="N61" s="120">
        <f t="shared" si="282"/>
        <v>147</v>
      </c>
      <c r="O61" s="120">
        <f t="shared" si="261"/>
        <v>94996</v>
      </c>
      <c r="P61" s="120">
        <f t="shared" si="261"/>
        <v>9688</v>
      </c>
      <c r="Q61" s="120">
        <f t="shared" si="261"/>
        <v>7272</v>
      </c>
      <c r="R61" s="120">
        <f t="shared" si="261"/>
        <v>48657</v>
      </c>
      <c r="S61" s="120">
        <f t="shared" si="261"/>
        <v>23023</v>
      </c>
      <c r="T61" s="120">
        <f t="shared" si="261"/>
        <v>4169</v>
      </c>
      <c r="U61" s="120">
        <f t="shared" si="261"/>
        <v>4748135</v>
      </c>
      <c r="V61" s="120">
        <f t="shared" si="283"/>
        <v>490</v>
      </c>
      <c r="W61" s="120">
        <f t="shared" si="284"/>
        <v>831</v>
      </c>
      <c r="X61" s="120">
        <f t="shared" si="262"/>
        <v>5559411</v>
      </c>
      <c r="Y61" s="120">
        <f t="shared" si="285"/>
        <v>764</v>
      </c>
      <c r="Z61" s="120">
        <f t="shared" si="286"/>
        <v>1318</v>
      </c>
      <c r="AA61" s="120">
        <f t="shared" si="263"/>
        <v>72293779</v>
      </c>
      <c r="AB61" s="120">
        <f t="shared" si="287"/>
        <v>1486</v>
      </c>
      <c r="AC61" s="120">
        <f t="shared" si="288"/>
        <v>3285</v>
      </c>
      <c r="AD61" s="120">
        <f t="shared" si="264"/>
        <v>92103937</v>
      </c>
      <c r="AE61" s="120">
        <f t="shared" si="289"/>
        <v>4001</v>
      </c>
      <c r="AF61" s="120">
        <f t="shared" si="290"/>
        <v>9531</v>
      </c>
      <c r="AG61" s="120">
        <f t="shared" si="265"/>
        <v>23621017</v>
      </c>
      <c r="AH61" s="120">
        <f t="shared" si="291"/>
        <v>5666</v>
      </c>
      <c r="AI61" s="120">
        <f t="shared" si="292"/>
        <v>11208</v>
      </c>
      <c r="AJ61" s="120">
        <f t="shared" si="266"/>
        <v>4606</v>
      </c>
      <c r="AK61" s="120">
        <f t="shared" si="266"/>
        <v>446</v>
      </c>
      <c r="AL61" s="120">
        <f t="shared" si="266"/>
        <v>2295</v>
      </c>
      <c r="AM61" s="120">
        <f t="shared" si="266"/>
        <v>5855</v>
      </c>
      <c r="AN61" s="120">
        <f t="shared" si="266"/>
        <v>351</v>
      </c>
      <c r="AO61" s="120">
        <f t="shared" si="266"/>
        <v>1514</v>
      </c>
      <c r="AP61" s="120">
        <f t="shared" si="266"/>
        <v>94</v>
      </c>
      <c r="AQ61" s="120">
        <f t="shared" si="266"/>
        <v>60809</v>
      </c>
      <c r="AR61" s="120">
        <f t="shared" si="266"/>
        <v>6262</v>
      </c>
      <c r="AS61" s="120">
        <f t="shared" si="266"/>
        <v>23319</v>
      </c>
      <c r="AT61" s="120">
        <f t="shared" si="267"/>
        <v>90390</v>
      </c>
      <c r="AU61" s="120">
        <f t="shared" si="267"/>
        <v>19007</v>
      </c>
      <c r="AV61" s="120">
        <f t="shared" si="267"/>
        <v>16331</v>
      </c>
      <c r="AW61" s="120">
        <f t="shared" si="267"/>
        <v>14033</v>
      </c>
      <c r="AX61" s="120">
        <f t="shared" si="267"/>
        <v>12257</v>
      </c>
      <c r="AY61" s="120">
        <f t="shared" si="267"/>
        <v>62387</v>
      </c>
      <c r="AZ61" s="120">
        <f t="shared" si="267"/>
        <v>52741</v>
      </c>
      <c r="BA61" s="120">
        <f t="shared" si="267"/>
        <v>32039</v>
      </c>
      <c r="BB61" s="120">
        <f t="shared" si="267"/>
        <v>25161</v>
      </c>
      <c r="BC61" s="120">
        <f t="shared" si="267"/>
        <v>5382</v>
      </c>
      <c r="BD61" s="120">
        <f t="shared" si="267"/>
        <v>4477</v>
      </c>
      <c r="BE61" s="117">
        <f t="shared" si="267"/>
        <v>0</v>
      </c>
      <c r="BF61" s="117">
        <f t="shared" si="267"/>
        <v>0</v>
      </c>
      <c r="BG61" s="117" t="str">
        <f t="shared" si="293"/>
        <v>-</v>
      </c>
      <c r="BH61" s="117" t="str">
        <f t="shared" si="294"/>
        <v>-</v>
      </c>
      <c r="BI61" s="117">
        <f t="shared" si="268"/>
        <v>3835</v>
      </c>
      <c r="BJ61" s="117">
        <f t="shared" si="268"/>
        <v>220402</v>
      </c>
      <c r="BK61" s="117">
        <f t="shared" si="295"/>
        <v>57</v>
      </c>
      <c r="BL61" s="117">
        <f t="shared" si="296"/>
        <v>118</v>
      </c>
      <c r="BM61" s="117">
        <f t="shared" si="269"/>
        <v>251</v>
      </c>
      <c r="BN61" s="117">
        <f t="shared" si="269"/>
        <v>1702</v>
      </c>
      <c r="BO61" s="117">
        <f t="shared" si="269"/>
        <v>1137</v>
      </c>
      <c r="BP61" s="117">
        <f t="shared" si="269"/>
        <v>85</v>
      </c>
      <c r="BQ61" s="117">
        <f t="shared" si="269"/>
        <v>929</v>
      </c>
      <c r="BR61" s="117">
        <f t="shared" si="269"/>
        <v>9411483</v>
      </c>
      <c r="BS61" s="117">
        <f t="shared" si="297"/>
        <v>5530</v>
      </c>
      <c r="BT61" s="117">
        <f t="shared" si="298"/>
        <v>11804</v>
      </c>
      <c r="BU61" s="117">
        <f t="shared" si="270"/>
        <v>6863242</v>
      </c>
      <c r="BV61" s="117">
        <f t="shared" si="299"/>
        <v>6036</v>
      </c>
      <c r="BW61" s="117">
        <f t="shared" si="300"/>
        <v>13124</v>
      </c>
      <c r="BX61" s="117">
        <f t="shared" si="271"/>
        <v>607955</v>
      </c>
      <c r="BY61" s="117">
        <f t="shared" si="301"/>
        <v>7152</v>
      </c>
      <c r="BZ61" s="117">
        <f t="shared" si="302"/>
        <v>14288</v>
      </c>
      <c r="CA61" s="117">
        <f t="shared" si="272"/>
        <v>7662855</v>
      </c>
      <c r="CB61" s="117">
        <f t="shared" si="303"/>
        <v>8248</v>
      </c>
      <c r="CC61" s="121">
        <f t="shared" si="304"/>
        <v>18450</v>
      </c>
      <c r="CD61" s="121">
        <f t="shared" si="273"/>
        <v>0</v>
      </c>
      <c r="CE61" s="121">
        <f t="shared" si="273"/>
        <v>0</v>
      </c>
      <c r="CF61" s="117" t="str">
        <f t="shared" si="305"/>
        <v>-</v>
      </c>
      <c r="CG61" s="117" t="str">
        <f t="shared" si="306"/>
        <v>-</v>
      </c>
      <c r="CH61" s="121">
        <f t="shared" si="274"/>
        <v>0</v>
      </c>
      <c r="CI61" s="120">
        <f t="shared" si="307"/>
        <v>0</v>
      </c>
      <c r="CJ61" s="121">
        <f t="shared" si="275"/>
        <v>5</v>
      </c>
      <c r="CK61" s="157">
        <f t="shared" si="308"/>
        <v>2018</v>
      </c>
      <c r="CL61" s="158">
        <f t="shared" si="309"/>
        <v>43221</v>
      </c>
      <c r="CM61" s="159">
        <f t="shared" si="310"/>
        <v>31</v>
      </c>
      <c r="CN61" s="121">
        <f t="shared" si="276"/>
        <v>109402</v>
      </c>
      <c r="CO61" s="121">
        <f t="shared" si="276"/>
        <v>0</v>
      </c>
      <c r="CP61" s="121">
        <f t="shared" si="276"/>
        <v>10174386</v>
      </c>
      <c r="CQ61" s="121">
        <f t="shared" si="276"/>
        <v>16082094</v>
      </c>
      <c r="CR61" s="121">
        <f t="shared" si="276"/>
        <v>8050728</v>
      </c>
      <c r="CS61" s="121">
        <f t="shared" si="276"/>
        <v>9584496</v>
      </c>
      <c r="CT61" s="121">
        <f t="shared" si="276"/>
        <v>159838245</v>
      </c>
      <c r="CU61" s="121">
        <f t="shared" si="276"/>
        <v>219432213</v>
      </c>
      <c r="CV61" s="121">
        <f t="shared" si="276"/>
        <v>46726152</v>
      </c>
      <c r="CW61" s="121">
        <f t="shared" si="276"/>
        <v>0</v>
      </c>
      <c r="CX61" s="121">
        <f t="shared" si="276"/>
        <v>452530</v>
      </c>
      <c r="CY61" s="121">
        <f t="shared" si="276"/>
        <v>20090408</v>
      </c>
      <c r="CZ61" s="121">
        <f t="shared" si="276"/>
        <v>14921988</v>
      </c>
      <c r="DA61" s="121">
        <f t="shared" si="276"/>
        <v>1214480</v>
      </c>
      <c r="DB61" s="121">
        <f t="shared" si="276"/>
        <v>17140050</v>
      </c>
      <c r="DC61" s="121">
        <f t="shared" si="276"/>
        <v>0</v>
      </c>
      <c r="DD61" s="160"/>
    </row>
    <row r="62" spans="1:108" x14ac:dyDescent="0.2">
      <c r="A62" s="118" t="str">
        <f t="shared" si="277"/>
        <v>2018-19JUNEY62</v>
      </c>
      <c r="B62" s="94" t="str">
        <f t="shared" si="278"/>
        <v>2018-19</v>
      </c>
      <c r="C62" s="35" t="s">
        <v>847</v>
      </c>
      <c r="D62" s="119" t="str">
        <f t="shared" ref="D62:E62" si="319">D61</f>
        <v>Y62</v>
      </c>
      <c r="E62" s="119" t="str">
        <f t="shared" si="319"/>
        <v>North West</v>
      </c>
      <c r="F62" s="119" t="str">
        <f t="shared" si="259"/>
        <v>Y62</v>
      </c>
      <c r="H62" s="120">
        <f t="shared" si="260"/>
        <v>134928</v>
      </c>
      <c r="I62" s="120">
        <f t="shared" si="260"/>
        <v>105700</v>
      </c>
      <c r="J62" s="120">
        <f t="shared" si="260"/>
        <v>2085480</v>
      </c>
      <c r="K62" s="117">
        <f t="shared" si="279"/>
        <v>20</v>
      </c>
      <c r="L62" s="120">
        <f t="shared" si="280"/>
        <v>1</v>
      </c>
      <c r="M62" s="120">
        <f t="shared" si="281"/>
        <v>99</v>
      </c>
      <c r="N62" s="120">
        <f t="shared" si="282"/>
        <v>149</v>
      </c>
      <c r="O62" s="120">
        <f t="shared" ref="O62:U73" si="320">SUMIFS(O$191:O$10135,$B$191:$B$10135,$B62,$C$191:$C$10135,$C62,$D$191:$D$10135,$D62)</f>
        <v>91875</v>
      </c>
      <c r="P62" s="120">
        <f t="shared" si="320"/>
        <v>9355</v>
      </c>
      <c r="Q62" s="120">
        <f t="shared" si="320"/>
        <v>6899</v>
      </c>
      <c r="R62" s="120">
        <f t="shared" si="320"/>
        <v>46984</v>
      </c>
      <c r="S62" s="120">
        <f t="shared" si="320"/>
        <v>21923</v>
      </c>
      <c r="T62" s="120">
        <f t="shared" si="320"/>
        <v>4043</v>
      </c>
      <c r="U62" s="120">
        <f t="shared" si="320"/>
        <v>4660154</v>
      </c>
      <c r="V62" s="120">
        <f t="shared" si="283"/>
        <v>498</v>
      </c>
      <c r="W62" s="120">
        <f t="shared" si="284"/>
        <v>851</v>
      </c>
      <c r="X62" s="120">
        <f t="shared" si="262"/>
        <v>5119202</v>
      </c>
      <c r="Y62" s="120">
        <f t="shared" si="285"/>
        <v>742</v>
      </c>
      <c r="Z62" s="120">
        <f t="shared" si="286"/>
        <v>1285</v>
      </c>
      <c r="AA62" s="120">
        <f t="shared" si="263"/>
        <v>65527624</v>
      </c>
      <c r="AB62" s="120">
        <f t="shared" si="287"/>
        <v>1395</v>
      </c>
      <c r="AC62" s="120">
        <f t="shared" si="288"/>
        <v>3085</v>
      </c>
      <c r="AD62" s="120">
        <f t="shared" si="264"/>
        <v>82187863</v>
      </c>
      <c r="AE62" s="120">
        <f t="shared" si="289"/>
        <v>3749</v>
      </c>
      <c r="AF62" s="120">
        <f t="shared" si="290"/>
        <v>8856</v>
      </c>
      <c r="AG62" s="120">
        <f t="shared" si="265"/>
        <v>22185722</v>
      </c>
      <c r="AH62" s="120">
        <f t="shared" si="291"/>
        <v>5487</v>
      </c>
      <c r="AI62" s="120">
        <f t="shared" si="292"/>
        <v>10952</v>
      </c>
      <c r="AJ62" s="120">
        <f t="shared" ref="AJ62:AS73" si="321">SUMIFS(AJ$191:AJ$10135,$B$191:$B$10135,$B62,$C$191:$C$10135,$C62,$D$191:$D$10135,$D62)</f>
        <v>4701</v>
      </c>
      <c r="AK62" s="120">
        <f t="shared" si="321"/>
        <v>395</v>
      </c>
      <c r="AL62" s="120">
        <f t="shared" si="321"/>
        <v>2445</v>
      </c>
      <c r="AM62" s="120">
        <f t="shared" si="321"/>
        <v>5539</v>
      </c>
      <c r="AN62" s="120">
        <f t="shared" si="321"/>
        <v>314</v>
      </c>
      <c r="AO62" s="120">
        <f t="shared" si="321"/>
        <v>1547</v>
      </c>
      <c r="AP62" s="120">
        <f t="shared" si="321"/>
        <v>30</v>
      </c>
      <c r="AQ62" s="120">
        <f t="shared" si="321"/>
        <v>57656</v>
      </c>
      <c r="AR62" s="120">
        <f t="shared" si="321"/>
        <v>6210</v>
      </c>
      <c r="AS62" s="120">
        <f t="shared" si="321"/>
        <v>23308</v>
      </c>
      <c r="AT62" s="120">
        <f t="shared" ref="AT62:BF73" si="322">SUMIFS(AT$191:AT$10135,$B$191:$B$10135,$B62,$C$191:$C$10135,$C62,$D$191:$D$10135,$D62)</f>
        <v>87174</v>
      </c>
      <c r="AU62" s="120">
        <f t="shared" si="322"/>
        <v>17680</v>
      </c>
      <c r="AV62" s="120">
        <f t="shared" si="322"/>
        <v>15245</v>
      </c>
      <c r="AW62" s="120">
        <f t="shared" si="322"/>
        <v>12881</v>
      </c>
      <c r="AX62" s="120">
        <f t="shared" si="322"/>
        <v>11267</v>
      </c>
      <c r="AY62" s="120">
        <f t="shared" si="322"/>
        <v>59342</v>
      </c>
      <c r="AZ62" s="120">
        <f t="shared" si="322"/>
        <v>50651</v>
      </c>
      <c r="BA62" s="120">
        <f t="shared" si="322"/>
        <v>30035</v>
      </c>
      <c r="BB62" s="120">
        <f t="shared" si="322"/>
        <v>23760</v>
      </c>
      <c r="BC62" s="120">
        <f t="shared" si="322"/>
        <v>5173</v>
      </c>
      <c r="BD62" s="120">
        <f t="shared" si="322"/>
        <v>4356</v>
      </c>
      <c r="BE62" s="117">
        <f t="shared" si="322"/>
        <v>0</v>
      </c>
      <c r="BF62" s="117">
        <f t="shared" si="322"/>
        <v>0</v>
      </c>
      <c r="BG62" s="117" t="str">
        <f t="shared" si="293"/>
        <v>-</v>
      </c>
      <c r="BH62" s="117" t="str">
        <f t="shared" si="294"/>
        <v>-</v>
      </c>
      <c r="BI62" s="117">
        <f t="shared" si="268"/>
        <v>4082</v>
      </c>
      <c r="BJ62" s="117">
        <f t="shared" si="268"/>
        <v>231453</v>
      </c>
      <c r="BK62" s="117">
        <f t="shared" si="295"/>
        <v>57</v>
      </c>
      <c r="BL62" s="117">
        <f t="shared" si="296"/>
        <v>120</v>
      </c>
      <c r="BM62" s="117">
        <f t="shared" ref="BM62:BR73" si="323">SUMIFS(BM$191:BM$10135,$B$191:$B$10135,$B62,$C$191:$C$10135,$C62,$D$191:$D$10135,$D62)</f>
        <v>258</v>
      </c>
      <c r="BN62" s="117">
        <f t="shared" si="323"/>
        <v>1655</v>
      </c>
      <c r="BO62" s="117">
        <f t="shared" si="323"/>
        <v>1123</v>
      </c>
      <c r="BP62" s="117">
        <f t="shared" si="323"/>
        <v>95</v>
      </c>
      <c r="BQ62" s="117">
        <f t="shared" si="323"/>
        <v>948</v>
      </c>
      <c r="BR62" s="117">
        <f t="shared" si="323"/>
        <v>8322450</v>
      </c>
      <c r="BS62" s="117">
        <f t="shared" si="297"/>
        <v>5029</v>
      </c>
      <c r="BT62" s="117">
        <f t="shared" si="298"/>
        <v>10628</v>
      </c>
      <c r="BU62" s="117">
        <f t="shared" si="270"/>
        <v>6674934</v>
      </c>
      <c r="BV62" s="117">
        <f t="shared" si="299"/>
        <v>5944</v>
      </c>
      <c r="BW62" s="117">
        <f t="shared" si="300"/>
        <v>12657</v>
      </c>
      <c r="BX62" s="117">
        <f t="shared" si="271"/>
        <v>718177</v>
      </c>
      <c r="BY62" s="117">
        <f t="shared" si="301"/>
        <v>7560</v>
      </c>
      <c r="BZ62" s="117">
        <f t="shared" si="302"/>
        <v>16849</v>
      </c>
      <c r="CA62" s="117">
        <f t="shared" si="272"/>
        <v>7235952</v>
      </c>
      <c r="CB62" s="117">
        <f t="shared" si="303"/>
        <v>7633</v>
      </c>
      <c r="CC62" s="121">
        <f t="shared" si="304"/>
        <v>17710</v>
      </c>
      <c r="CD62" s="121">
        <f t="shared" si="273"/>
        <v>0</v>
      </c>
      <c r="CE62" s="121">
        <f t="shared" si="273"/>
        <v>0</v>
      </c>
      <c r="CF62" s="117" t="str">
        <f t="shared" si="305"/>
        <v>-</v>
      </c>
      <c r="CG62" s="117" t="str">
        <f t="shared" si="306"/>
        <v>-</v>
      </c>
      <c r="CH62" s="121">
        <f t="shared" si="274"/>
        <v>0</v>
      </c>
      <c r="CI62" s="120">
        <f t="shared" si="307"/>
        <v>0</v>
      </c>
      <c r="CJ62" s="121">
        <f t="shared" si="275"/>
        <v>6</v>
      </c>
      <c r="CK62" s="157">
        <f t="shared" si="308"/>
        <v>2018</v>
      </c>
      <c r="CL62" s="158">
        <f t="shared" si="309"/>
        <v>43252</v>
      </c>
      <c r="CM62" s="159">
        <f t="shared" si="310"/>
        <v>30</v>
      </c>
      <c r="CN62" s="121">
        <f t="shared" ref="CN62:DC73" si="324">SUMIFS(CN$191:CN$10135,$B$191:$B$10135,$B62,$C$191:$C$10135,$C62,$D$191:$D$10135,$D62)</f>
        <v>105700</v>
      </c>
      <c r="CO62" s="121">
        <f t="shared" si="324"/>
        <v>0</v>
      </c>
      <c r="CP62" s="121">
        <f t="shared" si="324"/>
        <v>10464300</v>
      </c>
      <c r="CQ62" s="121">
        <f t="shared" si="324"/>
        <v>15749300</v>
      </c>
      <c r="CR62" s="121">
        <f t="shared" si="324"/>
        <v>7961105</v>
      </c>
      <c r="CS62" s="121">
        <f t="shared" si="324"/>
        <v>8865215</v>
      </c>
      <c r="CT62" s="121">
        <f t="shared" si="324"/>
        <v>144945640</v>
      </c>
      <c r="CU62" s="121">
        <f t="shared" si="324"/>
        <v>194150088</v>
      </c>
      <c r="CV62" s="121">
        <f t="shared" si="324"/>
        <v>44278936</v>
      </c>
      <c r="CW62" s="121">
        <f t="shared" si="324"/>
        <v>0</v>
      </c>
      <c r="CX62" s="121">
        <f t="shared" si="324"/>
        <v>489840</v>
      </c>
      <c r="CY62" s="121">
        <f t="shared" si="324"/>
        <v>17589340</v>
      </c>
      <c r="CZ62" s="121">
        <f t="shared" si="324"/>
        <v>14213811</v>
      </c>
      <c r="DA62" s="121">
        <f t="shared" si="324"/>
        <v>1600655</v>
      </c>
      <c r="DB62" s="121">
        <f t="shared" si="324"/>
        <v>16789080</v>
      </c>
      <c r="DC62" s="121">
        <f t="shared" si="324"/>
        <v>0</v>
      </c>
      <c r="DD62" s="160"/>
    </row>
    <row r="63" spans="1:108" x14ac:dyDescent="0.2">
      <c r="A63" s="118" t="str">
        <f t="shared" si="277"/>
        <v>2018-19JULYY62</v>
      </c>
      <c r="B63" s="94" t="str">
        <f t="shared" si="278"/>
        <v>2018-19</v>
      </c>
      <c r="C63" s="35" t="s">
        <v>850</v>
      </c>
      <c r="D63" s="119" t="str">
        <f t="shared" ref="D63:E63" si="325">D62</f>
        <v>Y62</v>
      </c>
      <c r="E63" s="119" t="str">
        <f t="shared" si="325"/>
        <v>North West</v>
      </c>
      <c r="F63" s="119" t="str">
        <f t="shared" si="259"/>
        <v>Y62</v>
      </c>
      <c r="H63" s="120">
        <f t="shared" si="260"/>
        <v>142974</v>
      </c>
      <c r="I63" s="120">
        <f t="shared" si="260"/>
        <v>113072</v>
      </c>
      <c r="J63" s="120">
        <f t="shared" si="260"/>
        <v>2647801</v>
      </c>
      <c r="K63" s="117">
        <f t="shared" si="279"/>
        <v>23</v>
      </c>
      <c r="L63" s="120">
        <f t="shared" si="280"/>
        <v>1</v>
      </c>
      <c r="M63" s="120">
        <f t="shared" si="281"/>
        <v>109</v>
      </c>
      <c r="N63" s="120">
        <f t="shared" si="282"/>
        <v>163</v>
      </c>
      <c r="O63" s="120">
        <f t="shared" si="320"/>
        <v>93826</v>
      </c>
      <c r="P63" s="120">
        <f t="shared" si="320"/>
        <v>9840</v>
      </c>
      <c r="Q63" s="120">
        <f t="shared" si="320"/>
        <v>7245</v>
      </c>
      <c r="R63" s="120">
        <f t="shared" si="320"/>
        <v>48267</v>
      </c>
      <c r="S63" s="120">
        <f t="shared" si="320"/>
        <v>22167</v>
      </c>
      <c r="T63" s="120">
        <f t="shared" si="320"/>
        <v>3747</v>
      </c>
      <c r="U63" s="120">
        <f t="shared" si="320"/>
        <v>4729643</v>
      </c>
      <c r="V63" s="120">
        <f t="shared" si="283"/>
        <v>481</v>
      </c>
      <c r="W63" s="120">
        <f t="shared" si="284"/>
        <v>807</v>
      </c>
      <c r="X63" s="120">
        <f t="shared" si="262"/>
        <v>5015466</v>
      </c>
      <c r="Y63" s="120">
        <f t="shared" si="285"/>
        <v>692</v>
      </c>
      <c r="Z63" s="120">
        <f t="shared" si="286"/>
        <v>1183</v>
      </c>
      <c r="AA63" s="120">
        <f t="shared" si="263"/>
        <v>74351342</v>
      </c>
      <c r="AB63" s="120">
        <f t="shared" si="287"/>
        <v>1540</v>
      </c>
      <c r="AC63" s="120">
        <f t="shared" si="288"/>
        <v>3417</v>
      </c>
      <c r="AD63" s="120">
        <f t="shared" si="264"/>
        <v>94837020</v>
      </c>
      <c r="AE63" s="120">
        <f t="shared" si="289"/>
        <v>4278</v>
      </c>
      <c r="AF63" s="120">
        <f t="shared" si="290"/>
        <v>10364</v>
      </c>
      <c r="AG63" s="120">
        <f t="shared" si="265"/>
        <v>22381891</v>
      </c>
      <c r="AH63" s="120">
        <f t="shared" si="291"/>
        <v>5973</v>
      </c>
      <c r="AI63" s="120">
        <f t="shared" si="292"/>
        <v>11702</v>
      </c>
      <c r="AJ63" s="120">
        <f t="shared" si="321"/>
        <v>5112</v>
      </c>
      <c r="AK63" s="120">
        <f t="shared" si="321"/>
        <v>413</v>
      </c>
      <c r="AL63" s="120">
        <f t="shared" si="321"/>
        <v>2650</v>
      </c>
      <c r="AM63" s="120">
        <f t="shared" si="321"/>
        <v>5940</v>
      </c>
      <c r="AN63" s="120">
        <f t="shared" si="321"/>
        <v>364</v>
      </c>
      <c r="AO63" s="120">
        <f t="shared" si="321"/>
        <v>1685</v>
      </c>
      <c r="AP63" s="120">
        <f t="shared" si="321"/>
        <v>10</v>
      </c>
      <c r="AQ63" s="120">
        <f t="shared" si="321"/>
        <v>59306</v>
      </c>
      <c r="AR63" s="120">
        <f t="shared" si="321"/>
        <v>6013</v>
      </c>
      <c r="AS63" s="120">
        <f t="shared" si="321"/>
        <v>23395</v>
      </c>
      <c r="AT63" s="120">
        <f t="shared" si="322"/>
        <v>88714</v>
      </c>
      <c r="AU63" s="120">
        <f t="shared" si="322"/>
        <v>18667</v>
      </c>
      <c r="AV63" s="120">
        <f t="shared" si="322"/>
        <v>15854</v>
      </c>
      <c r="AW63" s="120">
        <f t="shared" si="322"/>
        <v>13530</v>
      </c>
      <c r="AX63" s="120">
        <f t="shared" si="322"/>
        <v>11688</v>
      </c>
      <c r="AY63" s="120">
        <f t="shared" si="322"/>
        <v>60833</v>
      </c>
      <c r="AZ63" s="120">
        <f t="shared" si="322"/>
        <v>51751</v>
      </c>
      <c r="BA63" s="120">
        <f t="shared" si="322"/>
        <v>30248</v>
      </c>
      <c r="BB63" s="120">
        <f t="shared" si="322"/>
        <v>23829</v>
      </c>
      <c r="BC63" s="120">
        <f t="shared" si="322"/>
        <v>4789</v>
      </c>
      <c r="BD63" s="120">
        <f t="shared" si="322"/>
        <v>4000</v>
      </c>
      <c r="BE63" s="117">
        <f t="shared" si="322"/>
        <v>0</v>
      </c>
      <c r="BF63" s="117">
        <f t="shared" si="322"/>
        <v>0</v>
      </c>
      <c r="BG63" s="117" t="str">
        <f t="shared" si="293"/>
        <v>-</v>
      </c>
      <c r="BH63" s="117" t="str">
        <f t="shared" si="294"/>
        <v>-</v>
      </c>
      <c r="BI63" s="117">
        <f t="shared" si="268"/>
        <v>5490</v>
      </c>
      <c r="BJ63" s="117">
        <f t="shared" si="268"/>
        <v>299916</v>
      </c>
      <c r="BK63" s="117">
        <f t="shared" si="295"/>
        <v>55</v>
      </c>
      <c r="BL63" s="117">
        <f t="shared" si="296"/>
        <v>121</v>
      </c>
      <c r="BM63" s="117">
        <f t="shared" si="323"/>
        <v>233</v>
      </c>
      <c r="BN63" s="117">
        <f t="shared" si="323"/>
        <v>1504</v>
      </c>
      <c r="BO63" s="117">
        <f t="shared" si="323"/>
        <v>1107</v>
      </c>
      <c r="BP63" s="117">
        <f t="shared" si="323"/>
        <v>89</v>
      </c>
      <c r="BQ63" s="117">
        <f t="shared" si="323"/>
        <v>976</v>
      </c>
      <c r="BR63" s="117">
        <f t="shared" si="323"/>
        <v>8620902</v>
      </c>
      <c r="BS63" s="117">
        <f t="shared" si="297"/>
        <v>5732</v>
      </c>
      <c r="BT63" s="117">
        <f t="shared" si="298"/>
        <v>11488</v>
      </c>
      <c r="BU63" s="117">
        <f t="shared" si="270"/>
        <v>6864705</v>
      </c>
      <c r="BV63" s="117">
        <f t="shared" si="299"/>
        <v>6201</v>
      </c>
      <c r="BW63" s="117">
        <f t="shared" si="300"/>
        <v>13070</v>
      </c>
      <c r="BX63" s="117">
        <f t="shared" si="271"/>
        <v>644175</v>
      </c>
      <c r="BY63" s="117">
        <f t="shared" si="301"/>
        <v>7238</v>
      </c>
      <c r="BZ63" s="117">
        <f t="shared" si="302"/>
        <v>14459</v>
      </c>
      <c r="CA63" s="117">
        <f t="shared" si="272"/>
        <v>8594579</v>
      </c>
      <c r="CB63" s="117">
        <f t="shared" si="303"/>
        <v>8806</v>
      </c>
      <c r="CC63" s="121">
        <f t="shared" si="304"/>
        <v>18670</v>
      </c>
      <c r="CD63" s="121">
        <f t="shared" si="273"/>
        <v>0</v>
      </c>
      <c r="CE63" s="121">
        <f t="shared" si="273"/>
        <v>0</v>
      </c>
      <c r="CF63" s="117" t="str">
        <f t="shared" si="305"/>
        <v>-</v>
      </c>
      <c r="CG63" s="117" t="str">
        <f t="shared" si="306"/>
        <v>-</v>
      </c>
      <c r="CH63" s="121">
        <f t="shared" si="274"/>
        <v>0</v>
      </c>
      <c r="CI63" s="120">
        <f t="shared" si="307"/>
        <v>0</v>
      </c>
      <c r="CJ63" s="121">
        <f t="shared" si="275"/>
        <v>7</v>
      </c>
      <c r="CK63" s="157">
        <f t="shared" si="308"/>
        <v>2018</v>
      </c>
      <c r="CL63" s="158">
        <f t="shared" si="309"/>
        <v>43282</v>
      </c>
      <c r="CM63" s="159">
        <f t="shared" si="310"/>
        <v>31</v>
      </c>
      <c r="CN63" s="121">
        <f t="shared" si="324"/>
        <v>113072</v>
      </c>
      <c r="CO63" s="121">
        <f t="shared" si="324"/>
        <v>0</v>
      </c>
      <c r="CP63" s="121">
        <f t="shared" si="324"/>
        <v>12324848</v>
      </c>
      <c r="CQ63" s="121">
        <f t="shared" si="324"/>
        <v>18430736</v>
      </c>
      <c r="CR63" s="121">
        <f t="shared" si="324"/>
        <v>7940880</v>
      </c>
      <c r="CS63" s="121">
        <f t="shared" si="324"/>
        <v>8570835</v>
      </c>
      <c r="CT63" s="121">
        <f t="shared" si="324"/>
        <v>164928339</v>
      </c>
      <c r="CU63" s="121">
        <f t="shared" si="324"/>
        <v>229738788</v>
      </c>
      <c r="CV63" s="121">
        <f t="shared" si="324"/>
        <v>43847394</v>
      </c>
      <c r="CW63" s="121">
        <f t="shared" si="324"/>
        <v>0</v>
      </c>
      <c r="CX63" s="121">
        <f t="shared" si="324"/>
        <v>664290</v>
      </c>
      <c r="CY63" s="121">
        <f t="shared" si="324"/>
        <v>17277952</v>
      </c>
      <c r="CZ63" s="121">
        <f t="shared" si="324"/>
        <v>14468490</v>
      </c>
      <c r="DA63" s="121">
        <f t="shared" si="324"/>
        <v>1286851</v>
      </c>
      <c r="DB63" s="121">
        <f t="shared" si="324"/>
        <v>18221920</v>
      </c>
      <c r="DC63" s="121">
        <f t="shared" si="324"/>
        <v>0</v>
      </c>
      <c r="DD63" s="160"/>
    </row>
    <row r="64" spans="1:108" x14ac:dyDescent="0.2">
      <c r="A64" s="118" t="str">
        <f t="shared" si="277"/>
        <v>2018-19AUGUSTY62</v>
      </c>
      <c r="B64" s="94" t="str">
        <f t="shared" si="278"/>
        <v>2018-19</v>
      </c>
      <c r="C64" s="35" t="s">
        <v>655</v>
      </c>
      <c r="D64" s="119" t="str">
        <f t="shared" ref="D64:E64" si="326">D63</f>
        <v>Y62</v>
      </c>
      <c r="E64" s="119" t="str">
        <f t="shared" si="326"/>
        <v>North West</v>
      </c>
      <c r="F64" s="119" t="str">
        <f t="shared" si="259"/>
        <v>Y62</v>
      </c>
      <c r="H64" s="120">
        <f t="shared" si="260"/>
        <v>131596</v>
      </c>
      <c r="I64" s="120">
        <f t="shared" si="260"/>
        <v>102646</v>
      </c>
      <c r="J64" s="120">
        <f t="shared" si="260"/>
        <v>1357953</v>
      </c>
      <c r="K64" s="117">
        <f t="shared" si="279"/>
        <v>13</v>
      </c>
      <c r="L64" s="120">
        <f t="shared" si="280"/>
        <v>1</v>
      </c>
      <c r="M64" s="120">
        <f t="shared" si="281"/>
        <v>82</v>
      </c>
      <c r="N64" s="120">
        <f t="shared" si="282"/>
        <v>143</v>
      </c>
      <c r="O64" s="120">
        <f t="shared" si="320"/>
        <v>90491</v>
      </c>
      <c r="P64" s="120">
        <f t="shared" si="320"/>
        <v>8372</v>
      </c>
      <c r="Q64" s="120">
        <f t="shared" si="320"/>
        <v>6072</v>
      </c>
      <c r="R64" s="120">
        <f t="shared" si="320"/>
        <v>46630</v>
      </c>
      <c r="S64" s="120">
        <f t="shared" si="320"/>
        <v>21981</v>
      </c>
      <c r="T64" s="120">
        <f t="shared" si="320"/>
        <v>3705</v>
      </c>
      <c r="U64" s="120">
        <f t="shared" si="320"/>
        <v>3956449</v>
      </c>
      <c r="V64" s="120">
        <f t="shared" si="283"/>
        <v>473</v>
      </c>
      <c r="W64" s="120">
        <f t="shared" si="284"/>
        <v>799</v>
      </c>
      <c r="X64" s="120">
        <f t="shared" si="262"/>
        <v>3884158</v>
      </c>
      <c r="Y64" s="120">
        <f t="shared" si="285"/>
        <v>640</v>
      </c>
      <c r="Z64" s="120">
        <f t="shared" si="286"/>
        <v>1115</v>
      </c>
      <c r="AA64" s="120">
        <f t="shared" si="263"/>
        <v>60892287</v>
      </c>
      <c r="AB64" s="120">
        <f t="shared" si="287"/>
        <v>1306</v>
      </c>
      <c r="AC64" s="120">
        <f t="shared" si="288"/>
        <v>2784</v>
      </c>
      <c r="AD64" s="120">
        <f t="shared" si="264"/>
        <v>79281258</v>
      </c>
      <c r="AE64" s="120">
        <f t="shared" si="289"/>
        <v>3607</v>
      </c>
      <c r="AF64" s="120">
        <f t="shared" si="290"/>
        <v>8491</v>
      </c>
      <c r="AG64" s="120">
        <f t="shared" si="265"/>
        <v>19804956</v>
      </c>
      <c r="AH64" s="120">
        <f t="shared" si="291"/>
        <v>5345</v>
      </c>
      <c r="AI64" s="120">
        <f t="shared" si="292"/>
        <v>10705</v>
      </c>
      <c r="AJ64" s="120">
        <f t="shared" si="321"/>
        <v>5215</v>
      </c>
      <c r="AK64" s="120">
        <f t="shared" si="321"/>
        <v>401</v>
      </c>
      <c r="AL64" s="120">
        <f t="shared" si="321"/>
        <v>2840</v>
      </c>
      <c r="AM64" s="120">
        <f t="shared" si="321"/>
        <v>5709</v>
      </c>
      <c r="AN64" s="120">
        <f t="shared" si="321"/>
        <v>332</v>
      </c>
      <c r="AO64" s="120">
        <f t="shared" si="321"/>
        <v>1642</v>
      </c>
      <c r="AP64" s="120">
        <f t="shared" si="321"/>
        <v>0</v>
      </c>
      <c r="AQ64" s="120">
        <f t="shared" si="321"/>
        <v>57476</v>
      </c>
      <c r="AR64" s="120">
        <f t="shared" si="321"/>
        <v>5736</v>
      </c>
      <c r="AS64" s="120">
        <f t="shared" si="321"/>
        <v>22064</v>
      </c>
      <c r="AT64" s="120">
        <f t="shared" si="322"/>
        <v>85276</v>
      </c>
      <c r="AU64" s="120">
        <f t="shared" si="322"/>
        <v>16338</v>
      </c>
      <c r="AV64" s="120">
        <f t="shared" si="322"/>
        <v>13418</v>
      </c>
      <c r="AW64" s="120">
        <f t="shared" si="322"/>
        <v>11696</v>
      </c>
      <c r="AX64" s="120">
        <f t="shared" si="322"/>
        <v>9752</v>
      </c>
      <c r="AY64" s="120">
        <f t="shared" si="322"/>
        <v>58951</v>
      </c>
      <c r="AZ64" s="120">
        <f t="shared" si="322"/>
        <v>49957</v>
      </c>
      <c r="BA64" s="120">
        <f t="shared" si="322"/>
        <v>30103</v>
      </c>
      <c r="BB64" s="120">
        <f t="shared" si="322"/>
        <v>23485</v>
      </c>
      <c r="BC64" s="120">
        <f t="shared" si="322"/>
        <v>4717</v>
      </c>
      <c r="BD64" s="120">
        <f t="shared" si="322"/>
        <v>3960</v>
      </c>
      <c r="BE64" s="117">
        <f t="shared" si="322"/>
        <v>0</v>
      </c>
      <c r="BF64" s="117">
        <f t="shared" si="322"/>
        <v>0</v>
      </c>
      <c r="BG64" s="117" t="str">
        <f t="shared" si="293"/>
        <v>-</v>
      </c>
      <c r="BH64" s="117" t="str">
        <f t="shared" si="294"/>
        <v>-</v>
      </c>
      <c r="BI64" s="117">
        <f t="shared" si="268"/>
        <v>4630</v>
      </c>
      <c r="BJ64" s="117">
        <f t="shared" si="268"/>
        <v>205473</v>
      </c>
      <c r="BK64" s="117">
        <f t="shared" si="295"/>
        <v>44</v>
      </c>
      <c r="BL64" s="117">
        <f t="shared" si="296"/>
        <v>95</v>
      </c>
      <c r="BM64" s="117">
        <f t="shared" si="323"/>
        <v>210</v>
      </c>
      <c r="BN64" s="117">
        <f t="shared" si="323"/>
        <v>1614</v>
      </c>
      <c r="BO64" s="117">
        <f t="shared" si="323"/>
        <v>1085</v>
      </c>
      <c r="BP64" s="117">
        <f t="shared" si="323"/>
        <v>83</v>
      </c>
      <c r="BQ64" s="117">
        <f t="shared" si="323"/>
        <v>839</v>
      </c>
      <c r="BR64" s="117">
        <f t="shared" si="323"/>
        <v>8192155</v>
      </c>
      <c r="BS64" s="117">
        <f t="shared" si="297"/>
        <v>5076</v>
      </c>
      <c r="BT64" s="117">
        <f t="shared" si="298"/>
        <v>10543</v>
      </c>
      <c r="BU64" s="117">
        <f t="shared" si="270"/>
        <v>6062527</v>
      </c>
      <c r="BV64" s="117">
        <f t="shared" si="299"/>
        <v>5588</v>
      </c>
      <c r="BW64" s="117">
        <f t="shared" si="300"/>
        <v>11647</v>
      </c>
      <c r="BX64" s="117">
        <f t="shared" si="271"/>
        <v>648267</v>
      </c>
      <c r="BY64" s="117">
        <f t="shared" si="301"/>
        <v>7810</v>
      </c>
      <c r="BZ64" s="117">
        <f t="shared" si="302"/>
        <v>16431</v>
      </c>
      <c r="CA64" s="117">
        <f t="shared" si="272"/>
        <v>6447916</v>
      </c>
      <c r="CB64" s="117">
        <f t="shared" si="303"/>
        <v>7685</v>
      </c>
      <c r="CC64" s="121">
        <f t="shared" si="304"/>
        <v>17708</v>
      </c>
      <c r="CD64" s="121">
        <f t="shared" si="273"/>
        <v>0</v>
      </c>
      <c r="CE64" s="121">
        <f t="shared" si="273"/>
        <v>0</v>
      </c>
      <c r="CF64" s="117" t="str">
        <f t="shared" si="305"/>
        <v>-</v>
      </c>
      <c r="CG64" s="117" t="str">
        <f t="shared" si="306"/>
        <v>-</v>
      </c>
      <c r="CH64" s="121">
        <f t="shared" si="274"/>
        <v>0</v>
      </c>
      <c r="CI64" s="120">
        <f t="shared" si="307"/>
        <v>0</v>
      </c>
      <c r="CJ64" s="121">
        <f t="shared" si="275"/>
        <v>8</v>
      </c>
      <c r="CK64" s="157">
        <f t="shared" si="308"/>
        <v>2018</v>
      </c>
      <c r="CL64" s="158">
        <f t="shared" si="309"/>
        <v>43313</v>
      </c>
      <c r="CM64" s="159">
        <f t="shared" si="310"/>
        <v>31</v>
      </c>
      <c r="CN64" s="121">
        <f t="shared" si="324"/>
        <v>102646</v>
      </c>
      <c r="CO64" s="121">
        <f t="shared" si="324"/>
        <v>0</v>
      </c>
      <c r="CP64" s="121">
        <f t="shared" si="324"/>
        <v>8416972</v>
      </c>
      <c r="CQ64" s="121">
        <f t="shared" si="324"/>
        <v>14678378</v>
      </c>
      <c r="CR64" s="121">
        <f t="shared" si="324"/>
        <v>6689228</v>
      </c>
      <c r="CS64" s="121">
        <f t="shared" si="324"/>
        <v>6770280</v>
      </c>
      <c r="CT64" s="121">
        <f t="shared" si="324"/>
        <v>129817920</v>
      </c>
      <c r="CU64" s="121">
        <f t="shared" si="324"/>
        <v>186640671</v>
      </c>
      <c r="CV64" s="121">
        <f t="shared" si="324"/>
        <v>39662025</v>
      </c>
      <c r="CW64" s="121">
        <f t="shared" si="324"/>
        <v>0</v>
      </c>
      <c r="CX64" s="121">
        <f t="shared" si="324"/>
        <v>439850</v>
      </c>
      <c r="CY64" s="121">
        <f t="shared" si="324"/>
        <v>17016402</v>
      </c>
      <c r="CZ64" s="121">
        <f t="shared" si="324"/>
        <v>12636995</v>
      </c>
      <c r="DA64" s="121">
        <f t="shared" si="324"/>
        <v>1363773</v>
      </c>
      <c r="DB64" s="121">
        <f t="shared" si="324"/>
        <v>14857012</v>
      </c>
      <c r="DC64" s="121">
        <f t="shared" si="324"/>
        <v>0</v>
      </c>
      <c r="DD64" s="160"/>
    </row>
    <row r="65" spans="1:108" x14ac:dyDescent="0.2">
      <c r="A65" s="118" t="str">
        <f t="shared" si="277"/>
        <v>2018-19SEPTEMBERY62</v>
      </c>
      <c r="B65" s="94" t="str">
        <f t="shared" si="278"/>
        <v>2018-19</v>
      </c>
      <c r="C65" s="35" t="s">
        <v>679</v>
      </c>
      <c r="D65" s="119" t="str">
        <f t="shared" ref="D65:E65" si="327">D64</f>
        <v>Y62</v>
      </c>
      <c r="E65" s="119" t="str">
        <f t="shared" si="327"/>
        <v>North West</v>
      </c>
      <c r="F65" s="119" t="str">
        <f t="shared" si="259"/>
        <v>Y62</v>
      </c>
      <c r="H65" s="120">
        <f t="shared" si="260"/>
        <v>129192</v>
      </c>
      <c r="I65" s="120">
        <f t="shared" si="260"/>
        <v>100544</v>
      </c>
      <c r="J65" s="120">
        <f t="shared" si="260"/>
        <v>1541202</v>
      </c>
      <c r="K65" s="117">
        <f t="shared" si="279"/>
        <v>15</v>
      </c>
      <c r="L65" s="120">
        <f t="shared" si="280"/>
        <v>1</v>
      </c>
      <c r="M65" s="120">
        <f t="shared" si="281"/>
        <v>90</v>
      </c>
      <c r="N65" s="120">
        <f t="shared" si="282"/>
        <v>143</v>
      </c>
      <c r="O65" s="120">
        <f t="shared" si="320"/>
        <v>89571</v>
      </c>
      <c r="P65" s="120">
        <f t="shared" si="320"/>
        <v>8005</v>
      </c>
      <c r="Q65" s="120">
        <f t="shared" si="320"/>
        <v>5774</v>
      </c>
      <c r="R65" s="120">
        <f t="shared" si="320"/>
        <v>47386</v>
      </c>
      <c r="S65" s="120">
        <f t="shared" si="320"/>
        <v>21617</v>
      </c>
      <c r="T65" s="120">
        <f t="shared" si="320"/>
        <v>3346</v>
      </c>
      <c r="U65" s="120">
        <f t="shared" si="320"/>
        <v>3805774</v>
      </c>
      <c r="V65" s="120">
        <f t="shared" si="283"/>
        <v>475</v>
      </c>
      <c r="W65" s="120">
        <f t="shared" si="284"/>
        <v>797</v>
      </c>
      <c r="X65" s="120">
        <f t="shared" si="262"/>
        <v>3692128</v>
      </c>
      <c r="Y65" s="120">
        <f t="shared" si="285"/>
        <v>639</v>
      </c>
      <c r="Z65" s="120">
        <f t="shared" si="286"/>
        <v>1102</v>
      </c>
      <c r="AA65" s="120">
        <f t="shared" si="263"/>
        <v>64707314</v>
      </c>
      <c r="AB65" s="120">
        <f t="shared" si="287"/>
        <v>1366</v>
      </c>
      <c r="AC65" s="120">
        <f t="shared" si="288"/>
        <v>2912</v>
      </c>
      <c r="AD65" s="120">
        <f t="shared" si="264"/>
        <v>88561278</v>
      </c>
      <c r="AE65" s="120">
        <f t="shared" si="289"/>
        <v>4097</v>
      </c>
      <c r="AF65" s="120">
        <f t="shared" si="290"/>
        <v>9618</v>
      </c>
      <c r="AG65" s="120">
        <f t="shared" si="265"/>
        <v>18622938</v>
      </c>
      <c r="AH65" s="120">
        <f t="shared" si="291"/>
        <v>5566</v>
      </c>
      <c r="AI65" s="120">
        <f t="shared" si="292"/>
        <v>11592</v>
      </c>
      <c r="AJ65" s="120">
        <f t="shared" si="321"/>
        <v>5063</v>
      </c>
      <c r="AK65" s="120">
        <f t="shared" si="321"/>
        <v>410</v>
      </c>
      <c r="AL65" s="120">
        <f t="shared" si="321"/>
        <v>2653</v>
      </c>
      <c r="AM65" s="120">
        <f t="shared" si="321"/>
        <v>5572</v>
      </c>
      <c r="AN65" s="120">
        <f t="shared" si="321"/>
        <v>313</v>
      </c>
      <c r="AO65" s="120">
        <f t="shared" si="321"/>
        <v>1687</v>
      </c>
      <c r="AP65" s="120">
        <f t="shared" si="321"/>
        <v>0</v>
      </c>
      <c r="AQ65" s="120">
        <f t="shared" si="321"/>
        <v>56672</v>
      </c>
      <c r="AR65" s="120">
        <f t="shared" si="321"/>
        <v>5727</v>
      </c>
      <c r="AS65" s="120">
        <f t="shared" si="321"/>
        <v>22109</v>
      </c>
      <c r="AT65" s="120">
        <f t="shared" si="322"/>
        <v>84508</v>
      </c>
      <c r="AU65" s="120">
        <f t="shared" si="322"/>
        <v>15903</v>
      </c>
      <c r="AV65" s="120">
        <f t="shared" si="322"/>
        <v>12819</v>
      </c>
      <c r="AW65" s="120">
        <f t="shared" si="322"/>
        <v>11370</v>
      </c>
      <c r="AX65" s="120">
        <f t="shared" si="322"/>
        <v>9305</v>
      </c>
      <c r="AY65" s="120">
        <f t="shared" si="322"/>
        <v>59944</v>
      </c>
      <c r="AZ65" s="120">
        <f t="shared" si="322"/>
        <v>50588</v>
      </c>
      <c r="BA65" s="120">
        <f t="shared" si="322"/>
        <v>29658</v>
      </c>
      <c r="BB65" s="120">
        <f t="shared" si="322"/>
        <v>22950</v>
      </c>
      <c r="BC65" s="120">
        <f t="shared" si="322"/>
        <v>4344</v>
      </c>
      <c r="BD65" s="120">
        <f t="shared" si="322"/>
        <v>3585</v>
      </c>
      <c r="BE65" s="117">
        <f t="shared" si="322"/>
        <v>0</v>
      </c>
      <c r="BF65" s="117">
        <f t="shared" si="322"/>
        <v>0</v>
      </c>
      <c r="BG65" s="117" t="str">
        <f t="shared" si="293"/>
        <v>-</v>
      </c>
      <c r="BH65" s="117" t="str">
        <f t="shared" si="294"/>
        <v>-</v>
      </c>
      <c r="BI65" s="117">
        <f t="shared" si="268"/>
        <v>4632</v>
      </c>
      <c r="BJ65" s="117">
        <f t="shared" si="268"/>
        <v>200695</v>
      </c>
      <c r="BK65" s="117">
        <f t="shared" si="295"/>
        <v>43</v>
      </c>
      <c r="BL65" s="117">
        <f t="shared" si="296"/>
        <v>94</v>
      </c>
      <c r="BM65" s="117">
        <f t="shared" si="323"/>
        <v>227</v>
      </c>
      <c r="BN65" s="117">
        <f t="shared" si="323"/>
        <v>1460</v>
      </c>
      <c r="BO65" s="117">
        <f t="shared" si="323"/>
        <v>927</v>
      </c>
      <c r="BP65" s="117">
        <f t="shared" si="323"/>
        <v>65</v>
      </c>
      <c r="BQ65" s="117">
        <f t="shared" si="323"/>
        <v>751</v>
      </c>
      <c r="BR65" s="117">
        <f t="shared" si="323"/>
        <v>8026923</v>
      </c>
      <c r="BS65" s="117">
        <f t="shared" si="297"/>
        <v>5498</v>
      </c>
      <c r="BT65" s="117">
        <f t="shared" si="298"/>
        <v>11014</v>
      </c>
      <c r="BU65" s="117">
        <f t="shared" si="270"/>
        <v>5920105</v>
      </c>
      <c r="BV65" s="117">
        <f t="shared" si="299"/>
        <v>6386</v>
      </c>
      <c r="BW65" s="117">
        <f t="shared" si="300"/>
        <v>12648</v>
      </c>
      <c r="BX65" s="117">
        <f t="shared" si="271"/>
        <v>496757</v>
      </c>
      <c r="BY65" s="117">
        <f t="shared" si="301"/>
        <v>7642</v>
      </c>
      <c r="BZ65" s="117">
        <f t="shared" si="302"/>
        <v>14809</v>
      </c>
      <c r="CA65" s="117">
        <f t="shared" si="272"/>
        <v>6864621</v>
      </c>
      <c r="CB65" s="117">
        <f t="shared" si="303"/>
        <v>9141</v>
      </c>
      <c r="CC65" s="121">
        <f t="shared" si="304"/>
        <v>19860</v>
      </c>
      <c r="CD65" s="121">
        <f t="shared" si="273"/>
        <v>0</v>
      </c>
      <c r="CE65" s="121">
        <f t="shared" si="273"/>
        <v>0</v>
      </c>
      <c r="CF65" s="117" t="str">
        <f t="shared" si="305"/>
        <v>-</v>
      </c>
      <c r="CG65" s="117" t="str">
        <f t="shared" si="306"/>
        <v>-</v>
      </c>
      <c r="CH65" s="121">
        <f t="shared" si="274"/>
        <v>0</v>
      </c>
      <c r="CI65" s="120">
        <f t="shared" si="307"/>
        <v>0</v>
      </c>
      <c r="CJ65" s="121">
        <f t="shared" si="275"/>
        <v>9</v>
      </c>
      <c r="CK65" s="157">
        <f t="shared" si="308"/>
        <v>2018</v>
      </c>
      <c r="CL65" s="158">
        <f t="shared" si="309"/>
        <v>43344</v>
      </c>
      <c r="CM65" s="159">
        <f t="shared" si="310"/>
        <v>30</v>
      </c>
      <c r="CN65" s="121">
        <f t="shared" si="324"/>
        <v>100544</v>
      </c>
      <c r="CO65" s="121">
        <f t="shared" si="324"/>
        <v>0</v>
      </c>
      <c r="CP65" s="121">
        <f t="shared" si="324"/>
        <v>9048960</v>
      </c>
      <c r="CQ65" s="121">
        <f t="shared" si="324"/>
        <v>14377792</v>
      </c>
      <c r="CR65" s="121">
        <f t="shared" si="324"/>
        <v>6379985</v>
      </c>
      <c r="CS65" s="121">
        <f t="shared" si="324"/>
        <v>6362948</v>
      </c>
      <c r="CT65" s="121">
        <f t="shared" si="324"/>
        <v>137988032</v>
      </c>
      <c r="CU65" s="121">
        <f t="shared" si="324"/>
        <v>207912306</v>
      </c>
      <c r="CV65" s="121">
        <f t="shared" si="324"/>
        <v>38786832</v>
      </c>
      <c r="CW65" s="121">
        <f t="shared" si="324"/>
        <v>0</v>
      </c>
      <c r="CX65" s="121">
        <f t="shared" si="324"/>
        <v>435408</v>
      </c>
      <c r="CY65" s="121">
        <f t="shared" si="324"/>
        <v>16080440</v>
      </c>
      <c r="CZ65" s="121">
        <f t="shared" si="324"/>
        <v>11724696</v>
      </c>
      <c r="DA65" s="121">
        <f t="shared" si="324"/>
        <v>962585</v>
      </c>
      <c r="DB65" s="121">
        <f t="shared" si="324"/>
        <v>14914860</v>
      </c>
      <c r="DC65" s="121">
        <f t="shared" si="324"/>
        <v>0</v>
      </c>
      <c r="DD65" s="160"/>
    </row>
    <row r="66" spans="1:108" x14ac:dyDescent="0.2">
      <c r="A66" s="118" t="str">
        <f t="shared" si="277"/>
        <v>2018-19OCTOBERY62</v>
      </c>
      <c r="B66" s="94" t="str">
        <f t="shared" si="278"/>
        <v>2018-19</v>
      </c>
      <c r="C66" s="35" t="s">
        <v>732</v>
      </c>
      <c r="D66" s="119" t="str">
        <f t="shared" ref="D66:E66" si="328">D65</f>
        <v>Y62</v>
      </c>
      <c r="E66" s="119" t="str">
        <f t="shared" si="328"/>
        <v>North West</v>
      </c>
      <c r="F66" s="119" t="str">
        <f t="shared" si="259"/>
        <v>Y62</v>
      </c>
      <c r="H66" s="120">
        <f t="shared" si="260"/>
        <v>143528</v>
      </c>
      <c r="I66" s="120">
        <f t="shared" si="260"/>
        <v>110811</v>
      </c>
      <c r="J66" s="120">
        <f t="shared" si="260"/>
        <v>1379357</v>
      </c>
      <c r="K66" s="117">
        <f t="shared" si="279"/>
        <v>12</v>
      </c>
      <c r="L66" s="120">
        <f t="shared" si="280"/>
        <v>1</v>
      </c>
      <c r="M66" s="120">
        <f t="shared" si="281"/>
        <v>76</v>
      </c>
      <c r="N66" s="120">
        <f t="shared" si="282"/>
        <v>132</v>
      </c>
      <c r="O66" s="120">
        <f t="shared" si="320"/>
        <v>96074</v>
      </c>
      <c r="P66" s="120">
        <f t="shared" si="320"/>
        <v>8606</v>
      </c>
      <c r="Q66" s="120">
        <f t="shared" si="320"/>
        <v>6218</v>
      </c>
      <c r="R66" s="120">
        <f t="shared" si="320"/>
        <v>51063</v>
      </c>
      <c r="S66" s="120">
        <f t="shared" si="320"/>
        <v>22461</v>
      </c>
      <c r="T66" s="120">
        <f t="shared" si="320"/>
        <v>3206</v>
      </c>
      <c r="U66" s="120">
        <f t="shared" si="320"/>
        <v>4143341</v>
      </c>
      <c r="V66" s="120">
        <f t="shared" si="283"/>
        <v>481</v>
      </c>
      <c r="W66" s="120">
        <f t="shared" si="284"/>
        <v>800</v>
      </c>
      <c r="X66" s="120">
        <f t="shared" si="262"/>
        <v>3979508</v>
      </c>
      <c r="Y66" s="120">
        <f t="shared" si="285"/>
        <v>640</v>
      </c>
      <c r="Z66" s="120">
        <f t="shared" si="286"/>
        <v>1092</v>
      </c>
      <c r="AA66" s="120">
        <f t="shared" si="263"/>
        <v>75475704</v>
      </c>
      <c r="AB66" s="120">
        <f t="shared" si="287"/>
        <v>1478</v>
      </c>
      <c r="AC66" s="120">
        <f t="shared" si="288"/>
        <v>3163</v>
      </c>
      <c r="AD66" s="120">
        <f t="shared" si="264"/>
        <v>105719724</v>
      </c>
      <c r="AE66" s="120">
        <f t="shared" si="289"/>
        <v>4707</v>
      </c>
      <c r="AF66" s="120">
        <f t="shared" si="290"/>
        <v>11193</v>
      </c>
      <c r="AG66" s="120">
        <f t="shared" si="265"/>
        <v>18090789</v>
      </c>
      <c r="AH66" s="120">
        <f t="shared" si="291"/>
        <v>5643</v>
      </c>
      <c r="AI66" s="120">
        <f t="shared" si="292"/>
        <v>11988</v>
      </c>
      <c r="AJ66" s="120">
        <f t="shared" si="321"/>
        <v>6569</v>
      </c>
      <c r="AK66" s="120">
        <f t="shared" si="321"/>
        <v>503</v>
      </c>
      <c r="AL66" s="120">
        <f t="shared" si="321"/>
        <v>3571</v>
      </c>
      <c r="AM66" s="120">
        <f t="shared" si="321"/>
        <v>5873</v>
      </c>
      <c r="AN66" s="120">
        <f t="shared" si="321"/>
        <v>371</v>
      </c>
      <c r="AO66" s="120">
        <f t="shared" si="321"/>
        <v>2124</v>
      </c>
      <c r="AP66" s="120">
        <f t="shared" si="321"/>
        <v>0</v>
      </c>
      <c r="AQ66" s="120">
        <f t="shared" si="321"/>
        <v>59938</v>
      </c>
      <c r="AR66" s="120">
        <f t="shared" si="321"/>
        <v>5994</v>
      </c>
      <c r="AS66" s="120">
        <f t="shared" si="321"/>
        <v>23573</v>
      </c>
      <c r="AT66" s="120">
        <f t="shared" si="322"/>
        <v>89505</v>
      </c>
      <c r="AU66" s="120">
        <f t="shared" si="322"/>
        <v>17093</v>
      </c>
      <c r="AV66" s="120">
        <f t="shared" si="322"/>
        <v>13875</v>
      </c>
      <c r="AW66" s="120">
        <f t="shared" si="322"/>
        <v>12181</v>
      </c>
      <c r="AX66" s="120">
        <f t="shared" si="322"/>
        <v>10040</v>
      </c>
      <c r="AY66" s="120">
        <f t="shared" si="322"/>
        <v>64684</v>
      </c>
      <c r="AZ66" s="120">
        <f t="shared" si="322"/>
        <v>54501</v>
      </c>
      <c r="BA66" s="120">
        <f t="shared" si="322"/>
        <v>30585</v>
      </c>
      <c r="BB66" s="120">
        <f t="shared" si="322"/>
        <v>23788</v>
      </c>
      <c r="BC66" s="120">
        <f t="shared" si="322"/>
        <v>4115</v>
      </c>
      <c r="BD66" s="120">
        <f t="shared" si="322"/>
        <v>3436</v>
      </c>
      <c r="BE66" s="117">
        <f t="shared" si="322"/>
        <v>0</v>
      </c>
      <c r="BF66" s="117">
        <f t="shared" si="322"/>
        <v>0</v>
      </c>
      <c r="BG66" s="117" t="str">
        <f t="shared" si="293"/>
        <v>-</v>
      </c>
      <c r="BH66" s="117" t="str">
        <f t="shared" si="294"/>
        <v>-</v>
      </c>
      <c r="BI66" s="117">
        <f t="shared" si="268"/>
        <v>4720</v>
      </c>
      <c r="BJ66" s="117">
        <f t="shared" si="268"/>
        <v>178341</v>
      </c>
      <c r="BK66" s="117">
        <f t="shared" si="295"/>
        <v>38</v>
      </c>
      <c r="BL66" s="117">
        <f t="shared" si="296"/>
        <v>78</v>
      </c>
      <c r="BM66" s="117">
        <f t="shared" si="323"/>
        <v>278</v>
      </c>
      <c r="BN66" s="117">
        <f t="shared" si="323"/>
        <v>1385</v>
      </c>
      <c r="BO66" s="117">
        <f t="shared" si="323"/>
        <v>993</v>
      </c>
      <c r="BP66" s="117">
        <f t="shared" si="323"/>
        <v>105</v>
      </c>
      <c r="BQ66" s="117">
        <f t="shared" si="323"/>
        <v>747</v>
      </c>
      <c r="BR66" s="117">
        <f t="shared" si="323"/>
        <v>8551920</v>
      </c>
      <c r="BS66" s="117">
        <f t="shared" si="297"/>
        <v>6175</v>
      </c>
      <c r="BT66" s="117">
        <f t="shared" si="298"/>
        <v>13021</v>
      </c>
      <c r="BU66" s="117">
        <f t="shared" si="270"/>
        <v>6847218</v>
      </c>
      <c r="BV66" s="117">
        <f t="shared" si="299"/>
        <v>6895</v>
      </c>
      <c r="BW66" s="117">
        <f t="shared" si="300"/>
        <v>14548</v>
      </c>
      <c r="BX66" s="117">
        <f t="shared" si="271"/>
        <v>1014245</v>
      </c>
      <c r="BY66" s="117">
        <f t="shared" si="301"/>
        <v>9659</v>
      </c>
      <c r="BZ66" s="117">
        <f t="shared" si="302"/>
        <v>17166</v>
      </c>
      <c r="CA66" s="117">
        <f t="shared" si="272"/>
        <v>6907075</v>
      </c>
      <c r="CB66" s="117">
        <f t="shared" si="303"/>
        <v>9246</v>
      </c>
      <c r="CC66" s="121">
        <f t="shared" si="304"/>
        <v>20003</v>
      </c>
      <c r="CD66" s="121">
        <f t="shared" si="273"/>
        <v>0</v>
      </c>
      <c r="CE66" s="121">
        <f t="shared" si="273"/>
        <v>0</v>
      </c>
      <c r="CF66" s="117" t="str">
        <f t="shared" si="305"/>
        <v>-</v>
      </c>
      <c r="CG66" s="117" t="str">
        <f t="shared" si="306"/>
        <v>-</v>
      </c>
      <c r="CH66" s="121">
        <f t="shared" si="274"/>
        <v>0</v>
      </c>
      <c r="CI66" s="120">
        <f t="shared" si="307"/>
        <v>0</v>
      </c>
      <c r="CJ66" s="121">
        <f t="shared" si="275"/>
        <v>10</v>
      </c>
      <c r="CK66" s="157">
        <f t="shared" si="308"/>
        <v>2018</v>
      </c>
      <c r="CL66" s="158">
        <f t="shared" si="309"/>
        <v>43374</v>
      </c>
      <c r="CM66" s="159">
        <f t="shared" si="310"/>
        <v>31</v>
      </c>
      <c r="CN66" s="121">
        <f t="shared" si="324"/>
        <v>110811</v>
      </c>
      <c r="CO66" s="121">
        <f t="shared" si="324"/>
        <v>0</v>
      </c>
      <c r="CP66" s="121">
        <f t="shared" si="324"/>
        <v>8421636</v>
      </c>
      <c r="CQ66" s="121">
        <f t="shared" si="324"/>
        <v>14627052</v>
      </c>
      <c r="CR66" s="121">
        <f t="shared" si="324"/>
        <v>6884800</v>
      </c>
      <c r="CS66" s="121">
        <f t="shared" si="324"/>
        <v>6790056</v>
      </c>
      <c r="CT66" s="121">
        <f t="shared" si="324"/>
        <v>161512269</v>
      </c>
      <c r="CU66" s="121">
        <f t="shared" si="324"/>
        <v>251405973</v>
      </c>
      <c r="CV66" s="121">
        <f t="shared" si="324"/>
        <v>38433528</v>
      </c>
      <c r="CW66" s="121">
        <f t="shared" si="324"/>
        <v>0</v>
      </c>
      <c r="CX66" s="121">
        <f t="shared" si="324"/>
        <v>368160</v>
      </c>
      <c r="CY66" s="121">
        <f t="shared" si="324"/>
        <v>18034085</v>
      </c>
      <c r="CZ66" s="121">
        <f t="shared" si="324"/>
        <v>14446164</v>
      </c>
      <c r="DA66" s="121">
        <f t="shared" si="324"/>
        <v>1802430</v>
      </c>
      <c r="DB66" s="121">
        <f t="shared" si="324"/>
        <v>14942241</v>
      </c>
      <c r="DC66" s="121">
        <f t="shared" si="324"/>
        <v>0</v>
      </c>
      <c r="DD66" s="160"/>
    </row>
    <row r="67" spans="1:108" x14ac:dyDescent="0.2">
      <c r="A67" s="118" t="str">
        <f t="shared" si="277"/>
        <v>2018-19NOVEMBERY62</v>
      </c>
      <c r="B67" s="94" t="str">
        <f t="shared" si="278"/>
        <v>2018-19</v>
      </c>
      <c r="C67" s="35" t="s">
        <v>738</v>
      </c>
      <c r="D67" s="119" t="str">
        <f t="shared" ref="D67:E67" si="329">D66</f>
        <v>Y62</v>
      </c>
      <c r="E67" s="119" t="str">
        <f t="shared" si="329"/>
        <v>North West</v>
      </c>
      <c r="F67" s="119" t="str">
        <f t="shared" si="259"/>
        <v>Y62</v>
      </c>
      <c r="H67" s="120">
        <f t="shared" si="260"/>
        <v>136311</v>
      </c>
      <c r="I67" s="120">
        <f t="shared" si="260"/>
        <v>103941</v>
      </c>
      <c r="J67" s="120">
        <f t="shared" si="260"/>
        <v>1173027</v>
      </c>
      <c r="K67" s="117">
        <f t="shared" si="279"/>
        <v>11</v>
      </c>
      <c r="L67" s="120">
        <f t="shared" si="280"/>
        <v>1</v>
      </c>
      <c r="M67" s="120">
        <f t="shared" si="281"/>
        <v>72</v>
      </c>
      <c r="N67" s="120">
        <f t="shared" si="282"/>
        <v>124</v>
      </c>
      <c r="O67" s="120">
        <f t="shared" si="320"/>
        <v>95132</v>
      </c>
      <c r="P67" s="120">
        <f t="shared" si="320"/>
        <v>8360</v>
      </c>
      <c r="Q67" s="120">
        <f t="shared" si="320"/>
        <v>5966</v>
      </c>
      <c r="R67" s="120">
        <f t="shared" si="320"/>
        <v>50763</v>
      </c>
      <c r="S67" s="120">
        <f t="shared" si="320"/>
        <v>21207</v>
      </c>
      <c r="T67" s="120">
        <f t="shared" si="320"/>
        <v>3233</v>
      </c>
      <c r="U67" s="120">
        <f t="shared" si="320"/>
        <v>3861610</v>
      </c>
      <c r="V67" s="120">
        <f t="shared" si="283"/>
        <v>462</v>
      </c>
      <c r="W67" s="120">
        <f t="shared" si="284"/>
        <v>771</v>
      </c>
      <c r="X67" s="120">
        <f t="shared" si="262"/>
        <v>3730635</v>
      </c>
      <c r="Y67" s="120">
        <f t="shared" si="285"/>
        <v>625</v>
      </c>
      <c r="Z67" s="120">
        <f t="shared" si="286"/>
        <v>1078</v>
      </c>
      <c r="AA67" s="120">
        <f t="shared" si="263"/>
        <v>70787187</v>
      </c>
      <c r="AB67" s="120">
        <f t="shared" si="287"/>
        <v>1394</v>
      </c>
      <c r="AC67" s="120">
        <f t="shared" si="288"/>
        <v>2985</v>
      </c>
      <c r="AD67" s="120">
        <f t="shared" si="264"/>
        <v>86870871</v>
      </c>
      <c r="AE67" s="120">
        <f t="shared" si="289"/>
        <v>4096</v>
      </c>
      <c r="AF67" s="120">
        <f t="shared" si="290"/>
        <v>9794</v>
      </c>
      <c r="AG67" s="120">
        <f t="shared" si="265"/>
        <v>17074904</v>
      </c>
      <c r="AH67" s="120">
        <f t="shared" si="291"/>
        <v>5281</v>
      </c>
      <c r="AI67" s="120">
        <f t="shared" si="292"/>
        <v>11342</v>
      </c>
      <c r="AJ67" s="120">
        <f t="shared" si="321"/>
        <v>6837</v>
      </c>
      <c r="AK67" s="120">
        <f t="shared" si="321"/>
        <v>559</v>
      </c>
      <c r="AL67" s="120">
        <f t="shared" si="321"/>
        <v>3797</v>
      </c>
      <c r="AM67" s="120">
        <f t="shared" si="321"/>
        <v>5443</v>
      </c>
      <c r="AN67" s="120">
        <f t="shared" si="321"/>
        <v>321</v>
      </c>
      <c r="AO67" s="120">
        <f t="shared" si="321"/>
        <v>2160</v>
      </c>
      <c r="AP67" s="120">
        <f t="shared" si="321"/>
        <v>0</v>
      </c>
      <c r="AQ67" s="120">
        <f t="shared" si="321"/>
        <v>58829</v>
      </c>
      <c r="AR67" s="120">
        <f t="shared" si="321"/>
        <v>5839</v>
      </c>
      <c r="AS67" s="120">
        <f t="shared" si="321"/>
        <v>23627</v>
      </c>
      <c r="AT67" s="120">
        <f t="shared" si="322"/>
        <v>88295</v>
      </c>
      <c r="AU67" s="120">
        <f t="shared" si="322"/>
        <v>17258</v>
      </c>
      <c r="AV67" s="120">
        <f t="shared" si="322"/>
        <v>13760</v>
      </c>
      <c r="AW67" s="120">
        <f t="shared" si="322"/>
        <v>12105</v>
      </c>
      <c r="AX67" s="120">
        <f t="shared" si="322"/>
        <v>9792</v>
      </c>
      <c r="AY67" s="120">
        <f t="shared" si="322"/>
        <v>64384</v>
      </c>
      <c r="AZ67" s="120">
        <f t="shared" si="322"/>
        <v>54014</v>
      </c>
      <c r="BA67" s="120">
        <f t="shared" si="322"/>
        <v>29530</v>
      </c>
      <c r="BB67" s="120">
        <f t="shared" si="322"/>
        <v>22505</v>
      </c>
      <c r="BC67" s="120">
        <f t="shared" si="322"/>
        <v>4130</v>
      </c>
      <c r="BD67" s="120">
        <f t="shared" si="322"/>
        <v>3465</v>
      </c>
      <c r="BE67" s="117">
        <f t="shared" si="322"/>
        <v>0</v>
      </c>
      <c r="BF67" s="117">
        <f t="shared" si="322"/>
        <v>0</v>
      </c>
      <c r="BG67" s="117" t="str">
        <f t="shared" si="293"/>
        <v>-</v>
      </c>
      <c r="BH67" s="117" t="str">
        <f t="shared" si="294"/>
        <v>-</v>
      </c>
      <c r="BI67" s="117">
        <f t="shared" si="268"/>
        <v>4715</v>
      </c>
      <c r="BJ67" s="117">
        <f t="shared" si="268"/>
        <v>171808</v>
      </c>
      <c r="BK67" s="117">
        <f t="shared" si="295"/>
        <v>36</v>
      </c>
      <c r="BL67" s="117">
        <f t="shared" si="296"/>
        <v>74</v>
      </c>
      <c r="BM67" s="117">
        <f t="shared" si="323"/>
        <v>263</v>
      </c>
      <c r="BN67" s="117">
        <f t="shared" si="323"/>
        <v>1654</v>
      </c>
      <c r="BO67" s="117">
        <f t="shared" si="323"/>
        <v>1028</v>
      </c>
      <c r="BP67" s="117">
        <f t="shared" si="323"/>
        <v>118</v>
      </c>
      <c r="BQ67" s="117">
        <f t="shared" si="323"/>
        <v>904</v>
      </c>
      <c r="BR67" s="117">
        <f t="shared" si="323"/>
        <v>8774488</v>
      </c>
      <c r="BS67" s="117">
        <f t="shared" si="297"/>
        <v>5305</v>
      </c>
      <c r="BT67" s="117">
        <f t="shared" si="298"/>
        <v>11030</v>
      </c>
      <c r="BU67" s="117">
        <f t="shared" si="270"/>
        <v>6028687</v>
      </c>
      <c r="BV67" s="117">
        <f t="shared" si="299"/>
        <v>5864</v>
      </c>
      <c r="BW67" s="117">
        <f t="shared" si="300"/>
        <v>12592</v>
      </c>
      <c r="BX67" s="117">
        <f t="shared" si="271"/>
        <v>861522</v>
      </c>
      <c r="BY67" s="117">
        <f t="shared" si="301"/>
        <v>7301</v>
      </c>
      <c r="BZ67" s="117">
        <f t="shared" si="302"/>
        <v>15212</v>
      </c>
      <c r="CA67" s="117">
        <f t="shared" si="272"/>
        <v>7629911</v>
      </c>
      <c r="CB67" s="117">
        <f t="shared" si="303"/>
        <v>8440</v>
      </c>
      <c r="CC67" s="121">
        <f t="shared" si="304"/>
        <v>18134</v>
      </c>
      <c r="CD67" s="121">
        <f t="shared" si="273"/>
        <v>0</v>
      </c>
      <c r="CE67" s="121">
        <f t="shared" si="273"/>
        <v>0</v>
      </c>
      <c r="CF67" s="117" t="str">
        <f t="shared" si="305"/>
        <v>-</v>
      </c>
      <c r="CG67" s="117" t="str">
        <f t="shared" si="306"/>
        <v>-</v>
      </c>
      <c r="CH67" s="121">
        <f t="shared" si="274"/>
        <v>0</v>
      </c>
      <c r="CI67" s="120">
        <f t="shared" si="307"/>
        <v>0</v>
      </c>
      <c r="CJ67" s="121">
        <f t="shared" si="275"/>
        <v>11</v>
      </c>
      <c r="CK67" s="157">
        <f t="shared" si="308"/>
        <v>2018</v>
      </c>
      <c r="CL67" s="158">
        <f t="shared" si="309"/>
        <v>43405</v>
      </c>
      <c r="CM67" s="159">
        <f t="shared" si="310"/>
        <v>30</v>
      </c>
      <c r="CN67" s="121">
        <f t="shared" si="324"/>
        <v>103941</v>
      </c>
      <c r="CO67" s="121">
        <f t="shared" si="324"/>
        <v>0</v>
      </c>
      <c r="CP67" s="121">
        <f t="shared" si="324"/>
        <v>7483752</v>
      </c>
      <c r="CQ67" s="121">
        <f t="shared" si="324"/>
        <v>12888684</v>
      </c>
      <c r="CR67" s="121">
        <f t="shared" si="324"/>
        <v>6445560</v>
      </c>
      <c r="CS67" s="121">
        <f t="shared" si="324"/>
        <v>6431348</v>
      </c>
      <c r="CT67" s="121">
        <f t="shared" si="324"/>
        <v>151527555</v>
      </c>
      <c r="CU67" s="121">
        <f t="shared" si="324"/>
        <v>207701358</v>
      </c>
      <c r="CV67" s="121">
        <f t="shared" si="324"/>
        <v>36668686</v>
      </c>
      <c r="CW67" s="121">
        <f t="shared" si="324"/>
        <v>0</v>
      </c>
      <c r="CX67" s="121">
        <f t="shared" si="324"/>
        <v>348910</v>
      </c>
      <c r="CY67" s="121">
        <f t="shared" si="324"/>
        <v>18243620</v>
      </c>
      <c r="CZ67" s="121">
        <f t="shared" si="324"/>
        <v>12944576</v>
      </c>
      <c r="DA67" s="121">
        <f t="shared" si="324"/>
        <v>1795016</v>
      </c>
      <c r="DB67" s="121">
        <f t="shared" si="324"/>
        <v>16393136</v>
      </c>
      <c r="DC67" s="121">
        <f t="shared" si="324"/>
        <v>0</v>
      </c>
      <c r="DD67" s="160"/>
    </row>
    <row r="68" spans="1:108" x14ac:dyDescent="0.2">
      <c r="A68" s="118" t="str">
        <f t="shared" si="277"/>
        <v>2018-19DECEMBERY62</v>
      </c>
      <c r="B68" s="94" t="str">
        <f t="shared" si="278"/>
        <v>2018-19</v>
      </c>
      <c r="C68" s="35" t="s">
        <v>745</v>
      </c>
      <c r="D68" s="119" t="str">
        <f t="shared" ref="D68:E68" si="330">D67</f>
        <v>Y62</v>
      </c>
      <c r="E68" s="119" t="str">
        <f t="shared" si="330"/>
        <v>North West</v>
      </c>
      <c r="F68" s="119" t="str">
        <f t="shared" si="259"/>
        <v>Y62</v>
      </c>
      <c r="H68" s="120">
        <f t="shared" si="260"/>
        <v>136894</v>
      </c>
      <c r="I68" s="120">
        <f t="shared" si="260"/>
        <v>109551</v>
      </c>
      <c r="J68" s="120">
        <f t="shared" si="260"/>
        <v>1152801</v>
      </c>
      <c r="K68" s="117">
        <f t="shared" si="279"/>
        <v>11</v>
      </c>
      <c r="L68" s="120">
        <f t="shared" si="280"/>
        <v>1</v>
      </c>
      <c r="M68" s="120">
        <f t="shared" si="281"/>
        <v>73</v>
      </c>
      <c r="N68" s="120">
        <f t="shared" si="282"/>
        <v>136</v>
      </c>
      <c r="O68" s="120">
        <f t="shared" si="320"/>
        <v>101419</v>
      </c>
      <c r="P68" s="120">
        <f t="shared" si="320"/>
        <v>9273</v>
      </c>
      <c r="Q68" s="120">
        <f t="shared" si="320"/>
        <v>6733</v>
      </c>
      <c r="R68" s="120">
        <f t="shared" si="320"/>
        <v>53144</v>
      </c>
      <c r="S68" s="120">
        <f t="shared" si="320"/>
        <v>21788</v>
      </c>
      <c r="T68" s="120">
        <f t="shared" si="320"/>
        <v>4305</v>
      </c>
      <c r="U68" s="120">
        <f t="shared" si="320"/>
        <v>4275680</v>
      </c>
      <c r="V68" s="120">
        <f t="shared" si="283"/>
        <v>461</v>
      </c>
      <c r="W68" s="120">
        <f t="shared" si="284"/>
        <v>775</v>
      </c>
      <c r="X68" s="120">
        <f t="shared" si="262"/>
        <v>4223400</v>
      </c>
      <c r="Y68" s="120">
        <f t="shared" si="285"/>
        <v>627</v>
      </c>
      <c r="Z68" s="120">
        <f t="shared" si="286"/>
        <v>1071</v>
      </c>
      <c r="AA68" s="120">
        <f t="shared" si="263"/>
        <v>79209674</v>
      </c>
      <c r="AB68" s="120">
        <f t="shared" si="287"/>
        <v>1490</v>
      </c>
      <c r="AC68" s="120">
        <f t="shared" si="288"/>
        <v>3222</v>
      </c>
      <c r="AD68" s="120">
        <f t="shared" si="264"/>
        <v>92837378</v>
      </c>
      <c r="AE68" s="120">
        <f t="shared" si="289"/>
        <v>4261</v>
      </c>
      <c r="AF68" s="120">
        <f t="shared" si="290"/>
        <v>10233</v>
      </c>
      <c r="AG68" s="120">
        <f t="shared" si="265"/>
        <v>25311860</v>
      </c>
      <c r="AH68" s="120">
        <f t="shared" si="291"/>
        <v>5880</v>
      </c>
      <c r="AI68" s="120">
        <f t="shared" si="292"/>
        <v>12286</v>
      </c>
      <c r="AJ68" s="120">
        <f t="shared" si="321"/>
        <v>7561</v>
      </c>
      <c r="AK68" s="120">
        <f t="shared" si="321"/>
        <v>531</v>
      </c>
      <c r="AL68" s="120">
        <f t="shared" si="321"/>
        <v>4410</v>
      </c>
      <c r="AM68" s="120">
        <f t="shared" si="321"/>
        <v>5876</v>
      </c>
      <c r="AN68" s="120">
        <f t="shared" si="321"/>
        <v>338</v>
      </c>
      <c r="AO68" s="120">
        <f t="shared" si="321"/>
        <v>2282</v>
      </c>
      <c r="AP68" s="120">
        <f t="shared" si="321"/>
        <v>0</v>
      </c>
      <c r="AQ68" s="120">
        <f t="shared" si="321"/>
        <v>61344</v>
      </c>
      <c r="AR68" s="120">
        <f t="shared" si="321"/>
        <v>5906</v>
      </c>
      <c r="AS68" s="120">
        <f t="shared" si="321"/>
        <v>26608</v>
      </c>
      <c r="AT68" s="120">
        <f t="shared" si="322"/>
        <v>93858</v>
      </c>
      <c r="AU68" s="120">
        <f t="shared" si="322"/>
        <v>19054</v>
      </c>
      <c r="AV68" s="120">
        <f t="shared" si="322"/>
        <v>15119</v>
      </c>
      <c r="AW68" s="120">
        <f t="shared" si="322"/>
        <v>13630</v>
      </c>
      <c r="AX68" s="120">
        <f t="shared" si="322"/>
        <v>10973</v>
      </c>
      <c r="AY68" s="120">
        <f t="shared" si="322"/>
        <v>67915</v>
      </c>
      <c r="AZ68" s="120">
        <f t="shared" si="322"/>
        <v>56682</v>
      </c>
      <c r="BA68" s="120">
        <f t="shared" si="322"/>
        <v>30239</v>
      </c>
      <c r="BB68" s="120">
        <f t="shared" si="322"/>
        <v>23214</v>
      </c>
      <c r="BC68" s="120">
        <f t="shared" si="322"/>
        <v>5435</v>
      </c>
      <c r="BD68" s="120">
        <f t="shared" si="322"/>
        <v>4602</v>
      </c>
      <c r="BE68" s="117">
        <f t="shared" si="322"/>
        <v>0</v>
      </c>
      <c r="BF68" s="117">
        <f t="shared" si="322"/>
        <v>0</v>
      </c>
      <c r="BG68" s="117" t="str">
        <f t="shared" si="293"/>
        <v>-</v>
      </c>
      <c r="BH68" s="117" t="str">
        <f t="shared" si="294"/>
        <v>-</v>
      </c>
      <c r="BI68" s="117">
        <f t="shared" si="268"/>
        <v>5230</v>
      </c>
      <c r="BJ68" s="117">
        <f t="shared" si="268"/>
        <v>191790</v>
      </c>
      <c r="BK68" s="117">
        <f t="shared" si="295"/>
        <v>37</v>
      </c>
      <c r="BL68" s="117">
        <f t="shared" si="296"/>
        <v>73</v>
      </c>
      <c r="BM68" s="117">
        <f t="shared" si="323"/>
        <v>332</v>
      </c>
      <c r="BN68" s="117">
        <f t="shared" si="323"/>
        <v>1641</v>
      </c>
      <c r="BO68" s="117">
        <f t="shared" si="323"/>
        <v>1036</v>
      </c>
      <c r="BP68" s="117">
        <f t="shared" si="323"/>
        <v>114</v>
      </c>
      <c r="BQ68" s="117">
        <f t="shared" si="323"/>
        <v>1502</v>
      </c>
      <c r="BR68" s="117">
        <f t="shared" si="323"/>
        <v>7492334</v>
      </c>
      <c r="BS68" s="117">
        <f t="shared" si="297"/>
        <v>4566</v>
      </c>
      <c r="BT68" s="117">
        <f t="shared" si="298"/>
        <v>9607</v>
      </c>
      <c r="BU68" s="117">
        <f t="shared" si="270"/>
        <v>4785951</v>
      </c>
      <c r="BV68" s="117">
        <f t="shared" si="299"/>
        <v>4620</v>
      </c>
      <c r="BW68" s="117">
        <f t="shared" si="300"/>
        <v>10275</v>
      </c>
      <c r="BX68" s="117">
        <f t="shared" si="271"/>
        <v>871872</v>
      </c>
      <c r="BY68" s="117">
        <f t="shared" si="301"/>
        <v>7648</v>
      </c>
      <c r="BZ68" s="117">
        <f t="shared" si="302"/>
        <v>14509</v>
      </c>
      <c r="CA68" s="117">
        <f t="shared" si="272"/>
        <v>9927205</v>
      </c>
      <c r="CB68" s="117">
        <f t="shared" si="303"/>
        <v>6609</v>
      </c>
      <c r="CC68" s="121">
        <f t="shared" si="304"/>
        <v>14112</v>
      </c>
      <c r="CD68" s="121">
        <f t="shared" si="273"/>
        <v>0</v>
      </c>
      <c r="CE68" s="121">
        <f t="shared" si="273"/>
        <v>0</v>
      </c>
      <c r="CF68" s="117" t="str">
        <f t="shared" si="305"/>
        <v>-</v>
      </c>
      <c r="CG68" s="117" t="str">
        <f t="shared" si="306"/>
        <v>-</v>
      </c>
      <c r="CH68" s="121">
        <f t="shared" si="274"/>
        <v>0</v>
      </c>
      <c r="CI68" s="120">
        <f t="shared" si="307"/>
        <v>0</v>
      </c>
      <c r="CJ68" s="121">
        <f t="shared" si="275"/>
        <v>12</v>
      </c>
      <c r="CK68" s="157">
        <f t="shared" si="308"/>
        <v>2018</v>
      </c>
      <c r="CL68" s="158">
        <f t="shared" si="309"/>
        <v>43435</v>
      </c>
      <c r="CM68" s="159">
        <f t="shared" si="310"/>
        <v>31</v>
      </c>
      <c r="CN68" s="121">
        <f t="shared" si="324"/>
        <v>109551</v>
      </c>
      <c r="CO68" s="121">
        <f t="shared" si="324"/>
        <v>0</v>
      </c>
      <c r="CP68" s="121">
        <f t="shared" si="324"/>
        <v>7997223</v>
      </c>
      <c r="CQ68" s="121">
        <f t="shared" si="324"/>
        <v>14898936</v>
      </c>
      <c r="CR68" s="121">
        <f t="shared" si="324"/>
        <v>7186575</v>
      </c>
      <c r="CS68" s="121">
        <f t="shared" si="324"/>
        <v>7211043</v>
      </c>
      <c r="CT68" s="121">
        <f t="shared" si="324"/>
        <v>171229968</v>
      </c>
      <c r="CU68" s="121">
        <f t="shared" si="324"/>
        <v>222956604</v>
      </c>
      <c r="CV68" s="121">
        <f t="shared" si="324"/>
        <v>52891230</v>
      </c>
      <c r="CW68" s="121">
        <f t="shared" si="324"/>
        <v>0</v>
      </c>
      <c r="CX68" s="121">
        <f t="shared" si="324"/>
        <v>381790</v>
      </c>
      <c r="CY68" s="121">
        <f t="shared" si="324"/>
        <v>15765087</v>
      </c>
      <c r="CZ68" s="121">
        <f t="shared" si="324"/>
        <v>10644900</v>
      </c>
      <c r="DA68" s="121">
        <f t="shared" si="324"/>
        <v>1654026</v>
      </c>
      <c r="DB68" s="121">
        <f t="shared" si="324"/>
        <v>21196224</v>
      </c>
      <c r="DC68" s="121">
        <f t="shared" si="324"/>
        <v>0</v>
      </c>
      <c r="DD68" s="160"/>
    </row>
    <row r="69" spans="1:108" x14ac:dyDescent="0.2">
      <c r="A69" s="118" t="str">
        <f t="shared" si="277"/>
        <v>2018-19JANUARYY62</v>
      </c>
      <c r="B69" s="94" t="str">
        <f t="shared" si="278"/>
        <v>2018-19</v>
      </c>
      <c r="C69" s="35" t="s">
        <v>783</v>
      </c>
      <c r="D69" s="119" t="str">
        <f t="shared" ref="D69:E69" si="331">D68</f>
        <v>Y62</v>
      </c>
      <c r="E69" s="119" t="str">
        <f t="shared" si="331"/>
        <v>North West</v>
      </c>
      <c r="F69" s="119" t="str">
        <f t="shared" si="259"/>
        <v>Y62</v>
      </c>
      <c r="H69" s="120">
        <f t="shared" si="260"/>
        <v>133555</v>
      </c>
      <c r="I69" s="120">
        <f t="shared" si="260"/>
        <v>107917</v>
      </c>
      <c r="J69" s="120">
        <f t="shared" si="260"/>
        <v>849948</v>
      </c>
      <c r="K69" s="117">
        <f t="shared" si="279"/>
        <v>8</v>
      </c>
      <c r="L69" s="120">
        <f t="shared" si="280"/>
        <v>1</v>
      </c>
      <c r="M69" s="120">
        <f t="shared" si="281"/>
        <v>58</v>
      </c>
      <c r="N69" s="120">
        <f t="shared" si="282"/>
        <v>117</v>
      </c>
      <c r="O69" s="120">
        <f t="shared" si="320"/>
        <v>100886</v>
      </c>
      <c r="P69" s="120">
        <f t="shared" si="320"/>
        <v>9571</v>
      </c>
      <c r="Q69" s="120">
        <f t="shared" si="320"/>
        <v>6835</v>
      </c>
      <c r="R69" s="120">
        <f t="shared" si="320"/>
        <v>53757</v>
      </c>
      <c r="S69" s="120">
        <f t="shared" si="320"/>
        <v>20506</v>
      </c>
      <c r="T69" s="120">
        <f t="shared" si="320"/>
        <v>3992</v>
      </c>
      <c r="U69" s="120">
        <f t="shared" si="320"/>
        <v>4505629</v>
      </c>
      <c r="V69" s="120">
        <f t="shared" si="283"/>
        <v>471</v>
      </c>
      <c r="W69" s="120">
        <f t="shared" si="284"/>
        <v>786</v>
      </c>
      <c r="X69" s="120">
        <f t="shared" si="262"/>
        <v>4491830</v>
      </c>
      <c r="Y69" s="120">
        <f t="shared" si="285"/>
        <v>657</v>
      </c>
      <c r="Z69" s="120">
        <f t="shared" si="286"/>
        <v>1116</v>
      </c>
      <c r="AA69" s="120">
        <f t="shared" si="263"/>
        <v>85150552</v>
      </c>
      <c r="AB69" s="120">
        <f t="shared" si="287"/>
        <v>1584</v>
      </c>
      <c r="AC69" s="120">
        <f t="shared" si="288"/>
        <v>3418</v>
      </c>
      <c r="AD69" s="120">
        <f t="shared" si="264"/>
        <v>95475512</v>
      </c>
      <c r="AE69" s="120">
        <f t="shared" si="289"/>
        <v>4656</v>
      </c>
      <c r="AF69" s="120">
        <f t="shared" si="290"/>
        <v>11047</v>
      </c>
      <c r="AG69" s="120">
        <f t="shared" si="265"/>
        <v>24385765</v>
      </c>
      <c r="AH69" s="120">
        <f t="shared" si="291"/>
        <v>6109</v>
      </c>
      <c r="AI69" s="120">
        <f t="shared" si="292"/>
        <v>13166</v>
      </c>
      <c r="AJ69" s="120">
        <f t="shared" si="321"/>
        <v>7642</v>
      </c>
      <c r="AK69" s="120">
        <f t="shared" si="321"/>
        <v>526</v>
      </c>
      <c r="AL69" s="120">
        <f t="shared" si="321"/>
        <v>4613</v>
      </c>
      <c r="AM69" s="120">
        <f t="shared" si="321"/>
        <v>6103</v>
      </c>
      <c r="AN69" s="120">
        <f t="shared" si="321"/>
        <v>334</v>
      </c>
      <c r="AO69" s="120">
        <f t="shared" si="321"/>
        <v>2169</v>
      </c>
      <c r="AP69" s="120">
        <f t="shared" si="321"/>
        <v>0</v>
      </c>
      <c r="AQ69" s="120">
        <f t="shared" si="321"/>
        <v>61819</v>
      </c>
      <c r="AR69" s="120">
        <f t="shared" si="321"/>
        <v>5774</v>
      </c>
      <c r="AS69" s="120">
        <f t="shared" si="321"/>
        <v>25651</v>
      </c>
      <c r="AT69" s="120">
        <f t="shared" si="322"/>
        <v>93244</v>
      </c>
      <c r="AU69" s="120">
        <f t="shared" si="322"/>
        <v>20152</v>
      </c>
      <c r="AV69" s="120">
        <f t="shared" si="322"/>
        <v>15991</v>
      </c>
      <c r="AW69" s="120">
        <f t="shared" si="322"/>
        <v>14176</v>
      </c>
      <c r="AX69" s="120">
        <f t="shared" si="322"/>
        <v>11427</v>
      </c>
      <c r="AY69" s="120">
        <f t="shared" si="322"/>
        <v>68468</v>
      </c>
      <c r="AZ69" s="120">
        <f t="shared" si="322"/>
        <v>57347</v>
      </c>
      <c r="BA69" s="120">
        <f t="shared" si="322"/>
        <v>28380</v>
      </c>
      <c r="BB69" s="120">
        <f t="shared" si="322"/>
        <v>21808</v>
      </c>
      <c r="BC69" s="120">
        <f t="shared" si="322"/>
        <v>5001</v>
      </c>
      <c r="BD69" s="120">
        <f t="shared" si="322"/>
        <v>4257</v>
      </c>
      <c r="BE69" s="117">
        <f t="shared" si="322"/>
        <v>0</v>
      </c>
      <c r="BF69" s="117">
        <f t="shared" si="322"/>
        <v>0</v>
      </c>
      <c r="BG69" s="117" t="str">
        <f t="shared" si="293"/>
        <v>-</v>
      </c>
      <c r="BH69" s="117" t="str">
        <f t="shared" si="294"/>
        <v>-</v>
      </c>
      <c r="BI69" s="117">
        <f t="shared" si="268"/>
        <v>5423</v>
      </c>
      <c r="BJ69" s="117">
        <f t="shared" si="268"/>
        <v>186243</v>
      </c>
      <c r="BK69" s="117">
        <f t="shared" si="295"/>
        <v>34</v>
      </c>
      <c r="BL69" s="117">
        <f t="shared" si="296"/>
        <v>67</v>
      </c>
      <c r="BM69" s="117">
        <f t="shared" si="323"/>
        <v>564</v>
      </c>
      <c r="BN69" s="117">
        <f t="shared" si="323"/>
        <v>1645</v>
      </c>
      <c r="BO69" s="117">
        <f t="shared" si="323"/>
        <v>1080</v>
      </c>
      <c r="BP69" s="117">
        <f t="shared" si="323"/>
        <v>59</v>
      </c>
      <c r="BQ69" s="117">
        <f t="shared" si="323"/>
        <v>1389</v>
      </c>
      <c r="BR69" s="117">
        <f t="shared" si="323"/>
        <v>7901209</v>
      </c>
      <c r="BS69" s="117">
        <f t="shared" si="297"/>
        <v>4803</v>
      </c>
      <c r="BT69" s="117">
        <f t="shared" si="298"/>
        <v>10187</v>
      </c>
      <c r="BU69" s="117">
        <f t="shared" si="270"/>
        <v>5442910</v>
      </c>
      <c r="BV69" s="117">
        <f t="shared" si="299"/>
        <v>5040</v>
      </c>
      <c r="BW69" s="117">
        <f t="shared" si="300"/>
        <v>10830</v>
      </c>
      <c r="BX69" s="117">
        <f t="shared" si="271"/>
        <v>497542</v>
      </c>
      <c r="BY69" s="117">
        <f t="shared" si="301"/>
        <v>8433</v>
      </c>
      <c r="BZ69" s="117">
        <f t="shared" si="302"/>
        <v>18391</v>
      </c>
      <c r="CA69" s="117">
        <f t="shared" si="272"/>
        <v>9766075</v>
      </c>
      <c r="CB69" s="117">
        <f t="shared" si="303"/>
        <v>7031</v>
      </c>
      <c r="CC69" s="121">
        <f t="shared" si="304"/>
        <v>14501</v>
      </c>
      <c r="CD69" s="121">
        <f t="shared" si="273"/>
        <v>0</v>
      </c>
      <c r="CE69" s="121">
        <f t="shared" si="273"/>
        <v>0</v>
      </c>
      <c r="CF69" s="117" t="str">
        <f t="shared" si="305"/>
        <v>-</v>
      </c>
      <c r="CG69" s="117" t="str">
        <f t="shared" si="306"/>
        <v>-</v>
      </c>
      <c r="CH69" s="121">
        <f t="shared" si="274"/>
        <v>0</v>
      </c>
      <c r="CI69" s="120">
        <f t="shared" si="307"/>
        <v>0</v>
      </c>
      <c r="CJ69" s="121">
        <f t="shared" si="275"/>
        <v>1</v>
      </c>
      <c r="CK69" s="157">
        <f t="shared" si="308"/>
        <v>2019</v>
      </c>
      <c r="CL69" s="158">
        <f t="shared" si="309"/>
        <v>43466</v>
      </c>
      <c r="CM69" s="159">
        <f t="shared" si="310"/>
        <v>31</v>
      </c>
      <c r="CN69" s="121">
        <f t="shared" si="324"/>
        <v>107917</v>
      </c>
      <c r="CO69" s="121">
        <f t="shared" si="324"/>
        <v>0</v>
      </c>
      <c r="CP69" s="121">
        <f t="shared" si="324"/>
        <v>6259186</v>
      </c>
      <c r="CQ69" s="121">
        <f t="shared" si="324"/>
        <v>12626289</v>
      </c>
      <c r="CR69" s="121">
        <f t="shared" si="324"/>
        <v>7522806</v>
      </c>
      <c r="CS69" s="121">
        <f t="shared" si="324"/>
        <v>7627860</v>
      </c>
      <c r="CT69" s="121">
        <f t="shared" si="324"/>
        <v>183741426</v>
      </c>
      <c r="CU69" s="121">
        <f t="shared" si="324"/>
        <v>226529782</v>
      </c>
      <c r="CV69" s="121">
        <f t="shared" si="324"/>
        <v>52558672</v>
      </c>
      <c r="CW69" s="121">
        <f t="shared" si="324"/>
        <v>0</v>
      </c>
      <c r="CX69" s="121">
        <f t="shared" si="324"/>
        <v>363341</v>
      </c>
      <c r="CY69" s="121">
        <f t="shared" si="324"/>
        <v>16757615</v>
      </c>
      <c r="CZ69" s="121">
        <f t="shared" si="324"/>
        <v>11696400</v>
      </c>
      <c r="DA69" s="121">
        <f t="shared" si="324"/>
        <v>1085069</v>
      </c>
      <c r="DB69" s="121">
        <f t="shared" si="324"/>
        <v>20141889</v>
      </c>
      <c r="DC69" s="121">
        <f t="shared" si="324"/>
        <v>0</v>
      </c>
      <c r="DD69" s="160"/>
    </row>
    <row r="70" spans="1:108" x14ac:dyDescent="0.2">
      <c r="A70" s="118" t="str">
        <f t="shared" si="277"/>
        <v>2018-19FEBRUARYY62</v>
      </c>
      <c r="B70" s="94" t="str">
        <f t="shared" si="278"/>
        <v>2018-19</v>
      </c>
      <c r="C70" s="35" t="s">
        <v>787</v>
      </c>
      <c r="D70" s="119" t="str">
        <f t="shared" ref="D70:E70" si="332">D69</f>
        <v>Y62</v>
      </c>
      <c r="E70" s="119" t="str">
        <f t="shared" si="332"/>
        <v>North West</v>
      </c>
      <c r="F70" s="119" t="str">
        <f t="shared" si="259"/>
        <v>Y62</v>
      </c>
      <c r="H70" s="120">
        <f t="shared" si="260"/>
        <v>119275</v>
      </c>
      <c r="I70" s="120">
        <f t="shared" si="260"/>
        <v>95828</v>
      </c>
      <c r="J70" s="120">
        <f t="shared" si="260"/>
        <v>1088632</v>
      </c>
      <c r="K70" s="117">
        <f t="shared" si="279"/>
        <v>11</v>
      </c>
      <c r="L70" s="120">
        <f t="shared" si="280"/>
        <v>1</v>
      </c>
      <c r="M70" s="120">
        <f t="shared" si="281"/>
        <v>74</v>
      </c>
      <c r="N70" s="120">
        <f t="shared" si="282"/>
        <v>127</v>
      </c>
      <c r="O70" s="120">
        <f t="shared" si="320"/>
        <v>89472</v>
      </c>
      <c r="P70" s="120">
        <f t="shared" si="320"/>
        <v>8763</v>
      </c>
      <c r="Q70" s="120">
        <f t="shared" si="320"/>
        <v>6281</v>
      </c>
      <c r="R70" s="120">
        <f t="shared" si="320"/>
        <v>47234</v>
      </c>
      <c r="S70" s="120">
        <f t="shared" si="320"/>
        <v>18713</v>
      </c>
      <c r="T70" s="120">
        <f t="shared" si="320"/>
        <v>3594</v>
      </c>
      <c r="U70" s="120">
        <f t="shared" si="320"/>
        <v>4217767</v>
      </c>
      <c r="V70" s="120">
        <f t="shared" si="283"/>
        <v>481</v>
      </c>
      <c r="W70" s="120">
        <f t="shared" si="284"/>
        <v>809</v>
      </c>
      <c r="X70" s="120">
        <f t="shared" si="262"/>
        <v>4153772</v>
      </c>
      <c r="Y70" s="120">
        <f t="shared" si="285"/>
        <v>661</v>
      </c>
      <c r="Z70" s="120">
        <f t="shared" si="286"/>
        <v>1115</v>
      </c>
      <c r="AA70" s="120">
        <f t="shared" si="263"/>
        <v>76540749</v>
      </c>
      <c r="AB70" s="120">
        <f t="shared" si="287"/>
        <v>1620</v>
      </c>
      <c r="AC70" s="120">
        <f t="shared" si="288"/>
        <v>3479</v>
      </c>
      <c r="AD70" s="120">
        <f t="shared" si="264"/>
        <v>87852230</v>
      </c>
      <c r="AE70" s="120">
        <f t="shared" si="289"/>
        <v>4695</v>
      </c>
      <c r="AF70" s="120">
        <f t="shared" si="290"/>
        <v>11033</v>
      </c>
      <c r="AG70" s="120">
        <f t="shared" si="265"/>
        <v>22316852</v>
      </c>
      <c r="AH70" s="120">
        <f t="shared" si="291"/>
        <v>6209</v>
      </c>
      <c r="AI70" s="120">
        <f t="shared" si="292"/>
        <v>12683</v>
      </c>
      <c r="AJ70" s="120">
        <f t="shared" si="321"/>
        <v>6382</v>
      </c>
      <c r="AK70" s="120">
        <f t="shared" si="321"/>
        <v>515</v>
      </c>
      <c r="AL70" s="120">
        <f t="shared" si="321"/>
        <v>3757</v>
      </c>
      <c r="AM70" s="120">
        <f t="shared" si="321"/>
        <v>5450</v>
      </c>
      <c r="AN70" s="120">
        <f t="shared" si="321"/>
        <v>254</v>
      </c>
      <c r="AO70" s="120">
        <f t="shared" si="321"/>
        <v>1856</v>
      </c>
      <c r="AP70" s="120">
        <f t="shared" si="321"/>
        <v>0</v>
      </c>
      <c r="AQ70" s="120">
        <f t="shared" si="321"/>
        <v>54402</v>
      </c>
      <c r="AR70" s="120">
        <f t="shared" si="321"/>
        <v>5394</v>
      </c>
      <c r="AS70" s="120">
        <f t="shared" si="321"/>
        <v>23294</v>
      </c>
      <c r="AT70" s="120">
        <f t="shared" si="322"/>
        <v>83090</v>
      </c>
      <c r="AU70" s="120">
        <f t="shared" si="322"/>
        <v>18023</v>
      </c>
      <c r="AV70" s="120">
        <f t="shared" si="322"/>
        <v>14401</v>
      </c>
      <c r="AW70" s="120">
        <f t="shared" si="322"/>
        <v>12786</v>
      </c>
      <c r="AX70" s="120">
        <f t="shared" si="322"/>
        <v>10368</v>
      </c>
      <c r="AY70" s="120">
        <f t="shared" si="322"/>
        <v>59985</v>
      </c>
      <c r="AZ70" s="120">
        <f t="shared" si="322"/>
        <v>50398</v>
      </c>
      <c r="BA70" s="120">
        <f t="shared" si="322"/>
        <v>25953</v>
      </c>
      <c r="BB70" s="120">
        <f t="shared" si="322"/>
        <v>19971</v>
      </c>
      <c r="BC70" s="120">
        <f t="shared" si="322"/>
        <v>4508</v>
      </c>
      <c r="BD70" s="120">
        <f t="shared" si="322"/>
        <v>3850</v>
      </c>
      <c r="BE70" s="117">
        <f t="shared" si="322"/>
        <v>0</v>
      </c>
      <c r="BF70" s="117">
        <f t="shared" si="322"/>
        <v>0</v>
      </c>
      <c r="BG70" s="117" t="str">
        <f t="shared" si="293"/>
        <v>-</v>
      </c>
      <c r="BH70" s="117" t="str">
        <f t="shared" si="294"/>
        <v>-</v>
      </c>
      <c r="BI70" s="117">
        <f t="shared" si="268"/>
        <v>4832</v>
      </c>
      <c r="BJ70" s="117">
        <f t="shared" si="268"/>
        <v>181745</v>
      </c>
      <c r="BK70" s="117">
        <f t="shared" si="295"/>
        <v>38</v>
      </c>
      <c r="BL70" s="117">
        <f t="shared" si="296"/>
        <v>79</v>
      </c>
      <c r="BM70" s="117">
        <f t="shared" si="323"/>
        <v>1603</v>
      </c>
      <c r="BN70" s="117">
        <f t="shared" si="323"/>
        <v>1187</v>
      </c>
      <c r="BO70" s="117">
        <f t="shared" si="323"/>
        <v>746</v>
      </c>
      <c r="BP70" s="117">
        <f t="shared" si="323"/>
        <v>27</v>
      </c>
      <c r="BQ70" s="117">
        <f t="shared" si="323"/>
        <v>610</v>
      </c>
      <c r="BR70" s="117">
        <f t="shared" si="323"/>
        <v>5400690</v>
      </c>
      <c r="BS70" s="117">
        <f t="shared" si="297"/>
        <v>4550</v>
      </c>
      <c r="BT70" s="117">
        <f t="shared" si="298"/>
        <v>9953</v>
      </c>
      <c r="BU70" s="117">
        <f t="shared" si="270"/>
        <v>3649765</v>
      </c>
      <c r="BV70" s="117">
        <f t="shared" si="299"/>
        <v>4892</v>
      </c>
      <c r="BW70" s="117">
        <f t="shared" si="300"/>
        <v>10835</v>
      </c>
      <c r="BX70" s="117">
        <f t="shared" si="271"/>
        <v>175217</v>
      </c>
      <c r="BY70" s="117">
        <f t="shared" si="301"/>
        <v>6490</v>
      </c>
      <c r="BZ70" s="117">
        <f t="shared" si="302"/>
        <v>15235</v>
      </c>
      <c r="CA70" s="117">
        <f t="shared" si="272"/>
        <v>4094502</v>
      </c>
      <c r="CB70" s="117">
        <f t="shared" si="303"/>
        <v>6712</v>
      </c>
      <c r="CC70" s="121">
        <f t="shared" si="304"/>
        <v>14603</v>
      </c>
      <c r="CD70" s="121">
        <f t="shared" si="273"/>
        <v>0</v>
      </c>
      <c r="CE70" s="121">
        <f t="shared" si="273"/>
        <v>0</v>
      </c>
      <c r="CF70" s="117" t="str">
        <f t="shared" si="305"/>
        <v>-</v>
      </c>
      <c r="CG70" s="117" t="str">
        <f t="shared" si="306"/>
        <v>-</v>
      </c>
      <c r="CH70" s="121">
        <f t="shared" si="274"/>
        <v>0</v>
      </c>
      <c r="CI70" s="120">
        <f t="shared" si="307"/>
        <v>0</v>
      </c>
      <c r="CJ70" s="121">
        <f t="shared" si="275"/>
        <v>2</v>
      </c>
      <c r="CK70" s="157">
        <f t="shared" si="308"/>
        <v>2019</v>
      </c>
      <c r="CL70" s="158">
        <f t="shared" si="309"/>
        <v>43497</v>
      </c>
      <c r="CM70" s="159">
        <f t="shared" si="310"/>
        <v>28</v>
      </c>
      <c r="CN70" s="121">
        <f t="shared" si="324"/>
        <v>95828</v>
      </c>
      <c r="CO70" s="121">
        <f t="shared" si="324"/>
        <v>0</v>
      </c>
      <c r="CP70" s="121">
        <f t="shared" si="324"/>
        <v>7091272</v>
      </c>
      <c r="CQ70" s="121">
        <f t="shared" si="324"/>
        <v>12170156</v>
      </c>
      <c r="CR70" s="121">
        <f t="shared" si="324"/>
        <v>7089267</v>
      </c>
      <c r="CS70" s="121">
        <f t="shared" si="324"/>
        <v>7003315</v>
      </c>
      <c r="CT70" s="121">
        <f t="shared" si="324"/>
        <v>164327086</v>
      </c>
      <c r="CU70" s="121">
        <f t="shared" si="324"/>
        <v>206460529</v>
      </c>
      <c r="CV70" s="121">
        <f t="shared" si="324"/>
        <v>45582702</v>
      </c>
      <c r="CW70" s="121">
        <f t="shared" si="324"/>
        <v>0</v>
      </c>
      <c r="CX70" s="121">
        <f t="shared" si="324"/>
        <v>381728</v>
      </c>
      <c r="CY70" s="121">
        <f t="shared" si="324"/>
        <v>11814211</v>
      </c>
      <c r="CZ70" s="121">
        <f t="shared" si="324"/>
        <v>8082910</v>
      </c>
      <c r="DA70" s="121">
        <f t="shared" si="324"/>
        <v>411345</v>
      </c>
      <c r="DB70" s="121">
        <f t="shared" si="324"/>
        <v>8907830</v>
      </c>
      <c r="DC70" s="121">
        <f t="shared" si="324"/>
        <v>0</v>
      </c>
      <c r="DD70" s="160"/>
    </row>
    <row r="71" spans="1:108" x14ac:dyDescent="0.2">
      <c r="A71" s="118" t="str">
        <f t="shared" si="277"/>
        <v>2018-19MARCHY62</v>
      </c>
      <c r="B71" s="94" t="str">
        <f t="shared" si="278"/>
        <v>2018-19</v>
      </c>
      <c r="C71" s="35" t="s">
        <v>788</v>
      </c>
      <c r="D71" s="119" t="str">
        <f t="shared" ref="D71:E73" si="333">D70</f>
        <v>Y62</v>
      </c>
      <c r="E71" s="119" t="str">
        <f t="shared" si="333"/>
        <v>North West</v>
      </c>
      <c r="F71" s="119" t="str">
        <f t="shared" si="259"/>
        <v>Y62</v>
      </c>
      <c r="H71" s="120">
        <f t="shared" si="260"/>
        <v>125183</v>
      </c>
      <c r="I71" s="120">
        <f t="shared" si="260"/>
        <v>100378</v>
      </c>
      <c r="J71" s="120">
        <f t="shared" si="260"/>
        <v>717376</v>
      </c>
      <c r="K71" s="117">
        <f t="shared" si="279"/>
        <v>7</v>
      </c>
      <c r="L71" s="120">
        <f t="shared" si="280"/>
        <v>1</v>
      </c>
      <c r="M71" s="120">
        <f t="shared" si="281"/>
        <v>54</v>
      </c>
      <c r="N71" s="120">
        <f t="shared" si="282"/>
        <v>112</v>
      </c>
      <c r="O71" s="120">
        <f t="shared" si="320"/>
        <v>98958</v>
      </c>
      <c r="P71" s="120">
        <f t="shared" si="320"/>
        <v>9321</v>
      </c>
      <c r="Q71" s="120">
        <f t="shared" si="320"/>
        <v>6685</v>
      </c>
      <c r="R71" s="120">
        <f t="shared" si="320"/>
        <v>51474</v>
      </c>
      <c r="S71" s="120">
        <f t="shared" si="320"/>
        <v>21211</v>
      </c>
      <c r="T71" s="120">
        <f t="shared" si="320"/>
        <v>4288</v>
      </c>
      <c r="U71" s="120">
        <f t="shared" si="320"/>
        <v>4172602</v>
      </c>
      <c r="V71" s="120">
        <f t="shared" si="283"/>
        <v>448</v>
      </c>
      <c r="W71" s="120">
        <f t="shared" si="284"/>
        <v>757</v>
      </c>
      <c r="X71" s="120">
        <f t="shared" si="262"/>
        <v>4057306</v>
      </c>
      <c r="Y71" s="120">
        <f t="shared" si="285"/>
        <v>607</v>
      </c>
      <c r="Z71" s="120">
        <f t="shared" si="286"/>
        <v>1032</v>
      </c>
      <c r="AA71" s="120">
        <f t="shared" si="263"/>
        <v>69336287</v>
      </c>
      <c r="AB71" s="120">
        <f t="shared" si="287"/>
        <v>1347</v>
      </c>
      <c r="AC71" s="120">
        <f t="shared" si="288"/>
        <v>2860</v>
      </c>
      <c r="AD71" s="120">
        <f t="shared" si="264"/>
        <v>78090908</v>
      </c>
      <c r="AE71" s="120">
        <f t="shared" si="289"/>
        <v>3682</v>
      </c>
      <c r="AF71" s="120">
        <f t="shared" si="290"/>
        <v>8790</v>
      </c>
      <c r="AG71" s="120">
        <f t="shared" si="265"/>
        <v>22444259</v>
      </c>
      <c r="AH71" s="120">
        <f t="shared" si="291"/>
        <v>5234</v>
      </c>
      <c r="AI71" s="120">
        <f t="shared" si="292"/>
        <v>10884</v>
      </c>
      <c r="AJ71" s="120">
        <f t="shared" si="321"/>
        <v>7350</v>
      </c>
      <c r="AK71" s="120">
        <f t="shared" si="321"/>
        <v>491</v>
      </c>
      <c r="AL71" s="120">
        <f t="shared" si="321"/>
        <v>4320</v>
      </c>
      <c r="AM71" s="120">
        <f t="shared" si="321"/>
        <v>3944</v>
      </c>
      <c r="AN71" s="120">
        <f t="shared" si="321"/>
        <v>298</v>
      </c>
      <c r="AO71" s="120">
        <f t="shared" si="321"/>
        <v>2241</v>
      </c>
      <c r="AP71" s="120">
        <f t="shared" si="321"/>
        <v>0</v>
      </c>
      <c r="AQ71" s="120">
        <f t="shared" si="321"/>
        <v>59494</v>
      </c>
      <c r="AR71" s="120">
        <f t="shared" si="321"/>
        <v>6177</v>
      </c>
      <c r="AS71" s="120">
        <f t="shared" si="321"/>
        <v>25937</v>
      </c>
      <c r="AT71" s="120">
        <f t="shared" si="322"/>
        <v>91608</v>
      </c>
      <c r="AU71" s="120">
        <f t="shared" si="322"/>
        <v>19365</v>
      </c>
      <c r="AV71" s="120">
        <f t="shared" si="322"/>
        <v>15500</v>
      </c>
      <c r="AW71" s="120">
        <f t="shared" si="322"/>
        <v>13722</v>
      </c>
      <c r="AX71" s="120">
        <f t="shared" si="322"/>
        <v>11156</v>
      </c>
      <c r="AY71" s="120">
        <f t="shared" si="322"/>
        <v>65301</v>
      </c>
      <c r="AZ71" s="120">
        <f t="shared" si="322"/>
        <v>54985</v>
      </c>
      <c r="BA71" s="120">
        <f t="shared" si="322"/>
        <v>29430</v>
      </c>
      <c r="BB71" s="120">
        <f t="shared" si="322"/>
        <v>22580</v>
      </c>
      <c r="BC71" s="120">
        <f t="shared" si="322"/>
        <v>5334</v>
      </c>
      <c r="BD71" s="120">
        <f t="shared" si="322"/>
        <v>4605</v>
      </c>
      <c r="BE71" s="117">
        <f t="shared" si="322"/>
        <v>0</v>
      </c>
      <c r="BF71" s="117">
        <f t="shared" si="322"/>
        <v>0</v>
      </c>
      <c r="BG71" s="117" t="str">
        <f t="shared" si="293"/>
        <v>-</v>
      </c>
      <c r="BH71" s="117" t="str">
        <f t="shared" si="294"/>
        <v>-</v>
      </c>
      <c r="BI71" s="117">
        <f t="shared" si="268"/>
        <v>5182</v>
      </c>
      <c r="BJ71" s="117">
        <f t="shared" si="268"/>
        <v>173438</v>
      </c>
      <c r="BK71" s="117">
        <f t="shared" si="295"/>
        <v>33</v>
      </c>
      <c r="BL71" s="117">
        <f t="shared" si="296"/>
        <v>65</v>
      </c>
      <c r="BM71" s="117">
        <f t="shared" si="323"/>
        <v>1969</v>
      </c>
      <c r="BN71" s="117">
        <f t="shared" si="323"/>
        <v>1317</v>
      </c>
      <c r="BO71" s="117">
        <f t="shared" si="323"/>
        <v>790</v>
      </c>
      <c r="BP71" s="117">
        <f t="shared" si="323"/>
        <v>43</v>
      </c>
      <c r="BQ71" s="117">
        <f t="shared" si="323"/>
        <v>587</v>
      </c>
      <c r="BR71" s="117">
        <f t="shared" si="323"/>
        <v>5248689</v>
      </c>
      <c r="BS71" s="117">
        <f t="shared" si="297"/>
        <v>3985</v>
      </c>
      <c r="BT71" s="117">
        <f t="shared" si="298"/>
        <v>9046</v>
      </c>
      <c r="BU71" s="117">
        <f t="shared" si="270"/>
        <v>3062952</v>
      </c>
      <c r="BV71" s="117">
        <f t="shared" si="299"/>
        <v>3877</v>
      </c>
      <c r="BW71" s="117">
        <f t="shared" si="300"/>
        <v>8448</v>
      </c>
      <c r="BX71" s="117">
        <f t="shared" si="271"/>
        <v>287031</v>
      </c>
      <c r="BY71" s="117">
        <f t="shared" si="301"/>
        <v>6675</v>
      </c>
      <c r="BZ71" s="117">
        <f t="shared" si="302"/>
        <v>11808</v>
      </c>
      <c r="CA71" s="117">
        <f t="shared" si="272"/>
        <v>3378093</v>
      </c>
      <c r="CB71" s="117">
        <f t="shared" si="303"/>
        <v>5755</v>
      </c>
      <c r="CC71" s="121">
        <f t="shared" si="304"/>
        <v>11829</v>
      </c>
      <c r="CD71" s="121">
        <f t="shared" si="273"/>
        <v>0</v>
      </c>
      <c r="CE71" s="121">
        <f t="shared" si="273"/>
        <v>0</v>
      </c>
      <c r="CF71" s="117" t="str">
        <f t="shared" si="305"/>
        <v>-</v>
      </c>
      <c r="CG71" s="117" t="str">
        <f t="shared" si="306"/>
        <v>-</v>
      </c>
      <c r="CH71" s="121">
        <f t="shared" si="274"/>
        <v>0</v>
      </c>
      <c r="CI71" s="120">
        <f t="shared" si="307"/>
        <v>0</v>
      </c>
      <c r="CJ71" s="121">
        <f t="shared" si="275"/>
        <v>3</v>
      </c>
      <c r="CK71" s="157">
        <f t="shared" si="308"/>
        <v>2019</v>
      </c>
      <c r="CL71" s="158">
        <f t="shared" si="309"/>
        <v>43525</v>
      </c>
      <c r="CM71" s="159">
        <f t="shared" si="310"/>
        <v>31</v>
      </c>
      <c r="CN71" s="121">
        <f t="shared" si="324"/>
        <v>100378</v>
      </c>
      <c r="CO71" s="121">
        <f t="shared" si="324"/>
        <v>0</v>
      </c>
      <c r="CP71" s="121">
        <f t="shared" si="324"/>
        <v>5420412</v>
      </c>
      <c r="CQ71" s="121">
        <f t="shared" si="324"/>
        <v>11242336</v>
      </c>
      <c r="CR71" s="121">
        <f t="shared" si="324"/>
        <v>7055997</v>
      </c>
      <c r="CS71" s="121">
        <f t="shared" si="324"/>
        <v>6898920</v>
      </c>
      <c r="CT71" s="121">
        <f t="shared" si="324"/>
        <v>147215640</v>
      </c>
      <c r="CU71" s="121">
        <f t="shared" si="324"/>
        <v>186444690</v>
      </c>
      <c r="CV71" s="121">
        <f t="shared" si="324"/>
        <v>46670592</v>
      </c>
      <c r="CW71" s="121">
        <f t="shared" si="324"/>
        <v>0</v>
      </c>
      <c r="CX71" s="121">
        <f t="shared" si="324"/>
        <v>336830</v>
      </c>
      <c r="CY71" s="121">
        <f t="shared" si="324"/>
        <v>11913582</v>
      </c>
      <c r="CZ71" s="121">
        <f t="shared" si="324"/>
        <v>6673920</v>
      </c>
      <c r="DA71" s="121">
        <f t="shared" si="324"/>
        <v>507744</v>
      </c>
      <c r="DB71" s="121">
        <f t="shared" si="324"/>
        <v>6943623</v>
      </c>
      <c r="DC71" s="121">
        <f t="shared" si="324"/>
        <v>0</v>
      </c>
      <c r="DD71" s="160"/>
    </row>
    <row r="72" spans="1:108" x14ac:dyDescent="0.2">
      <c r="A72" s="118" t="str">
        <f t="shared" ref="A72" si="334">B72&amp;C72&amp;D72</f>
        <v>2019-20APRILY62</v>
      </c>
      <c r="B72" s="94" t="str">
        <f t="shared" si="278"/>
        <v>2019-20</v>
      </c>
      <c r="C72" s="35" t="s">
        <v>790</v>
      </c>
      <c r="D72" s="119" t="str">
        <f t="shared" si="333"/>
        <v>Y62</v>
      </c>
      <c r="E72" s="119" t="str">
        <f t="shared" si="333"/>
        <v>North West</v>
      </c>
      <c r="F72" s="119" t="str">
        <f t="shared" ref="F72" si="335">D72</f>
        <v>Y62</v>
      </c>
      <c r="H72" s="120">
        <f t="shared" si="260"/>
        <v>126070</v>
      </c>
      <c r="I72" s="120">
        <f t="shared" si="260"/>
        <v>100133</v>
      </c>
      <c r="J72" s="120">
        <f t="shared" si="260"/>
        <v>967044</v>
      </c>
      <c r="K72" s="117">
        <f t="shared" si="279"/>
        <v>10</v>
      </c>
      <c r="L72" s="120">
        <f t="shared" si="280"/>
        <v>1</v>
      </c>
      <c r="M72" s="120">
        <f t="shared" si="281"/>
        <v>73</v>
      </c>
      <c r="N72" s="120">
        <f t="shared" si="282"/>
        <v>141</v>
      </c>
      <c r="O72" s="120">
        <f t="shared" si="320"/>
        <v>98819</v>
      </c>
      <c r="P72" s="120">
        <f t="shared" si="320"/>
        <v>9359</v>
      </c>
      <c r="Q72" s="120">
        <f t="shared" si="320"/>
        <v>6598</v>
      </c>
      <c r="R72" s="120">
        <f t="shared" si="320"/>
        <v>51557</v>
      </c>
      <c r="S72" s="120">
        <f t="shared" si="320"/>
        <v>20043</v>
      </c>
      <c r="T72" s="120">
        <f t="shared" si="320"/>
        <v>4198</v>
      </c>
      <c r="U72" s="120">
        <f t="shared" si="320"/>
        <v>4199470</v>
      </c>
      <c r="V72" s="120">
        <f t="shared" si="283"/>
        <v>449</v>
      </c>
      <c r="W72" s="120">
        <f t="shared" si="284"/>
        <v>757</v>
      </c>
      <c r="X72" s="120">
        <f t="shared" si="262"/>
        <v>4092437</v>
      </c>
      <c r="Y72" s="120">
        <f t="shared" si="285"/>
        <v>620</v>
      </c>
      <c r="Z72" s="120">
        <f t="shared" si="286"/>
        <v>1052</v>
      </c>
      <c r="AA72" s="120">
        <f t="shared" si="263"/>
        <v>72237645</v>
      </c>
      <c r="AB72" s="120">
        <f t="shared" si="287"/>
        <v>1401</v>
      </c>
      <c r="AC72" s="120">
        <f t="shared" si="288"/>
        <v>2985</v>
      </c>
      <c r="AD72" s="120">
        <f t="shared" si="264"/>
        <v>79161614</v>
      </c>
      <c r="AE72" s="120">
        <f t="shared" si="289"/>
        <v>3950</v>
      </c>
      <c r="AF72" s="120">
        <f t="shared" si="290"/>
        <v>9428</v>
      </c>
      <c r="AG72" s="120">
        <f t="shared" si="265"/>
        <v>21046235</v>
      </c>
      <c r="AH72" s="120">
        <f t="shared" si="291"/>
        <v>5013</v>
      </c>
      <c r="AI72" s="120">
        <f t="shared" si="292"/>
        <v>10541</v>
      </c>
      <c r="AJ72" s="120">
        <f t="shared" si="321"/>
        <v>8121</v>
      </c>
      <c r="AK72" s="120">
        <f t="shared" si="321"/>
        <v>474</v>
      </c>
      <c r="AL72" s="120">
        <f t="shared" si="321"/>
        <v>5103</v>
      </c>
      <c r="AM72" s="120">
        <f t="shared" si="321"/>
        <v>0</v>
      </c>
      <c r="AN72" s="120">
        <f t="shared" si="321"/>
        <v>255</v>
      </c>
      <c r="AO72" s="120">
        <f t="shared" si="321"/>
        <v>2289</v>
      </c>
      <c r="AP72" s="120">
        <f t="shared" si="321"/>
        <v>0</v>
      </c>
      <c r="AQ72" s="120">
        <f t="shared" si="321"/>
        <v>58306</v>
      </c>
      <c r="AR72" s="120">
        <f t="shared" si="321"/>
        <v>6149</v>
      </c>
      <c r="AS72" s="120">
        <f t="shared" si="321"/>
        <v>26243</v>
      </c>
      <c r="AT72" s="120">
        <f t="shared" si="322"/>
        <v>90698</v>
      </c>
      <c r="AU72" s="120">
        <f t="shared" si="322"/>
        <v>19390</v>
      </c>
      <c r="AV72" s="120">
        <f t="shared" si="322"/>
        <v>15750</v>
      </c>
      <c r="AW72" s="120">
        <f t="shared" si="322"/>
        <v>13478</v>
      </c>
      <c r="AX72" s="120">
        <f t="shared" si="322"/>
        <v>11125</v>
      </c>
      <c r="AY72" s="120">
        <f t="shared" si="322"/>
        <v>65922</v>
      </c>
      <c r="AZ72" s="120">
        <f t="shared" si="322"/>
        <v>55054</v>
      </c>
      <c r="BA72" s="120">
        <f t="shared" si="322"/>
        <v>27992</v>
      </c>
      <c r="BB72" s="120">
        <f t="shared" si="322"/>
        <v>21392</v>
      </c>
      <c r="BC72" s="120">
        <f t="shared" si="322"/>
        <v>5220</v>
      </c>
      <c r="BD72" s="120">
        <f t="shared" si="322"/>
        <v>4504</v>
      </c>
      <c r="BE72" s="117">
        <f t="shared" si="322"/>
        <v>0</v>
      </c>
      <c r="BF72" s="117">
        <f t="shared" si="322"/>
        <v>0</v>
      </c>
      <c r="BG72" s="117" t="str">
        <f t="shared" si="293"/>
        <v>-</v>
      </c>
      <c r="BH72" s="117" t="str">
        <f t="shared" si="294"/>
        <v>-</v>
      </c>
      <c r="BI72" s="117">
        <f t="shared" si="268"/>
        <v>5115</v>
      </c>
      <c r="BJ72" s="117">
        <f t="shared" si="268"/>
        <v>183593</v>
      </c>
      <c r="BK72" s="117">
        <f t="shared" si="295"/>
        <v>36</v>
      </c>
      <c r="BL72" s="117">
        <f t="shared" si="296"/>
        <v>72</v>
      </c>
      <c r="BM72" s="117">
        <f t="shared" si="323"/>
        <v>2280</v>
      </c>
      <c r="BN72" s="117">
        <f t="shared" si="323"/>
        <v>1269</v>
      </c>
      <c r="BO72" s="117">
        <f t="shared" si="323"/>
        <v>723</v>
      </c>
      <c r="BP72" s="117">
        <f t="shared" si="323"/>
        <v>18</v>
      </c>
      <c r="BQ72" s="117">
        <f t="shared" si="323"/>
        <v>531</v>
      </c>
      <c r="BR72" s="117">
        <f t="shared" si="323"/>
        <v>4655560</v>
      </c>
      <c r="BS72" s="117">
        <f t="shared" si="297"/>
        <v>3669</v>
      </c>
      <c r="BT72" s="117">
        <f t="shared" si="298"/>
        <v>8218</v>
      </c>
      <c r="BU72" s="117">
        <f t="shared" si="270"/>
        <v>2915630</v>
      </c>
      <c r="BV72" s="117">
        <f t="shared" si="299"/>
        <v>4033</v>
      </c>
      <c r="BW72" s="117">
        <f t="shared" si="300"/>
        <v>9326</v>
      </c>
      <c r="BX72" s="117">
        <f t="shared" si="271"/>
        <v>129246</v>
      </c>
      <c r="BY72" s="117">
        <f t="shared" si="301"/>
        <v>7180</v>
      </c>
      <c r="BZ72" s="117">
        <f t="shared" si="302"/>
        <v>15852</v>
      </c>
      <c r="CA72" s="117">
        <f t="shared" si="272"/>
        <v>3067487</v>
      </c>
      <c r="CB72" s="117">
        <f t="shared" si="303"/>
        <v>5777</v>
      </c>
      <c r="CC72" s="121">
        <f t="shared" si="304"/>
        <v>12409</v>
      </c>
      <c r="CD72" s="121">
        <f t="shared" si="273"/>
        <v>74</v>
      </c>
      <c r="CE72" s="121">
        <f t="shared" si="273"/>
        <v>114502</v>
      </c>
      <c r="CF72" s="117">
        <f t="shared" si="305"/>
        <v>1547</v>
      </c>
      <c r="CG72" s="117">
        <f t="shared" si="306"/>
        <v>3262</v>
      </c>
      <c r="CH72" s="121">
        <f t="shared" si="274"/>
        <v>62</v>
      </c>
      <c r="CI72" s="120">
        <f t="shared" si="307"/>
        <v>38</v>
      </c>
      <c r="CJ72" s="121">
        <f t="shared" ref="CJ72" si="336">MONTH(1&amp;C72)</f>
        <v>4</v>
      </c>
      <c r="CK72" s="157">
        <f t="shared" ref="CK72" si="337">LEFT($B72,4)+IF(CJ72&lt;4,1,0)</f>
        <v>2019</v>
      </c>
      <c r="CL72" s="158">
        <f t="shared" ref="CL72" si="338">DATE(LEFT($B72,4)+IF(CJ72&lt;4,1,0),CJ72,1)</f>
        <v>43556</v>
      </c>
      <c r="CM72" s="159">
        <f t="shared" ref="CM72" si="339">DAY(DATE(LEFT($B72,4)+IF(CJ72&lt;4,1,0),$CJ72+1,1)-1)</f>
        <v>30</v>
      </c>
      <c r="CN72" s="121">
        <f t="shared" si="324"/>
        <v>100133</v>
      </c>
      <c r="CO72" s="121">
        <f t="shared" si="324"/>
        <v>3805054</v>
      </c>
      <c r="CP72" s="121">
        <f t="shared" si="324"/>
        <v>7309709</v>
      </c>
      <c r="CQ72" s="121">
        <f t="shared" si="324"/>
        <v>14118753</v>
      </c>
      <c r="CR72" s="121">
        <f t="shared" si="324"/>
        <v>7084763</v>
      </c>
      <c r="CS72" s="121">
        <f t="shared" si="324"/>
        <v>6941096</v>
      </c>
      <c r="CT72" s="121">
        <f t="shared" si="324"/>
        <v>153897645</v>
      </c>
      <c r="CU72" s="121">
        <f t="shared" si="324"/>
        <v>188965404</v>
      </c>
      <c r="CV72" s="121">
        <f t="shared" si="324"/>
        <v>44251118</v>
      </c>
      <c r="CW72" s="121">
        <f t="shared" si="324"/>
        <v>0</v>
      </c>
      <c r="CX72" s="121">
        <f t="shared" si="324"/>
        <v>368280</v>
      </c>
      <c r="CY72" s="121">
        <f t="shared" si="324"/>
        <v>10428642</v>
      </c>
      <c r="CZ72" s="121">
        <f t="shared" si="324"/>
        <v>6742698</v>
      </c>
      <c r="DA72" s="121">
        <f t="shared" si="324"/>
        <v>285336</v>
      </c>
      <c r="DB72" s="121">
        <f t="shared" si="324"/>
        <v>6589179</v>
      </c>
      <c r="DC72" s="121">
        <f t="shared" si="324"/>
        <v>241388</v>
      </c>
      <c r="DD72" s="160"/>
    </row>
    <row r="73" spans="1:108" x14ac:dyDescent="0.2">
      <c r="A73" s="118" t="str">
        <f t="shared" ref="A73" si="340">B73&amp;C73&amp;D73</f>
        <v>2019-20MAYY62</v>
      </c>
      <c r="B73" s="94" t="str">
        <f t="shared" si="278"/>
        <v>2019-20</v>
      </c>
      <c r="C73" s="35" t="s">
        <v>831</v>
      </c>
      <c r="D73" s="119" t="str">
        <f t="shared" si="333"/>
        <v>Y62</v>
      </c>
      <c r="E73" s="119" t="str">
        <f t="shared" si="333"/>
        <v>North West</v>
      </c>
      <c r="F73" s="119" t="str">
        <f t="shared" ref="F73" si="341">D73</f>
        <v>Y62</v>
      </c>
      <c r="H73" s="120">
        <f t="shared" si="260"/>
        <v>110412</v>
      </c>
      <c r="I73" s="120">
        <f t="shared" si="260"/>
        <v>100285</v>
      </c>
      <c r="J73" s="120">
        <f t="shared" si="260"/>
        <v>700370</v>
      </c>
      <c r="K73" s="117">
        <f t="shared" si="279"/>
        <v>7</v>
      </c>
      <c r="L73" s="120">
        <f t="shared" si="280"/>
        <v>1</v>
      </c>
      <c r="M73" s="120">
        <f t="shared" si="281"/>
        <v>51</v>
      </c>
      <c r="N73" s="120">
        <f t="shared" si="282"/>
        <v>110</v>
      </c>
      <c r="O73" s="120">
        <f t="shared" si="320"/>
        <v>100965</v>
      </c>
      <c r="P73" s="120">
        <f t="shared" si="320"/>
        <v>9264</v>
      </c>
      <c r="Q73" s="120">
        <f t="shared" si="320"/>
        <v>6567</v>
      </c>
      <c r="R73" s="120">
        <f t="shared" si="320"/>
        <v>51531</v>
      </c>
      <c r="S73" s="120">
        <f t="shared" si="320"/>
        <v>20991</v>
      </c>
      <c r="T73" s="120">
        <f t="shared" si="320"/>
        <v>4465</v>
      </c>
      <c r="U73" s="120">
        <f t="shared" si="320"/>
        <v>3963522</v>
      </c>
      <c r="V73" s="120">
        <f t="shared" si="283"/>
        <v>428</v>
      </c>
      <c r="W73" s="120">
        <f t="shared" si="284"/>
        <v>719</v>
      </c>
      <c r="X73" s="120">
        <f t="shared" si="262"/>
        <v>3859725</v>
      </c>
      <c r="Y73" s="120">
        <f t="shared" si="285"/>
        <v>588</v>
      </c>
      <c r="Z73" s="120">
        <f t="shared" si="286"/>
        <v>1017</v>
      </c>
      <c r="AA73" s="120">
        <f t="shared" si="263"/>
        <v>64446102</v>
      </c>
      <c r="AB73" s="120">
        <f t="shared" si="287"/>
        <v>1251</v>
      </c>
      <c r="AC73" s="120">
        <f t="shared" si="288"/>
        <v>2617</v>
      </c>
      <c r="AD73" s="120">
        <f t="shared" si="264"/>
        <v>73168496</v>
      </c>
      <c r="AE73" s="120">
        <f t="shared" si="289"/>
        <v>3486</v>
      </c>
      <c r="AF73" s="120">
        <f t="shared" si="290"/>
        <v>8148</v>
      </c>
      <c r="AG73" s="120">
        <f t="shared" si="265"/>
        <v>21677636</v>
      </c>
      <c r="AH73" s="120">
        <f t="shared" si="291"/>
        <v>4855</v>
      </c>
      <c r="AI73" s="120">
        <f t="shared" si="292"/>
        <v>10092</v>
      </c>
      <c r="AJ73" s="120">
        <f t="shared" si="321"/>
        <v>8741</v>
      </c>
      <c r="AK73" s="120">
        <f t="shared" si="321"/>
        <v>531</v>
      </c>
      <c r="AL73" s="120">
        <f t="shared" si="321"/>
        <v>5387</v>
      </c>
      <c r="AM73" s="120">
        <f t="shared" si="321"/>
        <v>6016</v>
      </c>
      <c r="AN73" s="120">
        <f t="shared" si="321"/>
        <v>250</v>
      </c>
      <c r="AO73" s="120">
        <f t="shared" si="321"/>
        <v>2573</v>
      </c>
      <c r="AP73" s="120">
        <f t="shared" si="321"/>
        <v>0</v>
      </c>
      <c r="AQ73" s="120">
        <f t="shared" si="321"/>
        <v>59402</v>
      </c>
      <c r="AR73" s="120">
        <f t="shared" si="321"/>
        <v>6442</v>
      </c>
      <c r="AS73" s="120">
        <f t="shared" si="321"/>
        <v>26380</v>
      </c>
      <c r="AT73" s="120">
        <f t="shared" si="322"/>
        <v>92224</v>
      </c>
      <c r="AU73" s="120">
        <f t="shared" si="322"/>
        <v>18908</v>
      </c>
      <c r="AV73" s="120">
        <f t="shared" si="322"/>
        <v>15466</v>
      </c>
      <c r="AW73" s="120">
        <f t="shared" si="322"/>
        <v>13271</v>
      </c>
      <c r="AX73" s="120">
        <f t="shared" si="322"/>
        <v>11005</v>
      </c>
      <c r="AY73" s="120">
        <f t="shared" si="322"/>
        <v>65090</v>
      </c>
      <c r="AZ73" s="120">
        <f t="shared" si="322"/>
        <v>54948</v>
      </c>
      <c r="BA73" s="120">
        <f t="shared" si="322"/>
        <v>28844</v>
      </c>
      <c r="BB73" s="120">
        <f t="shared" si="322"/>
        <v>22392</v>
      </c>
      <c r="BC73" s="120">
        <f t="shared" si="322"/>
        <v>5613</v>
      </c>
      <c r="BD73" s="120">
        <f t="shared" si="322"/>
        <v>4793</v>
      </c>
      <c r="BE73" s="117">
        <f t="shared" si="322"/>
        <v>0</v>
      </c>
      <c r="BF73" s="117">
        <f t="shared" si="322"/>
        <v>0</v>
      </c>
      <c r="BG73" s="117" t="str">
        <f t="shared" si="293"/>
        <v>-</v>
      </c>
      <c r="BH73" s="117" t="str">
        <f t="shared" si="294"/>
        <v>-</v>
      </c>
      <c r="BI73" s="117">
        <f t="shared" si="268"/>
        <v>5137</v>
      </c>
      <c r="BJ73" s="117">
        <f t="shared" si="268"/>
        <v>171750</v>
      </c>
      <c r="BK73" s="117">
        <f t="shared" si="295"/>
        <v>33</v>
      </c>
      <c r="BL73" s="117">
        <f t="shared" si="296"/>
        <v>64</v>
      </c>
      <c r="BM73" s="117">
        <f t="shared" si="323"/>
        <v>2271</v>
      </c>
      <c r="BN73" s="117">
        <f t="shared" si="323"/>
        <v>1408</v>
      </c>
      <c r="BO73" s="117">
        <f t="shared" si="323"/>
        <v>802</v>
      </c>
      <c r="BP73" s="117">
        <f t="shared" si="323"/>
        <v>23</v>
      </c>
      <c r="BQ73" s="117">
        <f t="shared" si="323"/>
        <v>645</v>
      </c>
      <c r="BR73" s="117">
        <f t="shared" si="323"/>
        <v>4903394</v>
      </c>
      <c r="BS73" s="117">
        <f t="shared" si="297"/>
        <v>3483</v>
      </c>
      <c r="BT73" s="117">
        <f t="shared" si="298"/>
        <v>7819</v>
      </c>
      <c r="BU73" s="117">
        <f t="shared" si="270"/>
        <v>2778978</v>
      </c>
      <c r="BV73" s="117">
        <f t="shared" si="299"/>
        <v>3465</v>
      </c>
      <c r="BW73" s="117">
        <f t="shared" si="300"/>
        <v>7593</v>
      </c>
      <c r="BX73" s="117">
        <f t="shared" si="271"/>
        <v>139864</v>
      </c>
      <c r="BY73" s="117">
        <f t="shared" si="301"/>
        <v>6081</v>
      </c>
      <c r="BZ73" s="117">
        <f t="shared" si="302"/>
        <v>11395</v>
      </c>
      <c r="CA73" s="117">
        <f t="shared" si="272"/>
        <v>3622416</v>
      </c>
      <c r="CB73" s="117">
        <f t="shared" si="303"/>
        <v>5616</v>
      </c>
      <c r="CC73" s="121">
        <f t="shared" si="304"/>
        <v>12578</v>
      </c>
      <c r="CD73" s="121">
        <f t="shared" si="273"/>
        <v>78</v>
      </c>
      <c r="CE73" s="121">
        <f t="shared" si="273"/>
        <v>119892</v>
      </c>
      <c r="CF73" s="117">
        <f t="shared" si="305"/>
        <v>1537</v>
      </c>
      <c r="CG73" s="117">
        <f t="shared" si="306"/>
        <v>3827</v>
      </c>
      <c r="CH73" s="121">
        <f t="shared" si="274"/>
        <v>60</v>
      </c>
      <c r="CI73" s="120">
        <f t="shared" si="307"/>
        <v>21</v>
      </c>
      <c r="CJ73" s="121">
        <f t="shared" ref="CJ73" si="342">MONTH(1&amp;C73)</f>
        <v>5</v>
      </c>
      <c r="CK73" s="157">
        <f t="shared" ref="CK73" si="343">LEFT($B73,4)+IF(CJ73&lt;4,1,0)</f>
        <v>2019</v>
      </c>
      <c r="CL73" s="158">
        <f t="shared" ref="CL73" si="344">DATE(LEFT($B73,4)+IF(CJ73&lt;4,1,0),CJ73,1)</f>
        <v>43586</v>
      </c>
      <c r="CM73" s="159">
        <f t="shared" ref="CM73" si="345">DAY(DATE(LEFT($B73,4)+IF(CJ73&lt;4,1,0),$CJ73+1,1)-1)</f>
        <v>31</v>
      </c>
      <c r="CN73" s="121">
        <f t="shared" si="324"/>
        <v>100285</v>
      </c>
      <c r="CO73" s="121">
        <f t="shared" si="324"/>
        <v>2105985</v>
      </c>
      <c r="CP73" s="121">
        <f t="shared" si="324"/>
        <v>5114535</v>
      </c>
      <c r="CQ73" s="121">
        <f t="shared" si="324"/>
        <v>11031350</v>
      </c>
      <c r="CR73" s="121">
        <f t="shared" si="324"/>
        <v>6660816</v>
      </c>
      <c r="CS73" s="121">
        <f t="shared" si="324"/>
        <v>6678639</v>
      </c>
      <c r="CT73" s="121">
        <f t="shared" si="324"/>
        <v>134856627</v>
      </c>
      <c r="CU73" s="121">
        <f t="shared" si="324"/>
        <v>171034668</v>
      </c>
      <c r="CV73" s="121">
        <f t="shared" si="324"/>
        <v>45060780</v>
      </c>
      <c r="CW73" s="121">
        <f t="shared" si="324"/>
        <v>0</v>
      </c>
      <c r="CX73" s="121">
        <f t="shared" si="324"/>
        <v>328768</v>
      </c>
      <c r="CY73" s="121">
        <f t="shared" si="324"/>
        <v>11009152</v>
      </c>
      <c r="CZ73" s="121">
        <f t="shared" si="324"/>
        <v>6089586</v>
      </c>
      <c r="DA73" s="121">
        <f t="shared" si="324"/>
        <v>262085</v>
      </c>
      <c r="DB73" s="121">
        <f t="shared" si="324"/>
        <v>8112810</v>
      </c>
      <c r="DC73" s="121">
        <f t="shared" si="324"/>
        <v>298506</v>
      </c>
      <c r="DD73" s="160"/>
    </row>
    <row r="74" spans="1:108" x14ac:dyDescent="0.2">
      <c r="A74" s="109"/>
      <c r="H74" s="267"/>
      <c r="I74" s="267"/>
      <c r="J74" s="267"/>
      <c r="K74" s="270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  <c r="CA74" s="270"/>
      <c r="CB74" s="270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272"/>
      <c r="CN74" s="273"/>
      <c r="CO74" s="273"/>
      <c r="CP74" s="273"/>
      <c r="CQ74" s="273"/>
      <c r="CR74" s="273"/>
      <c r="CS74" s="273"/>
      <c r="CT74" s="273"/>
      <c r="CU74" s="273"/>
      <c r="CV74" s="273"/>
      <c r="CW74" s="273"/>
      <c r="CX74" s="273"/>
      <c r="CY74" s="273"/>
      <c r="CZ74" s="273"/>
      <c r="DA74" s="273"/>
      <c r="DB74" s="273"/>
      <c r="DC74" s="273"/>
    </row>
    <row r="75" spans="1:108" x14ac:dyDescent="0.2">
      <c r="A75" s="136" t="str">
        <f>B75&amp;C75&amp;D75</f>
        <v>2017-18AUGUSTY60</v>
      </c>
      <c r="B75" s="130" t="s">
        <v>654</v>
      </c>
      <c r="C75" s="131" t="s">
        <v>655</v>
      </c>
      <c r="D75" s="220" t="str">
        <f>DG10</f>
        <v>Y60</v>
      </c>
      <c r="E75" s="220" t="str">
        <f>DI10</f>
        <v>Midlands</v>
      </c>
      <c r="F75" s="137" t="str">
        <f t="shared" si="132"/>
        <v>Y60</v>
      </c>
      <c r="G75" s="131"/>
      <c r="H75" s="132">
        <f t="shared" ref="H75:J96" si="346">SUMIFS(H$191:H$10135,$B$191:$B$10135,$B75,$C$191:$C$10135,$C75,$D$191:$D$10135,$D75)</f>
        <v>78197</v>
      </c>
      <c r="I75" s="132">
        <f t="shared" si="346"/>
        <v>65196</v>
      </c>
      <c r="J75" s="132">
        <f t="shared" si="346"/>
        <v>330364</v>
      </c>
      <c r="K75" s="117">
        <f>IFERROR(ROUND(J75/I75,$H$1),"-")</f>
        <v>5</v>
      </c>
      <c r="L75" s="120">
        <f>IFERROR(ROUND(CN75/I75,$H$1),"-")</f>
        <v>2</v>
      </c>
      <c r="M75" s="120">
        <f>IFERROR(ROUND(CP75/I75,$H$1),"-")</f>
        <v>37</v>
      </c>
      <c r="N75" s="120">
        <f>IFERROR(ROUND(CQ75/I75,$H$1),"-")</f>
        <v>105</v>
      </c>
      <c r="O75" s="132">
        <f t="shared" ref="O75:U84" si="347">SUMIFS(O$191:O$10135,$B$191:$B$10135,$B75,$C$191:$C$10135,$C75,$D$191:$D$10135,$D75)</f>
        <v>58813</v>
      </c>
      <c r="P75" s="132">
        <f t="shared" si="347"/>
        <v>4260</v>
      </c>
      <c r="Q75" s="132">
        <f t="shared" si="347"/>
        <v>2750</v>
      </c>
      <c r="R75" s="132">
        <f t="shared" si="347"/>
        <v>30513</v>
      </c>
      <c r="S75" s="132">
        <f t="shared" si="347"/>
        <v>13988</v>
      </c>
      <c r="T75" s="132">
        <f t="shared" si="347"/>
        <v>251</v>
      </c>
      <c r="U75" s="132">
        <f t="shared" si="347"/>
        <v>2043438</v>
      </c>
      <c r="V75" s="120">
        <f>IFERROR(ROUND(U75/P75,$H$1),"-")</f>
        <v>480</v>
      </c>
      <c r="W75" s="120">
        <f>IFERROR(ROUND(CR75/P75,$H$1),"-")</f>
        <v>845</v>
      </c>
      <c r="X75" s="268">
        <f t="shared" ref="X75:X96" si="348">SUMIFS(X$191:X$10135,$B$191:$B$10135,$B75,$C$191:$C$10135,$C75,$D$191:$D$10135,$D75)</f>
        <v>3120718</v>
      </c>
      <c r="Y75" s="120">
        <f>IFERROR(ROUND(X75/Q75,$H$1),"-")</f>
        <v>1135</v>
      </c>
      <c r="Z75" s="120">
        <f>IFERROR(ROUND(CS75/Q75,$H$1),"-")</f>
        <v>2607</v>
      </c>
      <c r="AA75" s="132">
        <f t="shared" ref="AA75:AA96" si="349">SUMIFS(AA$191:AA$10135,$B$191:$B$10135,$B75,$C$191:$C$10135,$C75,$D$191:$D$10135,$D75)</f>
        <v>42873166</v>
      </c>
      <c r="AB75" s="120">
        <f>IFERROR(ROUND(AA75/R75,$H$1),"-")</f>
        <v>1405</v>
      </c>
      <c r="AC75" s="120">
        <f>IFERROR(ROUND(CT75/R75,$H$1),"-")</f>
        <v>2986</v>
      </c>
      <c r="AD75" s="132">
        <f t="shared" ref="AD75:AD96" si="350">SUMIFS(AD$191:AD$10135,$B$191:$B$10135,$B75,$C$191:$C$10135,$C75,$D$191:$D$10135,$D75)</f>
        <v>51297861</v>
      </c>
      <c r="AE75" s="120">
        <f>IFERROR(ROUND(AD75/S75,$H$1),"-")</f>
        <v>3667</v>
      </c>
      <c r="AF75" s="120">
        <f>IFERROR(ROUND(CU75/S75,$H$1),"-")</f>
        <v>8696</v>
      </c>
      <c r="AG75" s="132">
        <f t="shared" ref="AG75:AG96" si="351">SUMIFS(AG$191:AG$10135,$B$191:$B$10135,$B75,$C$191:$C$10135,$C75,$D$191:$D$10135,$D75)</f>
        <v>831404</v>
      </c>
      <c r="AH75" s="120">
        <f>IFERROR(ROUND(AG75/T75,$H$1),"-")</f>
        <v>3312</v>
      </c>
      <c r="AI75" s="120">
        <f>IFERROR(ROUND(CV75/T75,$H$1),"-")</f>
        <v>8303</v>
      </c>
      <c r="AJ75" s="132">
        <f t="shared" ref="AJ75:AS84" si="352">SUMIFS(AJ$191:AJ$10135,$B$191:$B$10135,$B75,$C$191:$C$10135,$C75,$D$191:$D$10135,$D75)</f>
        <v>6083</v>
      </c>
      <c r="AK75" s="132">
        <f t="shared" si="352"/>
        <v>0</v>
      </c>
      <c r="AL75" s="132">
        <f t="shared" si="352"/>
        <v>2714</v>
      </c>
      <c r="AM75" s="132">
        <f t="shared" si="352"/>
        <v>7</v>
      </c>
      <c r="AN75" s="132">
        <f t="shared" si="352"/>
        <v>0</v>
      </c>
      <c r="AO75" s="132">
        <f t="shared" si="352"/>
        <v>3369</v>
      </c>
      <c r="AP75" s="132">
        <f t="shared" si="352"/>
        <v>13</v>
      </c>
      <c r="AQ75" s="132">
        <f t="shared" si="352"/>
        <v>36658</v>
      </c>
      <c r="AR75" s="132">
        <f t="shared" si="352"/>
        <v>761</v>
      </c>
      <c r="AS75" s="132">
        <f t="shared" si="352"/>
        <v>15311</v>
      </c>
      <c r="AT75" s="132">
        <f t="shared" ref="AT75:BF84" si="353">SUMIFS(AT$191:AT$10135,$B$191:$B$10135,$B75,$C$191:$C$10135,$C75,$D$191:$D$10135,$D75)</f>
        <v>52730</v>
      </c>
      <c r="AU75" s="133">
        <f t="shared" si="353"/>
        <v>7979</v>
      </c>
      <c r="AV75" s="133">
        <f t="shared" si="353"/>
        <v>6604</v>
      </c>
      <c r="AW75" s="133">
        <f t="shared" si="353"/>
        <v>5321</v>
      </c>
      <c r="AX75" s="133">
        <f t="shared" si="353"/>
        <v>4491</v>
      </c>
      <c r="AY75" s="133">
        <f t="shared" si="353"/>
        <v>38992</v>
      </c>
      <c r="AZ75" s="133">
        <f t="shared" si="353"/>
        <v>34260</v>
      </c>
      <c r="BA75" s="133">
        <f t="shared" si="353"/>
        <v>18479</v>
      </c>
      <c r="BB75" s="133">
        <f t="shared" si="353"/>
        <v>14916</v>
      </c>
      <c r="BC75" s="133">
        <f t="shared" si="353"/>
        <v>316</v>
      </c>
      <c r="BD75" s="133">
        <f t="shared" si="353"/>
        <v>261</v>
      </c>
      <c r="BE75" s="133">
        <f t="shared" si="353"/>
        <v>0</v>
      </c>
      <c r="BF75" s="133">
        <f t="shared" si="353"/>
        <v>0</v>
      </c>
      <c r="BG75" s="117" t="str">
        <f>IFERROR(ROUND(BF75/BE75,$H$1),"-")</f>
        <v>-</v>
      </c>
      <c r="BH75" s="117" t="str">
        <f>IFERROR(ROUND(CW75/BE75,$H$1),"-")</f>
        <v>-</v>
      </c>
      <c r="BI75" s="133">
        <f t="shared" ref="BI75:BJ96" si="354">SUMIFS(BI$191:BI$10135,$B$191:$B$10135,$B75,$C$191:$C$10135,$C75,$D$191:$D$10135,$D75)</f>
        <v>0</v>
      </c>
      <c r="BJ75" s="133">
        <f t="shared" si="354"/>
        <v>0</v>
      </c>
      <c r="BK75" s="117" t="str">
        <f>IFERROR(ROUND(BJ75/BI75,$H$1),"-")</f>
        <v>-</v>
      </c>
      <c r="BL75" s="117" t="str">
        <f>IFERROR(ROUND(CX75/BI75,$H$1),"-")</f>
        <v>-</v>
      </c>
      <c r="BM75" s="133">
        <f t="shared" ref="BM75:BR84" si="355">SUMIFS(BM$191:BM$10135,$B$191:$B$10135,$B75,$C$191:$C$10135,$C75,$D$191:$D$10135,$D75)</f>
        <v>0</v>
      </c>
      <c r="BN75" s="133">
        <f t="shared" si="355"/>
        <v>950</v>
      </c>
      <c r="BO75" s="133">
        <f t="shared" si="355"/>
        <v>1061</v>
      </c>
      <c r="BP75" s="133">
        <f t="shared" si="355"/>
        <v>8</v>
      </c>
      <c r="BQ75" s="133">
        <f t="shared" si="355"/>
        <v>1699</v>
      </c>
      <c r="BR75" s="133">
        <f t="shared" si="355"/>
        <v>5110633</v>
      </c>
      <c r="BS75" s="117">
        <f>IFERROR(ROUND(BR75/BN75,$H$1),"-")</f>
        <v>5380</v>
      </c>
      <c r="BT75" s="117">
        <f>IFERROR(ROUND(CY75/BN75,$H$1),"-")</f>
        <v>10208</v>
      </c>
      <c r="BU75" s="133">
        <f t="shared" ref="BU75:BU96" si="356">SUMIFS(BU$191:BU$10135,$B$191:$B$10135,$B75,$C$191:$C$10135,$C75,$D$191:$D$10135,$D75)</f>
        <v>8059250</v>
      </c>
      <c r="BV75" s="117">
        <f>IFERROR(ROUND(BU75/BO75,$H$1),"-")</f>
        <v>7596</v>
      </c>
      <c r="BW75" s="117">
        <f>IFERROR(ROUND(CZ75/BO75,$H$1),"-")</f>
        <v>13348</v>
      </c>
      <c r="BX75" s="133">
        <f t="shared" ref="BX75:BX96" si="357">SUMIFS(BX$191:BX$10135,$B$191:$B$10135,$B75,$C$191:$C$10135,$C75,$D$191:$D$10135,$D75)</f>
        <v>91873</v>
      </c>
      <c r="BY75" s="117">
        <f>IFERROR(ROUND(BX75/BP75,$H$1),"-")</f>
        <v>11484</v>
      </c>
      <c r="BZ75" s="117">
        <f>IFERROR(ROUND(DA75/BP75,$H$1),"-")</f>
        <v>14577</v>
      </c>
      <c r="CA75" s="133">
        <f t="shared" ref="CA75:CA96" si="358">SUMIFS(CA$191:CA$10135,$B$191:$B$10135,$B75,$C$191:$C$10135,$C75,$D$191:$D$10135,$D75)</f>
        <v>20475613</v>
      </c>
      <c r="CB75" s="117">
        <f>IFERROR(ROUND(CA75/BQ75,$H$1),"-")</f>
        <v>12052</v>
      </c>
      <c r="CC75" s="121">
        <f>IFERROR(ROUND(DB75/BQ75,$H$1),"-")</f>
        <v>21964</v>
      </c>
      <c r="CD75" s="133">
        <f t="shared" ref="CD75:CE96" si="359">SUMIFS(CD$191:CD$10135,$B$191:$B$10135,$B75,$C$191:$C$10135,$C75,$D$191:$D$10135,$D75)</f>
        <v>0</v>
      </c>
      <c r="CE75" s="133">
        <f t="shared" si="359"/>
        <v>0</v>
      </c>
      <c r="CF75" s="117" t="str">
        <f>IFERROR(ROUND(CE75/CD75,$H$1),"-")</f>
        <v>-</v>
      </c>
      <c r="CG75" s="117" t="str">
        <f>IFERROR(ROUND(DC75/CD75,$H$1),"-")</f>
        <v>-</v>
      </c>
      <c r="CH75" s="133">
        <f t="shared" ref="CH75:CH96" si="360">SUMIFS(CH$191:CH$10135,$B$191:$B$10135,$B75,$C$191:$C$10135,$C75,$D$191:$D$10135,$D75)</f>
        <v>0</v>
      </c>
      <c r="CI75" s="120">
        <f>IFERROR(ROUND(CO75/I75,$H$1),"-")</f>
        <v>0</v>
      </c>
      <c r="CJ75" s="134">
        <f t="shared" ref="CJ75:CJ83" si="361">MONTH(1&amp;C75)</f>
        <v>8</v>
      </c>
      <c r="CK75" s="157">
        <f>LEFT($B75,4)+IF(CJ75&lt;4,1,0)</f>
        <v>2017</v>
      </c>
      <c r="CL75" s="158">
        <f>DATE($CK75,$CJ75,1)</f>
        <v>42948</v>
      </c>
      <c r="CM75" s="159">
        <f>DAY(DATE($CK75,$CJ75+1,1)-1)</f>
        <v>31</v>
      </c>
      <c r="CN75" s="134">
        <f t="shared" ref="CN75:DC84" si="362">SUMIFS(CN$191:CN$10135,$B$191:$B$10135,$B75,$C$191:$C$10135,$C75,$D$191:$D$10135,$D75)</f>
        <v>130392</v>
      </c>
      <c r="CO75" s="134">
        <f t="shared" si="362"/>
        <v>0</v>
      </c>
      <c r="CP75" s="134">
        <f t="shared" si="362"/>
        <v>2412252</v>
      </c>
      <c r="CQ75" s="134">
        <f t="shared" si="362"/>
        <v>6845580</v>
      </c>
      <c r="CR75" s="134">
        <f t="shared" si="362"/>
        <v>3599700</v>
      </c>
      <c r="CS75" s="134">
        <f t="shared" si="362"/>
        <v>7169250</v>
      </c>
      <c r="CT75" s="134">
        <f t="shared" si="362"/>
        <v>91111818</v>
      </c>
      <c r="CU75" s="134">
        <f t="shared" si="362"/>
        <v>121639648</v>
      </c>
      <c r="CV75" s="134">
        <f t="shared" si="362"/>
        <v>2084053</v>
      </c>
      <c r="CW75" s="134">
        <f t="shared" si="362"/>
        <v>0</v>
      </c>
      <c r="CX75" s="134">
        <f t="shared" si="362"/>
        <v>0</v>
      </c>
      <c r="CY75" s="134">
        <f t="shared" si="362"/>
        <v>9697600</v>
      </c>
      <c r="CZ75" s="134">
        <f t="shared" si="362"/>
        <v>14162228</v>
      </c>
      <c r="DA75" s="134">
        <f t="shared" si="362"/>
        <v>116616</v>
      </c>
      <c r="DB75" s="134">
        <f t="shared" si="362"/>
        <v>37316836</v>
      </c>
      <c r="DC75" s="134">
        <f t="shared" si="362"/>
        <v>0</v>
      </c>
      <c r="DD75" s="160"/>
    </row>
    <row r="76" spans="1:108" x14ac:dyDescent="0.2">
      <c r="A76" s="118" t="str">
        <f t="shared" ref="A76:A80" si="363">B76&amp;C76&amp;D76</f>
        <v>2017-18SEPTEMBERY60</v>
      </c>
      <c r="B76" s="94" t="str">
        <f t="shared" ref="B76:B87" si="364">IF($C76="April",LEFT($B75,4)+1&amp;"-"&amp;RIGHT($B75,2)+1,$B75)</f>
        <v>2017-18</v>
      </c>
      <c r="C76" s="35" t="s">
        <v>679</v>
      </c>
      <c r="D76" s="119" t="str">
        <f>D75</f>
        <v>Y60</v>
      </c>
      <c r="E76" s="119" t="str">
        <f>E75</f>
        <v>Midlands</v>
      </c>
      <c r="F76" s="119" t="str">
        <f t="shared" si="132"/>
        <v>Y60</v>
      </c>
      <c r="H76" s="120">
        <f t="shared" si="346"/>
        <v>165170</v>
      </c>
      <c r="I76" s="120">
        <f t="shared" si="346"/>
        <v>128296</v>
      </c>
      <c r="J76" s="120">
        <f t="shared" si="346"/>
        <v>444624</v>
      </c>
      <c r="K76" s="117">
        <f t="shared" ref="K76:K96" si="365">IFERROR(ROUND(J76/I76,$H$1),"-")</f>
        <v>3</v>
      </c>
      <c r="L76" s="120">
        <f t="shared" ref="L76:L96" si="366">IFERROR(ROUND(CN76/I76,$H$1),"-")</f>
        <v>2</v>
      </c>
      <c r="M76" s="120">
        <f t="shared" ref="M76:M96" si="367">IFERROR(ROUND(CP76/I76,$H$1),"-")</f>
        <v>19</v>
      </c>
      <c r="N76" s="120">
        <f t="shared" ref="N76:N96" si="368">IFERROR(ROUND(CQ76/I76,$H$1),"-")</f>
        <v>60</v>
      </c>
      <c r="O76" s="120">
        <f t="shared" si="347"/>
        <v>124303</v>
      </c>
      <c r="P76" s="120">
        <f t="shared" si="347"/>
        <v>9506</v>
      </c>
      <c r="Q76" s="120">
        <f t="shared" si="347"/>
        <v>6296</v>
      </c>
      <c r="R76" s="120">
        <f t="shared" si="347"/>
        <v>59072</v>
      </c>
      <c r="S76" s="120">
        <f t="shared" si="347"/>
        <v>39779</v>
      </c>
      <c r="T76" s="120">
        <f t="shared" si="347"/>
        <v>1979</v>
      </c>
      <c r="U76" s="120">
        <f t="shared" si="347"/>
        <v>4303301</v>
      </c>
      <c r="V76" s="120">
        <f t="shared" ref="V76:V96" si="369">IFERROR(ROUND(U76/P76,$H$1),"-")</f>
        <v>453</v>
      </c>
      <c r="W76" s="120">
        <f t="shared" ref="W76:W96" si="370">IFERROR(ROUND(CR76/P76,$H$1),"-")</f>
        <v>797</v>
      </c>
      <c r="X76" s="120">
        <f t="shared" si="348"/>
        <v>5217148</v>
      </c>
      <c r="Y76" s="120">
        <f t="shared" ref="Y76:Y96" si="371">IFERROR(ROUND(X76/Q76,$H$1),"-")</f>
        <v>829</v>
      </c>
      <c r="Z76" s="120">
        <f t="shared" ref="Z76:Z96" si="372">IFERROR(ROUND(CS76/Q76,$H$1),"-")</f>
        <v>1796</v>
      </c>
      <c r="AA76" s="120">
        <f t="shared" si="349"/>
        <v>70319089</v>
      </c>
      <c r="AB76" s="120">
        <f t="shared" ref="AB76:AB96" si="373">IFERROR(ROUND(AA76/R76,$H$1),"-")</f>
        <v>1190</v>
      </c>
      <c r="AC76" s="120">
        <f t="shared" ref="AC76:AC96" si="374">IFERROR(ROUND(CT76/R76,$H$1),"-")</f>
        <v>2415</v>
      </c>
      <c r="AD76" s="120">
        <f t="shared" si="350"/>
        <v>113522600</v>
      </c>
      <c r="AE76" s="120">
        <f t="shared" ref="AE76:AE96" si="375">IFERROR(ROUND(AD76/S76,$H$1),"-")</f>
        <v>2854</v>
      </c>
      <c r="AF76" s="120">
        <f t="shared" ref="AF76:AF96" si="376">IFERROR(ROUND(CU76/S76,$H$1),"-")</f>
        <v>6706</v>
      </c>
      <c r="AG76" s="120">
        <f t="shared" si="351"/>
        <v>7002002</v>
      </c>
      <c r="AH76" s="120">
        <f t="shared" ref="AH76:AH96" si="377">IFERROR(ROUND(AG76/T76,$H$1),"-")</f>
        <v>3538</v>
      </c>
      <c r="AI76" s="120">
        <f t="shared" ref="AI76:AI96" si="378">IFERROR(ROUND(CV76/T76,$H$1),"-")</f>
        <v>9093</v>
      </c>
      <c r="AJ76" s="120">
        <f t="shared" si="352"/>
        <v>8424</v>
      </c>
      <c r="AK76" s="120">
        <f t="shared" si="352"/>
        <v>423</v>
      </c>
      <c r="AL76" s="120">
        <f t="shared" si="352"/>
        <v>2412</v>
      </c>
      <c r="AM76" s="120">
        <f t="shared" si="352"/>
        <v>112</v>
      </c>
      <c r="AN76" s="120">
        <f t="shared" si="352"/>
        <v>426</v>
      </c>
      <c r="AO76" s="120">
        <f t="shared" si="352"/>
        <v>5163</v>
      </c>
      <c r="AP76" s="120">
        <f t="shared" si="352"/>
        <v>1359</v>
      </c>
      <c r="AQ76" s="120">
        <f t="shared" si="352"/>
        <v>74372</v>
      </c>
      <c r="AR76" s="120">
        <f t="shared" si="352"/>
        <v>3169</v>
      </c>
      <c r="AS76" s="120">
        <f t="shared" si="352"/>
        <v>38338</v>
      </c>
      <c r="AT76" s="120">
        <f t="shared" si="353"/>
        <v>115879</v>
      </c>
      <c r="AU76" s="117">
        <f t="shared" si="353"/>
        <v>17371</v>
      </c>
      <c r="AV76" s="117">
        <f t="shared" si="353"/>
        <v>13670</v>
      </c>
      <c r="AW76" s="117">
        <f t="shared" si="353"/>
        <v>11581</v>
      </c>
      <c r="AX76" s="117">
        <f t="shared" si="353"/>
        <v>9290</v>
      </c>
      <c r="AY76" s="117">
        <f t="shared" si="353"/>
        <v>76339</v>
      </c>
      <c r="AZ76" s="117">
        <f t="shared" si="353"/>
        <v>64992</v>
      </c>
      <c r="BA76" s="117">
        <f t="shared" si="353"/>
        <v>62743</v>
      </c>
      <c r="BB76" s="117">
        <f t="shared" si="353"/>
        <v>42304</v>
      </c>
      <c r="BC76" s="117">
        <f t="shared" si="353"/>
        <v>4140</v>
      </c>
      <c r="BD76" s="117">
        <f t="shared" si="353"/>
        <v>2106</v>
      </c>
      <c r="BE76" s="117">
        <f t="shared" si="353"/>
        <v>0</v>
      </c>
      <c r="BF76" s="117">
        <f t="shared" si="353"/>
        <v>0</v>
      </c>
      <c r="BG76" s="117" t="str">
        <f t="shared" ref="BG76:BG96" si="379">IFERROR(ROUND(BF76/BE76,$H$1),"-")</f>
        <v>-</v>
      </c>
      <c r="BH76" s="117" t="str">
        <f t="shared" ref="BH76:BH96" si="380">IFERROR(ROUND(CW76/BE76,$H$1),"-")</f>
        <v>-</v>
      </c>
      <c r="BI76" s="117">
        <f t="shared" si="354"/>
        <v>3810</v>
      </c>
      <c r="BJ76" s="117">
        <f t="shared" si="354"/>
        <v>213928</v>
      </c>
      <c r="BK76" s="117">
        <f t="shared" ref="BK76:BK96" si="381">IFERROR(ROUND(BJ76/BI76,$H$1),"-")</f>
        <v>56</v>
      </c>
      <c r="BL76" s="117">
        <f t="shared" ref="BL76:BL96" si="382">IFERROR(ROUND(CX76/BI76,$H$1),"-")</f>
        <v>74</v>
      </c>
      <c r="BM76" s="117">
        <f t="shared" si="355"/>
        <v>198</v>
      </c>
      <c r="BN76" s="117">
        <f t="shared" si="355"/>
        <v>626</v>
      </c>
      <c r="BO76" s="117">
        <f t="shared" si="355"/>
        <v>1732</v>
      </c>
      <c r="BP76" s="117">
        <f t="shared" si="355"/>
        <v>4</v>
      </c>
      <c r="BQ76" s="117">
        <f t="shared" si="355"/>
        <v>2983</v>
      </c>
      <c r="BR76" s="117">
        <f t="shared" si="355"/>
        <v>4131250</v>
      </c>
      <c r="BS76" s="117">
        <f t="shared" ref="BS76:BS96" si="383">IFERROR(ROUND(BR76/BN76,$H$1),"-")</f>
        <v>6599</v>
      </c>
      <c r="BT76" s="117">
        <f t="shared" ref="BT76:BT96" si="384">IFERROR(ROUND(CY76/BN76,$H$1),"-")</f>
        <v>12191</v>
      </c>
      <c r="BU76" s="117">
        <f t="shared" si="356"/>
        <v>11911657</v>
      </c>
      <c r="BV76" s="117">
        <f t="shared" ref="BV76:BV96" si="385">IFERROR(ROUND(BU76/BO76,$H$1),"-")</f>
        <v>6877</v>
      </c>
      <c r="BW76" s="117">
        <f t="shared" ref="BW76:BW96" si="386">IFERROR(ROUND(CZ76/BO76,$H$1),"-")</f>
        <v>14036</v>
      </c>
      <c r="BX76" s="117">
        <f t="shared" si="357"/>
        <v>26457</v>
      </c>
      <c r="BY76" s="117">
        <f t="shared" ref="BY76:BY96" si="387">IFERROR(ROUND(BX76/BP76,$H$1),"-")</f>
        <v>6614</v>
      </c>
      <c r="BZ76" s="117">
        <f t="shared" ref="BZ76:BZ96" si="388">IFERROR(ROUND(DA76/BP76,$H$1),"-")</f>
        <v>15747</v>
      </c>
      <c r="CA76" s="117">
        <f t="shared" si="358"/>
        <v>35602826</v>
      </c>
      <c r="CB76" s="117">
        <f t="shared" ref="CB76:CB96" si="389">IFERROR(ROUND(CA76/BQ76,$H$1),"-")</f>
        <v>11935</v>
      </c>
      <c r="CC76" s="121">
        <f t="shared" ref="CC76:CC96" si="390">IFERROR(ROUND(DB76/BQ76,$H$1),"-")</f>
        <v>23056</v>
      </c>
      <c r="CD76" s="121">
        <f t="shared" si="359"/>
        <v>0</v>
      </c>
      <c r="CE76" s="121">
        <f t="shared" si="359"/>
        <v>0</v>
      </c>
      <c r="CF76" s="117" t="str">
        <f t="shared" ref="CF76:CF96" si="391">IFERROR(ROUND(CE76/CD76,$H$1),"-")</f>
        <v>-</v>
      </c>
      <c r="CG76" s="117" t="str">
        <f t="shared" ref="CG76:CG96" si="392">IFERROR(ROUND(DC76/CD76,$H$1),"-")</f>
        <v>-</v>
      </c>
      <c r="CH76" s="121">
        <f t="shared" si="360"/>
        <v>0</v>
      </c>
      <c r="CI76" s="120">
        <f t="shared" ref="CI76:CI96" si="393">IFERROR(ROUND(CO76/I76,$H$1),"-")</f>
        <v>0</v>
      </c>
      <c r="CJ76" s="121">
        <f t="shared" si="361"/>
        <v>9</v>
      </c>
      <c r="CK76" s="157">
        <f t="shared" ref="CK76:CK85" si="394">LEFT($B76,4)+IF(CJ76&lt;4,1,0)</f>
        <v>2017</v>
      </c>
      <c r="CL76" s="158">
        <f t="shared" ref="CL76:CL85" si="395">DATE(LEFT($B76,4)+IF(CJ76&lt;4,1,0),CJ76,1)</f>
        <v>42979</v>
      </c>
      <c r="CM76" s="159">
        <f t="shared" ref="CM76:CM85" si="396">DAY(DATE(LEFT($B76,4)+IF(CJ76&lt;4,1,0),$CJ76+1,1)-1)</f>
        <v>30</v>
      </c>
      <c r="CN76" s="121">
        <f t="shared" si="362"/>
        <v>195744</v>
      </c>
      <c r="CO76" s="121">
        <f t="shared" si="362"/>
        <v>0</v>
      </c>
      <c r="CP76" s="121">
        <f t="shared" si="362"/>
        <v>2450824</v>
      </c>
      <c r="CQ76" s="121">
        <f t="shared" si="362"/>
        <v>7661864</v>
      </c>
      <c r="CR76" s="121">
        <f t="shared" si="362"/>
        <v>7576170</v>
      </c>
      <c r="CS76" s="121">
        <f t="shared" si="362"/>
        <v>11306872</v>
      </c>
      <c r="CT76" s="121">
        <f t="shared" si="362"/>
        <v>142639952</v>
      </c>
      <c r="CU76" s="121">
        <f t="shared" si="362"/>
        <v>266756773</v>
      </c>
      <c r="CV76" s="121">
        <f t="shared" si="362"/>
        <v>17994571</v>
      </c>
      <c r="CW76" s="121">
        <f t="shared" si="362"/>
        <v>0</v>
      </c>
      <c r="CX76" s="121">
        <f t="shared" si="362"/>
        <v>281940</v>
      </c>
      <c r="CY76" s="121">
        <f t="shared" si="362"/>
        <v>7631445</v>
      </c>
      <c r="CZ76" s="121">
        <f t="shared" si="362"/>
        <v>24310478</v>
      </c>
      <c r="DA76" s="121">
        <f t="shared" si="362"/>
        <v>62988</v>
      </c>
      <c r="DB76" s="121">
        <f t="shared" si="362"/>
        <v>68776695</v>
      </c>
      <c r="DC76" s="121">
        <f t="shared" si="362"/>
        <v>0</v>
      </c>
      <c r="DD76" s="160"/>
    </row>
    <row r="77" spans="1:108" x14ac:dyDescent="0.2">
      <c r="A77" s="118" t="str">
        <f t="shared" si="363"/>
        <v>2017-18OCTOBERY60</v>
      </c>
      <c r="B77" s="94" t="str">
        <f t="shared" si="364"/>
        <v>2017-18</v>
      </c>
      <c r="C77" s="35" t="s">
        <v>732</v>
      </c>
      <c r="D77" s="119" t="str">
        <f t="shared" ref="D77:E96" si="397">D76</f>
        <v>Y60</v>
      </c>
      <c r="E77" s="119" t="str">
        <f t="shared" si="397"/>
        <v>Midlands</v>
      </c>
      <c r="F77" s="119" t="str">
        <f t="shared" si="132"/>
        <v>Y60</v>
      </c>
      <c r="H77" s="120">
        <f t="shared" si="346"/>
        <v>191292</v>
      </c>
      <c r="I77" s="120">
        <f t="shared" si="346"/>
        <v>147129</v>
      </c>
      <c r="J77" s="120">
        <f t="shared" si="346"/>
        <v>496323</v>
      </c>
      <c r="K77" s="117">
        <f t="shared" si="365"/>
        <v>3</v>
      </c>
      <c r="L77" s="120">
        <f t="shared" si="366"/>
        <v>1</v>
      </c>
      <c r="M77" s="120">
        <f t="shared" si="367"/>
        <v>18</v>
      </c>
      <c r="N77" s="120">
        <f t="shared" si="368"/>
        <v>59</v>
      </c>
      <c r="O77" s="120">
        <f t="shared" si="347"/>
        <v>145503</v>
      </c>
      <c r="P77" s="120">
        <f t="shared" si="347"/>
        <v>11319</v>
      </c>
      <c r="Q77" s="120">
        <f t="shared" si="347"/>
        <v>7436</v>
      </c>
      <c r="R77" s="120">
        <f t="shared" si="347"/>
        <v>69245</v>
      </c>
      <c r="S77" s="120">
        <f t="shared" si="347"/>
        <v>48574</v>
      </c>
      <c r="T77" s="120">
        <f t="shared" si="347"/>
        <v>2567</v>
      </c>
      <c r="U77" s="120">
        <f t="shared" si="347"/>
        <v>5014904</v>
      </c>
      <c r="V77" s="120">
        <f t="shared" si="369"/>
        <v>443</v>
      </c>
      <c r="W77" s="120">
        <f t="shared" si="370"/>
        <v>766</v>
      </c>
      <c r="X77" s="120">
        <f t="shared" si="348"/>
        <v>6148955</v>
      </c>
      <c r="Y77" s="120">
        <f t="shared" si="371"/>
        <v>827</v>
      </c>
      <c r="Z77" s="120">
        <f t="shared" si="372"/>
        <v>1752</v>
      </c>
      <c r="AA77" s="120">
        <f t="shared" si="349"/>
        <v>82703286</v>
      </c>
      <c r="AB77" s="120">
        <f t="shared" si="373"/>
        <v>1194</v>
      </c>
      <c r="AC77" s="120">
        <f t="shared" si="374"/>
        <v>2444</v>
      </c>
      <c r="AD77" s="120">
        <f t="shared" si="350"/>
        <v>125591515</v>
      </c>
      <c r="AE77" s="120">
        <f t="shared" si="375"/>
        <v>2586</v>
      </c>
      <c r="AF77" s="120">
        <f t="shared" si="376"/>
        <v>6050</v>
      </c>
      <c r="AG77" s="120">
        <f t="shared" si="351"/>
        <v>7980546</v>
      </c>
      <c r="AH77" s="120">
        <f t="shared" si="377"/>
        <v>3109</v>
      </c>
      <c r="AI77" s="120">
        <f t="shared" si="378"/>
        <v>8451</v>
      </c>
      <c r="AJ77" s="120">
        <f t="shared" si="352"/>
        <v>7444</v>
      </c>
      <c r="AK77" s="120">
        <f t="shared" si="352"/>
        <v>1312</v>
      </c>
      <c r="AL77" s="120">
        <f t="shared" si="352"/>
        <v>1438</v>
      </c>
      <c r="AM77" s="120">
        <f t="shared" si="352"/>
        <v>14</v>
      </c>
      <c r="AN77" s="120">
        <f t="shared" si="352"/>
        <v>904</v>
      </c>
      <c r="AO77" s="120">
        <f t="shared" si="352"/>
        <v>3790</v>
      </c>
      <c r="AP77" s="120">
        <f t="shared" si="352"/>
        <v>2026</v>
      </c>
      <c r="AQ77" s="120">
        <f t="shared" si="352"/>
        <v>87540</v>
      </c>
      <c r="AR77" s="120">
        <f t="shared" si="352"/>
        <v>3914</v>
      </c>
      <c r="AS77" s="120">
        <f t="shared" si="352"/>
        <v>46605</v>
      </c>
      <c r="AT77" s="120">
        <f t="shared" si="353"/>
        <v>138059</v>
      </c>
      <c r="AU77" s="117">
        <f t="shared" si="353"/>
        <v>20536</v>
      </c>
      <c r="AV77" s="117">
        <f t="shared" si="353"/>
        <v>16021</v>
      </c>
      <c r="AW77" s="117">
        <f t="shared" si="353"/>
        <v>13642</v>
      </c>
      <c r="AX77" s="117">
        <f t="shared" si="353"/>
        <v>10841</v>
      </c>
      <c r="AY77" s="117">
        <f t="shared" si="353"/>
        <v>89709</v>
      </c>
      <c r="AZ77" s="117">
        <f t="shared" si="353"/>
        <v>76499</v>
      </c>
      <c r="BA77" s="117">
        <f t="shared" si="353"/>
        <v>75729</v>
      </c>
      <c r="BB77" s="117">
        <f t="shared" si="353"/>
        <v>51619</v>
      </c>
      <c r="BC77" s="117">
        <f t="shared" si="353"/>
        <v>5626</v>
      </c>
      <c r="BD77" s="117">
        <f t="shared" si="353"/>
        <v>2706</v>
      </c>
      <c r="BE77" s="117">
        <f t="shared" si="353"/>
        <v>22</v>
      </c>
      <c r="BF77" s="117">
        <f t="shared" si="353"/>
        <v>3801</v>
      </c>
      <c r="BG77" s="117">
        <f t="shared" si="379"/>
        <v>173</v>
      </c>
      <c r="BH77" s="117">
        <f t="shared" si="380"/>
        <v>294</v>
      </c>
      <c r="BI77" s="117">
        <f t="shared" si="354"/>
        <v>6138</v>
      </c>
      <c r="BJ77" s="117">
        <f t="shared" si="354"/>
        <v>268549</v>
      </c>
      <c r="BK77" s="117">
        <f t="shared" si="381"/>
        <v>44</v>
      </c>
      <c r="BL77" s="117">
        <f t="shared" si="382"/>
        <v>60</v>
      </c>
      <c r="BM77" s="117">
        <f t="shared" si="355"/>
        <v>272</v>
      </c>
      <c r="BN77" s="117">
        <f t="shared" si="355"/>
        <v>552</v>
      </c>
      <c r="BO77" s="117">
        <f t="shared" si="355"/>
        <v>2169</v>
      </c>
      <c r="BP77" s="117">
        <f t="shared" si="355"/>
        <v>3</v>
      </c>
      <c r="BQ77" s="117">
        <f t="shared" si="355"/>
        <v>3357</v>
      </c>
      <c r="BR77" s="117">
        <f t="shared" si="355"/>
        <v>3851701</v>
      </c>
      <c r="BS77" s="117">
        <f t="shared" si="383"/>
        <v>6978</v>
      </c>
      <c r="BT77" s="117">
        <f t="shared" si="384"/>
        <v>13316</v>
      </c>
      <c r="BU77" s="117">
        <f t="shared" si="356"/>
        <v>12767254</v>
      </c>
      <c r="BV77" s="117">
        <f t="shared" si="385"/>
        <v>5886</v>
      </c>
      <c r="BW77" s="117">
        <f t="shared" si="386"/>
        <v>12206</v>
      </c>
      <c r="BX77" s="117">
        <f t="shared" si="357"/>
        <v>48214</v>
      </c>
      <c r="BY77" s="117">
        <f t="shared" si="387"/>
        <v>16071</v>
      </c>
      <c r="BZ77" s="117">
        <f t="shared" si="388"/>
        <v>19713</v>
      </c>
      <c r="CA77" s="117">
        <f t="shared" si="358"/>
        <v>38228425</v>
      </c>
      <c r="CB77" s="117">
        <f t="shared" si="389"/>
        <v>11388</v>
      </c>
      <c r="CC77" s="121">
        <f t="shared" si="390"/>
        <v>21124</v>
      </c>
      <c r="CD77" s="121">
        <f t="shared" si="359"/>
        <v>0</v>
      </c>
      <c r="CE77" s="121">
        <f t="shared" si="359"/>
        <v>0</v>
      </c>
      <c r="CF77" s="117" t="str">
        <f t="shared" si="391"/>
        <v>-</v>
      </c>
      <c r="CG77" s="117" t="str">
        <f t="shared" si="392"/>
        <v>-</v>
      </c>
      <c r="CH77" s="121">
        <f t="shared" si="360"/>
        <v>0</v>
      </c>
      <c r="CI77" s="120">
        <f t="shared" si="393"/>
        <v>0</v>
      </c>
      <c r="CJ77" s="121">
        <f t="shared" si="361"/>
        <v>10</v>
      </c>
      <c r="CK77" s="157">
        <f t="shared" si="394"/>
        <v>2017</v>
      </c>
      <c r="CL77" s="158">
        <f t="shared" si="395"/>
        <v>43009</v>
      </c>
      <c r="CM77" s="159">
        <f t="shared" si="396"/>
        <v>31</v>
      </c>
      <c r="CN77" s="121">
        <f t="shared" si="362"/>
        <v>216207</v>
      </c>
      <c r="CO77" s="121">
        <f t="shared" si="362"/>
        <v>0</v>
      </c>
      <c r="CP77" s="121">
        <f t="shared" si="362"/>
        <v>2585511</v>
      </c>
      <c r="CQ77" s="121">
        <f t="shared" si="362"/>
        <v>8726331</v>
      </c>
      <c r="CR77" s="121">
        <f t="shared" si="362"/>
        <v>8667384</v>
      </c>
      <c r="CS77" s="121">
        <f t="shared" si="362"/>
        <v>13030552</v>
      </c>
      <c r="CT77" s="121">
        <f t="shared" si="362"/>
        <v>169226553</v>
      </c>
      <c r="CU77" s="121">
        <f t="shared" si="362"/>
        <v>293888270</v>
      </c>
      <c r="CV77" s="121">
        <f t="shared" si="362"/>
        <v>21693463</v>
      </c>
      <c r="CW77" s="121">
        <f t="shared" si="362"/>
        <v>6468</v>
      </c>
      <c r="CX77" s="121">
        <f t="shared" si="362"/>
        <v>367298</v>
      </c>
      <c r="CY77" s="121">
        <f t="shared" si="362"/>
        <v>7350432</v>
      </c>
      <c r="CZ77" s="121">
        <f t="shared" si="362"/>
        <v>26474260</v>
      </c>
      <c r="DA77" s="121">
        <f t="shared" si="362"/>
        <v>59139</v>
      </c>
      <c r="DB77" s="121">
        <f t="shared" si="362"/>
        <v>70913368</v>
      </c>
      <c r="DC77" s="121">
        <f t="shared" si="362"/>
        <v>0</v>
      </c>
      <c r="DD77" s="160"/>
    </row>
    <row r="78" spans="1:108" x14ac:dyDescent="0.2">
      <c r="A78" s="118" t="str">
        <f t="shared" si="363"/>
        <v>2017-18NOVEMBERY60</v>
      </c>
      <c r="B78" s="94" t="str">
        <f t="shared" si="364"/>
        <v>2017-18</v>
      </c>
      <c r="C78" s="35" t="s">
        <v>738</v>
      </c>
      <c r="D78" s="119" t="str">
        <f t="shared" si="397"/>
        <v>Y60</v>
      </c>
      <c r="E78" s="119" t="str">
        <f t="shared" si="397"/>
        <v>Midlands</v>
      </c>
      <c r="F78" s="119" t="str">
        <f t="shared" si="132"/>
        <v>Y60</v>
      </c>
      <c r="H78" s="120">
        <f t="shared" si="346"/>
        <v>184003</v>
      </c>
      <c r="I78" s="120">
        <f t="shared" si="346"/>
        <v>144980</v>
      </c>
      <c r="J78" s="120">
        <f t="shared" si="346"/>
        <v>505756</v>
      </c>
      <c r="K78" s="117">
        <f t="shared" si="365"/>
        <v>3</v>
      </c>
      <c r="L78" s="120">
        <f t="shared" si="366"/>
        <v>1</v>
      </c>
      <c r="M78" s="120">
        <f t="shared" si="367"/>
        <v>20</v>
      </c>
      <c r="N78" s="120">
        <f t="shared" si="368"/>
        <v>61</v>
      </c>
      <c r="O78" s="120">
        <f t="shared" si="347"/>
        <v>143918</v>
      </c>
      <c r="P78" s="120">
        <f t="shared" si="347"/>
        <v>12622</v>
      </c>
      <c r="Q78" s="120">
        <f t="shared" si="347"/>
        <v>8471</v>
      </c>
      <c r="R78" s="120">
        <f t="shared" si="347"/>
        <v>69169</v>
      </c>
      <c r="S78" s="120">
        <f t="shared" si="347"/>
        <v>46600</v>
      </c>
      <c r="T78" s="120">
        <f t="shared" si="347"/>
        <v>2458</v>
      </c>
      <c r="U78" s="120">
        <f t="shared" si="347"/>
        <v>5775298</v>
      </c>
      <c r="V78" s="120">
        <f t="shared" si="369"/>
        <v>458</v>
      </c>
      <c r="W78" s="120">
        <f t="shared" si="370"/>
        <v>806</v>
      </c>
      <c r="X78" s="120">
        <f t="shared" si="348"/>
        <v>7386590</v>
      </c>
      <c r="Y78" s="120">
        <f t="shared" si="371"/>
        <v>872</v>
      </c>
      <c r="Z78" s="120">
        <f t="shared" si="372"/>
        <v>1911</v>
      </c>
      <c r="AA78" s="120">
        <f t="shared" si="349"/>
        <v>92446163</v>
      </c>
      <c r="AB78" s="120">
        <f t="shared" si="373"/>
        <v>1337</v>
      </c>
      <c r="AC78" s="120">
        <f t="shared" si="374"/>
        <v>2743</v>
      </c>
      <c r="AD78" s="120">
        <f t="shared" si="350"/>
        <v>123589374</v>
      </c>
      <c r="AE78" s="120">
        <f t="shared" si="375"/>
        <v>2652</v>
      </c>
      <c r="AF78" s="120">
        <f t="shared" si="376"/>
        <v>6138</v>
      </c>
      <c r="AG78" s="120">
        <f t="shared" si="351"/>
        <v>7441739</v>
      </c>
      <c r="AH78" s="120">
        <f t="shared" si="377"/>
        <v>3028</v>
      </c>
      <c r="AI78" s="120">
        <f t="shared" si="378"/>
        <v>7778</v>
      </c>
      <c r="AJ78" s="120">
        <f t="shared" si="352"/>
        <v>7620</v>
      </c>
      <c r="AK78" s="120">
        <f t="shared" si="352"/>
        <v>1396</v>
      </c>
      <c r="AL78" s="120">
        <f t="shared" si="352"/>
        <v>1667</v>
      </c>
      <c r="AM78" s="120">
        <f t="shared" si="352"/>
        <v>9</v>
      </c>
      <c r="AN78" s="120">
        <f t="shared" si="352"/>
        <v>800</v>
      </c>
      <c r="AO78" s="120">
        <f t="shared" si="352"/>
        <v>3757</v>
      </c>
      <c r="AP78" s="120">
        <f t="shared" si="352"/>
        <v>1987</v>
      </c>
      <c r="AQ78" s="120">
        <f t="shared" si="352"/>
        <v>86032</v>
      </c>
      <c r="AR78" s="120">
        <f t="shared" si="352"/>
        <v>3891</v>
      </c>
      <c r="AS78" s="120">
        <f t="shared" si="352"/>
        <v>46375</v>
      </c>
      <c r="AT78" s="120">
        <f t="shared" si="353"/>
        <v>136298</v>
      </c>
      <c r="AU78" s="117">
        <f t="shared" si="353"/>
        <v>22791</v>
      </c>
      <c r="AV78" s="117">
        <f t="shared" si="353"/>
        <v>17732</v>
      </c>
      <c r="AW78" s="117">
        <f t="shared" si="353"/>
        <v>15459</v>
      </c>
      <c r="AX78" s="117">
        <f t="shared" si="353"/>
        <v>12193</v>
      </c>
      <c r="AY78" s="117">
        <f t="shared" si="353"/>
        <v>90642</v>
      </c>
      <c r="AZ78" s="117">
        <f t="shared" si="353"/>
        <v>76417</v>
      </c>
      <c r="BA78" s="117">
        <f t="shared" si="353"/>
        <v>73433</v>
      </c>
      <c r="BB78" s="117">
        <f t="shared" si="353"/>
        <v>49830</v>
      </c>
      <c r="BC78" s="117">
        <f t="shared" si="353"/>
        <v>5433</v>
      </c>
      <c r="BD78" s="117">
        <f t="shared" si="353"/>
        <v>2611</v>
      </c>
      <c r="BE78" s="117">
        <f t="shared" si="353"/>
        <v>408</v>
      </c>
      <c r="BF78" s="117">
        <f t="shared" si="353"/>
        <v>85739</v>
      </c>
      <c r="BG78" s="117">
        <f t="shared" si="379"/>
        <v>210</v>
      </c>
      <c r="BH78" s="117">
        <f t="shared" si="380"/>
        <v>358</v>
      </c>
      <c r="BI78" s="117">
        <f t="shared" si="354"/>
        <v>7854</v>
      </c>
      <c r="BJ78" s="117">
        <f t="shared" si="354"/>
        <v>454212</v>
      </c>
      <c r="BK78" s="117">
        <f t="shared" si="381"/>
        <v>58</v>
      </c>
      <c r="BL78" s="117">
        <f t="shared" si="382"/>
        <v>62</v>
      </c>
      <c r="BM78" s="117">
        <f t="shared" si="355"/>
        <v>240</v>
      </c>
      <c r="BN78" s="117">
        <f t="shared" si="355"/>
        <v>347</v>
      </c>
      <c r="BO78" s="117">
        <f t="shared" si="355"/>
        <v>1750</v>
      </c>
      <c r="BP78" s="117">
        <f t="shared" si="355"/>
        <v>4</v>
      </c>
      <c r="BQ78" s="117">
        <f t="shared" si="355"/>
        <v>3108</v>
      </c>
      <c r="BR78" s="117">
        <f t="shared" si="355"/>
        <v>2539674</v>
      </c>
      <c r="BS78" s="117">
        <f t="shared" si="383"/>
        <v>7319</v>
      </c>
      <c r="BT78" s="117">
        <f t="shared" si="384"/>
        <v>14881</v>
      </c>
      <c r="BU78" s="117">
        <f t="shared" si="356"/>
        <v>11091008</v>
      </c>
      <c r="BV78" s="117">
        <f t="shared" si="385"/>
        <v>6338</v>
      </c>
      <c r="BW78" s="117">
        <f t="shared" si="386"/>
        <v>13731</v>
      </c>
      <c r="BX78" s="117">
        <f t="shared" si="357"/>
        <v>23920</v>
      </c>
      <c r="BY78" s="117">
        <f t="shared" si="387"/>
        <v>5980</v>
      </c>
      <c r="BZ78" s="117">
        <f t="shared" si="388"/>
        <v>9829</v>
      </c>
      <c r="CA78" s="117">
        <f t="shared" si="358"/>
        <v>38583419</v>
      </c>
      <c r="CB78" s="117">
        <f t="shared" si="389"/>
        <v>12414</v>
      </c>
      <c r="CC78" s="121">
        <f t="shared" si="390"/>
        <v>22680</v>
      </c>
      <c r="CD78" s="121">
        <f t="shared" si="359"/>
        <v>0</v>
      </c>
      <c r="CE78" s="121">
        <f t="shared" si="359"/>
        <v>0</v>
      </c>
      <c r="CF78" s="117" t="str">
        <f t="shared" si="391"/>
        <v>-</v>
      </c>
      <c r="CG78" s="117" t="str">
        <f t="shared" si="392"/>
        <v>-</v>
      </c>
      <c r="CH78" s="121">
        <f t="shared" si="360"/>
        <v>0</v>
      </c>
      <c r="CI78" s="120">
        <f t="shared" si="393"/>
        <v>0</v>
      </c>
      <c r="CJ78" s="121">
        <f t="shared" si="361"/>
        <v>11</v>
      </c>
      <c r="CK78" s="157">
        <f t="shared" si="394"/>
        <v>2017</v>
      </c>
      <c r="CL78" s="158">
        <f t="shared" si="395"/>
        <v>43040</v>
      </c>
      <c r="CM78" s="159">
        <f t="shared" si="396"/>
        <v>30</v>
      </c>
      <c r="CN78" s="121">
        <f t="shared" si="362"/>
        <v>213397</v>
      </c>
      <c r="CO78" s="121">
        <f t="shared" si="362"/>
        <v>0</v>
      </c>
      <c r="CP78" s="121">
        <f t="shared" si="362"/>
        <v>2834432</v>
      </c>
      <c r="CQ78" s="121">
        <f t="shared" si="362"/>
        <v>8869819</v>
      </c>
      <c r="CR78" s="121">
        <f t="shared" si="362"/>
        <v>10169408</v>
      </c>
      <c r="CS78" s="121">
        <f t="shared" si="362"/>
        <v>16189260</v>
      </c>
      <c r="CT78" s="121">
        <f t="shared" si="362"/>
        <v>189760789</v>
      </c>
      <c r="CU78" s="121">
        <f t="shared" si="362"/>
        <v>286032776</v>
      </c>
      <c r="CV78" s="121">
        <f t="shared" si="362"/>
        <v>19117918</v>
      </c>
      <c r="CW78" s="121">
        <f t="shared" si="362"/>
        <v>146064</v>
      </c>
      <c r="CX78" s="121">
        <f t="shared" si="362"/>
        <v>483984</v>
      </c>
      <c r="CY78" s="121">
        <f t="shared" si="362"/>
        <v>5163707</v>
      </c>
      <c r="CZ78" s="121">
        <f t="shared" si="362"/>
        <v>24028442</v>
      </c>
      <c r="DA78" s="121">
        <f t="shared" si="362"/>
        <v>39316</v>
      </c>
      <c r="DB78" s="121">
        <f t="shared" si="362"/>
        <v>70489770</v>
      </c>
      <c r="DC78" s="121">
        <f t="shared" si="362"/>
        <v>0</v>
      </c>
      <c r="DD78" s="160"/>
    </row>
    <row r="79" spans="1:108" x14ac:dyDescent="0.2">
      <c r="A79" s="118" t="str">
        <f t="shared" si="363"/>
        <v>2017-18DECEMBERY60</v>
      </c>
      <c r="B79" s="94" t="str">
        <f t="shared" si="364"/>
        <v>2017-18</v>
      </c>
      <c r="C79" s="35" t="s">
        <v>745</v>
      </c>
      <c r="D79" s="119" t="str">
        <f t="shared" si="397"/>
        <v>Y60</v>
      </c>
      <c r="E79" s="119" t="str">
        <f t="shared" si="397"/>
        <v>Midlands</v>
      </c>
      <c r="F79" s="119" t="str">
        <f t="shared" si="132"/>
        <v>Y60</v>
      </c>
      <c r="H79" s="120">
        <f t="shared" si="346"/>
        <v>207860</v>
      </c>
      <c r="I79" s="120">
        <f t="shared" si="346"/>
        <v>165483</v>
      </c>
      <c r="J79" s="120">
        <f t="shared" si="346"/>
        <v>554105</v>
      </c>
      <c r="K79" s="117">
        <f t="shared" si="365"/>
        <v>3</v>
      </c>
      <c r="L79" s="120">
        <f t="shared" si="366"/>
        <v>1</v>
      </c>
      <c r="M79" s="120">
        <f t="shared" si="367"/>
        <v>16</v>
      </c>
      <c r="N79" s="120">
        <f t="shared" si="368"/>
        <v>55</v>
      </c>
      <c r="O79" s="120">
        <f t="shared" si="347"/>
        <v>157925</v>
      </c>
      <c r="P79" s="120">
        <f t="shared" si="347"/>
        <v>12611</v>
      </c>
      <c r="Q79" s="120">
        <f t="shared" si="347"/>
        <v>8149</v>
      </c>
      <c r="R79" s="120">
        <f t="shared" si="347"/>
        <v>80751</v>
      </c>
      <c r="S79" s="120">
        <f t="shared" si="347"/>
        <v>46994</v>
      </c>
      <c r="T79" s="120">
        <f t="shared" si="347"/>
        <v>2542</v>
      </c>
      <c r="U79" s="120">
        <f t="shared" si="347"/>
        <v>6354255</v>
      </c>
      <c r="V79" s="120">
        <f t="shared" si="369"/>
        <v>504</v>
      </c>
      <c r="W79" s="120">
        <f t="shared" si="370"/>
        <v>887</v>
      </c>
      <c r="X79" s="120">
        <f t="shared" si="348"/>
        <v>7777347</v>
      </c>
      <c r="Y79" s="120">
        <f t="shared" si="371"/>
        <v>954</v>
      </c>
      <c r="Z79" s="120">
        <f t="shared" si="372"/>
        <v>2126</v>
      </c>
      <c r="AA79" s="120">
        <f t="shared" si="349"/>
        <v>125572800</v>
      </c>
      <c r="AB79" s="120">
        <f t="shared" si="373"/>
        <v>1555</v>
      </c>
      <c r="AC79" s="120">
        <f t="shared" si="374"/>
        <v>3252</v>
      </c>
      <c r="AD79" s="120">
        <f t="shared" si="350"/>
        <v>151504528</v>
      </c>
      <c r="AE79" s="120">
        <f t="shared" si="375"/>
        <v>3224</v>
      </c>
      <c r="AF79" s="120">
        <f t="shared" si="376"/>
        <v>7588</v>
      </c>
      <c r="AG79" s="120">
        <f t="shared" si="351"/>
        <v>10123438</v>
      </c>
      <c r="AH79" s="120">
        <f t="shared" si="377"/>
        <v>3982</v>
      </c>
      <c r="AI79" s="120">
        <f t="shared" si="378"/>
        <v>10457</v>
      </c>
      <c r="AJ79" s="120">
        <f t="shared" si="352"/>
        <v>9573</v>
      </c>
      <c r="AK79" s="120">
        <f t="shared" si="352"/>
        <v>1902</v>
      </c>
      <c r="AL79" s="120">
        <f t="shared" si="352"/>
        <v>2430</v>
      </c>
      <c r="AM79" s="120">
        <f t="shared" si="352"/>
        <v>5</v>
      </c>
      <c r="AN79" s="120">
        <f t="shared" si="352"/>
        <v>891</v>
      </c>
      <c r="AO79" s="120">
        <f t="shared" si="352"/>
        <v>4350</v>
      </c>
      <c r="AP79" s="120">
        <f t="shared" si="352"/>
        <v>2142</v>
      </c>
      <c r="AQ79" s="120">
        <f t="shared" si="352"/>
        <v>92560</v>
      </c>
      <c r="AR79" s="120">
        <f t="shared" si="352"/>
        <v>3877</v>
      </c>
      <c r="AS79" s="120">
        <f t="shared" si="352"/>
        <v>51915</v>
      </c>
      <c r="AT79" s="120">
        <f t="shared" si="353"/>
        <v>148352</v>
      </c>
      <c r="AU79" s="117">
        <f t="shared" si="353"/>
        <v>22965</v>
      </c>
      <c r="AV79" s="117">
        <f t="shared" si="353"/>
        <v>17753</v>
      </c>
      <c r="AW79" s="117">
        <f t="shared" si="353"/>
        <v>14994</v>
      </c>
      <c r="AX79" s="117">
        <f t="shared" si="353"/>
        <v>11767</v>
      </c>
      <c r="AY79" s="117">
        <f t="shared" si="353"/>
        <v>106562</v>
      </c>
      <c r="AZ79" s="117">
        <f t="shared" si="353"/>
        <v>89567</v>
      </c>
      <c r="BA79" s="117">
        <f t="shared" si="353"/>
        <v>76806</v>
      </c>
      <c r="BB79" s="117">
        <f t="shared" si="353"/>
        <v>50584</v>
      </c>
      <c r="BC79" s="117">
        <f t="shared" si="353"/>
        <v>5513</v>
      </c>
      <c r="BD79" s="117">
        <f t="shared" si="353"/>
        <v>2706</v>
      </c>
      <c r="BE79" s="117">
        <f t="shared" si="353"/>
        <v>769</v>
      </c>
      <c r="BF79" s="117">
        <f t="shared" si="353"/>
        <v>181250</v>
      </c>
      <c r="BG79" s="117">
        <f t="shared" si="379"/>
        <v>236</v>
      </c>
      <c r="BH79" s="117">
        <f t="shared" si="380"/>
        <v>416</v>
      </c>
      <c r="BI79" s="117">
        <f t="shared" si="354"/>
        <v>6686</v>
      </c>
      <c r="BJ79" s="117">
        <f t="shared" si="354"/>
        <v>298783</v>
      </c>
      <c r="BK79" s="117">
        <f t="shared" si="381"/>
        <v>45</v>
      </c>
      <c r="BL79" s="117">
        <f t="shared" si="382"/>
        <v>60</v>
      </c>
      <c r="BM79" s="117">
        <f t="shared" si="355"/>
        <v>251</v>
      </c>
      <c r="BN79" s="117">
        <f t="shared" si="355"/>
        <v>312</v>
      </c>
      <c r="BO79" s="117">
        <f t="shared" si="355"/>
        <v>1590</v>
      </c>
      <c r="BP79" s="117">
        <f t="shared" si="355"/>
        <v>2</v>
      </c>
      <c r="BQ79" s="117">
        <f t="shared" si="355"/>
        <v>3299</v>
      </c>
      <c r="BR79" s="117">
        <f t="shared" si="355"/>
        <v>2745335</v>
      </c>
      <c r="BS79" s="117">
        <f t="shared" si="383"/>
        <v>8799</v>
      </c>
      <c r="BT79" s="117">
        <f t="shared" si="384"/>
        <v>19953</v>
      </c>
      <c r="BU79" s="117">
        <f t="shared" si="356"/>
        <v>10853578</v>
      </c>
      <c r="BV79" s="117">
        <f t="shared" si="385"/>
        <v>6826</v>
      </c>
      <c r="BW79" s="117">
        <f t="shared" si="386"/>
        <v>14918</v>
      </c>
      <c r="BX79" s="117">
        <f t="shared" si="357"/>
        <v>12905</v>
      </c>
      <c r="BY79" s="117">
        <f t="shared" si="387"/>
        <v>6453</v>
      </c>
      <c r="BZ79" s="117">
        <f t="shared" si="388"/>
        <v>8893</v>
      </c>
      <c r="CA79" s="117">
        <f t="shared" si="358"/>
        <v>42444028</v>
      </c>
      <c r="CB79" s="117">
        <f t="shared" si="389"/>
        <v>12866</v>
      </c>
      <c r="CC79" s="121">
        <f t="shared" si="390"/>
        <v>25062</v>
      </c>
      <c r="CD79" s="121">
        <f t="shared" si="359"/>
        <v>0</v>
      </c>
      <c r="CE79" s="121">
        <f t="shared" si="359"/>
        <v>0</v>
      </c>
      <c r="CF79" s="117" t="str">
        <f t="shared" si="391"/>
        <v>-</v>
      </c>
      <c r="CG79" s="117" t="str">
        <f t="shared" si="392"/>
        <v>-</v>
      </c>
      <c r="CH79" s="121">
        <f t="shared" si="360"/>
        <v>0</v>
      </c>
      <c r="CI79" s="120">
        <f t="shared" si="393"/>
        <v>0</v>
      </c>
      <c r="CJ79" s="121">
        <f t="shared" si="361"/>
        <v>12</v>
      </c>
      <c r="CK79" s="157">
        <f t="shared" si="394"/>
        <v>2017</v>
      </c>
      <c r="CL79" s="158">
        <f t="shared" si="395"/>
        <v>43070</v>
      </c>
      <c r="CM79" s="159">
        <f t="shared" si="396"/>
        <v>31</v>
      </c>
      <c r="CN79" s="121">
        <f t="shared" si="362"/>
        <v>243982</v>
      </c>
      <c r="CO79" s="121">
        <f t="shared" si="362"/>
        <v>0</v>
      </c>
      <c r="CP79" s="121">
        <f t="shared" si="362"/>
        <v>2622273</v>
      </c>
      <c r="CQ79" s="121">
        <f t="shared" si="362"/>
        <v>9139773</v>
      </c>
      <c r="CR79" s="121">
        <f t="shared" si="362"/>
        <v>11186911</v>
      </c>
      <c r="CS79" s="121">
        <f t="shared" si="362"/>
        <v>17327443</v>
      </c>
      <c r="CT79" s="121">
        <f t="shared" si="362"/>
        <v>262630992</v>
      </c>
      <c r="CU79" s="121">
        <f t="shared" si="362"/>
        <v>356599664</v>
      </c>
      <c r="CV79" s="121">
        <f t="shared" si="362"/>
        <v>26582642</v>
      </c>
      <c r="CW79" s="121">
        <f t="shared" si="362"/>
        <v>319767</v>
      </c>
      <c r="CX79" s="121">
        <f t="shared" si="362"/>
        <v>404254</v>
      </c>
      <c r="CY79" s="121">
        <f t="shared" si="362"/>
        <v>6225252</v>
      </c>
      <c r="CZ79" s="121">
        <f t="shared" si="362"/>
        <v>23719475</v>
      </c>
      <c r="DA79" s="121">
        <f t="shared" si="362"/>
        <v>17786</v>
      </c>
      <c r="DB79" s="121">
        <f t="shared" si="362"/>
        <v>82680168</v>
      </c>
      <c r="DC79" s="121">
        <f t="shared" si="362"/>
        <v>0</v>
      </c>
      <c r="DD79" s="160"/>
    </row>
    <row r="80" spans="1:108" x14ac:dyDescent="0.2">
      <c r="A80" s="118" t="str">
        <f t="shared" si="363"/>
        <v>2017-18JANUARYY60</v>
      </c>
      <c r="B80" s="94" t="str">
        <f t="shared" si="364"/>
        <v>2017-18</v>
      </c>
      <c r="C80" s="35" t="s">
        <v>783</v>
      </c>
      <c r="D80" s="119" t="str">
        <f t="shared" si="397"/>
        <v>Y60</v>
      </c>
      <c r="E80" s="119" t="str">
        <f t="shared" si="397"/>
        <v>Midlands</v>
      </c>
      <c r="F80" s="119" t="str">
        <f t="shared" si="132"/>
        <v>Y60</v>
      </c>
      <c r="H80" s="120">
        <f t="shared" si="346"/>
        <v>201872</v>
      </c>
      <c r="I80" s="120">
        <f t="shared" si="346"/>
        <v>153028</v>
      </c>
      <c r="J80" s="120">
        <f t="shared" si="346"/>
        <v>441509</v>
      </c>
      <c r="K80" s="117">
        <f t="shared" si="365"/>
        <v>3</v>
      </c>
      <c r="L80" s="120">
        <f t="shared" si="366"/>
        <v>1</v>
      </c>
      <c r="M80" s="120">
        <f t="shared" si="367"/>
        <v>9</v>
      </c>
      <c r="N80" s="120">
        <f t="shared" si="368"/>
        <v>37</v>
      </c>
      <c r="O80" s="120">
        <f t="shared" si="347"/>
        <v>155389</v>
      </c>
      <c r="P80" s="120">
        <f t="shared" si="347"/>
        <v>12116</v>
      </c>
      <c r="Q80" s="120">
        <f t="shared" si="347"/>
        <v>7735</v>
      </c>
      <c r="R80" s="120">
        <f t="shared" si="347"/>
        <v>79778</v>
      </c>
      <c r="S80" s="120">
        <f t="shared" si="347"/>
        <v>45705</v>
      </c>
      <c r="T80" s="120">
        <f t="shared" si="347"/>
        <v>2707</v>
      </c>
      <c r="U80" s="120">
        <f t="shared" si="347"/>
        <v>5925600</v>
      </c>
      <c r="V80" s="120">
        <f t="shared" si="369"/>
        <v>489</v>
      </c>
      <c r="W80" s="120">
        <f t="shared" si="370"/>
        <v>864</v>
      </c>
      <c r="X80" s="120">
        <f t="shared" si="348"/>
        <v>7162727</v>
      </c>
      <c r="Y80" s="120">
        <f t="shared" si="371"/>
        <v>926</v>
      </c>
      <c r="Z80" s="120">
        <f t="shared" si="372"/>
        <v>2058</v>
      </c>
      <c r="AA80" s="120">
        <f t="shared" si="349"/>
        <v>114235123</v>
      </c>
      <c r="AB80" s="120">
        <f t="shared" si="373"/>
        <v>1432</v>
      </c>
      <c r="AC80" s="120">
        <f t="shared" si="374"/>
        <v>3009</v>
      </c>
      <c r="AD80" s="120">
        <f t="shared" si="350"/>
        <v>128418609</v>
      </c>
      <c r="AE80" s="120">
        <f t="shared" si="375"/>
        <v>2810</v>
      </c>
      <c r="AF80" s="120">
        <f t="shared" si="376"/>
        <v>6665</v>
      </c>
      <c r="AG80" s="120">
        <f t="shared" si="351"/>
        <v>9617795</v>
      </c>
      <c r="AH80" s="120">
        <f t="shared" si="377"/>
        <v>3553</v>
      </c>
      <c r="AI80" s="120">
        <f t="shared" si="378"/>
        <v>9003</v>
      </c>
      <c r="AJ80" s="120">
        <f t="shared" si="352"/>
        <v>8755</v>
      </c>
      <c r="AK80" s="120">
        <f t="shared" si="352"/>
        <v>1765</v>
      </c>
      <c r="AL80" s="120">
        <f t="shared" si="352"/>
        <v>2040</v>
      </c>
      <c r="AM80" s="120">
        <f t="shared" si="352"/>
        <v>5</v>
      </c>
      <c r="AN80" s="120">
        <f t="shared" si="352"/>
        <v>865</v>
      </c>
      <c r="AO80" s="120">
        <f t="shared" si="352"/>
        <v>4085</v>
      </c>
      <c r="AP80" s="120">
        <f t="shared" si="352"/>
        <v>2094</v>
      </c>
      <c r="AQ80" s="120">
        <f t="shared" si="352"/>
        <v>89249</v>
      </c>
      <c r="AR80" s="120">
        <f t="shared" si="352"/>
        <v>6040</v>
      </c>
      <c r="AS80" s="120">
        <f t="shared" si="352"/>
        <v>51345</v>
      </c>
      <c r="AT80" s="120">
        <f t="shared" si="353"/>
        <v>146634</v>
      </c>
      <c r="AU80" s="120">
        <f t="shared" si="353"/>
        <v>22202</v>
      </c>
      <c r="AV80" s="120">
        <f t="shared" si="353"/>
        <v>17058</v>
      </c>
      <c r="AW80" s="120">
        <f t="shared" si="353"/>
        <v>14225</v>
      </c>
      <c r="AX80" s="120">
        <f t="shared" si="353"/>
        <v>11163</v>
      </c>
      <c r="AY80" s="120">
        <f t="shared" si="353"/>
        <v>103914</v>
      </c>
      <c r="AZ80" s="120">
        <f t="shared" si="353"/>
        <v>88046</v>
      </c>
      <c r="BA80" s="120">
        <f t="shared" si="353"/>
        <v>73750</v>
      </c>
      <c r="BB80" s="120">
        <f t="shared" si="353"/>
        <v>48746</v>
      </c>
      <c r="BC80" s="120">
        <f t="shared" si="353"/>
        <v>6113</v>
      </c>
      <c r="BD80" s="120">
        <f t="shared" si="353"/>
        <v>2852</v>
      </c>
      <c r="BE80" s="117">
        <f t="shared" si="353"/>
        <v>749</v>
      </c>
      <c r="BF80" s="117">
        <f t="shared" si="353"/>
        <v>182175</v>
      </c>
      <c r="BG80" s="117">
        <f t="shared" si="379"/>
        <v>243</v>
      </c>
      <c r="BH80" s="117">
        <f t="shared" si="380"/>
        <v>400</v>
      </c>
      <c r="BI80" s="117">
        <f t="shared" si="354"/>
        <v>6656</v>
      </c>
      <c r="BJ80" s="117">
        <f t="shared" si="354"/>
        <v>280567</v>
      </c>
      <c r="BK80" s="117">
        <f t="shared" si="381"/>
        <v>42</v>
      </c>
      <c r="BL80" s="117">
        <f t="shared" si="382"/>
        <v>70</v>
      </c>
      <c r="BM80" s="117">
        <f t="shared" si="355"/>
        <v>1889</v>
      </c>
      <c r="BN80" s="117">
        <f t="shared" si="355"/>
        <v>360</v>
      </c>
      <c r="BO80" s="117">
        <f t="shared" si="355"/>
        <v>1900</v>
      </c>
      <c r="BP80" s="117">
        <f t="shared" si="355"/>
        <v>2</v>
      </c>
      <c r="BQ80" s="117">
        <f t="shared" si="355"/>
        <v>3738</v>
      </c>
      <c r="BR80" s="117">
        <f t="shared" si="355"/>
        <v>2640886</v>
      </c>
      <c r="BS80" s="117">
        <f t="shared" si="383"/>
        <v>7336</v>
      </c>
      <c r="BT80" s="117">
        <f t="shared" si="384"/>
        <v>14183</v>
      </c>
      <c r="BU80" s="117">
        <f t="shared" si="356"/>
        <v>10554261</v>
      </c>
      <c r="BV80" s="117">
        <f t="shared" si="385"/>
        <v>5555</v>
      </c>
      <c r="BW80" s="117">
        <f t="shared" si="386"/>
        <v>11774</v>
      </c>
      <c r="BX80" s="117">
        <f t="shared" si="357"/>
        <v>14542</v>
      </c>
      <c r="BY80" s="117">
        <f t="shared" si="387"/>
        <v>7271</v>
      </c>
      <c r="BZ80" s="117">
        <f t="shared" si="388"/>
        <v>9197</v>
      </c>
      <c r="CA80" s="117">
        <f t="shared" si="358"/>
        <v>41236630</v>
      </c>
      <c r="CB80" s="117">
        <f t="shared" si="389"/>
        <v>11032</v>
      </c>
      <c r="CC80" s="121">
        <f t="shared" si="390"/>
        <v>22016</v>
      </c>
      <c r="CD80" s="121">
        <f t="shared" si="359"/>
        <v>0</v>
      </c>
      <c r="CE80" s="121">
        <f t="shared" si="359"/>
        <v>0</v>
      </c>
      <c r="CF80" s="117" t="str">
        <f t="shared" si="391"/>
        <v>-</v>
      </c>
      <c r="CG80" s="117" t="str">
        <f t="shared" si="392"/>
        <v>-</v>
      </c>
      <c r="CH80" s="121">
        <f t="shared" si="360"/>
        <v>0</v>
      </c>
      <c r="CI80" s="120">
        <f t="shared" si="393"/>
        <v>0</v>
      </c>
      <c r="CJ80" s="121">
        <f t="shared" si="361"/>
        <v>1</v>
      </c>
      <c r="CK80" s="157">
        <f t="shared" si="394"/>
        <v>2018</v>
      </c>
      <c r="CL80" s="158">
        <f t="shared" si="395"/>
        <v>43101</v>
      </c>
      <c r="CM80" s="159">
        <f t="shared" si="396"/>
        <v>31</v>
      </c>
      <c r="CN80" s="121">
        <f t="shared" si="362"/>
        <v>224102</v>
      </c>
      <c r="CO80" s="121">
        <f t="shared" si="362"/>
        <v>0</v>
      </c>
      <c r="CP80" s="121">
        <f t="shared" si="362"/>
        <v>1360578</v>
      </c>
      <c r="CQ80" s="121">
        <f t="shared" si="362"/>
        <v>5683796</v>
      </c>
      <c r="CR80" s="121">
        <f t="shared" si="362"/>
        <v>10467224</v>
      </c>
      <c r="CS80" s="121">
        <f t="shared" si="362"/>
        <v>15919415</v>
      </c>
      <c r="CT80" s="121">
        <f t="shared" si="362"/>
        <v>240014604</v>
      </c>
      <c r="CU80" s="121">
        <f t="shared" si="362"/>
        <v>304630293</v>
      </c>
      <c r="CV80" s="121">
        <f t="shared" si="362"/>
        <v>24372125</v>
      </c>
      <c r="CW80" s="121">
        <f t="shared" si="362"/>
        <v>299773</v>
      </c>
      <c r="CX80" s="121">
        <f t="shared" si="362"/>
        <v>462960</v>
      </c>
      <c r="CY80" s="121">
        <f t="shared" si="362"/>
        <v>5105967</v>
      </c>
      <c r="CZ80" s="121">
        <f t="shared" si="362"/>
        <v>22370448</v>
      </c>
      <c r="DA80" s="121">
        <f t="shared" si="362"/>
        <v>18394</v>
      </c>
      <c r="DB80" s="121">
        <f t="shared" si="362"/>
        <v>82295642</v>
      </c>
      <c r="DC80" s="121">
        <f t="shared" si="362"/>
        <v>0</v>
      </c>
      <c r="DD80" s="160"/>
    </row>
    <row r="81" spans="1:108" x14ac:dyDescent="0.2">
      <c r="A81" s="118" t="str">
        <f t="shared" ref="A81:A82" si="398">B81&amp;C81&amp;D81</f>
        <v>2017-18FEBRUARYY60</v>
      </c>
      <c r="B81" s="94" t="str">
        <f t="shared" si="364"/>
        <v>2017-18</v>
      </c>
      <c r="C81" s="35" t="s">
        <v>787</v>
      </c>
      <c r="D81" s="119" t="str">
        <f t="shared" si="397"/>
        <v>Y60</v>
      </c>
      <c r="E81" s="119" t="str">
        <f t="shared" si="397"/>
        <v>Midlands</v>
      </c>
      <c r="F81" s="119" t="str">
        <f t="shared" si="132"/>
        <v>Y60</v>
      </c>
      <c r="H81" s="120">
        <f t="shared" si="346"/>
        <v>186492</v>
      </c>
      <c r="I81" s="120">
        <f t="shared" si="346"/>
        <v>142145</v>
      </c>
      <c r="J81" s="120">
        <f t="shared" si="346"/>
        <v>597860</v>
      </c>
      <c r="K81" s="117">
        <f t="shared" si="365"/>
        <v>4</v>
      </c>
      <c r="L81" s="120">
        <f t="shared" si="366"/>
        <v>1</v>
      </c>
      <c r="M81" s="120">
        <f t="shared" si="367"/>
        <v>21</v>
      </c>
      <c r="N81" s="120">
        <f t="shared" si="368"/>
        <v>57</v>
      </c>
      <c r="O81" s="120">
        <f t="shared" si="347"/>
        <v>137349</v>
      </c>
      <c r="P81" s="120">
        <f t="shared" si="347"/>
        <v>11165</v>
      </c>
      <c r="Q81" s="120">
        <f t="shared" si="347"/>
        <v>7214</v>
      </c>
      <c r="R81" s="120">
        <f t="shared" si="347"/>
        <v>71169</v>
      </c>
      <c r="S81" s="120">
        <f t="shared" si="347"/>
        <v>40241</v>
      </c>
      <c r="T81" s="120">
        <f t="shared" si="347"/>
        <v>2137</v>
      </c>
      <c r="U81" s="120">
        <f t="shared" si="347"/>
        <v>5618100</v>
      </c>
      <c r="V81" s="120">
        <f t="shared" si="369"/>
        <v>503</v>
      </c>
      <c r="W81" s="120">
        <f t="shared" si="370"/>
        <v>873</v>
      </c>
      <c r="X81" s="120">
        <f t="shared" si="348"/>
        <v>6932832</v>
      </c>
      <c r="Y81" s="120">
        <f t="shared" si="371"/>
        <v>961</v>
      </c>
      <c r="Z81" s="120">
        <f t="shared" si="372"/>
        <v>2211</v>
      </c>
      <c r="AA81" s="120">
        <f t="shared" si="349"/>
        <v>112950474</v>
      </c>
      <c r="AB81" s="120">
        <f t="shared" si="373"/>
        <v>1587</v>
      </c>
      <c r="AC81" s="120">
        <f t="shared" si="374"/>
        <v>3327</v>
      </c>
      <c r="AD81" s="120">
        <f t="shared" si="350"/>
        <v>134887848</v>
      </c>
      <c r="AE81" s="120">
        <f t="shared" si="375"/>
        <v>3352</v>
      </c>
      <c r="AF81" s="120">
        <f t="shared" si="376"/>
        <v>7891</v>
      </c>
      <c r="AG81" s="120">
        <f t="shared" si="351"/>
        <v>8057274</v>
      </c>
      <c r="AH81" s="120">
        <f t="shared" si="377"/>
        <v>3770</v>
      </c>
      <c r="AI81" s="120">
        <f t="shared" si="378"/>
        <v>9871</v>
      </c>
      <c r="AJ81" s="120">
        <f t="shared" si="352"/>
        <v>7443</v>
      </c>
      <c r="AK81" s="120">
        <f t="shared" si="352"/>
        <v>1549</v>
      </c>
      <c r="AL81" s="120">
        <f t="shared" si="352"/>
        <v>1687</v>
      </c>
      <c r="AM81" s="120">
        <f t="shared" si="352"/>
        <v>11</v>
      </c>
      <c r="AN81" s="120">
        <f t="shared" si="352"/>
        <v>744</v>
      </c>
      <c r="AO81" s="120">
        <f t="shared" si="352"/>
        <v>3463</v>
      </c>
      <c r="AP81" s="120">
        <f t="shared" si="352"/>
        <v>1748</v>
      </c>
      <c r="AQ81" s="120">
        <f t="shared" si="352"/>
        <v>79302</v>
      </c>
      <c r="AR81" s="120">
        <f t="shared" si="352"/>
        <v>5260</v>
      </c>
      <c r="AS81" s="120">
        <f t="shared" si="352"/>
        <v>45344</v>
      </c>
      <c r="AT81" s="120">
        <f t="shared" si="353"/>
        <v>129906</v>
      </c>
      <c r="AU81" s="120">
        <f t="shared" si="353"/>
        <v>20424</v>
      </c>
      <c r="AV81" s="120">
        <f t="shared" si="353"/>
        <v>15723</v>
      </c>
      <c r="AW81" s="120">
        <f t="shared" si="353"/>
        <v>13340</v>
      </c>
      <c r="AX81" s="120">
        <f t="shared" si="353"/>
        <v>10466</v>
      </c>
      <c r="AY81" s="120">
        <f t="shared" si="353"/>
        <v>93195</v>
      </c>
      <c r="AZ81" s="120">
        <f t="shared" si="353"/>
        <v>78298</v>
      </c>
      <c r="BA81" s="120">
        <f t="shared" si="353"/>
        <v>65724</v>
      </c>
      <c r="BB81" s="120">
        <f t="shared" si="353"/>
        <v>42777</v>
      </c>
      <c r="BC81" s="120">
        <f t="shared" si="353"/>
        <v>4664</v>
      </c>
      <c r="BD81" s="120">
        <f t="shared" si="353"/>
        <v>2259</v>
      </c>
      <c r="BE81" s="117">
        <f t="shared" si="353"/>
        <v>575</v>
      </c>
      <c r="BF81" s="117">
        <f t="shared" si="353"/>
        <v>171081</v>
      </c>
      <c r="BG81" s="117">
        <f t="shared" si="379"/>
        <v>298</v>
      </c>
      <c r="BH81" s="117">
        <f t="shared" si="380"/>
        <v>500</v>
      </c>
      <c r="BI81" s="117">
        <f t="shared" si="354"/>
        <v>6321</v>
      </c>
      <c r="BJ81" s="117">
        <f t="shared" si="354"/>
        <v>403722</v>
      </c>
      <c r="BK81" s="117">
        <f t="shared" si="381"/>
        <v>64</v>
      </c>
      <c r="BL81" s="117">
        <f t="shared" si="382"/>
        <v>87</v>
      </c>
      <c r="BM81" s="117">
        <f t="shared" si="355"/>
        <v>1588</v>
      </c>
      <c r="BN81" s="117">
        <f t="shared" si="355"/>
        <v>167</v>
      </c>
      <c r="BO81" s="117">
        <f t="shared" si="355"/>
        <v>1770</v>
      </c>
      <c r="BP81" s="117">
        <f t="shared" si="355"/>
        <v>2</v>
      </c>
      <c r="BQ81" s="117">
        <f t="shared" si="355"/>
        <v>2999</v>
      </c>
      <c r="BR81" s="117">
        <f t="shared" si="355"/>
        <v>1284170</v>
      </c>
      <c r="BS81" s="117">
        <f t="shared" si="383"/>
        <v>7690</v>
      </c>
      <c r="BT81" s="117">
        <f t="shared" si="384"/>
        <v>17120</v>
      </c>
      <c r="BU81" s="117">
        <f t="shared" si="356"/>
        <v>8931847</v>
      </c>
      <c r="BV81" s="117">
        <f t="shared" si="385"/>
        <v>5046</v>
      </c>
      <c r="BW81" s="117">
        <f t="shared" si="386"/>
        <v>10456</v>
      </c>
      <c r="BX81" s="117">
        <f t="shared" si="357"/>
        <v>9790</v>
      </c>
      <c r="BY81" s="117">
        <f t="shared" si="387"/>
        <v>4895</v>
      </c>
      <c r="BZ81" s="117">
        <f t="shared" si="388"/>
        <v>8418</v>
      </c>
      <c r="CA81" s="117">
        <f t="shared" si="358"/>
        <v>30395124</v>
      </c>
      <c r="CB81" s="117">
        <f t="shared" si="389"/>
        <v>10135</v>
      </c>
      <c r="CC81" s="121">
        <f t="shared" si="390"/>
        <v>20009</v>
      </c>
      <c r="CD81" s="121">
        <f t="shared" si="359"/>
        <v>0</v>
      </c>
      <c r="CE81" s="121">
        <f t="shared" si="359"/>
        <v>0</v>
      </c>
      <c r="CF81" s="117" t="str">
        <f t="shared" si="391"/>
        <v>-</v>
      </c>
      <c r="CG81" s="117" t="str">
        <f t="shared" si="392"/>
        <v>-</v>
      </c>
      <c r="CH81" s="121">
        <f t="shared" si="360"/>
        <v>0</v>
      </c>
      <c r="CI81" s="120">
        <f t="shared" si="393"/>
        <v>0</v>
      </c>
      <c r="CJ81" s="121">
        <f t="shared" si="361"/>
        <v>2</v>
      </c>
      <c r="CK81" s="157">
        <f t="shared" si="394"/>
        <v>2018</v>
      </c>
      <c r="CL81" s="158">
        <f t="shared" si="395"/>
        <v>43132</v>
      </c>
      <c r="CM81" s="159">
        <f t="shared" si="396"/>
        <v>28</v>
      </c>
      <c r="CN81" s="121">
        <f t="shared" si="362"/>
        <v>209528</v>
      </c>
      <c r="CO81" s="121">
        <f t="shared" si="362"/>
        <v>0</v>
      </c>
      <c r="CP81" s="121">
        <f t="shared" si="362"/>
        <v>3052428</v>
      </c>
      <c r="CQ81" s="121">
        <f t="shared" si="362"/>
        <v>8088479</v>
      </c>
      <c r="CR81" s="121">
        <f t="shared" si="362"/>
        <v>9747995</v>
      </c>
      <c r="CS81" s="121">
        <f t="shared" si="362"/>
        <v>15947850</v>
      </c>
      <c r="CT81" s="121">
        <f t="shared" si="362"/>
        <v>236787008</v>
      </c>
      <c r="CU81" s="121">
        <f t="shared" si="362"/>
        <v>317539291</v>
      </c>
      <c r="CV81" s="121">
        <f t="shared" si="362"/>
        <v>21093617</v>
      </c>
      <c r="CW81" s="121">
        <f t="shared" si="362"/>
        <v>287700</v>
      </c>
      <c r="CX81" s="121">
        <f t="shared" si="362"/>
        <v>548275</v>
      </c>
      <c r="CY81" s="121">
        <f t="shared" si="362"/>
        <v>2859040</v>
      </c>
      <c r="CZ81" s="121">
        <f t="shared" si="362"/>
        <v>18507954</v>
      </c>
      <c r="DA81" s="121">
        <f t="shared" si="362"/>
        <v>16836</v>
      </c>
      <c r="DB81" s="121">
        <f t="shared" si="362"/>
        <v>60006184</v>
      </c>
      <c r="DC81" s="121">
        <f t="shared" si="362"/>
        <v>0</v>
      </c>
      <c r="DD81" s="160"/>
    </row>
    <row r="82" spans="1:108" x14ac:dyDescent="0.2">
      <c r="A82" s="118" t="str">
        <f t="shared" si="398"/>
        <v>2017-18MARCHY60</v>
      </c>
      <c r="B82" s="94" t="str">
        <f t="shared" si="364"/>
        <v>2017-18</v>
      </c>
      <c r="C82" s="35" t="s">
        <v>788</v>
      </c>
      <c r="D82" s="119" t="str">
        <f t="shared" si="397"/>
        <v>Y60</v>
      </c>
      <c r="E82" s="119" t="str">
        <f t="shared" si="397"/>
        <v>Midlands</v>
      </c>
      <c r="F82" s="119" t="str">
        <f t="shared" si="132"/>
        <v>Y60</v>
      </c>
      <c r="H82" s="120">
        <f t="shared" si="346"/>
        <v>205340</v>
      </c>
      <c r="I82" s="120">
        <f t="shared" si="346"/>
        <v>158132</v>
      </c>
      <c r="J82" s="120">
        <f t="shared" si="346"/>
        <v>621884</v>
      </c>
      <c r="K82" s="117">
        <f t="shared" si="365"/>
        <v>4</v>
      </c>
      <c r="L82" s="120">
        <f t="shared" si="366"/>
        <v>1</v>
      </c>
      <c r="M82" s="120">
        <f t="shared" si="367"/>
        <v>19</v>
      </c>
      <c r="N82" s="120">
        <f t="shared" si="368"/>
        <v>57</v>
      </c>
      <c r="O82" s="120">
        <f t="shared" si="347"/>
        <v>148111</v>
      </c>
      <c r="P82" s="120">
        <f t="shared" si="347"/>
        <v>11709</v>
      </c>
      <c r="Q82" s="120">
        <f t="shared" si="347"/>
        <v>7491</v>
      </c>
      <c r="R82" s="120">
        <f t="shared" si="347"/>
        <v>77578</v>
      </c>
      <c r="S82" s="120">
        <f t="shared" si="347"/>
        <v>43476</v>
      </c>
      <c r="T82" s="120">
        <f t="shared" si="347"/>
        <v>2023</v>
      </c>
      <c r="U82" s="120">
        <f t="shared" si="347"/>
        <v>6036402</v>
      </c>
      <c r="V82" s="120">
        <f t="shared" si="369"/>
        <v>516</v>
      </c>
      <c r="W82" s="120">
        <f t="shared" si="370"/>
        <v>918</v>
      </c>
      <c r="X82" s="120">
        <f t="shared" si="348"/>
        <v>6980645</v>
      </c>
      <c r="Y82" s="120">
        <f t="shared" si="371"/>
        <v>932</v>
      </c>
      <c r="Z82" s="120">
        <f t="shared" si="372"/>
        <v>1949</v>
      </c>
      <c r="AA82" s="120">
        <f t="shared" si="349"/>
        <v>133873789</v>
      </c>
      <c r="AB82" s="120">
        <f t="shared" si="373"/>
        <v>1726</v>
      </c>
      <c r="AC82" s="120">
        <f t="shared" si="374"/>
        <v>3688</v>
      </c>
      <c r="AD82" s="120">
        <f t="shared" si="350"/>
        <v>150328182</v>
      </c>
      <c r="AE82" s="120">
        <f t="shared" si="375"/>
        <v>3458</v>
      </c>
      <c r="AF82" s="120">
        <f t="shared" si="376"/>
        <v>8333</v>
      </c>
      <c r="AG82" s="120">
        <f t="shared" si="351"/>
        <v>7341065</v>
      </c>
      <c r="AH82" s="120">
        <f t="shared" si="377"/>
        <v>3629</v>
      </c>
      <c r="AI82" s="120">
        <f t="shared" si="378"/>
        <v>9355</v>
      </c>
      <c r="AJ82" s="120">
        <f t="shared" si="352"/>
        <v>8260</v>
      </c>
      <c r="AK82" s="120">
        <f t="shared" si="352"/>
        <v>1659</v>
      </c>
      <c r="AL82" s="120">
        <f t="shared" si="352"/>
        <v>1695</v>
      </c>
      <c r="AM82" s="120">
        <f t="shared" si="352"/>
        <v>10</v>
      </c>
      <c r="AN82" s="120">
        <f t="shared" si="352"/>
        <v>865</v>
      </c>
      <c r="AO82" s="120">
        <f t="shared" si="352"/>
        <v>4041</v>
      </c>
      <c r="AP82" s="120">
        <f t="shared" si="352"/>
        <v>1871</v>
      </c>
      <c r="AQ82" s="120">
        <f t="shared" si="352"/>
        <v>85603</v>
      </c>
      <c r="AR82" s="120">
        <f t="shared" si="352"/>
        <v>5655</v>
      </c>
      <c r="AS82" s="120">
        <f t="shared" si="352"/>
        <v>48593</v>
      </c>
      <c r="AT82" s="120">
        <f t="shared" si="353"/>
        <v>139851</v>
      </c>
      <c r="AU82" s="120">
        <f t="shared" si="353"/>
        <v>21140</v>
      </c>
      <c r="AV82" s="120">
        <f t="shared" si="353"/>
        <v>16262</v>
      </c>
      <c r="AW82" s="120">
        <f t="shared" si="353"/>
        <v>13673</v>
      </c>
      <c r="AX82" s="120">
        <f t="shared" si="353"/>
        <v>10728</v>
      </c>
      <c r="AY82" s="120">
        <f t="shared" si="353"/>
        <v>101287</v>
      </c>
      <c r="AZ82" s="120">
        <f t="shared" si="353"/>
        <v>85055</v>
      </c>
      <c r="BA82" s="120">
        <f t="shared" si="353"/>
        <v>69208</v>
      </c>
      <c r="BB82" s="120">
        <f t="shared" si="353"/>
        <v>46089</v>
      </c>
      <c r="BC82" s="120">
        <f t="shared" si="353"/>
        <v>4399</v>
      </c>
      <c r="BD82" s="120">
        <f t="shared" si="353"/>
        <v>2143</v>
      </c>
      <c r="BE82" s="117">
        <f t="shared" si="353"/>
        <v>622</v>
      </c>
      <c r="BF82" s="117">
        <f t="shared" si="353"/>
        <v>187483</v>
      </c>
      <c r="BG82" s="117">
        <f t="shared" si="379"/>
        <v>301</v>
      </c>
      <c r="BH82" s="117">
        <f t="shared" si="380"/>
        <v>517</v>
      </c>
      <c r="BI82" s="117">
        <f t="shared" si="354"/>
        <v>6742</v>
      </c>
      <c r="BJ82" s="117">
        <f t="shared" si="354"/>
        <v>333745</v>
      </c>
      <c r="BK82" s="117">
        <f t="shared" si="381"/>
        <v>50</v>
      </c>
      <c r="BL82" s="117">
        <f t="shared" si="382"/>
        <v>226</v>
      </c>
      <c r="BM82" s="117">
        <f t="shared" si="355"/>
        <v>1529</v>
      </c>
      <c r="BN82" s="117">
        <f t="shared" si="355"/>
        <v>166</v>
      </c>
      <c r="BO82" s="117">
        <f t="shared" si="355"/>
        <v>1742</v>
      </c>
      <c r="BP82" s="117">
        <f t="shared" si="355"/>
        <v>1</v>
      </c>
      <c r="BQ82" s="117">
        <f t="shared" si="355"/>
        <v>2868</v>
      </c>
      <c r="BR82" s="117">
        <f t="shared" si="355"/>
        <v>1193728</v>
      </c>
      <c r="BS82" s="117">
        <f t="shared" si="383"/>
        <v>7191</v>
      </c>
      <c r="BT82" s="117">
        <f t="shared" si="384"/>
        <v>16967</v>
      </c>
      <c r="BU82" s="117">
        <f t="shared" si="356"/>
        <v>8602785</v>
      </c>
      <c r="BV82" s="117">
        <f t="shared" si="385"/>
        <v>4938</v>
      </c>
      <c r="BW82" s="117">
        <f t="shared" si="386"/>
        <v>10629</v>
      </c>
      <c r="BX82" s="117">
        <f t="shared" si="357"/>
        <v>8120</v>
      </c>
      <c r="BY82" s="117">
        <f t="shared" si="387"/>
        <v>8120</v>
      </c>
      <c r="BZ82" s="117">
        <f t="shared" si="388"/>
        <v>8120</v>
      </c>
      <c r="CA82" s="117">
        <f t="shared" si="358"/>
        <v>26346918</v>
      </c>
      <c r="CB82" s="117">
        <f t="shared" si="389"/>
        <v>9187</v>
      </c>
      <c r="CC82" s="121">
        <f t="shared" si="390"/>
        <v>19828</v>
      </c>
      <c r="CD82" s="121">
        <f t="shared" si="359"/>
        <v>0</v>
      </c>
      <c r="CE82" s="121">
        <f t="shared" si="359"/>
        <v>0</v>
      </c>
      <c r="CF82" s="117" t="str">
        <f t="shared" si="391"/>
        <v>-</v>
      </c>
      <c r="CG82" s="117" t="str">
        <f t="shared" si="392"/>
        <v>-</v>
      </c>
      <c r="CH82" s="121">
        <f t="shared" si="360"/>
        <v>0</v>
      </c>
      <c r="CI82" s="120">
        <f t="shared" si="393"/>
        <v>0</v>
      </c>
      <c r="CJ82" s="121">
        <f t="shared" si="361"/>
        <v>3</v>
      </c>
      <c r="CK82" s="157">
        <f t="shared" si="394"/>
        <v>2018</v>
      </c>
      <c r="CL82" s="158">
        <f t="shared" si="395"/>
        <v>43160</v>
      </c>
      <c r="CM82" s="159">
        <f t="shared" si="396"/>
        <v>31</v>
      </c>
      <c r="CN82" s="121">
        <f t="shared" si="362"/>
        <v>233633</v>
      </c>
      <c r="CO82" s="121">
        <f t="shared" si="362"/>
        <v>0</v>
      </c>
      <c r="CP82" s="121">
        <f t="shared" si="362"/>
        <v>2997378</v>
      </c>
      <c r="CQ82" s="121">
        <f t="shared" si="362"/>
        <v>9053375</v>
      </c>
      <c r="CR82" s="121">
        <f t="shared" si="362"/>
        <v>10743459</v>
      </c>
      <c r="CS82" s="121">
        <f t="shared" si="362"/>
        <v>14598648</v>
      </c>
      <c r="CT82" s="121">
        <f t="shared" si="362"/>
        <v>286098504</v>
      </c>
      <c r="CU82" s="121">
        <f t="shared" si="362"/>
        <v>362304946</v>
      </c>
      <c r="CV82" s="121">
        <f t="shared" si="362"/>
        <v>18925145</v>
      </c>
      <c r="CW82" s="121">
        <f t="shared" si="362"/>
        <v>321600</v>
      </c>
      <c r="CX82" s="121">
        <f t="shared" si="362"/>
        <v>1522644</v>
      </c>
      <c r="CY82" s="121">
        <f t="shared" si="362"/>
        <v>2816576</v>
      </c>
      <c r="CZ82" s="121">
        <f t="shared" si="362"/>
        <v>18515106</v>
      </c>
      <c r="DA82" s="121">
        <f t="shared" si="362"/>
        <v>8120</v>
      </c>
      <c r="DB82" s="121">
        <f t="shared" si="362"/>
        <v>56865730</v>
      </c>
      <c r="DC82" s="121">
        <f t="shared" si="362"/>
        <v>0</v>
      </c>
      <c r="DD82" s="160"/>
    </row>
    <row r="83" spans="1:108" x14ac:dyDescent="0.2">
      <c r="A83" s="118" t="str">
        <f t="shared" ref="A83" si="399">B83&amp;C83&amp;D83</f>
        <v>2018-19APRILY60</v>
      </c>
      <c r="B83" s="94" t="str">
        <f t="shared" si="364"/>
        <v>2018-19</v>
      </c>
      <c r="C83" s="35" t="s">
        <v>790</v>
      </c>
      <c r="D83" s="119" t="str">
        <f t="shared" si="397"/>
        <v>Y60</v>
      </c>
      <c r="E83" s="119" t="str">
        <f t="shared" si="397"/>
        <v>Midlands</v>
      </c>
      <c r="F83" s="119" t="str">
        <f t="shared" ref="F83:F88" si="400">D83</f>
        <v>Y60</v>
      </c>
      <c r="H83" s="120">
        <f t="shared" si="346"/>
        <v>177939</v>
      </c>
      <c r="I83" s="120">
        <f t="shared" si="346"/>
        <v>134790</v>
      </c>
      <c r="J83" s="120">
        <f t="shared" si="346"/>
        <v>343906</v>
      </c>
      <c r="K83" s="117">
        <f t="shared" si="365"/>
        <v>3</v>
      </c>
      <c r="L83" s="120">
        <f t="shared" si="366"/>
        <v>1</v>
      </c>
      <c r="M83" s="120">
        <f t="shared" si="367"/>
        <v>4</v>
      </c>
      <c r="N83" s="120">
        <f t="shared" si="368"/>
        <v>39</v>
      </c>
      <c r="O83" s="120">
        <f t="shared" si="347"/>
        <v>138946</v>
      </c>
      <c r="P83" s="120">
        <f t="shared" si="347"/>
        <v>10376</v>
      </c>
      <c r="Q83" s="120">
        <f t="shared" si="347"/>
        <v>6678</v>
      </c>
      <c r="R83" s="120">
        <f t="shared" si="347"/>
        <v>69057</v>
      </c>
      <c r="S83" s="120">
        <f t="shared" si="347"/>
        <v>44783</v>
      </c>
      <c r="T83" s="120">
        <f t="shared" si="347"/>
        <v>2106</v>
      </c>
      <c r="U83" s="120">
        <f t="shared" si="347"/>
        <v>4853063</v>
      </c>
      <c r="V83" s="120">
        <f t="shared" si="369"/>
        <v>468</v>
      </c>
      <c r="W83" s="120">
        <f t="shared" si="370"/>
        <v>842</v>
      </c>
      <c r="X83" s="120">
        <f t="shared" si="348"/>
        <v>5463910</v>
      </c>
      <c r="Y83" s="120">
        <f t="shared" si="371"/>
        <v>818</v>
      </c>
      <c r="Z83" s="120">
        <f t="shared" si="372"/>
        <v>1717</v>
      </c>
      <c r="AA83" s="120">
        <f t="shared" si="349"/>
        <v>87187852</v>
      </c>
      <c r="AB83" s="120">
        <f t="shared" si="373"/>
        <v>1263</v>
      </c>
      <c r="AC83" s="120">
        <f t="shared" si="374"/>
        <v>2568</v>
      </c>
      <c r="AD83" s="120">
        <f t="shared" si="350"/>
        <v>97852116</v>
      </c>
      <c r="AE83" s="120">
        <f t="shared" si="375"/>
        <v>2185</v>
      </c>
      <c r="AF83" s="120">
        <f t="shared" si="376"/>
        <v>4962</v>
      </c>
      <c r="AG83" s="120">
        <f t="shared" si="351"/>
        <v>5145013</v>
      </c>
      <c r="AH83" s="120">
        <f t="shared" si="377"/>
        <v>2443</v>
      </c>
      <c r="AI83" s="120">
        <f t="shared" si="378"/>
        <v>5730</v>
      </c>
      <c r="AJ83" s="120">
        <f t="shared" si="352"/>
        <v>6221</v>
      </c>
      <c r="AK83" s="120">
        <f t="shared" si="352"/>
        <v>1103</v>
      </c>
      <c r="AL83" s="120">
        <f t="shared" si="352"/>
        <v>1190</v>
      </c>
      <c r="AM83" s="120">
        <f t="shared" si="352"/>
        <v>3</v>
      </c>
      <c r="AN83" s="120">
        <f t="shared" si="352"/>
        <v>733</v>
      </c>
      <c r="AO83" s="120">
        <f t="shared" si="352"/>
        <v>3195</v>
      </c>
      <c r="AP83" s="120">
        <f t="shared" si="352"/>
        <v>1830</v>
      </c>
      <c r="AQ83" s="120">
        <f t="shared" si="352"/>
        <v>81765</v>
      </c>
      <c r="AR83" s="120">
        <f t="shared" si="352"/>
        <v>5734</v>
      </c>
      <c r="AS83" s="120">
        <f t="shared" si="352"/>
        <v>45226</v>
      </c>
      <c r="AT83" s="120">
        <f t="shared" si="353"/>
        <v>132725</v>
      </c>
      <c r="AU83" s="120">
        <f t="shared" si="353"/>
        <v>19074</v>
      </c>
      <c r="AV83" s="120">
        <f t="shared" si="353"/>
        <v>14724</v>
      </c>
      <c r="AW83" s="120">
        <f t="shared" si="353"/>
        <v>12464</v>
      </c>
      <c r="AX83" s="120">
        <f t="shared" si="353"/>
        <v>9711</v>
      </c>
      <c r="AY83" s="120">
        <f t="shared" si="353"/>
        <v>87862</v>
      </c>
      <c r="AZ83" s="120">
        <f t="shared" si="353"/>
        <v>74276</v>
      </c>
      <c r="BA83" s="120">
        <f t="shared" si="353"/>
        <v>68067</v>
      </c>
      <c r="BB83" s="120">
        <f t="shared" si="353"/>
        <v>47060</v>
      </c>
      <c r="BC83" s="120">
        <f t="shared" si="353"/>
        <v>4335</v>
      </c>
      <c r="BD83" s="120">
        <f t="shared" si="353"/>
        <v>2225</v>
      </c>
      <c r="BE83" s="117">
        <f t="shared" si="353"/>
        <v>503</v>
      </c>
      <c r="BF83" s="117">
        <f t="shared" si="353"/>
        <v>153362</v>
      </c>
      <c r="BG83" s="117">
        <f t="shared" si="379"/>
        <v>305</v>
      </c>
      <c r="BH83" s="117">
        <f t="shared" si="380"/>
        <v>532</v>
      </c>
      <c r="BI83" s="117">
        <f t="shared" si="354"/>
        <v>6155</v>
      </c>
      <c r="BJ83" s="117">
        <f t="shared" si="354"/>
        <v>218035</v>
      </c>
      <c r="BK83" s="117">
        <f t="shared" si="381"/>
        <v>35</v>
      </c>
      <c r="BL83" s="117">
        <f t="shared" si="382"/>
        <v>63</v>
      </c>
      <c r="BM83" s="117">
        <f t="shared" si="355"/>
        <v>287</v>
      </c>
      <c r="BN83" s="117">
        <f t="shared" si="355"/>
        <v>515</v>
      </c>
      <c r="BO83" s="117">
        <f t="shared" si="355"/>
        <v>2253</v>
      </c>
      <c r="BP83" s="117">
        <f t="shared" si="355"/>
        <v>1</v>
      </c>
      <c r="BQ83" s="117">
        <f t="shared" si="355"/>
        <v>3347</v>
      </c>
      <c r="BR83" s="117">
        <f t="shared" si="355"/>
        <v>2251111</v>
      </c>
      <c r="BS83" s="117">
        <f t="shared" si="383"/>
        <v>4371</v>
      </c>
      <c r="BT83" s="117">
        <f t="shared" si="384"/>
        <v>8173</v>
      </c>
      <c r="BU83" s="117">
        <f t="shared" si="356"/>
        <v>8707799</v>
      </c>
      <c r="BV83" s="117">
        <f t="shared" si="385"/>
        <v>3865</v>
      </c>
      <c r="BW83" s="117">
        <f t="shared" si="386"/>
        <v>8031</v>
      </c>
      <c r="BX83" s="117">
        <f t="shared" si="357"/>
        <v>3309</v>
      </c>
      <c r="BY83" s="117">
        <f t="shared" si="387"/>
        <v>3309</v>
      </c>
      <c r="BZ83" s="117">
        <f t="shared" si="388"/>
        <v>3309</v>
      </c>
      <c r="CA83" s="117">
        <f t="shared" si="358"/>
        <v>19347982</v>
      </c>
      <c r="CB83" s="117">
        <f t="shared" si="389"/>
        <v>5781</v>
      </c>
      <c r="CC83" s="121">
        <f t="shared" si="390"/>
        <v>12483</v>
      </c>
      <c r="CD83" s="121">
        <f t="shared" si="359"/>
        <v>0</v>
      </c>
      <c r="CE83" s="121">
        <f t="shared" si="359"/>
        <v>0</v>
      </c>
      <c r="CF83" s="117" t="str">
        <f t="shared" si="391"/>
        <v>-</v>
      </c>
      <c r="CG83" s="117" t="str">
        <f t="shared" si="392"/>
        <v>-</v>
      </c>
      <c r="CH83" s="121">
        <f t="shared" si="360"/>
        <v>0</v>
      </c>
      <c r="CI83" s="120">
        <f t="shared" si="393"/>
        <v>0</v>
      </c>
      <c r="CJ83" s="121">
        <f t="shared" si="361"/>
        <v>4</v>
      </c>
      <c r="CK83" s="157">
        <f t="shared" si="394"/>
        <v>2018</v>
      </c>
      <c r="CL83" s="158">
        <f t="shared" si="395"/>
        <v>43191</v>
      </c>
      <c r="CM83" s="159">
        <f t="shared" si="396"/>
        <v>30</v>
      </c>
      <c r="CN83" s="121">
        <f t="shared" si="362"/>
        <v>198079</v>
      </c>
      <c r="CO83" s="121">
        <f t="shared" si="362"/>
        <v>0</v>
      </c>
      <c r="CP83" s="121">
        <f t="shared" si="362"/>
        <v>539160</v>
      </c>
      <c r="CQ83" s="121">
        <f t="shared" si="362"/>
        <v>5317692</v>
      </c>
      <c r="CR83" s="121">
        <f t="shared" si="362"/>
        <v>8732556</v>
      </c>
      <c r="CS83" s="121">
        <f t="shared" si="362"/>
        <v>11466790</v>
      </c>
      <c r="CT83" s="121">
        <f t="shared" si="362"/>
        <v>177306084</v>
      </c>
      <c r="CU83" s="121">
        <f t="shared" si="362"/>
        <v>222202815</v>
      </c>
      <c r="CV83" s="121">
        <f t="shared" si="362"/>
        <v>12066700</v>
      </c>
      <c r="CW83" s="121">
        <f t="shared" si="362"/>
        <v>267505</v>
      </c>
      <c r="CX83" s="121">
        <f t="shared" si="362"/>
        <v>386558</v>
      </c>
      <c r="CY83" s="121">
        <f t="shared" si="362"/>
        <v>4209349</v>
      </c>
      <c r="CZ83" s="121">
        <f t="shared" si="362"/>
        <v>18093380</v>
      </c>
      <c r="DA83" s="121">
        <f t="shared" si="362"/>
        <v>3309</v>
      </c>
      <c r="DB83" s="121">
        <f t="shared" si="362"/>
        <v>41779585</v>
      </c>
      <c r="DC83" s="121">
        <f t="shared" si="362"/>
        <v>0</v>
      </c>
      <c r="DD83" s="160"/>
    </row>
    <row r="84" spans="1:108" x14ac:dyDescent="0.2">
      <c r="A84" s="118" t="str">
        <f t="shared" ref="A84" si="401">B84&amp;C84&amp;D84</f>
        <v>2018-19MAYY60</v>
      </c>
      <c r="B84" s="94" t="str">
        <f t="shared" si="364"/>
        <v>2018-19</v>
      </c>
      <c r="C84" s="35" t="s">
        <v>831</v>
      </c>
      <c r="D84" s="119" t="str">
        <f t="shared" si="397"/>
        <v>Y60</v>
      </c>
      <c r="E84" s="119" t="str">
        <f t="shared" si="397"/>
        <v>Midlands</v>
      </c>
      <c r="F84" s="119" t="str">
        <f t="shared" si="400"/>
        <v>Y60</v>
      </c>
      <c r="H84" s="120">
        <f t="shared" si="346"/>
        <v>194663</v>
      </c>
      <c r="I84" s="120">
        <f t="shared" si="346"/>
        <v>148962</v>
      </c>
      <c r="J84" s="120">
        <f t="shared" si="346"/>
        <v>417427</v>
      </c>
      <c r="K84" s="117">
        <f t="shared" si="365"/>
        <v>3</v>
      </c>
      <c r="L84" s="120">
        <f t="shared" si="366"/>
        <v>1</v>
      </c>
      <c r="M84" s="120">
        <f t="shared" si="367"/>
        <v>7</v>
      </c>
      <c r="N84" s="120">
        <f t="shared" si="368"/>
        <v>43</v>
      </c>
      <c r="O84" s="120">
        <f t="shared" si="347"/>
        <v>147534</v>
      </c>
      <c r="P84" s="120">
        <f t="shared" si="347"/>
        <v>10921</v>
      </c>
      <c r="Q84" s="120">
        <f t="shared" si="347"/>
        <v>6938</v>
      </c>
      <c r="R84" s="120">
        <f t="shared" si="347"/>
        <v>73164</v>
      </c>
      <c r="S84" s="120">
        <f t="shared" si="347"/>
        <v>47805</v>
      </c>
      <c r="T84" s="120">
        <f t="shared" si="347"/>
        <v>2212</v>
      </c>
      <c r="U84" s="120">
        <f t="shared" si="347"/>
        <v>4941864</v>
      </c>
      <c r="V84" s="120">
        <f t="shared" si="369"/>
        <v>453</v>
      </c>
      <c r="W84" s="120">
        <f t="shared" si="370"/>
        <v>801</v>
      </c>
      <c r="X84" s="120">
        <f t="shared" si="348"/>
        <v>5861756</v>
      </c>
      <c r="Y84" s="120">
        <f t="shared" si="371"/>
        <v>845</v>
      </c>
      <c r="Z84" s="120">
        <f t="shared" si="372"/>
        <v>1847</v>
      </c>
      <c r="AA84" s="120">
        <f t="shared" si="349"/>
        <v>90977043</v>
      </c>
      <c r="AB84" s="120">
        <f t="shared" si="373"/>
        <v>1243</v>
      </c>
      <c r="AC84" s="120">
        <f t="shared" si="374"/>
        <v>2493</v>
      </c>
      <c r="AD84" s="120">
        <f t="shared" si="350"/>
        <v>119497517</v>
      </c>
      <c r="AE84" s="120">
        <f t="shared" si="375"/>
        <v>2500</v>
      </c>
      <c r="AF84" s="120">
        <f t="shared" si="376"/>
        <v>5720</v>
      </c>
      <c r="AG84" s="120">
        <f t="shared" si="351"/>
        <v>6793622</v>
      </c>
      <c r="AH84" s="120">
        <f t="shared" si="377"/>
        <v>3071</v>
      </c>
      <c r="AI84" s="120">
        <f t="shared" si="378"/>
        <v>7654</v>
      </c>
      <c r="AJ84" s="120">
        <f t="shared" si="352"/>
        <v>6698</v>
      </c>
      <c r="AK84" s="120">
        <f t="shared" si="352"/>
        <v>1147</v>
      </c>
      <c r="AL84" s="120">
        <f t="shared" si="352"/>
        <v>1118</v>
      </c>
      <c r="AM84" s="120">
        <f t="shared" si="352"/>
        <v>7</v>
      </c>
      <c r="AN84" s="120">
        <f t="shared" si="352"/>
        <v>858</v>
      </c>
      <c r="AO84" s="120">
        <f t="shared" si="352"/>
        <v>3575</v>
      </c>
      <c r="AP84" s="120">
        <f t="shared" si="352"/>
        <v>1853</v>
      </c>
      <c r="AQ84" s="120">
        <f t="shared" si="352"/>
        <v>86310</v>
      </c>
      <c r="AR84" s="120">
        <f t="shared" si="352"/>
        <v>6056</v>
      </c>
      <c r="AS84" s="120">
        <f t="shared" si="352"/>
        <v>48470</v>
      </c>
      <c r="AT84" s="120">
        <f t="shared" si="353"/>
        <v>140836</v>
      </c>
      <c r="AU84" s="120">
        <f t="shared" si="353"/>
        <v>20408</v>
      </c>
      <c r="AV84" s="120">
        <f t="shared" si="353"/>
        <v>15655</v>
      </c>
      <c r="AW84" s="120">
        <f t="shared" si="353"/>
        <v>13161</v>
      </c>
      <c r="AX84" s="120">
        <f t="shared" si="353"/>
        <v>10278</v>
      </c>
      <c r="AY84" s="120">
        <f t="shared" si="353"/>
        <v>93132</v>
      </c>
      <c r="AZ84" s="120">
        <f t="shared" si="353"/>
        <v>78088</v>
      </c>
      <c r="BA84" s="120">
        <f t="shared" si="353"/>
        <v>74859</v>
      </c>
      <c r="BB84" s="120">
        <f t="shared" si="353"/>
        <v>50227</v>
      </c>
      <c r="BC84" s="120">
        <f t="shared" si="353"/>
        <v>4858</v>
      </c>
      <c r="BD84" s="120">
        <f t="shared" si="353"/>
        <v>2295</v>
      </c>
      <c r="BE84" s="117">
        <f t="shared" si="353"/>
        <v>495</v>
      </c>
      <c r="BF84" s="117">
        <f t="shared" si="353"/>
        <v>141803</v>
      </c>
      <c r="BG84" s="117">
        <f t="shared" si="379"/>
        <v>286</v>
      </c>
      <c r="BH84" s="117">
        <f t="shared" si="380"/>
        <v>483</v>
      </c>
      <c r="BI84" s="117">
        <f t="shared" si="354"/>
        <v>6635</v>
      </c>
      <c r="BJ84" s="117">
        <f t="shared" si="354"/>
        <v>252560</v>
      </c>
      <c r="BK84" s="117">
        <f t="shared" si="381"/>
        <v>38</v>
      </c>
      <c r="BL84" s="117">
        <f t="shared" si="382"/>
        <v>63</v>
      </c>
      <c r="BM84" s="117">
        <f t="shared" si="355"/>
        <v>280</v>
      </c>
      <c r="BN84" s="117">
        <f t="shared" si="355"/>
        <v>469</v>
      </c>
      <c r="BO84" s="117">
        <f t="shared" si="355"/>
        <v>2217</v>
      </c>
      <c r="BP84" s="117">
        <f t="shared" si="355"/>
        <v>3</v>
      </c>
      <c r="BQ84" s="117">
        <f t="shared" si="355"/>
        <v>3765</v>
      </c>
      <c r="BR84" s="117">
        <f t="shared" si="355"/>
        <v>1781311</v>
      </c>
      <c r="BS84" s="117">
        <f t="shared" si="383"/>
        <v>3798</v>
      </c>
      <c r="BT84" s="117">
        <f t="shared" si="384"/>
        <v>7447</v>
      </c>
      <c r="BU84" s="117">
        <f t="shared" si="356"/>
        <v>9302190</v>
      </c>
      <c r="BV84" s="117">
        <f t="shared" si="385"/>
        <v>4196</v>
      </c>
      <c r="BW84" s="117">
        <f t="shared" si="386"/>
        <v>8675</v>
      </c>
      <c r="BX84" s="117">
        <f t="shared" si="357"/>
        <v>16803</v>
      </c>
      <c r="BY84" s="117">
        <f t="shared" si="387"/>
        <v>5601</v>
      </c>
      <c r="BZ84" s="117">
        <f t="shared" si="388"/>
        <v>6753</v>
      </c>
      <c r="CA84" s="117">
        <f t="shared" si="358"/>
        <v>23867457</v>
      </c>
      <c r="CB84" s="117">
        <f t="shared" si="389"/>
        <v>6339</v>
      </c>
      <c r="CC84" s="121">
        <f t="shared" si="390"/>
        <v>14263</v>
      </c>
      <c r="CD84" s="121">
        <f t="shared" si="359"/>
        <v>0</v>
      </c>
      <c r="CE84" s="121">
        <f t="shared" si="359"/>
        <v>0</v>
      </c>
      <c r="CF84" s="117" t="str">
        <f t="shared" si="391"/>
        <v>-</v>
      </c>
      <c r="CG84" s="117" t="str">
        <f t="shared" si="392"/>
        <v>-</v>
      </c>
      <c r="CH84" s="121">
        <f t="shared" si="360"/>
        <v>0</v>
      </c>
      <c r="CI84" s="120">
        <f t="shared" si="393"/>
        <v>0</v>
      </c>
      <c r="CJ84" s="121">
        <f t="shared" ref="CJ84" si="402">MONTH(1&amp;C84)</f>
        <v>5</v>
      </c>
      <c r="CK84" s="157">
        <f t="shared" si="394"/>
        <v>2018</v>
      </c>
      <c r="CL84" s="158">
        <f t="shared" si="395"/>
        <v>43221</v>
      </c>
      <c r="CM84" s="159">
        <f t="shared" si="396"/>
        <v>31</v>
      </c>
      <c r="CN84" s="121">
        <f t="shared" si="362"/>
        <v>219059</v>
      </c>
      <c r="CO84" s="121">
        <f t="shared" si="362"/>
        <v>0</v>
      </c>
      <c r="CP84" s="121">
        <f t="shared" si="362"/>
        <v>972637</v>
      </c>
      <c r="CQ84" s="121">
        <f t="shared" si="362"/>
        <v>6352758</v>
      </c>
      <c r="CR84" s="121">
        <f t="shared" si="362"/>
        <v>8746258</v>
      </c>
      <c r="CS84" s="121">
        <f t="shared" si="362"/>
        <v>12812234</v>
      </c>
      <c r="CT84" s="121">
        <f t="shared" si="362"/>
        <v>182411150</v>
      </c>
      <c r="CU84" s="121">
        <f t="shared" si="362"/>
        <v>273465699</v>
      </c>
      <c r="CV84" s="121">
        <f t="shared" si="362"/>
        <v>16929557</v>
      </c>
      <c r="CW84" s="121">
        <f t="shared" si="362"/>
        <v>238880</v>
      </c>
      <c r="CX84" s="121">
        <f t="shared" si="362"/>
        <v>415901</v>
      </c>
      <c r="CY84" s="121">
        <f t="shared" si="362"/>
        <v>3492467</v>
      </c>
      <c r="CZ84" s="121">
        <f t="shared" si="362"/>
        <v>19232115</v>
      </c>
      <c r="DA84" s="121">
        <f t="shared" si="362"/>
        <v>20259</v>
      </c>
      <c r="DB84" s="121">
        <f t="shared" si="362"/>
        <v>53701435</v>
      </c>
      <c r="DC84" s="121">
        <f t="shared" si="362"/>
        <v>0</v>
      </c>
      <c r="DD84" s="160"/>
    </row>
    <row r="85" spans="1:108" x14ac:dyDescent="0.2">
      <c r="A85" s="118" t="str">
        <f t="shared" ref="A85:A86" si="403">B85&amp;C85&amp;D85</f>
        <v>2018-19JUNEY60</v>
      </c>
      <c r="B85" s="94" t="str">
        <f t="shared" si="364"/>
        <v>2018-19</v>
      </c>
      <c r="C85" s="35" t="s">
        <v>847</v>
      </c>
      <c r="D85" s="119" t="str">
        <f t="shared" si="397"/>
        <v>Y60</v>
      </c>
      <c r="E85" s="119" t="str">
        <f t="shared" si="397"/>
        <v>Midlands</v>
      </c>
      <c r="F85" s="119" t="str">
        <f t="shared" si="400"/>
        <v>Y60</v>
      </c>
      <c r="H85" s="120">
        <f t="shared" si="346"/>
        <v>189833</v>
      </c>
      <c r="I85" s="120">
        <f t="shared" si="346"/>
        <v>146687</v>
      </c>
      <c r="J85" s="120">
        <f t="shared" si="346"/>
        <v>491255</v>
      </c>
      <c r="K85" s="117">
        <f t="shared" si="365"/>
        <v>3</v>
      </c>
      <c r="L85" s="120">
        <f t="shared" si="366"/>
        <v>1</v>
      </c>
      <c r="M85" s="120">
        <f t="shared" si="367"/>
        <v>12</v>
      </c>
      <c r="N85" s="120">
        <f t="shared" si="368"/>
        <v>47</v>
      </c>
      <c r="O85" s="120">
        <f t="shared" ref="O85:U96" si="404">SUMIFS(O$191:O$10135,$B$191:$B$10135,$B85,$C$191:$C$10135,$C85,$D$191:$D$10135,$D85)</f>
        <v>142539</v>
      </c>
      <c r="P85" s="120">
        <f t="shared" si="404"/>
        <v>10988</v>
      </c>
      <c r="Q85" s="120">
        <f t="shared" si="404"/>
        <v>6937</v>
      </c>
      <c r="R85" s="120">
        <f t="shared" si="404"/>
        <v>70542</v>
      </c>
      <c r="S85" s="120">
        <f t="shared" si="404"/>
        <v>45798</v>
      </c>
      <c r="T85" s="120">
        <f t="shared" si="404"/>
        <v>2073</v>
      </c>
      <c r="U85" s="120">
        <f t="shared" si="404"/>
        <v>4700840</v>
      </c>
      <c r="V85" s="120">
        <f t="shared" si="369"/>
        <v>428</v>
      </c>
      <c r="W85" s="120">
        <f t="shared" si="370"/>
        <v>753</v>
      </c>
      <c r="X85" s="120">
        <f t="shared" si="348"/>
        <v>5482468</v>
      </c>
      <c r="Y85" s="120">
        <f t="shared" si="371"/>
        <v>790</v>
      </c>
      <c r="Z85" s="120">
        <f t="shared" si="372"/>
        <v>1701</v>
      </c>
      <c r="AA85" s="120">
        <f t="shared" si="349"/>
        <v>88951746</v>
      </c>
      <c r="AB85" s="120">
        <f t="shared" si="373"/>
        <v>1261</v>
      </c>
      <c r="AC85" s="120">
        <f t="shared" si="374"/>
        <v>2534</v>
      </c>
      <c r="AD85" s="120">
        <f t="shared" si="350"/>
        <v>121462146</v>
      </c>
      <c r="AE85" s="120">
        <f t="shared" si="375"/>
        <v>2652</v>
      </c>
      <c r="AF85" s="120">
        <f t="shared" si="376"/>
        <v>6100</v>
      </c>
      <c r="AG85" s="120">
        <f t="shared" si="351"/>
        <v>6893574</v>
      </c>
      <c r="AH85" s="120">
        <f t="shared" si="377"/>
        <v>3325</v>
      </c>
      <c r="AI85" s="120">
        <f t="shared" si="378"/>
        <v>7707</v>
      </c>
      <c r="AJ85" s="120">
        <f t="shared" ref="AJ85:AS96" si="405">SUMIFS(AJ$191:AJ$10135,$B$191:$B$10135,$B85,$C$191:$C$10135,$C85,$D$191:$D$10135,$D85)</f>
        <v>6582</v>
      </c>
      <c r="AK85" s="120">
        <f t="shared" si="405"/>
        <v>1066</v>
      </c>
      <c r="AL85" s="120">
        <f t="shared" si="405"/>
        <v>1174</v>
      </c>
      <c r="AM85" s="120">
        <f t="shared" si="405"/>
        <v>4</v>
      </c>
      <c r="AN85" s="120">
        <f t="shared" si="405"/>
        <v>781</v>
      </c>
      <c r="AO85" s="120">
        <f t="shared" si="405"/>
        <v>3561</v>
      </c>
      <c r="AP85" s="120">
        <f t="shared" si="405"/>
        <v>1875</v>
      </c>
      <c r="AQ85" s="120">
        <f t="shared" si="405"/>
        <v>83106</v>
      </c>
      <c r="AR85" s="120">
        <f t="shared" si="405"/>
        <v>5746</v>
      </c>
      <c r="AS85" s="120">
        <f t="shared" si="405"/>
        <v>47105</v>
      </c>
      <c r="AT85" s="120">
        <f t="shared" ref="AT85:BF96" si="406">SUMIFS(AT$191:AT$10135,$B$191:$B$10135,$B85,$C$191:$C$10135,$C85,$D$191:$D$10135,$D85)</f>
        <v>135957</v>
      </c>
      <c r="AU85" s="120">
        <f t="shared" si="406"/>
        <v>20948</v>
      </c>
      <c r="AV85" s="120">
        <f t="shared" si="406"/>
        <v>15789</v>
      </c>
      <c r="AW85" s="120">
        <f t="shared" si="406"/>
        <v>13417</v>
      </c>
      <c r="AX85" s="120">
        <f t="shared" si="406"/>
        <v>10304</v>
      </c>
      <c r="AY85" s="120">
        <f t="shared" si="406"/>
        <v>90664</v>
      </c>
      <c r="AZ85" s="120">
        <f t="shared" si="406"/>
        <v>75255</v>
      </c>
      <c r="BA85" s="120">
        <f t="shared" si="406"/>
        <v>72592</v>
      </c>
      <c r="BB85" s="120">
        <f t="shared" si="406"/>
        <v>48056</v>
      </c>
      <c r="BC85" s="120">
        <f t="shared" si="406"/>
        <v>4443</v>
      </c>
      <c r="BD85" s="120">
        <f t="shared" si="406"/>
        <v>2151</v>
      </c>
      <c r="BE85" s="117">
        <f t="shared" si="406"/>
        <v>460</v>
      </c>
      <c r="BF85" s="117">
        <f t="shared" si="406"/>
        <v>131952</v>
      </c>
      <c r="BG85" s="117">
        <f t="shared" si="379"/>
        <v>287</v>
      </c>
      <c r="BH85" s="117">
        <f t="shared" si="380"/>
        <v>497</v>
      </c>
      <c r="BI85" s="117">
        <f t="shared" si="354"/>
        <v>6564</v>
      </c>
      <c r="BJ85" s="117">
        <f t="shared" si="354"/>
        <v>230290</v>
      </c>
      <c r="BK85" s="117">
        <f t="shared" si="381"/>
        <v>35</v>
      </c>
      <c r="BL85" s="117">
        <f t="shared" si="382"/>
        <v>70</v>
      </c>
      <c r="BM85" s="117">
        <f t="shared" ref="BM85:BR96" si="407">SUMIFS(BM$191:BM$10135,$B$191:$B$10135,$B85,$C$191:$C$10135,$C85,$D$191:$D$10135,$D85)</f>
        <v>230</v>
      </c>
      <c r="BN85" s="117">
        <f t="shared" si="407"/>
        <v>568</v>
      </c>
      <c r="BO85" s="117">
        <f t="shared" si="407"/>
        <v>2196</v>
      </c>
      <c r="BP85" s="117">
        <f t="shared" si="407"/>
        <v>1</v>
      </c>
      <c r="BQ85" s="117">
        <f t="shared" si="407"/>
        <v>3561</v>
      </c>
      <c r="BR85" s="117">
        <f t="shared" si="407"/>
        <v>2529801</v>
      </c>
      <c r="BS85" s="117">
        <f t="shared" si="383"/>
        <v>4454</v>
      </c>
      <c r="BT85" s="117">
        <f t="shared" si="384"/>
        <v>9489</v>
      </c>
      <c r="BU85" s="117">
        <f t="shared" si="356"/>
        <v>10551137</v>
      </c>
      <c r="BV85" s="117">
        <f t="shared" si="385"/>
        <v>4805</v>
      </c>
      <c r="BW85" s="117">
        <f t="shared" si="386"/>
        <v>10295</v>
      </c>
      <c r="BX85" s="117">
        <f t="shared" si="357"/>
        <v>8739</v>
      </c>
      <c r="BY85" s="117">
        <f t="shared" si="387"/>
        <v>8739</v>
      </c>
      <c r="BZ85" s="117">
        <f t="shared" si="388"/>
        <v>8739</v>
      </c>
      <c r="CA85" s="117">
        <f t="shared" si="358"/>
        <v>23950437</v>
      </c>
      <c r="CB85" s="117">
        <f t="shared" si="389"/>
        <v>6726</v>
      </c>
      <c r="CC85" s="121">
        <f t="shared" si="390"/>
        <v>14815</v>
      </c>
      <c r="CD85" s="121">
        <f t="shared" si="359"/>
        <v>0</v>
      </c>
      <c r="CE85" s="121">
        <f t="shared" si="359"/>
        <v>0</v>
      </c>
      <c r="CF85" s="117" t="str">
        <f t="shared" si="391"/>
        <v>-</v>
      </c>
      <c r="CG85" s="117" t="str">
        <f t="shared" si="392"/>
        <v>-</v>
      </c>
      <c r="CH85" s="121">
        <f t="shared" si="360"/>
        <v>0</v>
      </c>
      <c r="CI85" s="120">
        <f t="shared" si="393"/>
        <v>0</v>
      </c>
      <c r="CJ85" s="121">
        <f t="shared" ref="CJ85" si="408">MONTH(1&amp;C85)</f>
        <v>6</v>
      </c>
      <c r="CK85" s="157">
        <f t="shared" si="394"/>
        <v>2018</v>
      </c>
      <c r="CL85" s="158">
        <f t="shared" si="395"/>
        <v>43252</v>
      </c>
      <c r="CM85" s="159">
        <f t="shared" si="396"/>
        <v>30</v>
      </c>
      <c r="CN85" s="121">
        <f t="shared" ref="CN85:DC96" si="409">SUMIFS(CN$191:CN$10135,$B$191:$B$10135,$B85,$C$191:$C$10135,$C85,$D$191:$D$10135,$D85)</f>
        <v>214673</v>
      </c>
      <c r="CO85" s="121">
        <f t="shared" si="409"/>
        <v>0</v>
      </c>
      <c r="CP85" s="121">
        <f t="shared" si="409"/>
        <v>1756548</v>
      </c>
      <c r="CQ85" s="121">
        <f t="shared" si="409"/>
        <v>6951560</v>
      </c>
      <c r="CR85" s="121">
        <f t="shared" si="409"/>
        <v>8274984</v>
      </c>
      <c r="CS85" s="121">
        <f t="shared" si="409"/>
        <v>11798937</v>
      </c>
      <c r="CT85" s="121">
        <f t="shared" si="409"/>
        <v>178786618</v>
      </c>
      <c r="CU85" s="121">
        <f t="shared" si="409"/>
        <v>279365220</v>
      </c>
      <c r="CV85" s="121">
        <f t="shared" si="409"/>
        <v>15975641</v>
      </c>
      <c r="CW85" s="121">
        <f t="shared" si="409"/>
        <v>228778</v>
      </c>
      <c r="CX85" s="121">
        <f t="shared" si="409"/>
        <v>457588</v>
      </c>
      <c r="CY85" s="121">
        <f t="shared" si="409"/>
        <v>5389752</v>
      </c>
      <c r="CZ85" s="121">
        <f t="shared" si="409"/>
        <v>22606872</v>
      </c>
      <c r="DA85" s="121">
        <f t="shared" si="409"/>
        <v>8739</v>
      </c>
      <c r="DB85" s="121">
        <f t="shared" si="409"/>
        <v>52754655</v>
      </c>
      <c r="DC85" s="121">
        <f t="shared" si="409"/>
        <v>0</v>
      </c>
      <c r="DD85" s="160"/>
    </row>
    <row r="86" spans="1:108" x14ac:dyDescent="0.2">
      <c r="A86" s="118" t="str">
        <f t="shared" si="403"/>
        <v>2018-19JULYY60</v>
      </c>
      <c r="B86" s="94" t="str">
        <f t="shared" si="364"/>
        <v>2018-19</v>
      </c>
      <c r="C86" s="35" t="s">
        <v>850</v>
      </c>
      <c r="D86" s="119" t="str">
        <f t="shared" si="397"/>
        <v>Y60</v>
      </c>
      <c r="E86" s="119" t="str">
        <f t="shared" si="397"/>
        <v>Midlands</v>
      </c>
      <c r="F86" s="119" t="str">
        <f t="shared" si="400"/>
        <v>Y60</v>
      </c>
      <c r="H86" s="120">
        <f t="shared" si="346"/>
        <v>206652</v>
      </c>
      <c r="I86" s="120">
        <f t="shared" si="346"/>
        <v>159136</v>
      </c>
      <c r="J86" s="120">
        <f t="shared" si="346"/>
        <v>672681</v>
      </c>
      <c r="K86" s="117">
        <f t="shared" si="365"/>
        <v>4</v>
      </c>
      <c r="L86" s="120">
        <f t="shared" si="366"/>
        <v>1</v>
      </c>
      <c r="M86" s="120">
        <f t="shared" si="367"/>
        <v>21</v>
      </c>
      <c r="N86" s="120">
        <f t="shared" si="368"/>
        <v>58</v>
      </c>
      <c r="O86" s="120">
        <f t="shared" si="404"/>
        <v>151691</v>
      </c>
      <c r="P86" s="120">
        <f t="shared" si="404"/>
        <v>12014</v>
      </c>
      <c r="Q86" s="120">
        <f t="shared" si="404"/>
        <v>7529</v>
      </c>
      <c r="R86" s="120">
        <f t="shared" si="404"/>
        <v>75650</v>
      </c>
      <c r="S86" s="120">
        <f t="shared" si="404"/>
        <v>48241</v>
      </c>
      <c r="T86" s="120">
        <f t="shared" si="404"/>
        <v>1830</v>
      </c>
      <c r="U86" s="120">
        <f t="shared" si="404"/>
        <v>5255849</v>
      </c>
      <c r="V86" s="120">
        <f t="shared" si="369"/>
        <v>437</v>
      </c>
      <c r="W86" s="120">
        <f t="shared" si="370"/>
        <v>775</v>
      </c>
      <c r="X86" s="120">
        <f t="shared" si="348"/>
        <v>6065700</v>
      </c>
      <c r="Y86" s="120">
        <f t="shared" si="371"/>
        <v>806</v>
      </c>
      <c r="Z86" s="120">
        <f t="shared" si="372"/>
        <v>1787</v>
      </c>
      <c r="AA86" s="120">
        <f t="shared" si="349"/>
        <v>100311323</v>
      </c>
      <c r="AB86" s="120">
        <f t="shared" si="373"/>
        <v>1326</v>
      </c>
      <c r="AC86" s="120">
        <f t="shared" si="374"/>
        <v>2685</v>
      </c>
      <c r="AD86" s="120">
        <f t="shared" si="350"/>
        <v>143356519</v>
      </c>
      <c r="AE86" s="120">
        <f t="shared" si="375"/>
        <v>2972</v>
      </c>
      <c r="AF86" s="120">
        <f t="shared" si="376"/>
        <v>7040</v>
      </c>
      <c r="AG86" s="120">
        <f t="shared" si="351"/>
        <v>6324645</v>
      </c>
      <c r="AH86" s="120">
        <f t="shared" si="377"/>
        <v>3456</v>
      </c>
      <c r="AI86" s="120">
        <f t="shared" si="378"/>
        <v>8254</v>
      </c>
      <c r="AJ86" s="120">
        <f t="shared" si="405"/>
        <v>7365</v>
      </c>
      <c r="AK86" s="120">
        <f t="shared" si="405"/>
        <v>1392</v>
      </c>
      <c r="AL86" s="120">
        <f t="shared" si="405"/>
        <v>1211</v>
      </c>
      <c r="AM86" s="120">
        <f t="shared" si="405"/>
        <v>6</v>
      </c>
      <c r="AN86" s="120">
        <f t="shared" si="405"/>
        <v>929</v>
      </c>
      <c r="AO86" s="120">
        <f t="shared" si="405"/>
        <v>3833</v>
      </c>
      <c r="AP86" s="120">
        <f t="shared" si="405"/>
        <v>1975</v>
      </c>
      <c r="AQ86" s="120">
        <f t="shared" si="405"/>
        <v>87553</v>
      </c>
      <c r="AR86" s="120">
        <f t="shared" si="405"/>
        <v>5806</v>
      </c>
      <c r="AS86" s="120">
        <f t="shared" si="405"/>
        <v>50967</v>
      </c>
      <c r="AT86" s="120">
        <f t="shared" si="406"/>
        <v>144326</v>
      </c>
      <c r="AU86" s="120">
        <f t="shared" si="406"/>
        <v>22594</v>
      </c>
      <c r="AV86" s="120">
        <f t="shared" si="406"/>
        <v>17062</v>
      </c>
      <c r="AW86" s="120">
        <f t="shared" si="406"/>
        <v>14500</v>
      </c>
      <c r="AX86" s="120">
        <f t="shared" si="406"/>
        <v>11109</v>
      </c>
      <c r="AY86" s="120">
        <f t="shared" si="406"/>
        <v>97457</v>
      </c>
      <c r="AZ86" s="120">
        <f t="shared" si="406"/>
        <v>80688</v>
      </c>
      <c r="BA86" s="120">
        <f t="shared" si="406"/>
        <v>77926</v>
      </c>
      <c r="BB86" s="120">
        <f t="shared" si="406"/>
        <v>50582</v>
      </c>
      <c r="BC86" s="120">
        <f t="shared" si="406"/>
        <v>3967</v>
      </c>
      <c r="BD86" s="120">
        <f t="shared" si="406"/>
        <v>1927</v>
      </c>
      <c r="BE86" s="117">
        <f t="shared" si="406"/>
        <v>514</v>
      </c>
      <c r="BF86" s="117">
        <f t="shared" si="406"/>
        <v>143344</v>
      </c>
      <c r="BG86" s="117">
        <f t="shared" si="379"/>
        <v>279</v>
      </c>
      <c r="BH86" s="117">
        <f t="shared" si="380"/>
        <v>452</v>
      </c>
      <c r="BI86" s="117">
        <f t="shared" si="354"/>
        <v>7029</v>
      </c>
      <c r="BJ86" s="117">
        <f t="shared" si="354"/>
        <v>419880</v>
      </c>
      <c r="BK86" s="117">
        <f t="shared" si="381"/>
        <v>60</v>
      </c>
      <c r="BL86" s="117">
        <f t="shared" si="382"/>
        <v>73</v>
      </c>
      <c r="BM86" s="117">
        <f t="shared" si="407"/>
        <v>260</v>
      </c>
      <c r="BN86" s="117">
        <f t="shared" si="407"/>
        <v>402</v>
      </c>
      <c r="BO86" s="117">
        <f t="shared" si="407"/>
        <v>2038</v>
      </c>
      <c r="BP86" s="117">
        <f t="shared" si="407"/>
        <v>0</v>
      </c>
      <c r="BQ86" s="117">
        <f t="shared" si="407"/>
        <v>3891</v>
      </c>
      <c r="BR86" s="117">
        <f t="shared" si="407"/>
        <v>2229194</v>
      </c>
      <c r="BS86" s="117">
        <f t="shared" si="383"/>
        <v>5545</v>
      </c>
      <c r="BT86" s="117">
        <f t="shared" si="384"/>
        <v>10093</v>
      </c>
      <c r="BU86" s="117">
        <f t="shared" si="356"/>
        <v>10770997</v>
      </c>
      <c r="BV86" s="117">
        <f t="shared" si="385"/>
        <v>5285</v>
      </c>
      <c r="BW86" s="117">
        <f t="shared" si="386"/>
        <v>11962</v>
      </c>
      <c r="BX86" s="117">
        <f t="shared" si="357"/>
        <v>0</v>
      </c>
      <c r="BY86" s="117" t="str">
        <f t="shared" si="387"/>
        <v>-</v>
      </c>
      <c r="BZ86" s="117" t="str">
        <f t="shared" si="388"/>
        <v>-</v>
      </c>
      <c r="CA86" s="117">
        <f t="shared" si="358"/>
        <v>29686922</v>
      </c>
      <c r="CB86" s="117">
        <f t="shared" si="389"/>
        <v>7630</v>
      </c>
      <c r="CC86" s="121">
        <f t="shared" si="390"/>
        <v>17058</v>
      </c>
      <c r="CD86" s="121">
        <f t="shared" si="359"/>
        <v>0</v>
      </c>
      <c r="CE86" s="121">
        <f t="shared" si="359"/>
        <v>0</v>
      </c>
      <c r="CF86" s="117" t="str">
        <f t="shared" si="391"/>
        <v>-</v>
      </c>
      <c r="CG86" s="117" t="str">
        <f t="shared" si="392"/>
        <v>-</v>
      </c>
      <c r="CH86" s="121">
        <f t="shared" si="360"/>
        <v>0</v>
      </c>
      <c r="CI86" s="120">
        <f t="shared" si="393"/>
        <v>0</v>
      </c>
      <c r="CJ86" s="121">
        <f t="shared" ref="CJ86" si="410">MONTH(1&amp;C86)</f>
        <v>7</v>
      </c>
      <c r="CK86" s="157">
        <f t="shared" ref="CK86" si="411">LEFT($B86,4)+IF(CJ86&lt;4,1,0)</f>
        <v>2018</v>
      </c>
      <c r="CL86" s="158">
        <f t="shared" ref="CL86" si="412">DATE(LEFT($B86,4)+IF(CJ86&lt;4,1,0),CJ86,1)</f>
        <v>43282</v>
      </c>
      <c r="CM86" s="159">
        <f t="shared" ref="CM86" si="413">DAY(DATE(LEFT($B86,4)+IF(CJ86&lt;4,1,0),$CJ86+1,1)-1)</f>
        <v>31</v>
      </c>
      <c r="CN86" s="121">
        <f t="shared" si="409"/>
        <v>233504</v>
      </c>
      <c r="CO86" s="121">
        <f t="shared" si="409"/>
        <v>0</v>
      </c>
      <c r="CP86" s="121">
        <f t="shared" si="409"/>
        <v>3298688</v>
      </c>
      <c r="CQ86" s="121">
        <f t="shared" si="409"/>
        <v>9188288</v>
      </c>
      <c r="CR86" s="121">
        <f t="shared" si="409"/>
        <v>9307336</v>
      </c>
      <c r="CS86" s="121">
        <f t="shared" si="409"/>
        <v>13457598</v>
      </c>
      <c r="CT86" s="121">
        <f t="shared" si="409"/>
        <v>203083150</v>
      </c>
      <c r="CU86" s="121">
        <f t="shared" si="409"/>
        <v>339639892</v>
      </c>
      <c r="CV86" s="121">
        <f t="shared" si="409"/>
        <v>15105010</v>
      </c>
      <c r="CW86" s="121">
        <f t="shared" si="409"/>
        <v>232544</v>
      </c>
      <c r="CX86" s="121">
        <f t="shared" si="409"/>
        <v>511161</v>
      </c>
      <c r="CY86" s="121">
        <f t="shared" si="409"/>
        <v>4057244</v>
      </c>
      <c r="CZ86" s="121">
        <f t="shared" si="409"/>
        <v>24378605</v>
      </c>
      <c r="DA86" s="121">
        <f t="shared" si="409"/>
        <v>0</v>
      </c>
      <c r="DB86" s="121">
        <f t="shared" si="409"/>
        <v>66373132</v>
      </c>
      <c r="DC86" s="121">
        <f t="shared" si="409"/>
        <v>0</v>
      </c>
      <c r="DD86" s="160"/>
    </row>
    <row r="87" spans="1:108" x14ac:dyDescent="0.2">
      <c r="A87" s="118" t="str">
        <f t="shared" ref="A87" si="414">B87&amp;C87&amp;D87</f>
        <v>2018-19AUGUSTY60</v>
      </c>
      <c r="B87" s="94" t="str">
        <f t="shared" si="364"/>
        <v>2018-19</v>
      </c>
      <c r="C87" s="35" t="s">
        <v>655</v>
      </c>
      <c r="D87" s="119" t="str">
        <f t="shared" si="397"/>
        <v>Y60</v>
      </c>
      <c r="E87" s="119" t="str">
        <f t="shared" si="397"/>
        <v>Midlands</v>
      </c>
      <c r="F87" s="119" t="str">
        <f t="shared" si="400"/>
        <v>Y60</v>
      </c>
      <c r="H87" s="120">
        <f t="shared" si="346"/>
        <v>187744</v>
      </c>
      <c r="I87" s="120">
        <f t="shared" si="346"/>
        <v>144574</v>
      </c>
      <c r="J87" s="120">
        <f t="shared" si="346"/>
        <v>551289</v>
      </c>
      <c r="K87" s="117">
        <f t="shared" si="365"/>
        <v>4</v>
      </c>
      <c r="L87" s="120">
        <f t="shared" si="366"/>
        <v>1</v>
      </c>
      <c r="M87" s="120">
        <f t="shared" si="367"/>
        <v>19</v>
      </c>
      <c r="N87" s="120">
        <f t="shared" si="368"/>
        <v>52</v>
      </c>
      <c r="O87" s="120">
        <f t="shared" si="404"/>
        <v>142349</v>
      </c>
      <c r="P87" s="120">
        <f t="shared" si="404"/>
        <v>10932</v>
      </c>
      <c r="Q87" s="120">
        <f t="shared" si="404"/>
        <v>6901</v>
      </c>
      <c r="R87" s="120">
        <f t="shared" si="404"/>
        <v>72474</v>
      </c>
      <c r="S87" s="120">
        <f t="shared" si="404"/>
        <v>43144</v>
      </c>
      <c r="T87" s="120">
        <f t="shared" si="404"/>
        <v>1814</v>
      </c>
      <c r="U87" s="120">
        <f t="shared" si="404"/>
        <v>4684086</v>
      </c>
      <c r="V87" s="120">
        <f t="shared" si="369"/>
        <v>428</v>
      </c>
      <c r="W87" s="120">
        <f t="shared" si="370"/>
        <v>759</v>
      </c>
      <c r="X87" s="120">
        <f t="shared" si="348"/>
        <v>5413960</v>
      </c>
      <c r="Y87" s="120">
        <f t="shared" si="371"/>
        <v>785</v>
      </c>
      <c r="Z87" s="120">
        <f t="shared" si="372"/>
        <v>1709</v>
      </c>
      <c r="AA87" s="120">
        <f t="shared" si="349"/>
        <v>90046792</v>
      </c>
      <c r="AB87" s="120">
        <f t="shared" si="373"/>
        <v>1242</v>
      </c>
      <c r="AC87" s="120">
        <f t="shared" si="374"/>
        <v>2522</v>
      </c>
      <c r="AD87" s="120">
        <f t="shared" si="350"/>
        <v>108875491</v>
      </c>
      <c r="AE87" s="120">
        <f t="shared" si="375"/>
        <v>2524</v>
      </c>
      <c r="AF87" s="120">
        <f t="shared" si="376"/>
        <v>5839</v>
      </c>
      <c r="AG87" s="120">
        <f t="shared" si="351"/>
        <v>5238147</v>
      </c>
      <c r="AH87" s="120">
        <f t="shared" si="377"/>
        <v>2888</v>
      </c>
      <c r="AI87" s="120">
        <f t="shared" si="378"/>
        <v>6541</v>
      </c>
      <c r="AJ87" s="120">
        <f t="shared" si="405"/>
        <v>6506</v>
      </c>
      <c r="AK87" s="120">
        <f t="shared" si="405"/>
        <v>1468</v>
      </c>
      <c r="AL87" s="120">
        <f t="shared" si="405"/>
        <v>845</v>
      </c>
      <c r="AM87" s="120">
        <f t="shared" si="405"/>
        <v>8</v>
      </c>
      <c r="AN87" s="120">
        <f t="shared" si="405"/>
        <v>1037</v>
      </c>
      <c r="AO87" s="120">
        <f t="shared" si="405"/>
        <v>3156</v>
      </c>
      <c r="AP87" s="120">
        <f t="shared" si="405"/>
        <v>1999</v>
      </c>
      <c r="AQ87" s="120">
        <f t="shared" si="405"/>
        <v>83653</v>
      </c>
      <c r="AR87" s="120">
        <f t="shared" si="405"/>
        <v>5607</v>
      </c>
      <c r="AS87" s="120">
        <f t="shared" si="405"/>
        <v>46583</v>
      </c>
      <c r="AT87" s="120">
        <f t="shared" si="406"/>
        <v>135843</v>
      </c>
      <c r="AU87" s="120">
        <f t="shared" si="406"/>
        <v>20905</v>
      </c>
      <c r="AV87" s="120">
        <f t="shared" si="406"/>
        <v>15746</v>
      </c>
      <c r="AW87" s="120">
        <f t="shared" si="406"/>
        <v>13494</v>
      </c>
      <c r="AX87" s="120">
        <f t="shared" si="406"/>
        <v>10314</v>
      </c>
      <c r="AY87" s="120">
        <f t="shared" si="406"/>
        <v>93607</v>
      </c>
      <c r="AZ87" s="120">
        <f t="shared" si="406"/>
        <v>77404</v>
      </c>
      <c r="BA87" s="120">
        <f t="shared" si="406"/>
        <v>69041</v>
      </c>
      <c r="BB87" s="120">
        <f t="shared" si="406"/>
        <v>45249</v>
      </c>
      <c r="BC87" s="120">
        <f t="shared" si="406"/>
        <v>4030</v>
      </c>
      <c r="BD87" s="120">
        <f t="shared" si="406"/>
        <v>1896</v>
      </c>
      <c r="BE87" s="117">
        <f t="shared" si="406"/>
        <v>495</v>
      </c>
      <c r="BF87" s="117">
        <f t="shared" si="406"/>
        <v>132868</v>
      </c>
      <c r="BG87" s="117">
        <f t="shared" si="379"/>
        <v>268</v>
      </c>
      <c r="BH87" s="117">
        <f t="shared" si="380"/>
        <v>459</v>
      </c>
      <c r="BI87" s="117">
        <f t="shared" si="354"/>
        <v>6267</v>
      </c>
      <c r="BJ87" s="117">
        <f t="shared" si="354"/>
        <v>214041</v>
      </c>
      <c r="BK87" s="117">
        <f t="shared" si="381"/>
        <v>34</v>
      </c>
      <c r="BL87" s="117">
        <f t="shared" si="382"/>
        <v>65</v>
      </c>
      <c r="BM87" s="117">
        <f t="shared" si="407"/>
        <v>229</v>
      </c>
      <c r="BN87" s="117">
        <f t="shared" si="407"/>
        <v>478</v>
      </c>
      <c r="BO87" s="117">
        <f t="shared" si="407"/>
        <v>3149</v>
      </c>
      <c r="BP87" s="117">
        <f t="shared" si="407"/>
        <v>2</v>
      </c>
      <c r="BQ87" s="117">
        <f t="shared" si="407"/>
        <v>3612</v>
      </c>
      <c r="BR87" s="117">
        <f t="shared" si="407"/>
        <v>2313277</v>
      </c>
      <c r="BS87" s="117">
        <f t="shared" si="383"/>
        <v>4839</v>
      </c>
      <c r="BT87" s="117">
        <f t="shared" si="384"/>
        <v>9632</v>
      </c>
      <c r="BU87" s="117">
        <f t="shared" si="356"/>
        <v>14631000</v>
      </c>
      <c r="BV87" s="117">
        <f t="shared" si="385"/>
        <v>4646</v>
      </c>
      <c r="BW87" s="117">
        <f t="shared" si="386"/>
        <v>10763</v>
      </c>
      <c r="BX87" s="117">
        <f t="shared" si="357"/>
        <v>10787</v>
      </c>
      <c r="BY87" s="117">
        <f t="shared" si="387"/>
        <v>5394</v>
      </c>
      <c r="BZ87" s="117">
        <f t="shared" si="388"/>
        <v>8668</v>
      </c>
      <c r="CA87" s="117">
        <f t="shared" si="358"/>
        <v>26545617</v>
      </c>
      <c r="CB87" s="117">
        <f t="shared" si="389"/>
        <v>7349</v>
      </c>
      <c r="CC87" s="121">
        <f t="shared" si="390"/>
        <v>16544</v>
      </c>
      <c r="CD87" s="121">
        <f t="shared" si="359"/>
        <v>0</v>
      </c>
      <c r="CE87" s="121">
        <f t="shared" si="359"/>
        <v>0</v>
      </c>
      <c r="CF87" s="117" t="str">
        <f t="shared" si="391"/>
        <v>-</v>
      </c>
      <c r="CG87" s="117" t="str">
        <f t="shared" si="392"/>
        <v>-</v>
      </c>
      <c r="CH87" s="121">
        <f t="shared" si="360"/>
        <v>0</v>
      </c>
      <c r="CI87" s="120">
        <f t="shared" si="393"/>
        <v>0</v>
      </c>
      <c r="CJ87" s="121">
        <f t="shared" ref="CJ87" si="415">MONTH(1&amp;C87)</f>
        <v>8</v>
      </c>
      <c r="CK87" s="157">
        <f t="shared" ref="CK87" si="416">LEFT($B87,4)+IF(CJ87&lt;4,1,0)</f>
        <v>2018</v>
      </c>
      <c r="CL87" s="158">
        <f t="shared" ref="CL87" si="417">DATE(LEFT($B87,4)+IF(CJ87&lt;4,1,0),CJ87,1)</f>
        <v>43313</v>
      </c>
      <c r="CM87" s="159">
        <f t="shared" ref="CM87" si="418">DAY(DATE(LEFT($B87,4)+IF(CJ87&lt;4,1,0),$CJ87+1,1)-1)</f>
        <v>31</v>
      </c>
      <c r="CN87" s="121">
        <f t="shared" si="409"/>
        <v>213748</v>
      </c>
      <c r="CO87" s="121">
        <f t="shared" si="409"/>
        <v>0</v>
      </c>
      <c r="CP87" s="121">
        <f t="shared" si="409"/>
        <v>2677732</v>
      </c>
      <c r="CQ87" s="121">
        <f t="shared" si="409"/>
        <v>7461814</v>
      </c>
      <c r="CR87" s="121">
        <f t="shared" si="409"/>
        <v>8296391</v>
      </c>
      <c r="CS87" s="121">
        <f t="shared" si="409"/>
        <v>11793139</v>
      </c>
      <c r="CT87" s="121">
        <f t="shared" si="409"/>
        <v>182812674</v>
      </c>
      <c r="CU87" s="121">
        <f t="shared" si="409"/>
        <v>251906380</v>
      </c>
      <c r="CV87" s="121">
        <f t="shared" si="409"/>
        <v>11865132</v>
      </c>
      <c r="CW87" s="121">
        <f t="shared" si="409"/>
        <v>226974</v>
      </c>
      <c r="CX87" s="121">
        <f t="shared" si="409"/>
        <v>406879</v>
      </c>
      <c r="CY87" s="121">
        <f t="shared" si="409"/>
        <v>4604096</v>
      </c>
      <c r="CZ87" s="121">
        <f t="shared" si="409"/>
        <v>33892256</v>
      </c>
      <c r="DA87" s="121">
        <f t="shared" si="409"/>
        <v>17336</v>
      </c>
      <c r="DB87" s="121">
        <f t="shared" si="409"/>
        <v>59757312</v>
      </c>
      <c r="DC87" s="121">
        <f t="shared" si="409"/>
        <v>0</v>
      </c>
      <c r="DD87" s="160"/>
    </row>
    <row r="88" spans="1:108" x14ac:dyDescent="0.2">
      <c r="A88" s="118" t="str">
        <f t="shared" ref="A88" si="419">B88&amp;C88&amp;D88</f>
        <v>2018-19SEPTEMBERY60</v>
      </c>
      <c r="B88" s="94" t="str">
        <f t="shared" ref="B88:B96" si="420">IF($C88="April",LEFT($B87,4)+1&amp;"-"&amp;RIGHT($B87,2)+1,$B87)</f>
        <v>2018-19</v>
      </c>
      <c r="C88" s="35" t="s">
        <v>679</v>
      </c>
      <c r="D88" s="119" t="str">
        <f t="shared" si="397"/>
        <v>Y60</v>
      </c>
      <c r="E88" s="119" t="str">
        <f t="shared" si="397"/>
        <v>Midlands</v>
      </c>
      <c r="F88" s="119" t="str">
        <f t="shared" si="400"/>
        <v>Y60</v>
      </c>
      <c r="H88" s="120">
        <f t="shared" si="346"/>
        <v>190280</v>
      </c>
      <c r="I88" s="120">
        <f t="shared" si="346"/>
        <v>146142</v>
      </c>
      <c r="J88" s="120">
        <f t="shared" si="346"/>
        <v>595386</v>
      </c>
      <c r="K88" s="117">
        <f t="shared" si="365"/>
        <v>4</v>
      </c>
      <c r="L88" s="120">
        <f t="shared" si="366"/>
        <v>1</v>
      </c>
      <c r="M88" s="120">
        <f t="shared" si="367"/>
        <v>20</v>
      </c>
      <c r="N88" s="120">
        <f t="shared" si="368"/>
        <v>52</v>
      </c>
      <c r="O88" s="120">
        <f t="shared" si="404"/>
        <v>142414</v>
      </c>
      <c r="P88" s="120">
        <f t="shared" si="404"/>
        <v>11195</v>
      </c>
      <c r="Q88" s="120">
        <f t="shared" si="404"/>
        <v>7148</v>
      </c>
      <c r="R88" s="120">
        <f t="shared" si="404"/>
        <v>74816</v>
      </c>
      <c r="S88" s="120">
        <f t="shared" si="404"/>
        <v>42147</v>
      </c>
      <c r="T88" s="120">
        <f t="shared" si="404"/>
        <v>1675</v>
      </c>
      <c r="U88" s="120">
        <f t="shared" si="404"/>
        <v>4780876</v>
      </c>
      <c r="V88" s="120">
        <f t="shared" si="369"/>
        <v>427</v>
      </c>
      <c r="W88" s="120">
        <f t="shared" si="370"/>
        <v>753</v>
      </c>
      <c r="X88" s="120">
        <f t="shared" si="348"/>
        <v>5572480</v>
      </c>
      <c r="Y88" s="120">
        <f t="shared" si="371"/>
        <v>780</v>
      </c>
      <c r="Z88" s="120">
        <f t="shared" si="372"/>
        <v>1743</v>
      </c>
      <c r="AA88" s="120">
        <f t="shared" si="349"/>
        <v>95646702</v>
      </c>
      <c r="AB88" s="120">
        <f t="shared" si="373"/>
        <v>1278</v>
      </c>
      <c r="AC88" s="120">
        <f t="shared" si="374"/>
        <v>2578</v>
      </c>
      <c r="AD88" s="120">
        <f t="shared" si="350"/>
        <v>115028223</v>
      </c>
      <c r="AE88" s="120">
        <f t="shared" si="375"/>
        <v>2729</v>
      </c>
      <c r="AF88" s="120">
        <f t="shared" si="376"/>
        <v>6319</v>
      </c>
      <c r="AG88" s="120">
        <f t="shared" si="351"/>
        <v>5067998</v>
      </c>
      <c r="AH88" s="120">
        <f t="shared" si="377"/>
        <v>3026</v>
      </c>
      <c r="AI88" s="120">
        <f t="shared" si="378"/>
        <v>7677</v>
      </c>
      <c r="AJ88" s="120">
        <f t="shared" si="405"/>
        <v>6417</v>
      </c>
      <c r="AK88" s="120">
        <f t="shared" si="405"/>
        <v>1592</v>
      </c>
      <c r="AL88" s="120">
        <f t="shared" si="405"/>
        <v>789</v>
      </c>
      <c r="AM88" s="120">
        <f t="shared" si="405"/>
        <v>6</v>
      </c>
      <c r="AN88" s="120">
        <f t="shared" si="405"/>
        <v>945</v>
      </c>
      <c r="AO88" s="120">
        <f t="shared" si="405"/>
        <v>3091</v>
      </c>
      <c r="AP88" s="120">
        <f t="shared" si="405"/>
        <v>1773</v>
      </c>
      <c r="AQ88" s="120">
        <f t="shared" si="405"/>
        <v>83619</v>
      </c>
      <c r="AR88" s="120">
        <f t="shared" si="405"/>
        <v>5640</v>
      </c>
      <c r="AS88" s="120">
        <f t="shared" si="405"/>
        <v>46738</v>
      </c>
      <c r="AT88" s="120">
        <f t="shared" si="406"/>
        <v>135997</v>
      </c>
      <c r="AU88" s="120">
        <f t="shared" si="406"/>
        <v>21229</v>
      </c>
      <c r="AV88" s="120">
        <f t="shared" si="406"/>
        <v>16043</v>
      </c>
      <c r="AW88" s="120">
        <f t="shared" si="406"/>
        <v>13812</v>
      </c>
      <c r="AX88" s="120">
        <f t="shared" si="406"/>
        <v>10584</v>
      </c>
      <c r="AY88" s="120">
        <f t="shared" si="406"/>
        <v>95755</v>
      </c>
      <c r="AZ88" s="120">
        <f t="shared" si="406"/>
        <v>79641</v>
      </c>
      <c r="BA88" s="120">
        <f t="shared" si="406"/>
        <v>69449</v>
      </c>
      <c r="BB88" s="120">
        <f t="shared" si="406"/>
        <v>44039</v>
      </c>
      <c r="BC88" s="120">
        <f t="shared" si="406"/>
        <v>4051</v>
      </c>
      <c r="BD88" s="120">
        <f t="shared" si="406"/>
        <v>1744</v>
      </c>
      <c r="BE88" s="117">
        <f t="shared" si="406"/>
        <v>470</v>
      </c>
      <c r="BF88" s="117">
        <f t="shared" si="406"/>
        <v>124462</v>
      </c>
      <c r="BG88" s="117">
        <f t="shared" si="379"/>
        <v>265</v>
      </c>
      <c r="BH88" s="117">
        <f t="shared" si="380"/>
        <v>478</v>
      </c>
      <c r="BI88" s="117">
        <f t="shared" si="354"/>
        <v>6261</v>
      </c>
      <c r="BJ88" s="117">
        <f t="shared" si="354"/>
        <v>211901</v>
      </c>
      <c r="BK88" s="117">
        <f t="shared" si="381"/>
        <v>34</v>
      </c>
      <c r="BL88" s="117">
        <f t="shared" si="382"/>
        <v>65</v>
      </c>
      <c r="BM88" s="117">
        <f t="shared" si="407"/>
        <v>191</v>
      </c>
      <c r="BN88" s="117">
        <f t="shared" si="407"/>
        <v>316</v>
      </c>
      <c r="BO88" s="117">
        <f t="shared" si="407"/>
        <v>2438</v>
      </c>
      <c r="BP88" s="117">
        <f t="shared" si="407"/>
        <v>4</v>
      </c>
      <c r="BQ88" s="117">
        <f t="shared" si="407"/>
        <v>3215</v>
      </c>
      <c r="BR88" s="117">
        <f t="shared" si="407"/>
        <v>1711986</v>
      </c>
      <c r="BS88" s="117">
        <f t="shared" si="383"/>
        <v>5418</v>
      </c>
      <c r="BT88" s="117">
        <f t="shared" si="384"/>
        <v>11782</v>
      </c>
      <c r="BU88" s="117">
        <f t="shared" si="356"/>
        <v>14260034</v>
      </c>
      <c r="BV88" s="117">
        <f t="shared" si="385"/>
        <v>5849</v>
      </c>
      <c r="BW88" s="117">
        <f t="shared" si="386"/>
        <v>13382</v>
      </c>
      <c r="BX88" s="117">
        <f t="shared" si="357"/>
        <v>22322</v>
      </c>
      <c r="BY88" s="117">
        <f t="shared" si="387"/>
        <v>5581</v>
      </c>
      <c r="BZ88" s="117">
        <f t="shared" si="388"/>
        <v>9782</v>
      </c>
      <c r="CA88" s="117">
        <f t="shared" si="358"/>
        <v>25355564</v>
      </c>
      <c r="CB88" s="117">
        <f t="shared" si="389"/>
        <v>7887</v>
      </c>
      <c r="CC88" s="121">
        <f t="shared" si="390"/>
        <v>18203</v>
      </c>
      <c r="CD88" s="121">
        <f t="shared" si="359"/>
        <v>0</v>
      </c>
      <c r="CE88" s="121">
        <f t="shared" si="359"/>
        <v>0</v>
      </c>
      <c r="CF88" s="117" t="str">
        <f t="shared" si="391"/>
        <v>-</v>
      </c>
      <c r="CG88" s="117" t="str">
        <f t="shared" si="392"/>
        <v>-</v>
      </c>
      <c r="CH88" s="121">
        <f t="shared" si="360"/>
        <v>0</v>
      </c>
      <c r="CI88" s="120">
        <f t="shared" si="393"/>
        <v>0</v>
      </c>
      <c r="CJ88" s="121">
        <f t="shared" ref="CJ88" si="421">MONTH(1&amp;C88)</f>
        <v>9</v>
      </c>
      <c r="CK88" s="157">
        <f t="shared" ref="CK88" si="422">LEFT($B88,4)+IF(CJ88&lt;4,1,0)</f>
        <v>2018</v>
      </c>
      <c r="CL88" s="158">
        <f t="shared" ref="CL88" si="423">DATE(LEFT($B88,4)+IF(CJ88&lt;4,1,0),CJ88,1)</f>
        <v>43344</v>
      </c>
      <c r="CM88" s="159">
        <f t="shared" ref="CM88" si="424">DAY(DATE(LEFT($B88,4)+IF(CJ88&lt;4,1,0),$CJ88+1,1)-1)</f>
        <v>30</v>
      </c>
      <c r="CN88" s="121">
        <f t="shared" si="409"/>
        <v>214695</v>
      </c>
      <c r="CO88" s="121">
        <f t="shared" si="409"/>
        <v>0</v>
      </c>
      <c r="CP88" s="121">
        <f t="shared" si="409"/>
        <v>2863323</v>
      </c>
      <c r="CQ88" s="121">
        <f t="shared" si="409"/>
        <v>7664202</v>
      </c>
      <c r="CR88" s="121">
        <f t="shared" si="409"/>
        <v>8425261</v>
      </c>
      <c r="CS88" s="121">
        <f t="shared" si="409"/>
        <v>12456964</v>
      </c>
      <c r="CT88" s="121">
        <f t="shared" si="409"/>
        <v>192849874</v>
      </c>
      <c r="CU88" s="121">
        <f t="shared" si="409"/>
        <v>266346864</v>
      </c>
      <c r="CV88" s="121">
        <f t="shared" si="409"/>
        <v>12859250</v>
      </c>
      <c r="CW88" s="121">
        <f t="shared" si="409"/>
        <v>224806</v>
      </c>
      <c r="CX88" s="121">
        <f t="shared" si="409"/>
        <v>408617</v>
      </c>
      <c r="CY88" s="121">
        <f t="shared" si="409"/>
        <v>3723112</v>
      </c>
      <c r="CZ88" s="121">
        <f t="shared" si="409"/>
        <v>32624773</v>
      </c>
      <c r="DA88" s="121">
        <f t="shared" si="409"/>
        <v>39128</v>
      </c>
      <c r="DB88" s="121">
        <f t="shared" si="409"/>
        <v>58523768</v>
      </c>
      <c r="DC88" s="121">
        <f t="shared" si="409"/>
        <v>0</v>
      </c>
      <c r="DD88" s="160"/>
    </row>
    <row r="89" spans="1:108" x14ac:dyDescent="0.2">
      <c r="A89" s="118" t="str">
        <f t="shared" ref="A89" si="425">B89&amp;C89&amp;D89</f>
        <v>2018-19OCTOBERY60</v>
      </c>
      <c r="B89" s="94" t="str">
        <f t="shared" si="420"/>
        <v>2018-19</v>
      </c>
      <c r="C89" s="35" t="s">
        <v>732</v>
      </c>
      <c r="D89" s="119" t="str">
        <f t="shared" si="397"/>
        <v>Y60</v>
      </c>
      <c r="E89" s="119" t="str">
        <f t="shared" si="397"/>
        <v>Midlands</v>
      </c>
      <c r="F89" s="119" t="str">
        <f t="shared" ref="F89" si="426">D89</f>
        <v>Y60</v>
      </c>
      <c r="H89" s="120">
        <f t="shared" si="346"/>
        <v>194124</v>
      </c>
      <c r="I89" s="120">
        <f t="shared" si="346"/>
        <v>146980</v>
      </c>
      <c r="J89" s="120">
        <f t="shared" si="346"/>
        <v>687275</v>
      </c>
      <c r="K89" s="117">
        <f t="shared" si="365"/>
        <v>5</v>
      </c>
      <c r="L89" s="120">
        <f t="shared" si="366"/>
        <v>1</v>
      </c>
      <c r="M89" s="120">
        <f t="shared" si="367"/>
        <v>26</v>
      </c>
      <c r="N89" s="120">
        <f t="shared" si="368"/>
        <v>60</v>
      </c>
      <c r="O89" s="120">
        <f t="shared" si="404"/>
        <v>148687</v>
      </c>
      <c r="P89" s="120">
        <f t="shared" si="404"/>
        <v>11563</v>
      </c>
      <c r="Q89" s="120">
        <f t="shared" si="404"/>
        <v>7546</v>
      </c>
      <c r="R89" s="120">
        <f t="shared" si="404"/>
        <v>76406</v>
      </c>
      <c r="S89" s="120">
        <f t="shared" si="404"/>
        <v>44888</v>
      </c>
      <c r="T89" s="120">
        <f t="shared" si="404"/>
        <v>1775</v>
      </c>
      <c r="U89" s="120">
        <f t="shared" si="404"/>
        <v>5031856</v>
      </c>
      <c r="V89" s="120">
        <f t="shared" si="369"/>
        <v>435</v>
      </c>
      <c r="W89" s="120">
        <f t="shared" si="370"/>
        <v>762</v>
      </c>
      <c r="X89" s="120">
        <f t="shared" si="348"/>
        <v>5798260</v>
      </c>
      <c r="Y89" s="120">
        <f t="shared" si="371"/>
        <v>768</v>
      </c>
      <c r="Z89" s="120">
        <f t="shared" si="372"/>
        <v>1658</v>
      </c>
      <c r="AA89" s="120">
        <f t="shared" si="349"/>
        <v>91834801</v>
      </c>
      <c r="AB89" s="120">
        <f t="shared" si="373"/>
        <v>1202</v>
      </c>
      <c r="AC89" s="120">
        <f t="shared" si="374"/>
        <v>2393</v>
      </c>
      <c r="AD89" s="120">
        <f t="shared" si="350"/>
        <v>116550269</v>
      </c>
      <c r="AE89" s="120">
        <f t="shared" si="375"/>
        <v>2596</v>
      </c>
      <c r="AF89" s="120">
        <f t="shared" si="376"/>
        <v>5967</v>
      </c>
      <c r="AG89" s="120">
        <f t="shared" si="351"/>
        <v>5602716</v>
      </c>
      <c r="AH89" s="120">
        <f t="shared" si="377"/>
        <v>3156</v>
      </c>
      <c r="AI89" s="120">
        <f t="shared" si="378"/>
        <v>7517</v>
      </c>
      <c r="AJ89" s="120">
        <f t="shared" si="405"/>
        <v>6977</v>
      </c>
      <c r="AK89" s="120">
        <f t="shared" si="405"/>
        <v>1843</v>
      </c>
      <c r="AL89" s="120">
        <f t="shared" si="405"/>
        <v>879</v>
      </c>
      <c r="AM89" s="120">
        <f t="shared" si="405"/>
        <v>10</v>
      </c>
      <c r="AN89" s="120">
        <f t="shared" si="405"/>
        <v>1061</v>
      </c>
      <c r="AO89" s="120">
        <f t="shared" si="405"/>
        <v>3194</v>
      </c>
      <c r="AP89" s="120">
        <f t="shared" si="405"/>
        <v>1890</v>
      </c>
      <c r="AQ89" s="120">
        <f t="shared" si="405"/>
        <v>87973</v>
      </c>
      <c r="AR89" s="120">
        <f t="shared" si="405"/>
        <v>5963</v>
      </c>
      <c r="AS89" s="120">
        <f t="shared" si="405"/>
        <v>47774</v>
      </c>
      <c r="AT89" s="120">
        <f t="shared" si="406"/>
        <v>141710</v>
      </c>
      <c r="AU89" s="120">
        <f t="shared" si="406"/>
        <v>21558</v>
      </c>
      <c r="AV89" s="120">
        <f t="shared" si="406"/>
        <v>16472</v>
      </c>
      <c r="AW89" s="120">
        <f t="shared" si="406"/>
        <v>14273</v>
      </c>
      <c r="AX89" s="120">
        <f t="shared" si="406"/>
        <v>11076</v>
      </c>
      <c r="AY89" s="120">
        <f t="shared" si="406"/>
        <v>97301</v>
      </c>
      <c r="AZ89" s="120">
        <f t="shared" si="406"/>
        <v>81116</v>
      </c>
      <c r="BA89" s="120">
        <f t="shared" si="406"/>
        <v>73858</v>
      </c>
      <c r="BB89" s="120">
        <f t="shared" si="406"/>
        <v>46884</v>
      </c>
      <c r="BC89" s="120">
        <f t="shared" si="406"/>
        <v>4234</v>
      </c>
      <c r="BD89" s="120">
        <f t="shared" si="406"/>
        <v>1842</v>
      </c>
      <c r="BE89" s="117">
        <f t="shared" si="406"/>
        <v>497</v>
      </c>
      <c r="BF89" s="117">
        <f t="shared" si="406"/>
        <v>144544</v>
      </c>
      <c r="BG89" s="117">
        <f t="shared" si="379"/>
        <v>291</v>
      </c>
      <c r="BH89" s="117">
        <f t="shared" si="380"/>
        <v>545</v>
      </c>
      <c r="BI89" s="117">
        <f t="shared" si="354"/>
        <v>6644</v>
      </c>
      <c r="BJ89" s="117">
        <f t="shared" si="354"/>
        <v>230259</v>
      </c>
      <c r="BK89" s="117">
        <f t="shared" si="381"/>
        <v>35</v>
      </c>
      <c r="BL89" s="117">
        <f t="shared" si="382"/>
        <v>68</v>
      </c>
      <c r="BM89" s="117">
        <f t="shared" si="407"/>
        <v>239</v>
      </c>
      <c r="BN89" s="117">
        <f t="shared" si="407"/>
        <v>375</v>
      </c>
      <c r="BO89" s="117">
        <f t="shared" si="407"/>
        <v>2821</v>
      </c>
      <c r="BP89" s="117">
        <f t="shared" si="407"/>
        <v>1</v>
      </c>
      <c r="BQ89" s="117">
        <f t="shared" si="407"/>
        <v>3645</v>
      </c>
      <c r="BR89" s="117">
        <f t="shared" si="407"/>
        <v>1951640</v>
      </c>
      <c r="BS89" s="117">
        <f t="shared" si="383"/>
        <v>5204</v>
      </c>
      <c r="BT89" s="117">
        <f t="shared" si="384"/>
        <v>11189</v>
      </c>
      <c r="BU89" s="117">
        <f t="shared" si="356"/>
        <v>16265432</v>
      </c>
      <c r="BV89" s="117">
        <f t="shared" si="385"/>
        <v>5766</v>
      </c>
      <c r="BW89" s="117">
        <f t="shared" si="386"/>
        <v>12906</v>
      </c>
      <c r="BX89" s="117">
        <f t="shared" si="357"/>
        <v>9519</v>
      </c>
      <c r="BY89" s="117">
        <f t="shared" si="387"/>
        <v>9519</v>
      </c>
      <c r="BZ89" s="117">
        <f t="shared" si="388"/>
        <v>9519</v>
      </c>
      <c r="CA89" s="117">
        <f t="shared" si="358"/>
        <v>29014350</v>
      </c>
      <c r="CB89" s="117">
        <f t="shared" si="389"/>
        <v>7960</v>
      </c>
      <c r="CC89" s="121">
        <f t="shared" si="390"/>
        <v>17820</v>
      </c>
      <c r="CD89" s="121">
        <f t="shared" si="359"/>
        <v>0</v>
      </c>
      <c r="CE89" s="121">
        <f t="shared" si="359"/>
        <v>0</v>
      </c>
      <c r="CF89" s="117" t="str">
        <f t="shared" si="391"/>
        <v>-</v>
      </c>
      <c r="CG89" s="117" t="str">
        <f t="shared" si="392"/>
        <v>-</v>
      </c>
      <c r="CH89" s="121">
        <f t="shared" si="360"/>
        <v>0</v>
      </c>
      <c r="CI89" s="120">
        <f t="shared" si="393"/>
        <v>0</v>
      </c>
      <c r="CJ89" s="121">
        <f t="shared" ref="CJ89" si="427">MONTH(1&amp;C89)</f>
        <v>10</v>
      </c>
      <c r="CK89" s="157">
        <f t="shared" ref="CK89" si="428">LEFT($B89,4)+IF(CJ89&lt;4,1,0)</f>
        <v>2018</v>
      </c>
      <c r="CL89" s="158">
        <f t="shared" ref="CL89" si="429">DATE(LEFT($B89,4)+IF(CJ89&lt;4,1,0),CJ89,1)</f>
        <v>43374</v>
      </c>
      <c r="CM89" s="159">
        <f t="shared" ref="CM89" si="430">DAY(DATE(LEFT($B89,4)+IF(CJ89&lt;4,1,0),$CJ89+1,1)-1)</f>
        <v>31</v>
      </c>
      <c r="CN89" s="121">
        <f t="shared" si="409"/>
        <v>215150</v>
      </c>
      <c r="CO89" s="121">
        <f t="shared" si="409"/>
        <v>0</v>
      </c>
      <c r="CP89" s="121">
        <f t="shared" si="409"/>
        <v>3778920</v>
      </c>
      <c r="CQ89" s="121">
        <f t="shared" si="409"/>
        <v>8884990</v>
      </c>
      <c r="CR89" s="121">
        <f t="shared" si="409"/>
        <v>8806664</v>
      </c>
      <c r="CS89" s="121">
        <f t="shared" si="409"/>
        <v>12514708</v>
      </c>
      <c r="CT89" s="121">
        <f t="shared" si="409"/>
        <v>182861177</v>
      </c>
      <c r="CU89" s="121">
        <f t="shared" si="409"/>
        <v>267834839</v>
      </c>
      <c r="CV89" s="121">
        <f t="shared" si="409"/>
        <v>13343249</v>
      </c>
      <c r="CW89" s="121">
        <f t="shared" si="409"/>
        <v>270659</v>
      </c>
      <c r="CX89" s="121">
        <f t="shared" si="409"/>
        <v>451764</v>
      </c>
      <c r="CY89" s="121">
        <f t="shared" si="409"/>
        <v>4195875</v>
      </c>
      <c r="CZ89" s="121">
        <f t="shared" si="409"/>
        <v>36407381</v>
      </c>
      <c r="DA89" s="121">
        <f t="shared" si="409"/>
        <v>9519</v>
      </c>
      <c r="DB89" s="121">
        <f t="shared" si="409"/>
        <v>64953142</v>
      </c>
      <c r="DC89" s="121">
        <f t="shared" si="409"/>
        <v>0</v>
      </c>
      <c r="DD89" s="160"/>
    </row>
    <row r="90" spans="1:108" x14ac:dyDescent="0.2">
      <c r="A90" s="118" t="str">
        <f t="shared" ref="A90" si="431">B90&amp;C90&amp;D90</f>
        <v>2018-19NOVEMBERY60</v>
      </c>
      <c r="B90" s="94" t="str">
        <f t="shared" si="420"/>
        <v>2018-19</v>
      </c>
      <c r="C90" s="35" t="s">
        <v>738</v>
      </c>
      <c r="D90" s="119" t="str">
        <f t="shared" si="397"/>
        <v>Y60</v>
      </c>
      <c r="E90" s="119" t="str">
        <f t="shared" si="397"/>
        <v>Midlands</v>
      </c>
      <c r="F90" s="119" t="str">
        <f t="shared" ref="F90" si="432">D90</f>
        <v>Y60</v>
      </c>
      <c r="H90" s="120">
        <f t="shared" si="346"/>
        <v>197527</v>
      </c>
      <c r="I90" s="120">
        <f t="shared" si="346"/>
        <v>148396</v>
      </c>
      <c r="J90" s="120">
        <f t="shared" si="346"/>
        <v>739978</v>
      </c>
      <c r="K90" s="117">
        <f t="shared" si="365"/>
        <v>5</v>
      </c>
      <c r="L90" s="120">
        <f t="shared" si="366"/>
        <v>1</v>
      </c>
      <c r="M90" s="120">
        <f t="shared" si="367"/>
        <v>28</v>
      </c>
      <c r="N90" s="120">
        <f t="shared" si="368"/>
        <v>61</v>
      </c>
      <c r="O90" s="120">
        <f t="shared" si="404"/>
        <v>150645</v>
      </c>
      <c r="P90" s="120">
        <f t="shared" si="404"/>
        <v>12108</v>
      </c>
      <c r="Q90" s="120">
        <f t="shared" si="404"/>
        <v>7864</v>
      </c>
      <c r="R90" s="120">
        <f t="shared" si="404"/>
        <v>77808</v>
      </c>
      <c r="S90" s="120">
        <f t="shared" si="404"/>
        <v>43452</v>
      </c>
      <c r="T90" s="120">
        <f t="shared" si="404"/>
        <v>1577</v>
      </c>
      <c r="U90" s="120">
        <f t="shared" si="404"/>
        <v>5369470</v>
      </c>
      <c r="V90" s="120">
        <f t="shared" si="369"/>
        <v>443</v>
      </c>
      <c r="W90" s="120">
        <f t="shared" si="370"/>
        <v>776</v>
      </c>
      <c r="X90" s="120">
        <f t="shared" si="348"/>
        <v>6159344</v>
      </c>
      <c r="Y90" s="120">
        <f t="shared" si="371"/>
        <v>783</v>
      </c>
      <c r="Z90" s="120">
        <f t="shared" si="372"/>
        <v>1679</v>
      </c>
      <c r="AA90" s="120">
        <f t="shared" si="349"/>
        <v>97930332</v>
      </c>
      <c r="AB90" s="120">
        <f t="shared" si="373"/>
        <v>1259</v>
      </c>
      <c r="AC90" s="120">
        <f t="shared" si="374"/>
        <v>2521</v>
      </c>
      <c r="AD90" s="120">
        <f t="shared" si="350"/>
        <v>127398288</v>
      </c>
      <c r="AE90" s="120">
        <f t="shared" si="375"/>
        <v>2932</v>
      </c>
      <c r="AF90" s="120">
        <f t="shared" si="376"/>
        <v>6689</v>
      </c>
      <c r="AG90" s="120">
        <f t="shared" si="351"/>
        <v>5545289</v>
      </c>
      <c r="AH90" s="120">
        <f t="shared" si="377"/>
        <v>3516</v>
      </c>
      <c r="AI90" s="120">
        <f t="shared" si="378"/>
        <v>8725</v>
      </c>
      <c r="AJ90" s="120">
        <f t="shared" si="405"/>
        <v>7651</v>
      </c>
      <c r="AK90" s="120">
        <f t="shared" si="405"/>
        <v>2396</v>
      </c>
      <c r="AL90" s="120">
        <f t="shared" si="405"/>
        <v>1101</v>
      </c>
      <c r="AM90" s="120">
        <f t="shared" si="405"/>
        <v>11</v>
      </c>
      <c r="AN90" s="120">
        <f t="shared" si="405"/>
        <v>999</v>
      </c>
      <c r="AO90" s="120">
        <f t="shared" si="405"/>
        <v>3155</v>
      </c>
      <c r="AP90" s="120">
        <f t="shared" si="405"/>
        <v>2070</v>
      </c>
      <c r="AQ90" s="120">
        <f t="shared" si="405"/>
        <v>89242</v>
      </c>
      <c r="AR90" s="120">
        <f t="shared" si="405"/>
        <v>6077</v>
      </c>
      <c r="AS90" s="120">
        <f t="shared" si="405"/>
        <v>47675</v>
      </c>
      <c r="AT90" s="120">
        <f t="shared" si="406"/>
        <v>142994</v>
      </c>
      <c r="AU90" s="120">
        <f t="shared" si="406"/>
        <v>22145</v>
      </c>
      <c r="AV90" s="120">
        <f t="shared" si="406"/>
        <v>17096</v>
      </c>
      <c r="AW90" s="120">
        <f t="shared" si="406"/>
        <v>14494</v>
      </c>
      <c r="AX90" s="120">
        <f t="shared" si="406"/>
        <v>11386</v>
      </c>
      <c r="AY90" s="120">
        <f t="shared" si="406"/>
        <v>99343</v>
      </c>
      <c r="AZ90" s="120">
        <f t="shared" si="406"/>
        <v>82511</v>
      </c>
      <c r="BA90" s="120">
        <f t="shared" si="406"/>
        <v>73132</v>
      </c>
      <c r="BB90" s="120">
        <f t="shared" si="406"/>
        <v>45331</v>
      </c>
      <c r="BC90" s="120">
        <f t="shared" si="406"/>
        <v>3792</v>
      </c>
      <c r="BD90" s="120">
        <f t="shared" si="406"/>
        <v>1626</v>
      </c>
      <c r="BE90" s="117">
        <f t="shared" si="406"/>
        <v>561</v>
      </c>
      <c r="BF90" s="117">
        <f t="shared" si="406"/>
        <v>165993</v>
      </c>
      <c r="BG90" s="117">
        <f t="shared" si="379"/>
        <v>296</v>
      </c>
      <c r="BH90" s="117">
        <f t="shared" si="380"/>
        <v>514</v>
      </c>
      <c r="BI90" s="117">
        <f t="shared" si="354"/>
        <v>6941</v>
      </c>
      <c r="BJ90" s="117">
        <f t="shared" si="354"/>
        <v>240835</v>
      </c>
      <c r="BK90" s="117">
        <f t="shared" si="381"/>
        <v>35</v>
      </c>
      <c r="BL90" s="117">
        <f t="shared" si="382"/>
        <v>67</v>
      </c>
      <c r="BM90" s="117">
        <f t="shared" si="407"/>
        <v>247</v>
      </c>
      <c r="BN90" s="117">
        <f t="shared" si="407"/>
        <v>362</v>
      </c>
      <c r="BO90" s="117">
        <f t="shared" si="407"/>
        <v>3351</v>
      </c>
      <c r="BP90" s="117">
        <f t="shared" si="407"/>
        <v>1</v>
      </c>
      <c r="BQ90" s="117">
        <f t="shared" si="407"/>
        <v>4088</v>
      </c>
      <c r="BR90" s="117">
        <f t="shared" si="407"/>
        <v>1938320</v>
      </c>
      <c r="BS90" s="117">
        <f t="shared" si="383"/>
        <v>5354</v>
      </c>
      <c r="BT90" s="117">
        <f t="shared" si="384"/>
        <v>11401</v>
      </c>
      <c r="BU90" s="117">
        <f t="shared" si="356"/>
        <v>17225533</v>
      </c>
      <c r="BV90" s="117">
        <f t="shared" si="385"/>
        <v>5140</v>
      </c>
      <c r="BW90" s="117">
        <f t="shared" si="386"/>
        <v>11763</v>
      </c>
      <c r="BX90" s="117">
        <f t="shared" si="357"/>
        <v>3118</v>
      </c>
      <c r="BY90" s="117">
        <f t="shared" si="387"/>
        <v>3118</v>
      </c>
      <c r="BZ90" s="117">
        <f t="shared" si="388"/>
        <v>3118</v>
      </c>
      <c r="CA90" s="117">
        <f t="shared" si="358"/>
        <v>33244471</v>
      </c>
      <c r="CB90" s="117">
        <f t="shared" si="389"/>
        <v>8132</v>
      </c>
      <c r="CC90" s="121">
        <f t="shared" si="390"/>
        <v>17066</v>
      </c>
      <c r="CD90" s="121">
        <f t="shared" si="359"/>
        <v>0</v>
      </c>
      <c r="CE90" s="121">
        <f t="shared" si="359"/>
        <v>0</v>
      </c>
      <c r="CF90" s="117" t="str">
        <f t="shared" si="391"/>
        <v>-</v>
      </c>
      <c r="CG90" s="117" t="str">
        <f t="shared" si="392"/>
        <v>-</v>
      </c>
      <c r="CH90" s="121">
        <f t="shared" si="360"/>
        <v>0</v>
      </c>
      <c r="CI90" s="120">
        <f t="shared" si="393"/>
        <v>0</v>
      </c>
      <c r="CJ90" s="121">
        <f t="shared" ref="CJ90" si="433">MONTH(1&amp;C90)</f>
        <v>11</v>
      </c>
      <c r="CK90" s="157">
        <f t="shared" ref="CK90" si="434">LEFT($B90,4)+IF(CJ90&lt;4,1,0)</f>
        <v>2018</v>
      </c>
      <c r="CL90" s="158">
        <f t="shared" ref="CL90" si="435">DATE(LEFT($B90,4)+IF(CJ90&lt;4,1,0),CJ90,1)</f>
        <v>43405</v>
      </c>
      <c r="CM90" s="159">
        <f t="shared" ref="CM90" si="436">DAY(DATE(LEFT($B90,4)+IF(CJ90&lt;4,1,0),$CJ90+1,1)-1)</f>
        <v>30</v>
      </c>
      <c r="CN90" s="121">
        <f t="shared" si="409"/>
        <v>216398</v>
      </c>
      <c r="CO90" s="121">
        <f t="shared" si="409"/>
        <v>0</v>
      </c>
      <c r="CP90" s="121">
        <f t="shared" si="409"/>
        <v>4148738</v>
      </c>
      <c r="CQ90" s="121">
        <f t="shared" si="409"/>
        <v>9125892</v>
      </c>
      <c r="CR90" s="121">
        <f t="shared" si="409"/>
        <v>9397669</v>
      </c>
      <c r="CS90" s="121">
        <f t="shared" si="409"/>
        <v>13200696</v>
      </c>
      <c r="CT90" s="121">
        <f t="shared" si="409"/>
        <v>196159269</v>
      </c>
      <c r="CU90" s="121">
        <f t="shared" si="409"/>
        <v>290651268</v>
      </c>
      <c r="CV90" s="121">
        <f t="shared" si="409"/>
        <v>13759442</v>
      </c>
      <c r="CW90" s="121">
        <f t="shared" si="409"/>
        <v>288105</v>
      </c>
      <c r="CX90" s="121">
        <f t="shared" si="409"/>
        <v>464105</v>
      </c>
      <c r="CY90" s="121">
        <f t="shared" si="409"/>
        <v>4127162</v>
      </c>
      <c r="CZ90" s="121">
        <f t="shared" si="409"/>
        <v>39417063</v>
      </c>
      <c r="DA90" s="121">
        <f t="shared" si="409"/>
        <v>3118</v>
      </c>
      <c r="DB90" s="121">
        <f t="shared" si="409"/>
        <v>69766622</v>
      </c>
      <c r="DC90" s="121">
        <f t="shared" si="409"/>
        <v>0</v>
      </c>
      <c r="DD90" s="160"/>
    </row>
    <row r="91" spans="1:108" x14ac:dyDescent="0.2">
      <c r="A91" s="118" t="str">
        <f t="shared" ref="A91" si="437">B91&amp;C91&amp;D91</f>
        <v>2018-19DECEMBERY60</v>
      </c>
      <c r="B91" s="94" t="str">
        <f t="shared" si="420"/>
        <v>2018-19</v>
      </c>
      <c r="C91" s="35" t="s">
        <v>745</v>
      </c>
      <c r="D91" s="119" t="str">
        <f t="shared" si="397"/>
        <v>Y60</v>
      </c>
      <c r="E91" s="119" t="str">
        <f t="shared" si="397"/>
        <v>Midlands</v>
      </c>
      <c r="F91" s="119" t="str">
        <f t="shared" ref="F91" si="438">D91</f>
        <v>Y60</v>
      </c>
      <c r="H91" s="120">
        <f t="shared" si="346"/>
        <v>210756</v>
      </c>
      <c r="I91" s="120">
        <f t="shared" si="346"/>
        <v>158633</v>
      </c>
      <c r="J91" s="120">
        <f t="shared" si="346"/>
        <v>652730</v>
      </c>
      <c r="K91" s="117">
        <f t="shared" si="365"/>
        <v>4</v>
      </c>
      <c r="L91" s="120">
        <f t="shared" si="366"/>
        <v>1</v>
      </c>
      <c r="M91" s="120">
        <f t="shared" si="367"/>
        <v>21</v>
      </c>
      <c r="N91" s="120">
        <f t="shared" si="368"/>
        <v>58</v>
      </c>
      <c r="O91" s="120">
        <f t="shared" si="404"/>
        <v>160358</v>
      </c>
      <c r="P91" s="120">
        <f t="shared" si="404"/>
        <v>12263</v>
      </c>
      <c r="Q91" s="120">
        <f t="shared" si="404"/>
        <v>8020</v>
      </c>
      <c r="R91" s="120">
        <f t="shared" si="404"/>
        <v>85998</v>
      </c>
      <c r="S91" s="120">
        <f t="shared" si="404"/>
        <v>43779</v>
      </c>
      <c r="T91" s="120">
        <f t="shared" si="404"/>
        <v>1764</v>
      </c>
      <c r="U91" s="120">
        <f t="shared" si="404"/>
        <v>5365342</v>
      </c>
      <c r="V91" s="120">
        <f t="shared" si="369"/>
        <v>438</v>
      </c>
      <c r="W91" s="120">
        <f t="shared" si="370"/>
        <v>772</v>
      </c>
      <c r="X91" s="120">
        <f t="shared" si="348"/>
        <v>6216439</v>
      </c>
      <c r="Y91" s="120">
        <f t="shared" si="371"/>
        <v>775</v>
      </c>
      <c r="Z91" s="120">
        <f t="shared" si="372"/>
        <v>1689</v>
      </c>
      <c r="AA91" s="120">
        <f t="shared" si="349"/>
        <v>109792875</v>
      </c>
      <c r="AB91" s="120">
        <f t="shared" si="373"/>
        <v>1277</v>
      </c>
      <c r="AC91" s="120">
        <f t="shared" si="374"/>
        <v>2597</v>
      </c>
      <c r="AD91" s="120">
        <f t="shared" si="350"/>
        <v>130399207</v>
      </c>
      <c r="AE91" s="120">
        <f t="shared" si="375"/>
        <v>2979</v>
      </c>
      <c r="AF91" s="120">
        <f t="shared" si="376"/>
        <v>6947</v>
      </c>
      <c r="AG91" s="120">
        <f t="shared" si="351"/>
        <v>5631316</v>
      </c>
      <c r="AH91" s="120">
        <f t="shared" si="377"/>
        <v>3192</v>
      </c>
      <c r="AI91" s="120">
        <f t="shared" si="378"/>
        <v>7593</v>
      </c>
      <c r="AJ91" s="120">
        <f t="shared" si="405"/>
        <v>8560</v>
      </c>
      <c r="AK91" s="120">
        <f t="shared" si="405"/>
        <v>2666</v>
      </c>
      <c r="AL91" s="120">
        <f t="shared" si="405"/>
        <v>1154</v>
      </c>
      <c r="AM91" s="120">
        <f t="shared" si="405"/>
        <v>13</v>
      </c>
      <c r="AN91" s="120">
        <f t="shared" si="405"/>
        <v>1177</v>
      </c>
      <c r="AO91" s="120">
        <f t="shared" si="405"/>
        <v>3563</v>
      </c>
      <c r="AP91" s="120">
        <f t="shared" si="405"/>
        <v>2202</v>
      </c>
      <c r="AQ91" s="120">
        <f t="shared" si="405"/>
        <v>94307</v>
      </c>
      <c r="AR91" s="120">
        <f t="shared" si="405"/>
        <v>6071</v>
      </c>
      <c r="AS91" s="120">
        <f t="shared" si="405"/>
        <v>51420</v>
      </c>
      <c r="AT91" s="120">
        <f t="shared" si="406"/>
        <v>151798</v>
      </c>
      <c r="AU91" s="120">
        <f t="shared" si="406"/>
        <v>22968</v>
      </c>
      <c r="AV91" s="120">
        <f t="shared" si="406"/>
        <v>17520</v>
      </c>
      <c r="AW91" s="120">
        <f t="shared" si="406"/>
        <v>15138</v>
      </c>
      <c r="AX91" s="120">
        <f t="shared" si="406"/>
        <v>11712</v>
      </c>
      <c r="AY91" s="120">
        <f t="shared" si="406"/>
        <v>110323</v>
      </c>
      <c r="AZ91" s="120">
        <f t="shared" si="406"/>
        <v>91472</v>
      </c>
      <c r="BA91" s="120">
        <f t="shared" si="406"/>
        <v>73071</v>
      </c>
      <c r="BB91" s="120">
        <f t="shared" si="406"/>
        <v>45683</v>
      </c>
      <c r="BC91" s="120">
        <f t="shared" si="406"/>
        <v>4214</v>
      </c>
      <c r="BD91" s="120">
        <f t="shared" si="406"/>
        <v>1839</v>
      </c>
      <c r="BE91" s="117">
        <f t="shared" si="406"/>
        <v>577</v>
      </c>
      <c r="BF91" s="117">
        <f t="shared" si="406"/>
        <v>159940</v>
      </c>
      <c r="BG91" s="117">
        <f t="shared" si="379"/>
        <v>277</v>
      </c>
      <c r="BH91" s="117">
        <f t="shared" si="380"/>
        <v>485</v>
      </c>
      <c r="BI91" s="117">
        <f t="shared" si="354"/>
        <v>7024</v>
      </c>
      <c r="BJ91" s="117">
        <f t="shared" si="354"/>
        <v>229439</v>
      </c>
      <c r="BK91" s="117">
        <f t="shared" si="381"/>
        <v>33</v>
      </c>
      <c r="BL91" s="117">
        <f t="shared" si="382"/>
        <v>62</v>
      </c>
      <c r="BM91" s="117">
        <f t="shared" si="407"/>
        <v>300</v>
      </c>
      <c r="BN91" s="117">
        <f t="shared" si="407"/>
        <v>302</v>
      </c>
      <c r="BO91" s="117">
        <f t="shared" si="407"/>
        <v>3350</v>
      </c>
      <c r="BP91" s="117">
        <f t="shared" si="407"/>
        <v>5</v>
      </c>
      <c r="BQ91" s="117">
        <f t="shared" si="407"/>
        <v>4040</v>
      </c>
      <c r="BR91" s="117">
        <f t="shared" si="407"/>
        <v>1467261</v>
      </c>
      <c r="BS91" s="117">
        <f t="shared" si="383"/>
        <v>4858</v>
      </c>
      <c r="BT91" s="117">
        <f t="shared" si="384"/>
        <v>10795</v>
      </c>
      <c r="BU91" s="117">
        <f t="shared" si="356"/>
        <v>14305686</v>
      </c>
      <c r="BV91" s="117">
        <f t="shared" si="385"/>
        <v>4270</v>
      </c>
      <c r="BW91" s="117">
        <f t="shared" si="386"/>
        <v>9766</v>
      </c>
      <c r="BX91" s="117">
        <f t="shared" si="357"/>
        <v>68883</v>
      </c>
      <c r="BY91" s="117">
        <f t="shared" si="387"/>
        <v>13777</v>
      </c>
      <c r="BZ91" s="117">
        <f t="shared" si="388"/>
        <v>25520</v>
      </c>
      <c r="CA91" s="117">
        <f t="shared" si="358"/>
        <v>31395830</v>
      </c>
      <c r="CB91" s="117">
        <f t="shared" si="389"/>
        <v>7771</v>
      </c>
      <c r="CC91" s="121">
        <f t="shared" si="390"/>
        <v>16538</v>
      </c>
      <c r="CD91" s="121">
        <f t="shared" si="359"/>
        <v>0</v>
      </c>
      <c r="CE91" s="121">
        <f t="shared" si="359"/>
        <v>0</v>
      </c>
      <c r="CF91" s="117" t="str">
        <f t="shared" si="391"/>
        <v>-</v>
      </c>
      <c r="CG91" s="117" t="str">
        <f t="shared" si="392"/>
        <v>-</v>
      </c>
      <c r="CH91" s="121">
        <f t="shared" si="360"/>
        <v>0</v>
      </c>
      <c r="CI91" s="120">
        <f t="shared" si="393"/>
        <v>0</v>
      </c>
      <c r="CJ91" s="121">
        <f t="shared" ref="CJ91" si="439">MONTH(1&amp;C91)</f>
        <v>12</v>
      </c>
      <c r="CK91" s="157">
        <f t="shared" ref="CK91" si="440">LEFT($B91,4)+IF(CJ91&lt;4,1,0)</f>
        <v>2018</v>
      </c>
      <c r="CL91" s="158">
        <f t="shared" ref="CL91" si="441">DATE(LEFT($B91,4)+IF(CJ91&lt;4,1,0),CJ91,1)</f>
        <v>43435</v>
      </c>
      <c r="CM91" s="159">
        <f t="shared" ref="CM91" si="442">DAY(DATE(LEFT($B91,4)+IF(CJ91&lt;4,1,0),$CJ91+1,1)-1)</f>
        <v>31</v>
      </c>
      <c r="CN91" s="121">
        <f t="shared" si="409"/>
        <v>232331</v>
      </c>
      <c r="CO91" s="121">
        <f t="shared" si="409"/>
        <v>0</v>
      </c>
      <c r="CP91" s="121">
        <f t="shared" si="409"/>
        <v>3337569</v>
      </c>
      <c r="CQ91" s="121">
        <f t="shared" si="409"/>
        <v>9230779</v>
      </c>
      <c r="CR91" s="121">
        <f t="shared" si="409"/>
        <v>9469109</v>
      </c>
      <c r="CS91" s="121">
        <f t="shared" si="409"/>
        <v>13542626</v>
      </c>
      <c r="CT91" s="121">
        <f t="shared" si="409"/>
        <v>223300768</v>
      </c>
      <c r="CU91" s="121">
        <f t="shared" si="409"/>
        <v>304119027</v>
      </c>
      <c r="CV91" s="121">
        <f t="shared" si="409"/>
        <v>13393629</v>
      </c>
      <c r="CW91" s="121">
        <f t="shared" si="409"/>
        <v>279638</v>
      </c>
      <c r="CX91" s="121">
        <f t="shared" si="409"/>
        <v>437716</v>
      </c>
      <c r="CY91" s="121">
        <f t="shared" si="409"/>
        <v>3260090</v>
      </c>
      <c r="CZ91" s="121">
        <f t="shared" si="409"/>
        <v>32716825</v>
      </c>
      <c r="DA91" s="121">
        <f t="shared" si="409"/>
        <v>127600</v>
      </c>
      <c r="DB91" s="121">
        <f t="shared" si="409"/>
        <v>66813032</v>
      </c>
      <c r="DC91" s="121">
        <f t="shared" si="409"/>
        <v>0</v>
      </c>
      <c r="DD91" s="160"/>
    </row>
    <row r="92" spans="1:108" x14ac:dyDescent="0.2">
      <c r="A92" s="118" t="str">
        <f t="shared" ref="A92" si="443">B92&amp;C92&amp;D92</f>
        <v>2018-19JANUARYY60</v>
      </c>
      <c r="B92" s="94" t="str">
        <f t="shared" si="420"/>
        <v>2018-19</v>
      </c>
      <c r="C92" s="35" t="s">
        <v>783</v>
      </c>
      <c r="D92" s="119" t="str">
        <f t="shared" si="397"/>
        <v>Y60</v>
      </c>
      <c r="E92" s="119" t="str">
        <f t="shared" si="397"/>
        <v>Midlands</v>
      </c>
      <c r="F92" s="119" t="str">
        <f t="shared" ref="F92" si="444">D92</f>
        <v>Y60</v>
      </c>
      <c r="H92" s="120">
        <f t="shared" si="346"/>
        <v>206066</v>
      </c>
      <c r="I92" s="120">
        <f t="shared" si="346"/>
        <v>155938</v>
      </c>
      <c r="J92" s="120">
        <f t="shared" si="346"/>
        <v>413107</v>
      </c>
      <c r="K92" s="117">
        <f t="shared" si="365"/>
        <v>3</v>
      </c>
      <c r="L92" s="120">
        <f t="shared" si="366"/>
        <v>1</v>
      </c>
      <c r="M92" s="120">
        <f t="shared" si="367"/>
        <v>5</v>
      </c>
      <c r="N92" s="120">
        <f t="shared" si="368"/>
        <v>37</v>
      </c>
      <c r="O92" s="120">
        <f t="shared" si="404"/>
        <v>159602</v>
      </c>
      <c r="P92" s="120">
        <f t="shared" si="404"/>
        <v>11978</v>
      </c>
      <c r="Q92" s="120">
        <f t="shared" si="404"/>
        <v>7767</v>
      </c>
      <c r="R92" s="120">
        <f t="shared" si="404"/>
        <v>85263</v>
      </c>
      <c r="S92" s="120">
        <f t="shared" si="404"/>
        <v>43798</v>
      </c>
      <c r="T92" s="120">
        <f t="shared" si="404"/>
        <v>1784</v>
      </c>
      <c r="U92" s="120">
        <f t="shared" si="404"/>
        <v>5195382</v>
      </c>
      <c r="V92" s="120">
        <f t="shared" si="369"/>
        <v>434</v>
      </c>
      <c r="W92" s="120">
        <f t="shared" si="370"/>
        <v>758</v>
      </c>
      <c r="X92" s="120">
        <f t="shared" si="348"/>
        <v>6172940</v>
      </c>
      <c r="Y92" s="120">
        <f t="shared" si="371"/>
        <v>795</v>
      </c>
      <c r="Z92" s="120">
        <f t="shared" si="372"/>
        <v>1770</v>
      </c>
      <c r="AA92" s="120">
        <f t="shared" si="349"/>
        <v>106437754</v>
      </c>
      <c r="AB92" s="120">
        <f t="shared" si="373"/>
        <v>1248</v>
      </c>
      <c r="AC92" s="120">
        <f t="shared" si="374"/>
        <v>2538</v>
      </c>
      <c r="AD92" s="120">
        <f t="shared" si="350"/>
        <v>125713389</v>
      </c>
      <c r="AE92" s="120">
        <f t="shared" si="375"/>
        <v>2870</v>
      </c>
      <c r="AF92" s="120">
        <f t="shared" si="376"/>
        <v>6686</v>
      </c>
      <c r="AG92" s="120">
        <f t="shared" si="351"/>
        <v>5534129</v>
      </c>
      <c r="AH92" s="120">
        <f t="shared" si="377"/>
        <v>3102</v>
      </c>
      <c r="AI92" s="120">
        <f t="shared" si="378"/>
        <v>7661</v>
      </c>
      <c r="AJ92" s="120">
        <f t="shared" si="405"/>
        <v>7637</v>
      </c>
      <c r="AK92" s="120">
        <f t="shared" si="405"/>
        <v>2104</v>
      </c>
      <c r="AL92" s="120">
        <f t="shared" si="405"/>
        <v>1019</v>
      </c>
      <c r="AM92" s="120">
        <f t="shared" si="405"/>
        <v>12</v>
      </c>
      <c r="AN92" s="120">
        <f t="shared" si="405"/>
        <v>1036</v>
      </c>
      <c r="AO92" s="120">
        <f t="shared" si="405"/>
        <v>3478</v>
      </c>
      <c r="AP92" s="120">
        <f t="shared" si="405"/>
        <v>2308</v>
      </c>
      <c r="AQ92" s="120">
        <f t="shared" si="405"/>
        <v>95156</v>
      </c>
      <c r="AR92" s="120">
        <f t="shared" si="405"/>
        <v>6606</v>
      </c>
      <c r="AS92" s="120">
        <f t="shared" si="405"/>
        <v>50203</v>
      </c>
      <c r="AT92" s="120">
        <f t="shared" si="406"/>
        <v>151965</v>
      </c>
      <c r="AU92" s="120">
        <f t="shared" si="406"/>
        <v>22302</v>
      </c>
      <c r="AV92" s="120">
        <f t="shared" si="406"/>
        <v>17121</v>
      </c>
      <c r="AW92" s="120">
        <f t="shared" si="406"/>
        <v>14496</v>
      </c>
      <c r="AX92" s="120">
        <f t="shared" si="406"/>
        <v>11309</v>
      </c>
      <c r="AY92" s="120">
        <f t="shared" si="406"/>
        <v>108791</v>
      </c>
      <c r="AZ92" s="120">
        <f t="shared" si="406"/>
        <v>90739</v>
      </c>
      <c r="BA92" s="120">
        <f t="shared" si="406"/>
        <v>73301</v>
      </c>
      <c r="BB92" s="120">
        <f t="shared" si="406"/>
        <v>45706</v>
      </c>
      <c r="BC92" s="120">
        <f t="shared" si="406"/>
        <v>4274</v>
      </c>
      <c r="BD92" s="120">
        <f t="shared" si="406"/>
        <v>1859</v>
      </c>
      <c r="BE92" s="117">
        <f t="shared" si="406"/>
        <v>594</v>
      </c>
      <c r="BF92" s="117">
        <f t="shared" si="406"/>
        <v>166442</v>
      </c>
      <c r="BG92" s="117">
        <f t="shared" si="379"/>
        <v>280</v>
      </c>
      <c r="BH92" s="117">
        <f t="shared" si="380"/>
        <v>491</v>
      </c>
      <c r="BI92" s="117">
        <f t="shared" si="354"/>
        <v>7065</v>
      </c>
      <c r="BJ92" s="117">
        <f t="shared" si="354"/>
        <v>220119</v>
      </c>
      <c r="BK92" s="117">
        <f t="shared" si="381"/>
        <v>31</v>
      </c>
      <c r="BL92" s="117">
        <f t="shared" si="382"/>
        <v>59</v>
      </c>
      <c r="BM92" s="117">
        <f t="shared" si="407"/>
        <v>451</v>
      </c>
      <c r="BN92" s="117">
        <f t="shared" si="407"/>
        <v>344</v>
      </c>
      <c r="BO92" s="117">
        <f t="shared" si="407"/>
        <v>4008</v>
      </c>
      <c r="BP92" s="117">
        <f t="shared" si="407"/>
        <v>1</v>
      </c>
      <c r="BQ92" s="117">
        <f t="shared" si="407"/>
        <v>4338</v>
      </c>
      <c r="BR92" s="117">
        <f t="shared" si="407"/>
        <v>1627072</v>
      </c>
      <c r="BS92" s="117">
        <f t="shared" si="383"/>
        <v>4730</v>
      </c>
      <c r="BT92" s="117">
        <f t="shared" si="384"/>
        <v>9244</v>
      </c>
      <c r="BU92" s="117">
        <f t="shared" si="356"/>
        <v>16492595</v>
      </c>
      <c r="BV92" s="117">
        <f t="shared" si="385"/>
        <v>4115</v>
      </c>
      <c r="BW92" s="117">
        <f t="shared" si="386"/>
        <v>9524</v>
      </c>
      <c r="BX92" s="117">
        <f t="shared" si="357"/>
        <v>10642</v>
      </c>
      <c r="BY92" s="117">
        <f t="shared" si="387"/>
        <v>10642</v>
      </c>
      <c r="BZ92" s="117">
        <f t="shared" si="388"/>
        <v>10642</v>
      </c>
      <c r="CA92" s="117">
        <f t="shared" si="358"/>
        <v>32732194</v>
      </c>
      <c r="CB92" s="117">
        <f t="shared" si="389"/>
        <v>7545</v>
      </c>
      <c r="CC92" s="121">
        <f t="shared" si="390"/>
        <v>15880</v>
      </c>
      <c r="CD92" s="121">
        <f t="shared" si="359"/>
        <v>0</v>
      </c>
      <c r="CE92" s="121">
        <f t="shared" si="359"/>
        <v>0</v>
      </c>
      <c r="CF92" s="117" t="str">
        <f t="shared" si="391"/>
        <v>-</v>
      </c>
      <c r="CG92" s="117" t="str">
        <f t="shared" si="392"/>
        <v>-</v>
      </c>
      <c r="CH92" s="121">
        <f t="shared" si="360"/>
        <v>0</v>
      </c>
      <c r="CI92" s="120">
        <f t="shared" si="393"/>
        <v>0</v>
      </c>
      <c r="CJ92" s="121">
        <f t="shared" ref="CJ92" si="445">MONTH(1&amp;C92)</f>
        <v>1</v>
      </c>
      <c r="CK92" s="157">
        <f t="shared" ref="CK92" si="446">LEFT($B92,4)+IF(CJ92&lt;4,1,0)</f>
        <v>2019</v>
      </c>
      <c r="CL92" s="158">
        <f t="shared" ref="CL92" si="447">DATE(LEFT($B92,4)+IF(CJ92&lt;4,1,0),CJ92,1)</f>
        <v>43466</v>
      </c>
      <c r="CM92" s="159">
        <f t="shared" ref="CM92" si="448">DAY(DATE(LEFT($B92,4)+IF(CJ92&lt;4,1,0),$CJ92+1,1)-1)</f>
        <v>31</v>
      </c>
      <c r="CN92" s="121">
        <f t="shared" si="409"/>
        <v>228261</v>
      </c>
      <c r="CO92" s="121">
        <f t="shared" si="409"/>
        <v>0</v>
      </c>
      <c r="CP92" s="121">
        <f t="shared" si="409"/>
        <v>790982</v>
      </c>
      <c r="CQ92" s="121">
        <f t="shared" si="409"/>
        <v>5740401</v>
      </c>
      <c r="CR92" s="121">
        <f t="shared" si="409"/>
        <v>9073580</v>
      </c>
      <c r="CS92" s="121">
        <f t="shared" si="409"/>
        <v>13744237</v>
      </c>
      <c r="CT92" s="121">
        <f t="shared" si="409"/>
        <v>216385272</v>
      </c>
      <c r="CU92" s="121">
        <f t="shared" si="409"/>
        <v>292814884</v>
      </c>
      <c r="CV92" s="121">
        <f t="shared" si="409"/>
        <v>13667092</v>
      </c>
      <c r="CW92" s="121">
        <f t="shared" si="409"/>
        <v>291769</v>
      </c>
      <c r="CX92" s="121">
        <f t="shared" si="409"/>
        <v>413965</v>
      </c>
      <c r="CY92" s="121">
        <f t="shared" si="409"/>
        <v>3179936</v>
      </c>
      <c r="CZ92" s="121">
        <f t="shared" si="409"/>
        <v>38170597</v>
      </c>
      <c r="DA92" s="121">
        <f t="shared" si="409"/>
        <v>10642</v>
      </c>
      <c r="DB92" s="121">
        <f t="shared" si="409"/>
        <v>68889330</v>
      </c>
      <c r="DC92" s="121">
        <f t="shared" si="409"/>
        <v>0</v>
      </c>
      <c r="DD92" s="160"/>
    </row>
    <row r="93" spans="1:108" x14ac:dyDescent="0.2">
      <c r="A93" s="118" t="str">
        <f t="shared" ref="A93" si="449">B93&amp;C93&amp;D93</f>
        <v>2018-19FEBRUARYY60</v>
      </c>
      <c r="B93" s="94" t="str">
        <f t="shared" si="420"/>
        <v>2018-19</v>
      </c>
      <c r="C93" s="35" t="s">
        <v>787</v>
      </c>
      <c r="D93" s="119" t="str">
        <f t="shared" si="397"/>
        <v>Y60</v>
      </c>
      <c r="E93" s="119" t="str">
        <f t="shared" si="397"/>
        <v>Midlands</v>
      </c>
      <c r="F93" s="119" t="str">
        <f t="shared" ref="F93" si="450">D93</f>
        <v>Y60</v>
      </c>
      <c r="H93" s="120">
        <f t="shared" si="346"/>
        <v>184806</v>
      </c>
      <c r="I93" s="120">
        <f t="shared" si="346"/>
        <v>139997</v>
      </c>
      <c r="J93" s="120">
        <f t="shared" si="346"/>
        <v>466365</v>
      </c>
      <c r="K93" s="117">
        <f t="shared" si="365"/>
        <v>3</v>
      </c>
      <c r="L93" s="120">
        <f t="shared" si="366"/>
        <v>1</v>
      </c>
      <c r="M93" s="120">
        <f t="shared" si="367"/>
        <v>12</v>
      </c>
      <c r="N93" s="120">
        <f t="shared" si="368"/>
        <v>47</v>
      </c>
      <c r="O93" s="120">
        <f t="shared" si="404"/>
        <v>143137</v>
      </c>
      <c r="P93" s="120">
        <f t="shared" si="404"/>
        <v>10600</v>
      </c>
      <c r="Q93" s="120">
        <f t="shared" si="404"/>
        <v>6894</v>
      </c>
      <c r="R93" s="120">
        <f t="shared" si="404"/>
        <v>75589</v>
      </c>
      <c r="S93" s="120">
        <f t="shared" si="404"/>
        <v>40565</v>
      </c>
      <c r="T93" s="120">
        <f t="shared" si="404"/>
        <v>1798</v>
      </c>
      <c r="U93" s="120">
        <f t="shared" si="404"/>
        <v>4592182</v>
      </c>
      <c r="V93" s="120">
        <f t="shared" si="369"/>
        <v>433</v>
      </c>
      <c r="W93" s="120">
        <f t="shared" si="370"/>
        <v>764</v>
      </c>
      <c r="X93" s="120">
        <f t="shared" si="348"/>
        <v>5242927</v>
      </c>
      <c r="Y93" s="120">
        <f t="shared" si="371"/>
        <v>761</v>
      </c>
      <c r="Z93" s="120">
        <f t="shared" si="372"/>
        <v>1625</v>
      </c>
      <c r="AA93" s="120">
        <f t="shared" si="349"/>
        <v>93542045</v>
      </c>
      <c r="AB93" s="120">
        <f t="shared" si="373"/>
        <v>1238</v>
      </c>
      <c r="AC93" s="120">
        <f t="shared" si="374"/>
        <v>2506</v>
      </c>
      <c r="AD93" s="120">
        <f t="shared" si="350"/>
        <v>117419078</v>
      </c>
      <c r="AE93" s="120">
        <f t="shared" si="375"/>
        <v>2895</v>
      </c>
      <c r="AF93" s="120">
        <f t="shared" si="376"/>
        <v>6829</v>
      </c>
      <c r="AG93" s="120">
        <f t="shared" si="351"/>
        <v>6229920</v>
      </c>
      <c r="AH93" s="120">
        <f t="shared" si="377"/>
        <v>3465</v>
      </c>
      <c r="AI93" s="120">
        <f t="shared" si="378"/>
        <v>8104</v>
      </c>
      <c r="AJ93" s="120">
        <f t="shared" si="405"/>
        <v>6440</v>
      </c>
      <c r="AK93" s="120">
        <f t="shared" si="405"/>
        <v>1521</v>
      </c>
      <c r="AL93" s="120">
        <f t="shared" si="405"/>
        <v>822</v>
      </c>
      <c r="AM93" s="120">
        <f t="shared" si="405"/>
        <v>8</v>
      </c>
      <c r="AN93" s="120">
        <f t="shared" si="405"/>
        <v>858</v>
      </c>
      <c r="AO93" s="120">
        <f t="shared" si="405"/>
        <v>3239</v>
      </c>
      <c r="AP93" s="120">
        <f t="shared" si="405"/>
        <v>2014</v>
      </c>
      <c r="AQ93" s="120">
        <f t="shared" si="405"/>
        <v>84934</v>
      </c>
      <c r="AR93" s="120">
        <f t="shared" si="405"/>
        <v>5855</v>
      </c>
      <c r="AS93" s="120">
        <f t="shared" si="405"/>
        <v>45908</v>
      </c>
      <c r="AT93" s="120">
        <f t="shared" si="406"/>
        <v>136697</v>
      </c>
      <c r="AU93" s="120">
        <f t="shared" si="406"/>
        <v>19576</v>
      </c>
      <c r="AV93" s="120">
        <f t="shared" si="406"/>
        <v>15087</v>
      </c>
      <c r="AW93" s="120">
        <f t="shared" si="406"/>
        <v>12844</v>
      </c>
      <c r="AX93" s="120">
        <f t="shared" si="406"/>
        <v>10039</v>
      </c>
      <c r="AY93" s="120">
        <f t="shared" si="406"/>
        <v>96926</v>
      </c>
      <c r="AZ93" s="120">
        <f t="shared" si="406"/>
        <v>80522</v>
      </c>
      <c r="BA93" s="120">
        <f t="shared" si="406"/>
        <v>68474</v>
      </c>
      <c r="BB93" s="120">
        <f t="shared" si="406"/>
        <v>42261</v>
      </c>
      <c r="BC93" s="120">
        <f t="shared" si="406"/>
        <v>3776</v>
      </c>
      <c r="BD93" s="120">
        <f t="shared" si="406"/>
        <v>1841</v>
      </c>
      <c r="BE93" s="117">
        <f t="shared" si="406"/>
        <v>519</v>
      </c>
      <c r="BF93" s="117">
        <f t="shared" si="406"/>
        <v>149939</v>
      </c>
      <c r="BG93" s="117">
        <f t="shared" si="379"/>
        <v>289</v>
      </c>
      <c r="BH93" s="117">
        <f t="shared" si="380"/>
        <v>508</v>
      </c>
      <c r="BI93" s="117">
        <f t="shared" si="354"/>
        <v>6129</v>
      </c>
      <c r="BJ93" s="117">
        <f t="shared" si="354"/>
        <v>195829</v>
      </c>
      <c r="BK93" s="117">
        <f t="shared" si="381"/>
        <v>32</v>
      </c>
      <c r="BL93" s="117">
        <f t="shared" si="382"/>
        <v>60</v>
      </c>
      <c r="BM93" s="117">
        <f t="shared" si="407"/>
        <v>416</v>
      </c>
      <c r="BN93" s="117">
        <f t="shared" si="407"/>
        <v>305</v>
      </c>
      <c r="BO93" s="117">
        <f t="shared" si="407"/>
        <v>3567</v>
      </c>
      <c r="BP93" s="117">
        <f t="shared" si="407"/>
        <v>2</v>
      </c>
      <c r="BQ93" s="117">
        <f t="shared" si="407"/>
        <v>3855</v>
      </c>
      <c r="BR93" s="117">
        <f t="shared" si="407"/>
        <v>1522992</v>
      </c>
      <c r="BS93" s="117">
        <f t="shared" si="383"/>
        <v>4993</v>
      </c>
      <c r="BT93" s="117">
        <f t="shared" si="384"/>
        <v>9855</v>
      </c>
      <c r="BU93" s="117">
        <f t="shared" si="356"/>
        <v>14946868</v>
      </c>
      <c r="BV93" s="117">
        <f t="shared" si="385"/>
        <v>4190</v>
      </c>
      <c r="BW93" s="117">
        <f t="shared" si="386"/>
        <v>9492</v>
      </c>
      <c r="BX93" s="117">
        <f t="shared" si="357"/>
        <v>13522</v>
      </c>
      <c r="BY93" s="117">
        <f t="shared" si="387"/>
        <v>6761</v>
      </c>
      <c r="BZ93" s="117">
        <f t="shared" si="388"/>
        <v>7247</v>
      </c>
      <c r="CA93" s="117">
        <f t="shared" si="358"/>
        <v>27708889</v>
      </c>
      <c r="CB93" s="117">
        <f t="shared" si="389"/>
        <v>7188</v>
      </c>
      <c r="CC93" s="121">
        <f t="shared" si="390"/>
        <v>15492</v>
      </c>
      <c r="CD93" s="121">
        <f t="shared" si="359"/>
        <v>0</v>
      </c>
      <c r="CE93" s="121">
        <f t="shared" si="359"/>
        <v>0</v>
      </c>
      <c r="CF93" s="117" t="str">
        <f t="shared" si="391"/>
        <v>-</v>
      </c>
      <c r="CG93" s="117" t="str">
        <f t="shared" si="392"/>
        <v>-</v>
      </c>
      <c r="CH93" s="121">
        <f t="shared" si="360"/>
        <v>0</v>
      </c>
      <c r="CI93" s="120">
        <f t="shared" si="393"/>
        <v>0</v>
      </c>
      <c r="CJ93" s="121">
        <f t="shared" ref="CJ93" si="451">MONTH(1&amp;C93)</f>
        <v>2</v>
      </c>
      <c r="CK93" s="157">
        <f t="shared" ref="CK93" si="452">LEFT($B93,4)+IF(CJ93&lt;4,1,0)</f>
        <v>2019</v>
      </c>
      <c r="CL93" s="158">
        <f t="shared" ref="CL93" si="453">DATE(LEFT($B93,4)+IF(CJ93&lt;4,1,0),CJ93,1)</f>
        <v>43497</v>
      </c>
      <c r="CM93" s="159">
        <f t="shared" ref="CM93" si="454">DAY(DATE(LEFT($B93,4)+IF(CJ93&lt;4,1,0),$CJ93+1,1)-1)</f>
        <v>28</v>
      </c>
      <c r="CN93" s="121">
        <f t="shared" si="409"/>
        <v>203433</v>
      </c>
      <c r="CO93" s="121">
        <f t="shared" si="409"/>
        <v>0</v>
      </c>
      <c r="CP93" s="121">
        <f t="shared" si="409"/>
        <v>1706214</v>
      </c>
      <c r="CQ93" s="121">
        <f t="shared" si="409"/>
        <v>6525170</v>
      </c>
      <c r="CR93" s="121">
        <f t="shared" si="409"/>
        <v>8095080</v>
      </c>
      <c r="CS93" s="121">
        <f t="shared" si="409"/>
        <v>11200986</v>
      </c>
      <c r="CT93" s="121">
        <f t="shared" si="409"/>
        <v>189435449</v>
      </c>
      <c r="CU93" s="121">
        <f t="shared" si="409"/>
        <v>277031319</v>
      </c>
      <c r="CV93" s="121">
        <f t="shared" si="409"/>
        <v>14570504</v>
      </c>
      <c r="CW93" s="121">
        <f t="shared" si="409"/>
        <v>263848</v>
      </c>
      <c r="CX93" s="121">
        <f t="shared" si="409"/>
        <v>369861</v>
      </c>
      <c r="CY93" s="121">
        <f t="shared" si="409"/>
        <v>3005775</v>
      </c>
      <c r="CZ93" s="121">
        <f t="shared" si="409"/>
        <v>33857187</v>
      </c>
      <c r="DA93" s="121">
        <f t="shared" si="409"/>
        <v>14494</v>
      </c>
      <c r="DB93" s="121">
        <f t="shared" si="409"/>
        <v>59722914</v>
      </c>
      <c r="DC93" s="121">
        <f t="shared" si="409"/>
        <v>0</v>
      </c>
      <c r="DD93" s="160"/>
    </row>
    <row r="94" spans="1:108" x14ac:dyDescent="0.2">
      <c r="A94" s="118" t="str">
        <f t="shared" ref="A94" si="455">B94&amp;C94&amp;D94</f>
        <v>2018-19MARCHY60</v>
      </c>
      <c r="B94" s="94" t="str">
        <f t="shared" si="420"/>
        <v>2018-19</v>
      </c>
      <c r="C94" s="35" t="s">
        <v>788</v>
      </c>
      <c r="D94" s="119" t="str">
        <f t="shared" si="397"/>
        <v>Y60</v>
      </c>
      <c r="E94" s="119" t="str">
        <f t="shared" si="397"/>
        <v>Midlands</v>
      </c>
      <c r="F94" s="119" t="str">
        <f t="shared" ref="F94" si="456">D94</f>
        <v>Y60</v>
      </c>
      <c r="H94" s="120">
        <f t="shared" si="346"/>
        <v>197677</v>
      </c>
      <c r="I94" s="120">
        <f t="shared" si="346"/>
        <v>149903</v>
      </c>
      <c r="J94" s="120">
        <f t="shared" si="346"/>
        <v>463218</v>
      </c>
      <c r="K94" s="117">
        <f t="shared" si="365"/>
        <v>3</v>
      </c>
      <c r="L94" s="120">
        <f t="shared" si="366"/>
        <v>1</v>
      </c>
      <c r="M94" s="120">
        <f t="shared" si="367"/>
        <v>10</v>
      </c>
      <c r="N94" s="120">
        <f t="shared" si="368"/>
        <v>44</v>
      </c>
      <c r="O94" s="120">
        <f t="shared" si="404"/>
        <v>155745</v>
      </c>
      <c r="P94" s="120">
        <f t="shared" si="404"/>
        <v>11862</v>
      </c>
      <c r="Q94" s="120">
        <f t="shared" si="404"/>
        <v>7650</v>
      </c>
      <c r="R94" s="120">
        <f t="shared" si="404"/>
        <v>80180</v>
      </c>
      <c r="S94" s="120">
        <f t="shared" si="404"/>
        <v>45625</v>
      </c>
      <c r="T94" s="120">
        <f t="shared" si="404"/>
        <v>2422</v>
      </c>
      <c r="U94" s="120">
        <f t="shared" si="404"/>
        <v>5088101</v>
      </c>
      <c r="V94" s="120">
        <f t="shared" si="369"/>
        <v>429</v>
      </c>
      <c r="W94" s="120">
        <f t="shared" si="370"/>
        <v>762</v>
      </c>
      <c r="X94" s="120">
        <f t="shared" si="348"/>
        <v>5618820</v>
      </c>
      <c r="Y94" s="120">
        <f t="shared" si="371"/>
        <v>734</v>
      </c>
      <c r="Z94" s="120">
        <f t="shared" si="372"/>
        <v>1551</v>
      </c>
      <c r="AA94" s="120">
        <f t="shared" si="349"/>
        <v>89451089</v>
      </c>
      <c r="AB94" s="120">
        <f t="shared" si="373"/>
        <v>1116</v>
      </c>
      <c r="AC94" s="120">
        <f t="shared" si="374"/>
        <v>2202</v>
      </c>
      <c r="AD94" s="120">
        <f t="shared" si="350"/>
        <v>115515093</v>
      </c>
      <c r="AE94" s="120">
        <f t="shared" si="375"/>
        <v>2532</v>
      </c>
      <c r="AF94" s="120">
        <f t="shared" si="376"/>
        <v>5903</v>
      </c>
      <c r="AG94" s="120">
        <f t="shared" si="351"/>
        <v>8313923</v>
      </c>
      <c r="AH94" s="120">
        <f t="shared" si="377"/>
        <v>3433</v>
      </c>
      <c r="AI94" s="120">
        <f t="shared" si="378"/>
        <v>7795</v>
      </c>
      <c r="AJ94" s="120">
        <f t="shared" si="405"/>
        <v>6780</v>
      </c>
      <c r="AK94" s="120">
        <f t="shared" si="405"/>
        <v>1531</v>
      </c>
      <c r="AL94" s="120">
        <f t="shared" si="405"/>
        <v>724</v>
      </c>
      <c r="AM94" s="120">
        <f t="shared" si="405"/>
        <v>10</v>
      </c>
      <c r="AN94" s="120">
        <f t="shared" si="405"/>
        <v>1026</v>
      </c>
      <c r="AO94" s="120">
        <f t="shared" si="405"/>
        <v>3499</v>
      </c>
      <c r="AP94" s="120">
        <f t="shared" si="405"/>
        <v>2285</v>
      </c>
      <c r="AQ94" s="120">
        <f t="shared" si="405"/>
        <v>92548</v>
      </c>
      <c r="AR94" s="120">
        <f t="shared" si="405"/>
        <v>6337</v>
      </c>
      <c r="AS94" s="120">
        <f t="shared" si="405"/>
        <v>50080</v>
      </c>
      <c r="AT94" s="120">
        <f t="shared" si="406"/>
        <v>148965</v>
      </c>
      <c r="AU94" s="120">
        <f t="shared" si="406"/>
        <v>21918</v>
      </c>
      <c r="AV94" s="120">
        <f t="shared" si="406"/>
        <v>16767</v>
      </c>
      <c r="AW94" s="120">
        <f t="shared" si="406"/>
        <v>14202</v>
      </c>
      <c r="AX94" s="120">
        <f t="shared" si="406"/>
        <v>10799</v>
      </c>
      <c r="AY94" s="120">
        <f t="shared" si="406"/>
        <v>102172</v>
      </c>
      <c r="AZ94" s="120">
        <f t="shared" si="406"/>
        <v>85135</v>
      </c>
      <c r="BA94" s="120">
        <f t="shared" si="406"/>
        <v>75562</v>
      </c>
      <c r="BB94" s="120">
        <f t="shared" si="406"/>
        <v>47525</v>
      </c>
      <c r="BC94" s="120">
        <f t="shared" si="406"/>
        <v>4842</v>
      </c>
      <c r="BD94" s="120">
        <f t="shared" si="406"/>
        <v>2493</v>
      </c>
      <c r="BE94" s="117">
        <f t="shared" si="406"/>
        <v>509</v>
      </c>
      <c r="BF94" s="117">
        <f t="shared" si="406"/>
        <v>138859</v>
      </c>
      <c r="BG94" s="117">
        <f t="shared" si="379"/>
        <v>273</v>
      </c>
      <c r="BH94" s="117">
        <f t="shared" si="380"/>
        <v>473</v>
      </c>
      <c r="BI94" s="117">
        <f t="shared" si="354"/>
        <v>6878</v>
      </c>
      <c r="BJ94" s="117">
        <f t="shared" si="354"/>
        <v>218329</v>
      </c>
      <c r="BK94" s="117">
        <f t="shared" si="381"/>
        <v>32</v>
      </c>
      <c r="BL94" s="117">
        <f t="shared" si="382"/>
        <v>61</v>
      </c>
      <c r="BM94" s="117">
        <f t="shared" si="407"/>
        <v>412</v>
      </c>
      <c r="BN94" s="117">
        <f t="shared" si="407"/>
        <v>419</v>
      </c>
      <c r="BO94" s="117">
        <f t="shared" si="407"/>
        <v>4164</v>
      </c>
      <c r="BP94" s="117">
        <f t="shared" si="407"/>
        <v>1</v>
      </c>
      <c r="BQ94" s="117">
        <f t="shared" si="407"/>
        <v>3880</v>
      </c>
      <c r="BR94" s="117">
        <f t="shared" si="407"/>
        <v>2401090</v>
      </c>
      <c r="BS94" s="117">
        <f t="shared" si="383"/>
        <v>5731</v>
      </c>
      <c r="BT94" s="117">
        <f t="shared" si="384"/>
        <v>11973</v>
      </c>
      <c r="BU94" s="117">
        <f t="shared" si="356"/>
        <v>16186260</v>
      </c>
      <c r="BV94" s="117">
        <f t="shared" si="385"/>
        <v>3887</v>
      </c>
      <c r="BW94" s="117">
        <f t="shared" si="386"/>
        <v>8786</v>
      </c>
      <c r="BX94" s="117">
        <f t="shared" si="357"/>
        <v>2879</v>
      </c>
      <c r="BY94" s="117">
        <f t="shared" si="387"/>
        <v>2879</v>
      </c>
      <c r="BZ94" s="117">
        <f t="shared" si="388"/>
        <v>2879</v>
      </c>
      <c r="CA94" s="117">
        <f t="shared" si="358"/>
        <v>27153487</v>
      </c>
      <c r="CB94" s="117">
        <f t="shared" si="389"/>
        <v>6998</v>
      </c>
      <c r="CC94" s="121">
        <f t="shared" si="390"/>
        <v>15120</v>
      </c>
      <c r="CD94" s="121">
        <f t="shared" si="359"/>
        <v>0</v>
      </c>
      <c r="CE94" s="121">
        <f t="shared" si="359"/>
        <v>0</v>
      </c>
      <c r="CF94" s="117" t="str">
        <f t="shared" si="391"/>
        <v>-</v>
      </c>
      <c r="CG94" s="117" t="str">
        <f t="shared" si="392"/>
        <v>-</v>
      </c>
      <c r="CH94" s="121">
        <f t="shared" si="360"/>
        <v>0</v>
      </c>
      <c r="CI94" s="120">
        <f t="shared" si="393"/>
        <v>0</v>
      </c>
      <c r="CJ94" s="121">
        <f t="shared" ref="CJ94" si="457">MONTH(1&amp;C94)</f>
        <v>3</v>
      </c>
      <c r="CK94" s="157">
        <f t="shared" ref="CK94" si="458">LEFT($B94,4)+IF(CJ94&lt;4,1,0)</f>
        <v>2019</v>
      </c>
      <c r="CL94" s="158">
        <f t="shared" ref="CL94" si="459">DATE(LEFT($B94,4)+IF(CJ94&lt;4,1,0),CJ94,1)</f>
        <v>43525</v>
      </c>
      <c r="CM94" s="159">
        <f t="shared" ref="CM94" si="460">DAY(DATE(LEFT($B94,4)+IF(CJ94&lt;4,1,0),$CJ94+1,1)-1)</f>
        <v>31</v>
      </c>
      <c r="CN94" s="121">
        <f t="shared" si="409"/>
        <v>218162</v>
      </c>
      <c r="CO94" s="121">
        <f t="shared" si="409"/>
        <v>0</v>
      </c>
      <c r="CP94" s="121">
        <f t="shared" si="409"/>
        <v>1553904</v>
      </c>
      <c r="CQ94" s="121">
        <f t="shared" si="409"/>
        <v>6585015</v>
      </c>
      <c r="CR94" s="121">
        <f t="shared" si="409"/>
        <v>9040869</v>
      </c>
      <c r="CS94" s="121">
        <f t="shared" si="409"/>
        <v>11864793</v>
      </c>
      <c r="CT94" s="121">
        <f t="shared" si="409"/>
        <v>176567623</v>
      </c>
      <c r="CU94" s="121">
        <f t="shared" si="409"/>
        <v>269313568</v>
      </c>
      <c r="CV94" s="121">
        <f t="shared" si="409"/>
        <v>18878693</v>
      </c>
      <c r="CW94" s="121">
        <f t="shared" si="409"/>
        <v>240716</v>
      </c>
      <c r="CX94" s="121">
        <f t="shared" si="409"/>
        <v>421990</v>
      </c>
      <c r="CY94" s="121">
        <f t="shared" si="409"/>
        <v>5016687</v>
      </c>
      <c r="CZ94" s="121">
        <f t="shared" si="409"/>
        <v>36582855</v>
      </c>
      <c r="DA94" s="121">
        <f t="shared" si="409"/>
        <v>2879</v>
      </c>
      <c r="DB94" s="121">
        <f t="shared" si="409"/>
        <v>58664610</v>
      </c>
      <c r="DC94" s="121">
        <f t="shared" si="409"/>
        <v>0</v>
      </c>
      <c r="DD94" s="160"/>
    </row>
    <row r="95" spans="1:108" x14ac:dyDescent="0.2">
      <c r="A95" s="118" t="str">
        <f t="shared" ref="A95" si="461">B95&amp;C95&amp;D95</f>
        <v>2019-20APRILY60</v>
      </c>
      <c r="B95" s="94" t="str">
        <f t="shared" si="420"/>
        <v>2019-20</v>
      </c>
      <c r="C95" s="35" t="s">
        <v>790</v>
      </c>
      <c r="D95" s="119" t="str">
        <f t="shared" si="397"/>
        <v>Y60</v>
      </c>
      <c r="E95" s="119" t="str">
        <f t="shared" si="397"/>
        <v>Midlands</v>
      </c>
      <c r="F95" s="119" t="str">
        <f t="shared" ref="F95" si="462">D95</f>
        <v>Y60</v>
      </c>
      <c r="H95" s="120">
        <f t="shared" si="346"/>
        <v>192583</v>
      </c>
      <c r="I95" s="120">
        <f t="shared" si="346"/>
        <v>146303</v>
      </c>
      <c r="J95" s="120">
        <f t="shared" si="346"/>
        <v>428330</v>
      </c>
      <c r="K95" s="117">
        <f t="shared" si="365"/>
        <v>3</v>
      </c>
      <c r="L95" s="120">
        <f t="shared" si="366"/>
        <v>1</v>
      </c>
      <c r="M95" s="120">
        <f t="shared" si="367"/>
        <v>11</v>
      </c>
      <c r="N95" s="120">
        <f t="shared" si="368"/>
        <v>37</v>
      </c>
      <c r="O95" s="120">
        <f t="shared" si="404"/>
        <v>152075</v>
      </c>
      <c r="P95" s="120">
        <f t="shared" si="404"/>
        <v>11202</v>
      </c>
      <c r="Q95" s="120">
        <f t="shared" si="404"/>
        <v>7305</v>
      </c>
      <c r="R95" s="120">
        <f t="shared" si="404"/>
        <v>79024</v>
      </c>
      <c r="S95" s="120">
        <f t="shared" si="404"/>
        <v>44123</v>
      </c>
      <c r="T95" s="120">
        <f t="shared" si="404"/>
        <v>2165</v>
      </c>
      <c r="U95" s="120">
        <f t="shared" si="404"/>
        <v>4711853</v>
      </c>
      <c r="V95" s="120">
        <f t="shared" si="369"/>
        <v>421</v>
      </c>
      <c r="W95" s="120">
        <f t="shared" si="370"/>
        <v>741</v>
      </c>
      <c r="X95" s="120">
        <f t="shared" si="348"/>
        <v>5279965</v>
      </c>
      <c r="Y95" s="120">
        <f t="shared" si="371"/>
        <v>723</v>
      </c>
      <c r="Z95" s="120">
        <f t="shared" si="372"/>
        <v>1555</v>
      </c>
      <c r="AA95" s="120">
        <f t="shared" si="349"/>
        <v>87331011</v>
      </c>
      <c r="AB95" s="120">
        <f t="shared" si="373"/>
        <v>1105</v>
      </c>
      <c r="AC95" s="120">
        <f t="shared" si="374"/>
        <v>2212</v>
      </c>
      <c r="AD95" s="120">
        <f t="shared" si="350"/>
        <v>110410069</v>
      </c>
      <c r="AE95" s="120">
        <f t="shared" si="375"/>
        <v>2502</v>
      </c>
      <c r="AF95" s="120">
        <f t="shared" si="376"/>
        <v>5881</v>
      </c>
      <c r="AG95" s="120">
        <f t="shared" si="351"/>
        <v>7080507</v>
      </c>
      <c r="AH95" s="120">
        <f t="shared" si="377"/>
        <v>3270</v>
      </c>
      <c r="AI95" s="120">
        <f t="shared" si="378"/>
        <v>7503</v>
      </c>
      <c r="AJ95" s="120">
        <f t="shared" si="405"/>
        <v>7036</v>
      </c>
      <c r="AK95" s="120">
        <f t="shared" si="405"/>
        <v>1610</v>
      </c>
      <c r="AL95" s="120">
        <f t="shared" si="405"/>
        <v>898</v>
      </c>
      <c r="AM95" s="120">
        <f t="shared" si="405"/>
        <v>11</v>
      </c>
      <c r="AN95" s="120">
        <f t="shared" si="405"/>
        <v>1070</v>
      </c>
      <c r="AO95" s="120">
        <f t="shared" si="405"/>
        <v>3458</v>
      </c>
      <c r="AP95" s="120">
        <f t="shared" si="405"/>
        <v>2215</v>
      </c>
      <c r="AQ95" s="120">
        <f t="shared" si="405"/>
        <v>90941</v>
      </c>
      <c r="AR95" s="120">
        <f t="shared" si="405"/>
        <v>6041</v>
      </c>
      <c r="AS95" s="120">
        <f t="shared" si="405"/>
        <v>48057</v>
      </c>
      <c r="AT95" s="120">
        <f t="shared" si="406"/>
        <v>145039</v>
      </c>
      <c r="AU95" s="120">
        <f t="shared" si="406"/>
        <v>20718</v>
      </c>
      <c r="AV95" s="120">
        <f t="shared" si="406"/>
        <v>15950</v>
      </c>
      <c r="AW95" s="120">
        <f t="shared" si="406"/>
        <v>13612</v>
      </c>
      <c r="AX95" s="120">
        <f t="shared" si="406"/>
        <v>10669</v>
      </c>
      <c r="AY95" s="120">
        <f t="shared" si="406"/>
        <v>100305</v>
      </c>
      <c r="AZ95" s="120">
        <f t="shared" si="406"/>
        <v>83801</v>
      </c>
      <c r="BA95" s="120">
        <f t="shared" si="406"/>
        <v>72376</v>
      </c>
      <c r="BB95" s="120">
        <f t="shared" si="406"/>
        <v>45894</v>
      </c>
      <c r="BC95" s="120">
        <f t="shared" si="406"/>
        <v>4188</v>
      </c>
      <c r="BD95" s="120">
        <f t="shared" si="406"/>
        <v>2209</v>
      </c>
      <c r="BE95" s="117">
        <f t="shared" si="406"/>
        <v>542</v>
      </c>
      <c r="BF95" s="117">
        <f t="shared" si="406"/>
        <v>151972</v>
      </c>
      <c r="BG95" s="117">
        <f t="shared" si="379"/>
        <v>280</v>
      </c>
      <c r="BH95" s="117">
        <f t="shared" si="380"/>
        <v>497</v>
      </c>
      <c r="BI95" s="117">
        <f t="shared" si="354"/>
        <v>6452</v>
      </c>
      <c r="BJ95" s="117">
        <f t="shared" si="354"/>
        <v>200694</v>
      </c>
      <c r="BK95" s="117">
        <f t="shared" si="381"/>
        <v>31</v>
      </c>
      <c r="BL95" s="117">
        <f t="shared" si="382"/>
        <v>59</v>
      </c>
      <c r="BM95" s="117">
        <f t="shared" si="407"/>
        <v>265</v>
      </c>
      <c r="BN95" s="117">
        <f t="shared" si="407"/>
        <v>494</v>
      </c>
      <c r="BO95" s="117">
        <f t="shared" si="407"/>
        <v>4326</v>
      </c>
      <c r="BP95" s="117">
        <f t="shared" si="407"/>
        <v>4</v>
      </c>
      <c r="BQ95" s="117">
        <f t="shared" si="407"/>
        <v>3421</v>
      </c>
      <c r="BR95" s="117">
        <f t="shared" si="407"/>
        <v>2099982</v>
      </c>
      <c r="BS95" s="117">
        <f t="shared" si="383"/>
        <v>4251</v>
      </c>
      <c r="BT95" s="117">
        <f t="shared" si="384"/>
        <v>9098</v>
      </c>
      <c r="BU95" s="117">
        <f t="shared" si="356"/>
        <v>18306597</v>
      </c>
      <c r="BV95" s="117">
        <f t="shared" si="385"/>
        <v>4232</v>
      </c>
      <c r="BW95" s="117">
        <f t="shared" si="386"/>
        <v>9770</v>
      </c>
      <c r="BX95" s="117">
        <f t="shared" si="357"/>
        <v>10316</v>
      </c>
      <c r="BY95" s="117">
        <f t="shared" si="387"/>
        <v>2579</v>
      </c>
      <c r="BZ95" s="117">
        <f t="shared" si="388"/>
        <v>3314</v>
      </c>
      <c r="CA95" s="117">
        <f t="shared" si="358"/>
        <v>22561562</v>
      </c>
      <c r="CB95" s="117">
        <f t="shared" si="389"/>
        <v>6595</v>
      </c>
      <c r="CC95" s="121">
        <f t="shared" si="390"/>
        <v>14689</v>
      </c>
      <c r="CD95" s="121">
        <f t="shared" si="359"/>
        <v>140</v>
      </c>
      <c r="CE95" s="121">
        <f t="shared" si="359"/>
        <v>134460</v>
      </c>
      <c r="CF95" s="117">
        <f t="shared" si="391"/>
        <v>960</v>
      </c>
      <c r="CG95" s="117">
        <f t="shared" si="392"/>
        <v>1834</v>
      </c>
      <c r="CH95" s="121">
        <f t="shared" si="360"/>
        <v>126</v>
      </c>
      <c r="CI95" s="120">
        <f t="shared" si="393"/>
        <v>4</v>
      </c>
      <c r="CJ95" s="121">
        <f t="shared" ref="CJ95" si="463">MONTH(1&amp;C95)</f>
        <v>4</v>
      </c>
      <c r="CK95" s="157">
        <f t="shared" ref="CK95" si="464">LEFT($B95,4)+IF(CJ95&lt;4,1,0)</f>
        <v>2019</v>
      </c>
      <c r="CL95" s="158">
        <f t="shared" ref="CL95" si="465">DATE(LEFT($B95,4)+IF(CJ95&lt;4,1,0),CJ95,1)</f>
        <v>43556</v>
      </c>
      <c r="CM95" s="159">
        <f t="shared" ref="CM95" si="466">DAY(DATE(LEFT($B95,4)+IF(CJ95&lt;4,1,0),$CJ95+1,1)-1)</f>
        <v>30</v>
      </c>
      <c r="CN95" s="121">
        <f t="shared" si="409"/>
        <v>211493</v>
      </c>
      <c r="CO95" s="121">
        <f t="shared" si="409"/>
        <v>520022</v>
      </c>
      <c r="CP95" s="121">
        <f t="shared" si="409"/>
        <v>1558568</v>
      </c>
      <c r="CQ95" s="121">
        <f t="shared" si="409"/>
        <v>5476903</v>
      </c>
      <c r="CR95" s="121">
        <f t="shared" si="409"/>
        <v>8305356</v>
      </c>
      <c r="CS95" s="121">
        <f t="shared" si="409"/>
        <v>11359719</v>
      </c>
      <c r="CT95" s="121">
        <f t="shared" si="409"/>
        <v>174786183</v>
      </c>
      <c r="CU95" s="121">
        <f t="shared" si="409"/>
        <v>259473128</v>
      </c>
      <c r="CV95" s="121">
        <f t="shared" si="409"/>
        <v>16243088</v>
      </c>
      <c r="CW95" s="121">
        <f t="shared" si="409"/>
        <v>269194</v>
      </c>
      <c r="CX95" s="121">
        <f t="shared" si="409"/>
        <v>379508</v>
      </c>
      <c r="CY95" s="121">
        <f t="shared" si="409"/>
        <v>4494412</v>
      </c>
      <c r="CZ95" s="121">
        <f t="shared" si="409"/>
        <v>42263830</v>
      </c>
      <c r="DA95" s="121">
        <f t="shared" si="409"/>
        <v>13256</v>
      </c>
      <c r="DB95" s="121">
        <f t="shared" si="409"/>
        <v>50250195</v>
      </c>
      <c r="DC95" s="121">
        <f t="shared" si="409"/>
        <v>256712</v>
      </c>
      <c r="DD95" s="160"/>
    </row>
    <row r="96" spans="1:108" x14ac:dyDescent="0.2">
      <c r="A96" s="118" t="str">
        <f t="shared" ref="A96" si="467">B96&amp;C96&amp;D96</f>
        <v>2019-20MAYY60</v>
      </c>
      <c r="B96" s="94" t="str">
        <f t="shared" si="420"/>
        <v>2019-20</v>
      </c>
      <c r="C96" s="35" t="s">
        <v>831</v>
      </c>
      <c r="D96" s="119" t="str">
        <f t="shared" si="397"/>
        <v>Y60</v>
      </c>
      <c r="E96" s="119" t="str">
        <f t="shared" si="397"/>
        <v>Midlands</v>
      </c>
      <c r="F96" s="119" t="str">
        <f t="shared" ref="F96" si="468">D96</f>
        <v>Y60</v>
      </c>
      <c r="H96" s="120">
        <f t="shared" si="346"/>
        <v>193859</v>
      </c>
      <c r="I96" s="120">
        <f t="shared" si="346"/>
        <v>147472</v>
      </c>
      <c r="J96" s="120">
        <f t="shared" si="346"/>
        <v>393093</v>
      </c>
      <c r="K96" s="117">
        <f t="shared" si="365"/>
        <v>3</v>
      </c>
      <c r="L96" s="120">
        <f t="shared" si="366"/>
        <v>1</v>
      </c>
      <c r="M96" s="120">
        <f t="shared" si="367"/>
        <v>8</v>
      </c>
      <c r="N96" s="120">
        <f t="shared" si="368"/>
        <v>35</v>
      </c>
      <c r="O96" s="120">
        <f t="shared" si="404"/>
        <v>154717</v>
      </c>
      <c r="P96" s="120">
        <f t="shared" si="404"/>
        <v>11419</v>
      </c>
      <c r="Q96" s="120">
        <f t="shared" si="404"/>
        <v>7412</v>
      </c>
      <c r="R96" s="120">
        <f t="shared" si="404"/>
        <v>78900</v>
      </c>
      <c r="S96" s="120">
        <f t="shared" si="404"/>
        <v>45168</v>
      </c>
      <c r="T96" s="120">
        <f t="shared" si="404"/>
        <v>2449</v>
      </c>
      <c r="U96" s="120">
        <f t="shared" si="404"/>
        <v>4855134</v>
      </c>
      <c r="V96" s="120">
        <f t="shared" si="369"/>
        <v>425</v>
      </c>
      <c r="W96" s="120">
        <f t="shared" si="370"/>
        <v>745</v>
      </c>
      <c r="X96" s="120">
        <f t="shared" si="348"/>
        <v>5297260</v>
      </c>
      <c r="Y96" s="120">
        <f t="shared" si="371"/>
        <v>715</v>
      </c>
      <c r="Z96" s="120">
        <f t="shared" si="372"/>
        <v>1510</v>
      </c>
      <c r="AA96" s="120">
        <f t="shared" si="349"/>
        <v>86278222</v>
      </c>
      <c r="AB96" s="120">
        <f t="shared" si="373"/>
        <v>1094</v>
      </c>
      <c r="AC96" s="120">
        <f t="shared" si="374"/>
        <v>2182</v>
      </c>
      <c r="AD96" s="120">
        <f t="shared" si="350"/>
        <v>108018885</v>
      </c>
      <c r="AE96" s="120">
        <f t="shared" si="375"/>
        <v>2391</v>
      </c>
      <c r="AF96" s="120">
        <f t="shared" si="376"/>
        <v>5506</v>
      </c>
      <c r="AG96" s="120">
        <f t="shared" si="351"/>
        <v>7883585</v>
      </c>
      <c r="AH96" s="120">
        <f t="shared" si="377"/>
        <v>3219</v>
      </c>
      <c r="AI96" s="120">
        <f t="shared" si="378"/>
        <v>7315</v>
      </c>
      <c r="AJ96" s="120">
        <f t="shared" si="405"/>
        <v>7977</v>
      </c>
      <c r="AK96" s="120">
        <f t="shared" si="405"/>
        <v>1706</v>
      </c>
      <c r="AL96" s="120">
        <f t="shared" si="405"/>
        <v>807</v>
      </c>
      <c r="AM96" s="120">
        <f t="shared" si="405"/>
        <v>19</v>
      </c>
      <c r="AN96" s="120">
        <f t="shared" si="405"/>
        <v>2171</v>
      </c>
      <c r="AO96" s="120">
        <f t="shared" si="405"/>
        <v>3293</v>
      </c>
      <c r="AP96" s="120">
        <f t="shared" si="405"/>
        <v>2339</v>
      </c>
      <c r="AQ96" s="120">
        <f t="shared" si="405"/>
        <v>92020</v>
      </c>
      <c r="AR96" s="120">
        <f t="shared" si="405"/>
        <v>6255</v>
      </c>
      <c r="AS96" s="120">
        <f t="shared" si="405"/>
        <v>48465</v>
      </c>
      <c r="AT96" s="120">
        <f t="shared" si="406"/>
        <v>146740</v>
      </c>
      <c r="AU96" s="120">
        <f t="shared" si="406"/>
        <v>21020</v>
      </c>
      <c r="AV96" s="120">
        <f t="shared" si="406"/>
        <v>16177</v>
      </c>
      <c r="AW96" s="120">
        <f t="shared" si="406"/>
        <v>13647</v>
      </c>
      <c r="AX96" s="120">
        <f t="shared" si="406"/>
        <v>10639</v>
      </c>
      <c r="AY96" s="120">
        <f t="shared" si="406"/>
        <v>100466</v>
      </c>
      <c r="AZ96" s="120">
        <f t="shared" si="406"/>
        <v>83928</v>
      </c>
      <c r="BA96" s="120">
        <f t="shared" si="406"/>
        <v>74210</v>
      </c>
      <c r="BB96" s="120">
        <f t="shared" si="406"/>
        <v>47015</v>
      </c>
      <c r="BC96" s="120">
        <f t="shared" si="406"/>
        <v>4920</v>
      </c>
      <c r="BD96" s="120">
        <f t="shared" si="406"/>
        <v>2490</v>
      </c>
      <c r="BE96" s="117">
        <f t="shared" si="406"/>
        <v>477</v>
      </c>
      <c r="BF96" s="117">
        <f t="shared" si="406"/>
        <v>137821</v>
      </c>
      <c r="BG96" s="117">
        <f t="shared" si="379"/>
        <v>289</v>
      </c>
      <c r="BH96" s="117">
        <f t="shared" si="380"/>
        <v>517</v>
      </c>
      <c r="BI96" s="117">
        <f t="shared" si="354"/>
        <v>6598</v>
      </c>
      <c r="BJ96" s="117">
        <f t="shared" si="354"/>
        <v>207786</v>
      </c>
      <c r="BK96" s="117">
        <f t="shared" si="381"/>
        <v>31</v>
      </c>
      <c r="BL96" s="117">
        <f t="shared" si="382"/>
        <v>59</v>
      </c>
      <c r="BM96" s="117">
        <f t="shared" si="407"/>
        <v>269</v>
      </c>
      <c r="BN96" s="117">
        <f t="shared" si="407"/>
        <v>477</v>
      </c>
      <c r="BO96" s="117">
        <f t="shared" si="407"/>
        <v>4412</v>
      </c>
      <c r="BP96" s="117">
        <f t="shared" si="407"/>
        <v>5</v>
      </c>
      <c r="BQ96" s="117">
        <f t="shared" si="407"/>
        <v>3641</v>
      </c>
      <c r="BR96" s="117">
        <f t="shared" si="407"/>
        <v>2130612</v>
      </c>
      <c r="BS96" s="117">
        <f t="shared" si="383"/>
        <v>4467</v>
      </c>
      <c r="BT96" s="117">
        <f t="shared" si="384"/>
        <v>9113</v>
      </c>
      <c r="BU96" s="117">
        <f t="shared" si="356"/>
        <v>17528478</v>
      </c>
      <c r="BV96" s="117">
        <f t="shared" si="385"/>
        <v>3973</v>
      </c>
      <c r="BW96" s="117">
        <f t="shared" si="386"/>
        <v>9341</v>
      </c>
      <c r="BX96" s="117">
        <f t="shared" si="357"/>
        <v>38604</v>
      </c>
      <c r="BY96" s="117">
        <f t="shared" si="387"/>
        <v>7721</v>
      </c>
      <c r="BZ96" s="117">
        <f t="shared" si="388"/>
        <v>13181</v>
      </c>
      <c r="CA96" s="117">
        <f t="shared" si="358"/>
        <v>24979425</v>
      </c>
      <c r="CB96" s="117">
        <f t="shared" si="389"/>
        <v>6861</v>
      </c>
      <c r="CC96" s="121">
        <f t="shared" si="390"/>
        <v>15120</v>
      </c>
      <c r="CD96" s="121">
        <f t="shared" si="359"/>
        <v>140</v>
      </c>
      <c r="CE96" s="121">
        <f t="shared" si="359"/>
        <v>130794</v>
      </c>
      <c r="CF96" s="117">
        <f t="shared" si="391"/>
        <v>934</v>
      </c>
      <c r="CG96" s="117">
        <f t="shared" si="392"/>
        <v>1660</v>
      </c>
      <c r="CH96" s="121">
        <f t="shared" si="360"/>
        <v>130</v>
      </c>
      <c r="CI96" s="120">
        <f t="shared" si="393"/>
        <v>3</v>
      </c>
      <c r="CJ96" s="121">
        <f t="shared" ref="CJ96" si="469">MONTH(1&amp;C96)</f>
        <v>5</v>
      </c>
      <c r="CK96" s="157">
        <f t="shared" ref="CK96" si="470">LEFT($B96,4)+IF(CJ96&lt;4,1,0)</f>
        <v>2019</v>
      </c>
      <c r="CL96" s="158">
        <f t="shared" ref="CL96" si="471">DATE(LEFT($B96,4)+IF(CJ96&lt;4,1,0),CJ96,1)</f>
        <v>43586</v>
      </c>
      <c r="CM96" s="159">
        <f t="shared" ref="CM96" si="472">DAY(DATE(LEFT($B96,4)+IF(CJ96&lt;4,1,0),$CJ96+1,1)-1)</f>
        <v>31</v>
      </c>
      <c r="CN96" s="121">
        <f t="shared" si="409"/>
        <v>214420</v>
      </c>
      <c r="CO96" s="121">
        <f t="shared" si="409"/>
        <v>442416</v>
      </c>
      <c r="CP96" s="121">
        <f t="shared" si="409"/>
        <v>1234080</v>
      </c>
      <c r="CQ96" s="121">
        <f t="shared" si="409"/>
        <v>5175096</v>
      </c>
      <c r="CR96" s="121">
        <f t="shared" si="409"/>
        <v>8509689</v>
      </c>
      <c r="CS96" s="121">
        <f t="shared" si="409"/>
        <v>11193701</v>
      </c>
      <c r="CT96" s="121">
        <f t="shared" si="409"/>
        <v>172127020</v>
      </c>
      <c r="CU96" s="121">
        <f t="shared" si="409"/>
        <v>248699525</v>
      </c>
      <c r="CV96" s="121">
        <f t="shared" si="409"/>
        <v>17914543</v>
      </c>
      <c r="CW96" s="121">
        <f t="shared" si="409"/>
        <v>246822</v>
      </c>
      <c r="CX96" s="121">
        <f t="shared" si="409"/>
        <v>387717</v>
      </c>
      <c r="CY96" s="121">
        <f t="shared" si="409"/>
        <v>4346901</v>
      </c>
      <c r="CZ96" s="121">
        <f t="shared" si="409"/>
        <v>41212913</v>
      </c>
      <c r="DA96" s="121">
        <f t="shared" si="409"/>
        <v>65905</v>
      </c>
      <c r="DB96" s="121">
        <f t="shared" si="409"/>
        <v>55053507</v>
      </c>
      <c r="DC96" s="121">
        <f t="shared" si="409"/>
        <v>232400</v>
      </c>
      <c r="DD96" s="160"/>
    </row>
    <row r="97" spans="1:108" x14ac:dyDescent="0.2">
      <c r="A97" s="109"/>
      <c r="H97" s="267"/>
      <c r="I97" s="267"/>
      <c r="J97" s="267"/>
      <c r="K97" s="270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267"/>
      <c r="BE97" s="270"/>
      <c r="BF97" s="270"/>
      <c r="BG97" s="270"/>
      <c r="BH97" s="270"/>
      <c r="BI97" s="270"/>
      <c r="BJ97" s="270"/>
      <c r="BK97" s="270"/>
      <c r="BL97" s="270"/>
      <c r="BM97" s="270"/>
      <c r="BN97" s="270"/>
      <c r="BO97" s="270"/>
      <c r="BP97" s="270"/>
      <c r="BQ97" s="270"/>
      <c r="BR97" s="270"/>
      <c r="BS97" s="270"/>
      <c r="BT97" s="270"/>
      <c r="BU97" s="270"/>
      <c r="BV97" s="270"/>
      <c r="BW97" s="270"/>
      <c r="BX97" s="270"/>
      <c r="BY97" s="270"/>
      <c r="BZ97" s="270"/>
      <c r="CA97" s="270"/>
      <c r="CB97" s="270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272"/>
      <c r="CN97" s="273"/>
      <c r="CO97" s="273"/>
      <c r="CP97" s="273"/>
      <c r="CQ97" s="273"/>
      <c r="CR97" s="273"/>
      <c r="CS97" s="273"/>
      <c r="CT97" s="273"/>
      <c r="CU97" s="273"/>
      <c r="CV97" s="273"/>
      <c r="CW97" s="273"/>
      <c r="CX97" s="273"/>
      <c r="CY97" s="273"/>
      <c r="CZ97" s="273"/>
      <c r="DA97" s="273"/>
      <c r="DB97" s="273"/>
      <c r="DC97" s="273"/>
    </row>
    <row r="98" spans="1:108" x14ac:dyDescent="0.2">
      <c r="A98" s="136" t="str">
        <f>B98&amp;C98&amp;D98</f>
        <v>2017-18AUGUSTY61</v>
      </c>
      <c r="B98" s="130" t="s">
        <v>654</v>
      </c>
      <c r="C98" s="131" t="s">
        <v>655</v>
      </c>
      <c r="D98" s="220" t="str">
        <f>DG11</f>
        <v>Y61</v>
      </c>
      <c r="E98" s="220" t="str">
        <f>DI11</f>
        <v>East of England</v>
      </c>
      <c r="F98" s="137" t="str">
        <f t="shared" ref="F98:F117" si="473">D98</f>
        <v>Y61</v>
      </c>
      <c r="G98" s="131"/>
      <c r="H98" s="132">
        <f t="shared" ref="H98:J119" si="474">SUMIFS(H$191:H$10135,$B$191:$B$10135,$B98,$C$191:$C$10135,$C98,$D$191:$D$10135,$D98)</f>
        <v>0</v>
      </c>
      <c r="I98" s="132">
        <f t="shared" si="474"/>
        <v>0</v>
      </c>
      <c r="J98" s="132">
        <f t="shared" si="474"/>
        <v>0</v>
      </c>
      <c r="K98" s="117" t="str">
        <f>IFERROR(ROUND(J98/I98,$H$1),"-")</f>
        <v>-</v>
      </c>
      <c r="L98" s="120" t="str">
        <f>IFERROR(ROUND(CN98/I98,$H$1),"-")</f>
        <v>-</v>
      </c>
      <c r="M98" s="120" t="str">
        <f>IFERROR(ROUND(CP98/I98,$H$1),"-")</f>
        <v>-</v>
      </c>
      <c r="N98" s="120" t="str">
        <f>IFERROR(ROUND(CQ98/I98,$H$1),"-")</f>
        <v>-</v>
      </c>
      <c r="O98" s="132">
        <f t="shared" ref="O98:U107" si="475">SUMIFS(O$191:O$10135,$B$191:$B$10135,$B98,$C$191:$C$10135,$C98,$D$191:$D$10135,$D98)</f>
        <v>0</v>
      </c>
      <c r="P98" s="132">
        <f t="shared" si="475"/>
        <v>0</v>
      </c>
      <c r="Q98" s="132">
        <f t="shared" si="475"/>
        <v>0</v>
      </c>
      <c r="R98" s="132">
        <f t="shared" si="475"/>
        <v>0</v>
      </c>
      <c r="S98" s="132">
        <f t="shared" si="475"/>
        <v>0</v>
      </c>
      <c r="T98" s="132">
        <f t="shared" si="475"/>
        <v>0</v>
      </c>
      <c r="U98" s="268">
        <f t="shared" si="475"/>
        <v>0</v>
      </c>
      <c r="V98" s="120" t="str">
        <f>IFERROR(ROUND(U98/P98,$H$1),"-")</f>
        <v>-</v>
      </c>
      <c r="W98" s="120" t="str">
        <f>IFERROR(ROUND(CR98/P98,$H$1),"-")</f>
        <v>-</v>
      </c>
      <c r="X98" s="268">
        <f t="shared" ref="X98:X119" si="476">SUMIFS(X$191:X$10135,$B$191:$B$10135,$B98,$C$191:$C$10135,$C98,$D$191:$D$10135,$D98)</f>
        <v>0</v>
      </c>
      <c r="Y98" s="120" t="str">
        <f>IFERROR(ROUND(X98/Q98,$H$1),"-")</f>
        <v>-</v>
      </c>
      <c r="Z98" s="120" t="str">
        <f>IFERROR(ROUND(CS98/Q98,$H$1),"-")</f>
        <v>-</v>
      </c>
      <c r="AA98" s="132">
        <f t="shared" ref="AA98:AA119" si="477">SUMIFS(AA$191:AA$10135,$B$191:$B$10135,$B98,$C$191:$C$10135,$C98,$D$191:$D$10135,$D98)</f>
        <v>0</v>
      </c>
      <c r="AB98" s="120" t="str">
        <f>IFERROR(ROUND(AA98/R98,$H$1),"-")</f>
        <v>-</v>
      </c>
      <c r="AC98" s="120" t="str">
        <f>IFERROR(ROUND(CT98/R98,$H$1),"-")</f>
        <v>-</v>
      </c>
      <c r="AD98" s="132">
        <f t="shared" ref="AD98:AD119" si="478">SUMIFS(AD$191:AD$10135,$B$191:$B$10135,$B98,$C$191:$C$10135,$C98,$D$191:$D$10135,$D98)</f>
        <v>0</v>
      </c>
      <c r="AE98" s="120" t="str">
        <f>IFERROR(ROUND(AD98/S98,$H$1),"-")</f>
        <v>-</v>
      </c>
      <c r="AF98" s="120" t="str">
        <f>IFERROR(ROUND(CU98/S98,$H$1),"-")</f>
        <v>-</v>
      </c>
      <c r="AG98" s="132">
        <f t="shared" ref="AG98:AG119" si="479">SUMIFS(AG$191:AG$10135,$B$191:$B$10135,$B98,$C$191:$C$10135,$C98,$D$191:$D$10135,$D98)</f>
        <v>0</v>
      </c>
      <c r="AH98" s="120" t="str">
        <f>IFERROR(ROUND(AG98/T98,$H$1),"-")</f>
        <v>-</v>
      </c>
      <c r="AI98" s="120" t="str">
        <f>IFERROR(ROUND(CV98/T98,$H$1),"-")</f>
        <v>-</v>
      </c>
      <c r="AJ98" s="132">
        <f t="shared" ref="AJ98:AS107" si="480">SUMIFS(AJ$191:AJ$10135,$B$191:$B$10135,$B98,$C$191:$C$10135,$C98,$D$191:$D$10135,$D98)</f>
        <v>0</v>
      </c>
      <c r="AK98" s="132">
        <f t="shared" si="480"/>
        <v>0</v>
      </c>
      <c r="AL98" s="132">
        <f t="shared" si="480"/>
        <v>0</v>
      </c>
      <c r="AM98" s="132">
        <f t="shared" si="480"/>
        <v>0</v>
      </c>
      <c r="AN98" s="132">
        <f t="shared" si="480"/>
        <v>0</v>
      </c>
      <c r="AO98" s="132">
        <f t="shared" si="480"/>
        <v>0</v>
      </c>
      <c r="AP98" s="132">
        <f t="shared" si="480"/>
        <v>0</v>
      </c>
      <c r="AQ98" s="132">
        <f t="shared" si="480"/>
        <v>0</v>
      </c>
      <c r="AR98" s="132">
        <f t="shared" si="480"/>
        <v>0</v>
      </c>
      <c r="AS98" s="132">
        <f t="shared" si="480"/>
        <v>0</v>
      </c>
      <c r="AT98" s="132">
        <f t="shared" ref="AT98:BF107" si="481">SUMIFS(AT$191:AT$10135,$B$191:$B$10135,$B98,$C$191:$C$10135,$C98,$D$191:$D$10135,$D98)</f>
        <v>0</v>
      </c>
      <c r="AU98" s="133">
        <f t="shared" si="481"/>
        <v>0</v>
      </c>
      <c r="AV98" s="133">
        <f t="shared" si="481"/>
        <v>0</v>
      </c>
      <c r="AW98" s="133">
        <f t="shared" si="481"/>
        <v>0</v>
      </c>
      <c r="AX98" s="133">
        <f t="shared" si="481"/>
        <v>0</v>
      </c>
      <c r="AY98" s="133">
        <f t="shared" si="481"/>
        <v>0</v>
      </c>
      <c r="AZ98" s="133">
        <f t="shared" si="481"/>
        <v>0</v>
      </c>
      <c r="BA98" s="133">
        <f t="shared" si="481"/>
        <v>0</v>
      </c>
      <c r="BB98" s="133">
        <f t="shared" si="481"/>
        <v>0</v>
      </c>
      <c r="BC98" s="133">
        <f t="shared" si="481"/>
        <v>0</v>
      </c>
      <c r="BD98" s="133">
        <f t="shared" si="481"/>
        <v>0</v>
      </c>
      <c r="BE98" s="133">
        <f t="shared" si="481"/>
        <v>0</v>
      </c>
      <c r="BF98" s="133">
        <f t="shared" si="481"/>
        <v>0</v>
      </c>
      <c r="BG98" s="117" t="str">
        <f>IFERROR(ROUND(BF98/BE98,$H$1),"-")</f>
        <v>-</v>
      </c>
      <c r="BH98" s="117" t="str">
        <f>IFERROR(ROUND(CW98/BE98,$H$1),"-")</f>
        <v>-</v>
      </c>
      <c r="BI98" s="133">
        <f t="shared" ref="BI98:BJ119" si="482">SUMIFS(BI$191:BI$10135,$B$191:$B$10135,$B98,$C$191:$C$10135,$C98,$D$191:$D$10135,$D98)</f>
        <v>0</v>
      </c>
      <c r="BJ98" s="133">
        <f t="shared" si="482"/>
        <v>0</v>
      </c>
      <c r="BK98" s="117" t="str">
        <f>IFERROR(ROUND(BJ98/BI98,$H$1),"-")</f>
        <v>-</v>
      </c>
      <c r="BL98" s="117" t="str">
        <f>IFERROR(ROUND(CX98/BI98,$H$1),"-")</f>
        <v>-</v>
      </c>
      <c r="BM98" s="133">
        <f t="shared" ref="BM98:BR107" si="483">SUMIFS(BM$191:BM$10135,$B$191:$B$10135,$B98,$C$191:$C$10135,$C98,$D$191:$D$10135,$D98)</f>
        <v>0</v>
      </c>
      <c r="BN98" s="133">
        <f t="shared" si="483"/>
        <v>0</v>
      </c>
      <c r="BO98" s="133">
        <f t="shared" si="483"/>
        <v>0</v>
      </c>
      <c r="BP98" s="133">
        <f t="shared" si="483"/>
        <v>0</v>
      </c>
      <c r="BQ98" s="133">
        <f t="shared" si="483"/>
        <v>0</v>
      </c>
      <c r="BR98" s="133">
        <f t="shared" si="483"/>
        <v>0</v>
      </c>
      <c r="BS98" s="117" t="str">
        <f>IFERROR(ROUND(BR98/BN98,$H$1),"-")</f>
        <v>-</v>
      </c>
      <c r="BT98" s="117" t="str">
        <f>IFERROR(ROUND(CY98/BN98,$H$1),"-")</f>
        <v>-</v>
      </c>
      <c r="BU98" s="133">
        <f t="shared" ref="BU98:BU119" si="484">SUMIFS(BU$191:BU$10135,$B$191:$B$10135,$B98,$C$191:$C$10135,$C98,$D$191:$D$10135,$D98)</f>
        <v>0</v>
      </c>
      <c r="BV98" s="117" t="str">
        <f>IFERROR(ROUND(BU98/BO98,$H$1),"-")</f>
        <v>-</v>
      </c>
      <c r="BW98" s="117" t="str">
        <f>IFERROR(ROUND(CZ98/BO98,$H$1),"-")</f>
        <v>-</v>
      </c>
      <c r="BX98" s="133">
        <f t="shared" ref="BX98:BX119" si="485">SUMIFS(BX$191:BX$10135,$B$191:$B$10135,$B98,$C$191:$C$10135,$C98,$D$191:$D$10135,$D98)</f>
        <v>0</v>
      </c>
      <c r="BY98" s="117" t="str">
        <f>IFERROR(ROUND(BX98/BP98,$H$1),"-")</f>
        <v>-</v>
      </c>
      <c r="BZ98" s="117" t="str">
        <f>IFERROR(ROUND(DA98/BP98,$H$1),"-")</f>
        <v>-</v>
      </c>
      <c r="CA98" s="133">
        <f t="shared" ref="CA98:CA119" si="486">SUMIFS(CA$191:CA$10135,$B$191:$B$10135,$B98,$C$191:$C$10135,$C98,$D$191:$D$10135,$D98)</f>
        <v>0</v>
      </c>
      <c r="CB98" s="117" t="str">
        <f>IFERROR(ROUND(CA98/BQ98,$H$1),"-")</f>
        <v>-</v>
      </c>
      <c r="CC98" s="121" t="str">
        <f>IFERROR(ROUND(DB98/BQ98,$H$1),"-")</f>
        <v>-</v>
      </c>
      <c r="CD98" s="133">
        <f t="shared" ref="CD98:CE119" si="487">SUMIFS(CD$191:CD$10135,$B$191:$B$10135,$B98,$C$191:$C$10135,$C98,$D$191:$D$10135,$D98)</f>
        <v>0</v>
      </c>
      <c r="CE98" s="133">
        <f t="shared" si="487"/>
        <v>0</v>
      </c>
      <c r="CF98" s="117" t="str">
        <f>IFERROR(ROUND(CE98/CD98,$H$1),"-")</f>
        <v>-</v>
      </c>
      <c r="CG98" s="117" t="str">
        <f>IFERROR(ROUND(DC98/CD98,$H$1),"-")</f>
        <v>-</v>
      </c>
      <c r="CH98" s="133">
        <f t="shared" ref="CH98:CH119" si="488">SUMIFS(CH$191:CH$10135,$B$191:$B$10135,$B98,$C$191:$C$10135,$C98,$D$191:$D$10135,$D98)</f>
        <v>0</v>
      </c>
      <c r="CI98" s="120" t="str">
        <f>IFERROR(ROUND(CO98/I98,$H$1),"-")</f>
        <v>-</v>
      </c>
      <c r="CJ98" s="134">
        <f t="shared" ref="CJ98:CJ117" si="489">MONTH(1&amp;C98)</f>
        <v>8</v>
      </c>
      <c r="CK98" s="157">
        <f>LEFT($B98,4)+IF(CJ98&lt;4,1,0)</f>
        <v>2017</v>
      </c>
      <c r="CL98" s="158">
        <f>DATE($CK98,$CJ98,1)</f>
        <v>42948</v>
      </c>
      <c r="CM98" s="159">
        <f>DAY(DATE($CK98,$CJ98+1,1)-1)</f>
        <v>31</v>
      </c>
      <c r="CN98" s="134">
        <f t="shared" ref="CN98:DC107" si="490">SUMIFS(CN$191:CN$10135,$B$191:$B$10135,$B98,$C$191:$C$10135,$C98,$D$191:$D$10135,$D98)</f>
        <v>0</v>
      </c>
      <c r="CO98" s="134">
        <f t="shared" si="490"/>
        <v>0</v>
      </c>
      <c r="CP98" s="134">
        <f t="shared" si="490"/>
        <v>0</v>
      </c>
      <c r="CQ98" s="134">
        <f t="shared" si="490"/>
        <v>0</v>
      </c>
      <c r="CR98" s="134">
        <f t="shared" si="490"/>
        <v>0</v>
      </c>
      <c r="CS98" s="134">
        <f t="shared" si="490"/>
        <v>0</v>
      </c>
      <c r="CT98" s="134">
        <f t="shared" si="490"/>
        <v>0</v>
      </c>
      <c r="CU98" s="134">
        <f t="shared" si="490"/>
        <v>0</v>
      </c>
      <c r="CV98" s="134">
        <f t="shared" si="490"/>
        <v>0</v>
      </c>
      <c r="CW98" s="134">
        <f t="shared" si="490"/>
        <v>0</v>
      </c>
      <c r="CX98" s="134">
        <f t="shared" si="490"/>
        <v>0</v>
      </c>
      <c r="CY98" s="134">
        <f t="shared" si="490"/>
        <v>0</v>
      </c>
      <c r="CZ98" s="134">
        <f t="shared" si="490"/>
        <v>0</v>
      </c>
      <c r="DA98" s="134">
        <f t="shared" si="490"/>
        <v>0</v>
      </c>
      <c r="DB98" s="134">
        <f t="shared" si="490"/>
        <v>0</v>
      </c>
      <c r="DC98" s="134">
        <f t="shared" si="490"/>
        <v>0</v>
      </c>
      <c r="DD98" s="160"/>
    </row>
    <row r="99" spans="1:108" x14ac:dyDescent="0.2">
      <c r="A99" s="118" t="str">
        <f t="shared" ref="A99:A117" si="491">B99&amp;C99&amp;D99</f>
        <v>2017-18SEPTEMBERY61</v>
      </c>
      <c r="B99" s="94" t="str">
        <f t="shared" ref="B99:B119" si="492">IF($C99="April",LEFT($B98,4)+1&amp;"-"&amp;RIGHT($B98,2)+1,$B98)</f>
        <v>2017-18</v>
      </c>
      <c r="C99" s="35" t="s">
        <v>679</v>
      </c>
      <c r="D99" s="119" t="str">
        <f>D98</f>
        <v>Y61</v>
      </c>
      <c r="E99" s="119" t="str">
        <f>E98</f>
        <v>East of England</v>
      </c>
      <c r="F99" s="119" t="str">
        <f t="shared" si="473"/>
        <v>Y61</v>
      </c>
      <c r="H99" s="120">
        <f t="shared" si="474"/>
        <v>0</v>
      </c>
      <c r="I99" s="120">
        <f t="shared" si="474"/>
        <v>0</v>
      </c>
      <c r="J99" s="120">
        <f t="shared" si="474"/>
        <v>0</v>
      </c>
      <c r="K99" s="117" t="str">
        <f t="shared" ref="K99:K119" si="493">IFERROR(ROUND(J99/I99,$H$1),"-")</f>
        <v>-</v>
      </c>
      <c r="L99" s="120" t="str">
        <f t="shared" ref="L99:L119" si="494">IFERROR(ROUND(CN99/I99,$H$1),"-")</f>
        <v>-</v>
      </c>
      <c r="M99" s="120" t="str">
        <f t="shared" ref="M99:M119" si="495">IFERROR(ROUND(CP99/I99,$H$1),"-")</f>
        <v>-</v>
      </c>
      <c r="N99" s="120" t="str">
        <f t="shared" ref="N99:N119" si="496">IFERROR(ROUND(CQ99/I99,$H$1),"-")</f>
        <v>-</v>
      </c>
      <c r="O99" s="120">
        <f t="shared" si="475"/>
        <v>0</v>
      </c>
      <c r="P99" s="120">
        <f t="shared" si="475"/>
        <v>0</v>
      </c>
      <c r="Q99" s="120">
        <f t="shared" si="475"/>
        <v>0</v>
      </c>
      <c r="R99" s="120">
        <f t="shared" si="475"/>
        <v>0</v>
      </c>
      <c r="S99" s="120">
        <f t="shared" si="475"/>
        <v>0</v>
      </c>
      <c r="T99" s="120">
        <f t="shared" si="475"/>
        <v>0</v>
      </c>
      <c r="U99" s="120">
        <f t="shared" si="475"/>
        <v>0</v>
      </c>
      <c r="V99" s="120" t="str">
        <f t="shared" ref="V99:V119" si="497">IFERROR(ROUND(U99/P99,$H$1),"-")</f>
        <v>-</v>
      </c>
      <c r="W99" s="120" t="str">
        <f t="shared" ref="W99:W119" si="498">IFERROR(ROUND(CR99/P99,$H$1),"-")</f>
        <v>-</v>
      </c>
      <c r="X99" s="120">
        <f t="shared" si="476"/>
        <v>0</v>
      </c>
      <c r="Y99" s="120" t="str">
        <f t="shared" ref="Y99:Y119" si="499">IFERROR(ROUND(X99/Q99,$H$1),"-")</f>
        <v>-</v>
      </c>
      <c r="Z99" s="120" t="str">
        <f t="shared" ref="Z99:Z119" si="500">IFERROR(ROUND(CS99/Q99,$H$1),"-")</f>
        <v>-</v>
      </c>
      <c r="AA99" s="120">
        <f t="shared" si="477"/>
        <v>0</v>
      </c>
      <c r="AB99" s="120" t="str">
        <f t="shared" ref="AB99:AB119" si="501">IFERROR(ROUND(AA99/R99,$H$1),"-")</f>
        <v>-</v>
      </c>
      <c r="AC99" s="120" t="str">
        <f t="shared" ref="AC99:AC119" si="502">IFERROR(ROUND(CT99/R99,$H$1),"-")</f>
        <v>-</v>
      </c>
      <c r="AD99" s="120">
        <f t="shared" si="478"/>
        <v>0</v>
      </c>
      <c r="AE99" s="120" t="str">
        <f t="shared" ref="AE99:AE119" si="503">IFERROR(ROUND(AD99/S99,$H$1),"-")</f>
        <v>-</v>
      </c>
      <c r="AF99" s="120" t="str">
        <f t="shared" ref="AF99:AF119" si="504">IFERROR(ROUND(CU99/S99,$H$1),"-")</f>
        <v>-</v>
      </c>
      <c r="AG99" s="120">
        <f t="shared" si="479"/>
        <v>0</v>
      </c>
      <c r="AH99" s="120" t="str">
        <f t="shared" ref="AH99:AH119" si="505">IFERROR(ROUND(AG99/T99,$H$1),"-")</f>
        <v>-</v>
      </c>
      <c r="AI99" s="120" t="str">
        <f t="shared" ref="AI99:AI119" si="506">IFERROR(ROUND(CV99/T99,$H$1),"-")</f>
        <v>-</v>
      </c>
      <c r="AJ99" s="120">
        <f t="shared" si="480"/>
        <v>0</v>
      </c>
      <c r="AK99" s="120">
        <f t="shared" si="480"/>
        <v>0</v>
      </c>
      <c r="AL99" s="120">
        <f t="shared" si="480"/>
        <v>0</v>
      </c>
      <c r="AM99" s="120">
        <f t="shared" si="480"/>
        <v>0</v>
      </c>
      <c r="AN99" s="120">
        <f t="shared" si="480"/>
        <v>0</v>
      </c>
      <c r="AO99" s="120">
        <f t="shared" si="480"/>
        <v>0</v>
      </c>
      <c r="AP99" s="120">
        <f t="shared" si="480"/>
        <v>0</v>
      </c>
      <c r="AQ99" s="120">
        <f t="shared" si="480"/>
        <v>0</v>
      </c>
      <c r="AR99" s="120">
        <f t="shared" si="480"/>
        <v>0</v>
      </c>
      <c r="AS99" s="120">
        <f t="shared" si="480"/>
        <v>0</v>
      </c>
      <c r="AT99" s="120">
        <f t="shared" si="481"/>
        <v>0</v>
      </c>
      <c r="AU99" s="117">
        <f t="shared" si="481"/>
        <v>0</v>
      </c>
      <c r="AV99" s="117">
        <f t="shared" si="481"/>
        <v>0</v>
      </c>
      <c r="AW99" s="117">
        <f t="shared" si="481"/>
        <v>0</v>
      </c>
      <c r="AX99" s="117">
        <f t="shared" si="481"/>
        <v>0</v>
      </c>
      <c r="AY99" s="117">
        <f t="shared" si="481"/>
        <v>0</v>
      </c>
      <c r="AZ99" s="117">
        <f t="shared" si="481"/>
        <v>0</v>
      </c>
      <c r="BA99" s="117">
        <f t="shared" si="481"/>
        <v>0</v>
      </c>
      <c r="BB99" s="117">
        <f t="shared" si="481"/>
        <v>0</v>
      </c>
      <c r="BC99" s="117">
        <f t="shared" si="481"/>
        <v>0</v>
      </c>
      <c r="BD99" s="117">
        <f t="shared" si="481"/>
        <v>0</v>
      </c>
      <c r="BE99" s="117">
        <f t="shared" si="481"/>
        <v>0</v>
      </c>
      <c r="BF99" s="117">
        <f t="shared" si="481"/>
        <v>0</v>
      </c>
      <c r="BG99" s="117" t="str">
        <f t="shared" ref="BG99:BG119" si="507">IFERROR(ROUND(BF99/BE99,$H$1),"-")</f>
        <v>-</v>
      </c>
      <c r="BH99" s="117" t="str">
        <f t="shared" ref="BH99:BH119" si="508">IFERROR(ROUND(CW99/BE99,$H$1),"-")</f>
        <v>-</v>
      </c>
      <c r="BI99" s="117">
        <f t="shared" si="482"/>
        <v>0</v>
      </c>
      <c r="BJ99" s="117">
        <f t="shared" si="482"/>
        <v>0</v>
      </c>
      <c r="BK99" s="117" t="str">
        <f t="shared" ref="BK99:BK119" si="509">IFERROR(ROUND(BJ99/BI99,$H$1),"-")</f>
        <v>-</v>
      </c>
      <c r="BL99" s="117" t="str">
        <f t="shared" ref="BL99:BL119" si="510">IFERROR(ROUND(CX99/BI99,$H$1),"-")</f>
        <v>-</v>
      </c>
      <c r="BM99" s="117">
        <f t="shared" si="483"/>
        <v>0</v>
      </c>
      <c r="BN99" s="117">
        <f t="shared" si="483"/>
        <v>0</v>
      </c>
      <c r="BO99" s="117">
        <f t="shared" si="483"/>
        <v>0</v>
      </c>
      <c r="BP99" s="117">
        <f t="shared" si="483"/>
        <v>0</v>
      </c>
      <c r="BQ99" s="117">
        <f t="shared" si="483"/>
        <v>0</v>
      </c>
      <c r="BR99" s="117">
        <f t="shared" si="483"/>
        <v>0</v>
      </c>
      <c r="BS99" s="117" t="str">
        <f t="shared" ref="BS99:BS119" si="511">IFERROR(ROUND(BR99/BN99,$H$1),"-")</f>
        <v>-</v>
      </c>
      <c r="BT99" s="117" t="str">
        <f t="shared" ref="BT99:BT119" si="512">IFERROR(ROUND(CY99/BN99,$H$1),"-")</f>
        <v>-</v>
      </c>
      <c r="BU99" s="117">
        <f t="shared" si="484"/>
        <v>0</v>
      </c>
      <c r="BV99" s="117" t="str">
        <f t="shared" ref="BV99:BV119" si="513">IFERROR(ROUND(BU99/BO99,$H$1),"-")</f>
        <v>-</v>
      </c>
      <c r="BW99" s="117" t="str">
        <f t="shared" ref="BW99:BW119" si="514">IFERROR(ROUND(CZ99/BO99,$H$1),"-")</f>
        <v>-</v>
      </c>
      <c r="BX99" s="117">
        <f t="shared" si="485"/>
        <v>0</v>
      </c>
      <c r="BY99" s="117" t="str">
        <f t="shared" ref="BY99:BY119" si="515">IFERROR(ROUND(BX99/BP99,$H$1),"-")</f>
        <v>-</v>
      </c>
      <c r="BZ99" s="117" t="str">
        <f t="shared" ref="BZ99:BZ119" si="516">IFERROR(ROUND(DA99/BP99,$H$1),"-")</f>
        <v>-</v>
      </c>
      <c r="CA99" s="117">
        <f t="shared" si="486"/>
        <v>0</v>
      </c>
      <c r="CB99" s="117" t="str">
        <f t="shared" ref="CB99:CB119" si="517">IFERROR(ROUND(CA99/BQ99,$H$1),"-")</f>
        <v>-</v>
      </c>
      <c r="CC99" s="121" t="str">
        <f t="shared" ref="CC99:CC119" si="518">IFERROR(ROUND(DB99/BQ99,$H$1),"-")</f>
        <v>-</v>
      </c>
      <c r="CD99" s="121">
        <f t="shared" si="487"/>
        <v>0</v>
      </c>
      <c r="CE99" s="121">
        <f t="shared" si="487"/>
        <v>0</v>
      </c>
      <c r="CF99" s="117" t="str">
        <f t="shared" ref="CF99:CF119" si="519">IFERROR(ROUND(CE99/CD99,$H$1),"-")</f>
        <v>-</v>
      </c>
      <c r="CG99" s="117" t="str">
        <f t="shared" ref="CG99:CG119" si="520">IFERROR(ROUND(DC99/CD99,$H$1),"-")</f>
        <v>-</v>
      </c>
      <c r="CH99" s="121">
        <f t="shared" si="488"/>
        <v>0</v>
      </c>
      <c r="CI99" s="120" t="str">
        <f t="shared" ref="CI99:CI119" si="521">IFERROR(ROUND(CO99/I99,$H$1),"-")</f>
        <v>-</v>
      </c>
      <c r="CJ99" s="121">
        <f t="shared" si="489"/>
        <v>9</v>
      </c>
      <c r="CK99" s="157">
        <f t="shared" ref="CK99:CK117" si="522">LEFT($B99,4)+IF(CJ99&lt;4,1,0)</f>
        <v>2017</v>
      </c>
      <c r="CL99" s="158">
        <f t="shared" ref="CL99:CL117" si="523">DATE(LEFT($B99,4)+IF(CJ99&lt;4,1,0),CJ99,1)</f>
        <v>42979</v>
      </c>
      <c r="CM99" s="159">
        <f t="shared" ref="CM99:CM117" si="524">DAY(DATE(LEFT($B99,4)+IF(CJ99&lt;4,1,0),$CJ99+1,1)-1)</f>
        <v>30</v>
      </c>
      <c r="CN99" s="121">
        <f t="shared" si="490"/>
        <v>0</v>
      </c>
      <c r="CO99" s="121">
        <f t="shared" si="490"/>
        <v>0</v>
      </c>
      <c r="CP99" s="121">
        <f t="shared" si="490"/>
        <v>0</v>
      </c>
      <c r="CQ99" s="121">
        <f t="shared" si="490"/>
        <v>0</v>
      </c>
      <c r="CR99" s="121">
        <f t="shared" si="490"/>
        <v>0</v>
      </c>
      <c r="CS99" s="121">
        <f t="shared" si="490"/>
        <v>0</v>
      </c>
      <c r="CT99" s="121">
        <f t="shared" si="490"/>
        <v>0</v>
      </c>
      <c r="CU99" s="121">
        <f t="shared" si="490"/>
        <v>0</v>
      </c>
      <c r="CV99" s="121">
        <f t="shared" si="490"/>
        <v>0</v>
      </c>
      <c r="CW99" s="121">
        <f t="shared" si="490"/>
        <v>0</v>
      </c>
      <c r="CX99" s="121">
        <f t="shared" si="490"/>
        <v>0</v>
      </c>
      <c r="CY99" s="121">
        <f t="shared" si="490"/>
        <v>0</v>
      </c>
      <c r="CZ99" s="121">
        <f t="shared" si="490"/>
        <v>0</v>
      </c>
      <c r="DA99" s="121">
        <f t="shared" si="490"/>
        <v>0</v>
      </c>
      <c r="DB99" s="121">
        <f t="shared" si="490"/>
        <v>0</v>
      </c>
      <c r="DC99" s="121">
        <f t="shared" si="490"/>
        <v>0</v>
      </c>
      <c r="DD99" s="160"/>
    </row>
    <row r="100" spans="1:108" x14ac:dyDescent="0.2">
      <c r="A100" s="118" t="str">
        <f t="shared" si="491"/>
        <v>2017-18OCTOBERY61</v>
      </c>
      <c r="B100" s="94" t="str">
        <f t="shared" si="492"/>
        <v>2017-18</v>
      </c>
      <c r="C100" s="35" t="s">
        <v>732</v>
      </c>
      <c r="D100" s="119" t="str">
        <f t="shared" ref="D100:E100" si="525">D99</f>
        <v>Y61</v>
      </c>
      <c r="E100" s="119" t="str">
        <f t="shared" si="525"/>
        <v>East of England</v>
      </c>
      <c r="F100" s="119" t="str">
        <f t="shared" si="473"/>
        <v>Y61</v>
      </c>
      <c r="H100" s="120">
        <f t="shared" si="474"/>
        <v>0</v>
      </c>
      <c r="I100" s="120">
        <f t="shared" si="474"/>
        <v>0</v>
      </c>
      <c r="J100" s="120">
        <f t="shared" si="474"/>
        <v>0</v>
      </c>
      <c r="K100" s="117" t="str">
        <f t="shared" si="493"/>
        <v>-</v>
      </c>
      <c r="L100" s="120" t="str">
        <f t="shared" si="494"/>
        <v>-</v>
      </c>
      <c r="M100" s="120" t="str">
        <f t="shared" si="495"/>
        <v>-</v>
      </c>
      <c r="N100" s="120" t="str">
        <f t="shared" si="496"/>
        <v>-</v>
      </c>
      <c r="O100" s="120">
        <f t="shared" si="475"/>
        <v>0</v>
      </c>
      <c r="P100" s="120">
        <f t="shared" si="475"/>
        <v>0</v>
      </c>
      <c r="Q100" s="120">
        <f t="shared" si="475"/>
        <v>0</v>
      </c>
      <c r="R100" s="120">
        <f t="shared" si="475"/>
        <v>0</v>
      </c>
      <c r="S100" s="120">
        <f t="shared" si="475"/>
        <v>0</v>
      </c>
      <c r="T100" s="120">
        <f t="shared" si="475"/>
        <v>0</v>
      </c>
      <c r="U100" s="120">
        <f t="shared" si="475"/>
        <v>0</v>
      </c>
      <c r="V100" s="120" t="str">
        <f t="shared" si="497"/>
        <v>-</v>
      </c>
      <c r="W100" s="120" t="str">
        <f t="shared" si="498"/>
        <v>-</v>
      </c>
      <c r="X100" s="120">
        <f t="shared" si="476"/>
        <v>0</v>
      </c>
      <c r="Y100" s="120" t="str">
        <f t="shared" si="499"/>
        <v>-</v>
      </c>
      <c r="Z100" s="120" t="str">
        <f t="shared" si="500"/>
        <v>-</v>
      </c>
      <c r="AA100" s="120">
        <f t="shared" si="477"/>
        <v>0</v>
      </c>
      <c r="AB100" s="120" t="str">
        <f t="shared" si="501"/>
        <v>-</v>
      </c>
      <c r="AC100" s="120" t="str">
        <f t="shared" si="502"/>
        <v>-</v>
      </c>
      <c r="AD100" s="120">
        <f t="shared" si="478"/>
        <v>0</v>
      </c>
      <c r="AE100" s="120" t="str">
        <f t="shared" si="503"/>
        <v>-</v>
      </c>
      <c r="AF100" s="120" t="str">
        <f t="shared" si="504"/>
        <v>-</v>
      </c>
      <c r="AG100" s="120">
        <f t="shared" si="479"/>
        <v>0</v>
      </c>
      <c r="AH100" s="120" t="str">
        <f t="shared" si="505"/>
        <v>-</v>
      </c>
      <c r="AI100" s="120" t="str">
        <f t="shared" si="506"/>
        <v>-</v>
      </c>
      <c r="AJ100" s="120">
        <f t="shared" si="480"/>
        <v>0</v>
      </c>
      <c r="AK100" s="120">
        <f t="shared" si="480"/>
        <v>0</v>
      </c>
      <c r="AL100" s="120">
        <f t="shared" si="480"/>
        <v>0</v>
      </c>
      <c r="AM100" s="120">
        <f t="shared" si="480"/>
        <v>0</v>
      </c>
      <c r="AN100" s="120">
        <f t="shared" si="480"/>
        <v>0</v>
      </c>
      <c r="AO100" s="120">
        <f t="shared" si="480"/>
        <v>0</v>
      </c>
      <c r="AP100" s="120">
        <f t="shared" si="480"/>
        <v>0</v>
      </c>
      <c r="AQ100" s="120">
        <f t="shared" si="480"/>
        <v>0</v>
      </c>
      <c r="AR100" s="120">
        <f t="shared" si="480"/>
        <v>0</v>
      </c>
      <c r="AS100" s="120">
        <f t="shared" si="480"/>
        <v>0</v>
      </c>
      <c r="AT100" s="120">
        <f t="shared" si="481"/>
        <v>0</v>
      </c>
      <c r="AU100" s="117">
        <f t="shared" si="481"/>
        <v>0</v>
      </c>
      <c r="AV100" s="117">
        <f t="shared" si="481"/>
        <v>0</v>
      </c>
      <c r="AW100" s="117">
        <f t="shared" si="481"/>
        <v>0</v>
      </c>
      <c r="AX100" s="117">
        <f t="shared" si="481"/>
        <v>0</v>
      </c>
      <c r="AY100" s="117">
        <f t="shared" si="481"/>
        <v>0</v>
      </c>
      <c r="AZ100" s="117">
        <f t="shared" si="481"/>
        <v>0</v>
      </c>
      <c r="BA100" s="117">
        <f t="shared" si="481"/>
        <v>0</v>
      </c>
      <c r="BB100" s="117">
        <f t="shared" si="481"/>
        <v>0</v>
      </c>
      <c r="BC100" s="117">
        <f t="shared" si="481"/>
        <v>0</v>
      </c>
      <c r="BD100" s="117">
        <f t="shared" si="481"/>
        <v>0</v>
      </c>
      <c r="BE100" s="117">
        <f t="shared" si="481"/>
        <v>0</v>
      </c>
      <c r="BF100" s="117">
        <f t="shared" si="481"/>
        <v>0</v>
      </c>
      <c r="BG100" s="117" t="str">
        <f t="shared" si="507"/>
        <v>-</v>
      </c>
      <c r="BH100" s="117" t="str">
        <f t="shared" si="508"/>
        <v>-</v>
      </c>
      <c r="BI100" s="117">
        <f t="shared" si="482"/>
        <v>0</v>
      </c>
      <c r="BJ100" s="117">
        <f t="shared" si="482"/>
        <v>0</v>
      </c>
      <c r="BK100" s="117" t="str">
        <f t="shared" si="509"/>
        <v>-</v>
      </c>
      <c r="BL100" s="117" t="str">
        <f t="shared" si="510"/>
        <v>-</v>
      </c>
      <c r="BM100" s="117">
        <f t="shared" si="483"/>
        <v>0</v>
      </c>
      <c r="BN100" s="117">
        <f t="shared" si="483"/>
        <v>0</v>
      </c>
      <c r="BO100" s="117">
        <f t="shared" si="483"/>
        <v>0</v>
      </c>
      <c r="BP100" s="117">
        <f t="shared" si="483"/>
        <v>0</v>
      </c>
      <c r="BQ100" s="117">
        <f t="shared" si="483"/>
        <v>0</v>
      </c>
      <c r="BR100" s="117">
        <f t="shared" si="483"/>
        <v>0</v>
      </c>
      <c r="BS100" s="117" t="str">
        <f t="shared" si="511"/>
        <v>-</v>
      </c>
      <c r="BT100" s="117" t="str">
        <f t="shared" si="512"/>
        <v>-</v>
      </c>
      <c r="BU100" s="117">
        <f t="shared" si="484"/>
        <v>0</v>
      </c>
      <c r="BV100" s="117" t="str">
        <f t="shared" si="513"/>
        <v>-</v>
      </c>
      <c r="BW100" s="117" t="str">
        <f t="shared" si="514"/>
        <v>-</v>
      </c>
      <c r="BX100" s="117">
        <f t="shared" si="485"/>
        <v>0</v>
      </c>
      <c r="BY100" s="117" t="str">
        <f t="shared" si="515"/>
        <v>-</v>
      </c>
      <c r="BZ100" s="117" t="str">
        <f t="shared" si="516"/>
        <v>-</v>
      </c>
      <c r="CA100" s="117">
        <f t="shared" si="486"/>
        <v>0</v>
      </c>
      <c r="CB100" s="117" t="str">
        <f t="shared" si="517"/>
        <v>-</v>
      </c>
      <c r="CC100" s="121" t="str">
        <f t="shared" si="518"/>
        <v>-</v>
      </c>
      <c r="CD100" s="121">
        <f t="shared" si="487"/>
        <v>0</v>
      </c>
      <c r="CE100" s="121">
        <f t="shared" si="487"/>
        <v>0</v>
      </c>
      <c r="CF100" s="117" t="str">
        <f t="shared" si="519"/>
        <v>-</v>
      </c>
      <c r="CG100" s="117" t="str">
        <f t="shared" si="520"/>
        <v>-</v>
      </c>
      <c r="CH100" s="121">
        <f t="shared" si="488"/>
        <v>0</v>
      </c>
      <c r="CI100" s="120" t="str">
        <f t="shared" si="521"/>
        <v>-</v>
      </c>
      <c r="CJ100" s="121">
        <f t="shared" si="489"/>
        <v>10</v>
      </c>
      <c r="CK100" s="157">
        <f t="shared" si="522"/>
        <v>2017</v>
      </c>
      <c r="CL100" s="158">
        <f t="shared" si="523"/>
        <v>43009</v>
      </c>
      <c r="CM100" s="159">
        <f t="shared" si="524"/>
        <v>31</v>
      </c>
      <c r="CN100" s="121">
        <f t="shared" si="490"/>
        <v>0</v>
      </c>
      <c r="CO100" s="121">
        <f t="shared" si="490"/>
        <v>0</v>
      </c>
      <c r="CP100" s="121">
        <f t="shared" si="490"/>
        <v>0</v>
      </c>
      <c r="CQ100" s="121">
        <f t="shared" si="490"/>
        <v>0</v>
      </c>
      <c r="CR100" s="121">
        <f t="shared" si="490"/>
        <v>0</v>
      </c>
      <c r="CS100" s="121">
        <f t="shared" si="490"/>
        <v>0</v>
      </c>
      <c r="CT100" s="121">
        <f t="shared" si="490"/>
        <v>0</v>
      </c>
      <c r="CU100" s="121">
        <f t="shared" si="490"/>
        <v>0</v>
      </c>
      <c r="CV100" s="121">
        <f t="shared" si="490"/>
        <v>0</v>
      </c>
      <c r="CW100" s="121">
        <f t="shared" si="490"/>
        <v>0</v>
      </c>
      <c r="CX100" s="121">
        <f t="shared" si="490"/>
        <v>0</v>
      </c>
      <c r="CY100" s="121">
        <f t="shared" si="490"/>
        <v>0</v>
      </c>
      <c r="CZ100" s="121">
        <f t="shared" si="490"/>
        <v>0</v>
      </c>
      <c r="DA100" s="121">
        <f t="shared" si="490"/>
        <v>0</v>
      </c>
      <c r="DB100" s="121">
        <f t="shared" si="490"/>
        <v>0</v>
      </c>
      <c r="DC100" s="121">
        <f t="shared" si="490"/>
        <v>0</v>
      </c>
      <c r="DD100" s="160"/>
    </row>
    <row r="101" spans="1:108" x14ac:dyDescent="0.2">
      <c r="A101" s="118" t="str">
        <f t="shared" si="491"/>
        <v>2017-18NOVEMBERY61</v>
      </c>
      <c r="B101" s="94" t="str">
        <f t="shared" si="492"/>
        <v>2017-18</v>
      </c>
      <c r="C101" s="35" t="s">
        <v>738</v>
      </c>
      <c r="D101" s="119" t="str">
        <f t="shared" ref="D101:E101" si="526">D100</f>
        <v>Y61</v>
      </c>
      <c r="E101" s="119" t="str">
        <f t="shared" si="526"/>
        <v>East of England</v>
      </c>
      <c r="F101" s="119" t="str">
        <f t="shared" si="473"/>
        <v>Y61</v>
      </c>
      <c r="H101" s="120">
        <f t="shared" si="474"/>
        <v>103869</v>
      </c>
      <c r="I101" s="120">
        <f t="shared" si="474"/>
        <v>67417</v>
      </c>
      <c r="J101" s="120">
        <f t="shared" si="474"/>
        <v>587093</v>
      </c>
      <c r="K101" s="117">
        <f t="shared" si="493"/>
        <v>9</v>
      </c>
      <c r="L101" s="120">
        <f t="shared" si="494"/>
        <v>1</v>
      </c>
      <c r="M101" s="120">
        <f t="shared" si="495"/>
        <v>52</v>
      </c>
      <c r="N101" s="120">
        <f t="shared" si="496"/>
        <v>108</v>
      </c>
      <c r="O101" s="120">
        <f t="shared" si="475"/>
        <v>69988</v>
      </c>
      <c r="P101" s="120">
        <f t="shared" si="475"/>
        <v>6109</v>
      </c>
      <c r="Q101" s="120">
        <f t="shared" si="475"/>
        <v>4081</v>
      </c>
      <c r="R101" s="120">
        <f t="shared" si="475"/>
        <v>36475</v>
      </c>
      <c r="S101" s="120">
        <f t="shared" si="475"/>
        <v>13178</v>
      </c>
      <c r="T101" s="120">
        <f t="shared" si="475"/>
        <v>5394</v>
      </c>
      <c r="U101" s="120">
        <f t="shared" si="475"/>
        <v>3180385</v>
      </c>
      <c r="V101" s="120">
        <f t="shared" si="497"/>
        <v>521</v>
      </c>
      <c r="W101" s="120">
        <f t="shared" si="498"/>
        <v>947</v>
      </c>
      <c r="X101" s="120">
        <f t="shared" si="476"/>
        <v>3553286</v>
      </c>
      <c r="Y101" s="120">
        <f t="shared" si="499"/>
        <v>871</v>
      </c>
      <c r="Z101" s="120">
        <f t="shared" si="500"/>
        <v>1576</v>
      </c>
      <c r="AA101" s="120">
        <f t="shared" si="477"/>
        <v>53511145</v>
      </c>
      <c r="AB101" s="120">
        <f t="shared" si="501"/>
        <v>1467</v>
      </c>
      <c r="AC101" s="120">
        <f t="shared" si="502"/>
        <v>2949</v>
      </c>
      <c r="AD101" s="120">
        <f t="shared" si="478"/>
        <v>57544714</v>
      </c>
      <c r="AE101" s="120">
        <f t="shared" si="503"/>
        <v>4367</v>
      </c>
      <c r="AF101" s="120">
        <f t="shared" si="504"/>
        <v>10800</v>
      </c>
      <c r="AG101" s="120">
        <f t="shared" si="479"/>
        <v>31104137</v>
      </c>
      <c r="AH101" s="120">
        <f t="shared" si="505"/>
        <v>5766</v>
      </c>
      <c r="AI101" s="120">
        <f t="shared" si="506"/>
        <v>13976</v>
      </c>
      <c r="AJ101" s="120">
        <f t="shared" si="480"/>
        <v>5400</v>
      </c>
      <c r="AK101" s="120">
        <f t="shared" si="480"/>
        <v>67</v>
      </c>
      <c r="AL101" s="120">
        <f t="shared" si="480"/>
        <v>3039</v>
      </c>
      <c r="AM101" s="120">
        <f t="shared" si="480"/>
        <v>273</v>
      </c>
      <c r="AN101" s="120">
        <f t="shared" si="480"/>
        <v>54</v>
      </c>
      <c r="AO101" s="120">
        <f t="shared" si="480"/>
        <v>2240</v>
      </c>
      <c r="AP101" s="120">
        <f t="shared" si="480"/>
        <v>5055</v>
      </c>
      <c r="AQ101" s="120">
        <f t="shared" si="480"/>
        <v>40329</v>
      </c>
      <c r="AR101" s="120">
        <f t="shared" si="480"/>
        <v>3327</v>
      </c>
      <c r="AS101" s="120">
        <f t="shared" si="480"/>
        <v>20932</v>
      </c>
      <c r="AT101" s="120">
        <f t="shared" si="481"/>
        <v>64588</v>
      </c>
      <c r="AU101" s="117">
        <f t="shared" si="481"/>
        <v>13894</v>
      </c>
      <c r="AV101" s="117">
        <f t="shared" si="481"/>
        <v>10098</v>
      </c>
      <c r="AW101" s="117">
        <f t="shared" si="481"/>
        <v>4279</v>
      </c>
      <c r="AX101" s="117">
        <f t="shared" si="481"/>
        <v>4274</v>
      </c>
      <c r="AY101" s="117">
        <f t="shared" si="481"/>
        <v>56705</v>
      </c>
      <c r="AZ101" s="117">
        <f t="shared" si="481"/>
        <v>41851</v>
      </c>
      <c r="BA101" s="117">
        <f t="shared" si="481"/>
        <v>24878</v>
      </c>
      <c r="BB101" s="117">
        <f t="shared" si="481"/>
        <v>14251</v>
      </c>
      <c r="BC101" s="117">
        <f t="shared" si="481"/>
        <v>10723</v>
      </c>
      <c r="BD101" s="117">
        <f t="shared" si="481"/>
        <v>5739</v>
      </c>
      <c r="BE101" s="117">
        <f t="shared" si="481"/>
        <v>429</v>
      </c>
      <c r="BF101" s="117">
        <f t="shared" si="481"/>
        <v>132711</v>
      </c>
      <c r="BG101" s="117">
        <f t="shared" si="507"/>
        <v>309</v>
      </c>
      <c r="BH101" s="117">
        <f t="shared" si="508"/>
        <v>528</v>
      </c>
      <c r="BI101" s="117">
        <f t="shared" si="482"/>
        <v>5439</v>
      </c>
      <c r="BJ101" s="117">
        <f t="shared" si="482"/>
        <v>213079</v>
      </c>
      <c r="BK101" s="117">
        <f t="shared" si="509"/>
        <v>39</v>
      </c>
      <c r="BL101" s="117">
        <f t="shared" si="510"/>
        <v>72</v>
      </c>
      <c r="BM101" s="117">
        <f t="shared" si="483"/>
        <v>47</v>
      </c>
      <c r="BN101" s="117">
        <f t="shared" si="483"/>
        <v>1183</v>
      </c>
      <c r="BO101" s="117">
        <f t="shared" si="483"/>
        <v>923</v>
      </c>
      <c r="BP101" s="117">
        <f t="shared" si="483"/>
        <v>94</v>
      </c>
      <c r="BQ101" s="117">
        <f t="shared" si="483"/>
        <v>1185</v>
      </c>
      <c r="BR101" s="117">
        <f t="shared" si="483"/>
        <v>10994571</v>
      </c>
      <c r="BS101" s="117">
        <f t="shared" si="511"/>
        <v>9294</v>
      </c>
      <c r="BT101" s="117">
        <f t="shared" si="512"/>
        <v>21472</v>
      </c>
      <c r="BU101" s="117">
        <f t="shared" si="484"/>
        <v>10882871</v>
      </c>
      <c r="BV101" s="117">
        <f t="shared" si="513"/>
        <v>11791</v>
      </c>
      <c r="BW101" s="117">
        <f t="shared" si="514"/>
        <v>26136</v>
      </c>
      <c r="BX101" s="117">
        <f t="shared" si="485"/>
        <v>1437232</v>
      </c>
      <c r="BY101" s="117">
        <f t="shared" si="515"/>
        <v>15290</v>
      </c>
      <c r="BZ101" s="117">
        <f t="shared" si="516"/>
        <v>29163</v>
      </c>
      <c r="CA101" s="117">
        <f t="shared" si="486"/>
        <v>19198729</v>
      </c>
      <c r="CB101" s="117">
        <f t="shared" si="517"/>
        <v>16201</v>
      </c>
      <c r="CC101" s="121">
        <f t="shared" si="518"/>
        <v>35085</v>
      </c>
      <c r="CD101" s="121">
        <f t="shared" si="487"/>
        <v>0</v>
      </c>
      <c r="CE101" s="121">
        <f t="shared" si="487"/>
        <v>0</v>
      </c>
      <c r="CF101" s="117" t="str">
        <f t="shared" si="519"/>
        <v>-</v>
      </c>
      <c r="CG101" s="117" t="str">
        <f t="shared" si="520"/>
        <v>-</v>
      </c>
      <c r="CH101" s="121">
        <f t="shared" si="488"/>
        <v>0</v>
      </c>
      <c r="CI101" s="120">
        <f t="shared" si="521"/>
        <v>0</v>
      </c>
      <c r="CJ101" s="121">
        <f t="shared" si="489"/>
        <v>11</v>
      </c>
      <c r="CK101" s="157">
        <f t="shared" si="522"/>
        <v>2017</v>
      </c>
      <c r="CL101" s="158">
        <f t="shared" si="523"/>
        <v>43040</v>
      </c>
      <c r="CM101" s="159">
        <f t="shared" si="524"/>
        <v>30</v>
      </c>
      <c r="CN101" s="121">
        <f t="shared" si="490"/>
        <v>67417</v>
      </c>
      <c r="CO101" s="121">
        <f t="shared" si="490"/>
        <v>0</v>
      </c>
      <c r="CP101" s="121">
        <f t="shared" si="490"/>
        <v>3505684</v>
      </c>
      <c r="CQ101" s="121">
        <f t="shared" si="490"/>
        <v>7281036</v>
      </c>
      <c r="CR101" s="121">
        <f t="shared" si="490"/>
        <v>5785223</v>
      </c>
      <c r="CS101" s="121">
        <f t="shared" si="490"/>
        <v>6431656</v>
      </c>
      <c r="CT101" s="121">
        <f t="shared" si="490"/>
        <v>107564775</v>
      </c>
      <c r="CU101" s="121">
        <f t="shared" si="490"/>
        <v>142322400</v>
      </c>
      <c r="CV101" s="121">
        <f t="shared" si="490"/>
        <v>75386544</v>
      </c>
      <c r="CW101" s="121">
        <f t="shared" si="490"/>
        <v>226512</v>
      </c>
      <c r="CX101" s="121">
        <f t="shared" si="490"/>
        <v>391608</v>
      </c>
      <c r="CY101" s="121">
        <f t="shared" si="490"/>
        <v>25401376</v>
      </c>
      <c r="CZ101" s="121">
        <f t="shared" si="490"/>
        <v>24123528</v>
      </c>
      <c r="DA101" s="121">
        <f t="shared" si="490"/>
        <v>2741322</v>
      </c>
      <c r="DB101" s="121">
        <f t="shared" si="490"/>
        <v>41575725</v>
      </c>
      <c r="DC101" s="121">
        <f t="shared" si="490"/>
        <v>0</v>
      </c>
      <c r="DD101" s="160"/>
    </row>
    <row r="102" spans="1:108" x14ac:dyDescent="0.2">
      <c r="A102" s="118" t="str">
        <f t="shared" si="491"/>
        <v>2017-18DECEMBERY61</v>
      </c>
      <c r="B102" s="94" t="str">
        <f t="shared" si="492"/>
        <v>2017-18</v>
      </c>
      <c r="C102" s="35" t="s">
        <v>745</v>
      </c>
      <c r="D102" s="119" t="str">
        <f t="shared" ref="D102:E102" si="527">D101</f>
        <v>Y61</v>
      </c>
      <c r="E102" s="119" t="str">
        <f t="shared" si="527"/>
        <v>East of England</v>
      </c>
      <c r="F102" s="119" t="str">
        <f t="shared" si="473"/>
        <v>Y61</v>
      </c>
      <c r="H102" s="120">
        <f t="shared" si="474"/>
        <v>119496</v>
      </c>
      <c r="I102" s="120">
        <f t="shared" si="474"/>
        <v>78346</v>
      </c>
      <c r="J102" s="120">
        <f t="shared" si="474"/>
        <v>1104087</v>
      </c>
      <c r="K102" s="117">
        <f t="shared" si="493"/>
        <v>14</v>
      </c>
      <c r="L102" s="120">
        <f t="shared" si="494"/>
        <v>1</v>
      </c>
      <c r="M102" s="120">
        <f t="shared" si="495"/>
        <v>83</v>
      </c>
      <c r="N102" s="120">
        <f t="shared" si="496"/>
        <v>150</v>
      </c>
      <c r="O102" s="120">
        <f t="shared" si="475"/>
        <v>77405</v>
      </c>
      <c r="P102" s="120">
        <f t="shared" si="475"/>
        <v>7084</v>
      </c>
      <c r="Q102" s="120">
        <f t="shared" si="475"/>
        <v>4726</v>
      </c>
      <c r="R102" s="120">
        <f t="shared" si="475"/>
        <v>42475</v>
      </c>
      <c r="S102" s="120">
        <f t="shared" si="475"/>
        <v>12090</v>
      </c>
      <c r="T102" s="120">
        <f t="shared" si="475"/>
        <v>5054</v>
      </c>
      <c r="U102" s="120">
        <f t="shared" si="475"/>
        <v>3906391</v>
      </c>
      <c r="V102" s="120">
        <f t="shared" si="497"/>
        <v>551</v>
      </c>
      <c r="W102" s="120">
        <f t="shared" si="498"/>
        <v>1001</v>
      </c>
      <c r="X102" s="120">
        <f t="shared" si="476"/>
        <v>4429795</v>
      </c>
      <c r="Y102" s="120">
        <f t="shared" si="499"/>
        <v>937</v>
      </c>
      <c r="Z102" s="120">
        <f t="shared" si="500"/>
        <v>1712</v>
      </c>
      <c r="AA102" s="120">
        <f t="shared" si="477"/>
        <v>81702906</v>
      </c>
      <c r="AB102" s="120">
        <f t="shared" si="501"/>
        <v>1924</v>
      </c>
      <c r="AC102" s="120">
        <f t="shared" si="502"/>
        <v>3906</v>
      </c>
      <c r="AD102" s="120">
        <f t="shared" si="478"/>
        <v>77602199</v>
      </c>
      <c r="AE102" s="120">
        <f t="shared" si="503"/>
        <v>6419</v>
      </c>
      <c r="AF102" s="120">
        <f t="shared" si="504"/>
        <v>16834</v>
      </c>
      <c r="AG102" s="120">
        <f t="shared" si="479"/>
        <v>38657989</v>
      </c>
      <c r="AH102" s="120">
        <f t="shared" si="505"/>
        <v>7649</v>
      </c>
      <c r="AI102" s="120">
        <f t="shared" si="506"/>
        <v>18842</v>
      </c>
      <c r="AJ102" s="120">
        <f t="shared" si="480"/>
        <v>7681</v>
      </c>
      <c r="AK102" s="120">
        <f t="shared" si="480"/>
        <v>142</v>
      </c>
      <c r="AL102" s="120">
        <f t="shared" si="480"/>
        <v>5134</v>
      </c>
      <c r="AM102" s="120">
        <f t="shared" si="480"/>
        <v>447</v>
      </c>
      <c r="AN102" s="120">
        <f t="shared" si="480"/>
        <v>68</v>
      </c>
      <c r="AO102" s="120">
        <f t="shared" si="480"/>
        <v>2337</v>
      </c>
      <c r="AP102" s="120">
        <f t="shared" si="480"/>
        <v>4797</v>
      </c>
      <c r="AQ102" s="120">
        <f t="shared" si="480"/>
        <v>42767</v>
      </c>
      <c r="AR102" s="120">
        <f t="shared" si="480"/>
        <v>3491</v>
      </c>
      <c r="AS102" s="120">
        <f t="shared" si="480"/>
        <v>23466</v>
      </c>
      <c r="AT102" s="120">
        <f t="shared" si="481"/>
        <v>69724</v>
      </c>
      <c r="AU102" s="117">
        <f t="shared" si="481"/>
        <v>16314</v>
      </c>
      <c r="AV102" s="117">
        <f t="shared" si="481"/>
        <v>11889</v>
      </c>
      <c r="AW102" s="117">
        <f t="shared" si="481"/>
        <v>4997</v>
      </c>
      <c r="AX102" s="117">
        <f t="shared" si="481"/>
        <v>4995</v>
      </c>
      <c r="AY102" s="117">
        <f t="shared" si="481"/>
        <v>66994</v>
      </c>
      <c r="AZ102" s="117">
        <f t="shared" si="481"/>
        <v>48681</v>
      </c>
      <c r="BA102" s="117">
        <f t="shared" si="481"/>
        <v>23495</v>
      </c>
      <c r="BB102" s="117">
        <f t="shared" si="481"/>
        <v>13221</v>
      </c>
      <c r="BC102" s="117">
        <f t="shared" si="481"/>
        <v>10287</v>
      </c>
      <c r="BD102" s="117">
        <f t="shared" si="481"/>
        <v>5554</v>
      </c>
      <c r="BE102" s="117">
        <f t="shared" si="481"/>
        <v>569</v>
      </c>
      <c r="BF102" s="117">
        <f t="shared" si="481"/>
        <v>165742</v>
      </c>
      <c r="BG102" s="117">
        <f t="shared" si="507"/>
        <v>291</v>
      </c>
      <c r="BH102" s="117">
        <f t="shared" si="508"/>
        <v>499</v>
      </c>
      <c r="BI102" s="117">
        <f t="shared" si="482"/>
        <v>6705</v>
      </c>
      <c r="BJ102" s="117">
        <f t="shared" si="482"/>
        <v>298197</v>
      </c>
      <c r="BK102" s="117">
        <f t="shared" si="509"/>
        <v>44</v>
      </c>
      <c r="BL102" s="117">
        <f t="shared" si="510"/>
        <v>88</v>
      </c>
      <c r="BM102" s="117">
        <f t="shared" si="483"/>
        <v>56</v>
      </c>
      <c r="BN102" s="117">
        <f t="shared" si="483"/>
        <v>909</v>
      </c>
      <c r="BO102" s="117">
        <f t="shared" si="483"/>
        <v>843</v>
      </c>
      <c r="BP102" s="117">
        <f t="shared" si="483"/>
        <v>68</v>
      </c>
      <c r="BQ102" s="117">
        <f t="shared" si="483"/>
        <v>1145</v>
      </c>
      <c r="BR102" s="117">
        <f t="shared" si="483"/>
        <v>10145837</v>
      </c>
      <c r="BS102" s="117">
        <f t="shared" si="511"/>
        <v>11162</v>
      </c>
      <c r="BT102" s="117">
        <f t="shared" si="512"/>
        <v>26149</v>
      </c>
      <c r="BU102" s="117">
        <f t="shared" si="484"/>
        <v>11177110</v>
      </c>
      <c r="BV102" s="117">
        <f t="shared" si="513"/>
        <v>13259</v>
      </c>
      <c r="BW102" s="117">
        <f t="shared" si="514"/>
        <v>28269</v>
      </c>
      <c r="BX102" s="117">
        <f t="shared" si="485"/>
        <v>1013632</v>
      </c>
      <c r="BY102" s="117">
        <f t="shared" si="515"/>
        <v>14906</v>
      </c>
      <c r="BZ102" s="117">
        <f t="shared" si="516"/>
        <v>31240</v>
      </c>
      <c r="CA102" s="117">
        <f t="shared" si="486"/>
        <v>21833716</v>
      </c>
      <c r="CB102" s="117">
        <f t="shared" si="517"/>
        <v>19069</v>
      </c>
      <c r="CC102" s="121">
        <f t="shared" si="518"/>
        <v>42381</v>
      </c>
      <c r="CD102" s="121">
        <f t="shared" si="487"/>
        <v>0</v>
      </c>
      <c r="CE102" s="121">
        <f t="shared" si="487"/>
        <v>0</v>
      </c>
      <c r="CF102" s="117" t="str">
        <f t="shared" si="519"/>
        <v>-</v>
      </c>
      <c r="CG102" s="117" t="str">
        <f t="shared" si="520"/>
        <v>-</v>
      </c>
      <c r="CH102" s="121">
        <f t="shared" si="488"/>
        <v>0</v>
      </c>
      <c r="CI102" s="120">
        <f t="shared" si="521"/>
        <v>0</v>
      </c>
      <c r="CJ102" s="121">
        <f t="shared" si="489"/>
        <v>12</v>
      </c>
      <c r="CK102" s="157">
        <f t="shared" si="522"/>
        <v>2017</v>
      </c>
      <c r="CL102" s="158">
        <f t="shared" si="523"/>
        <v>43070</v>
      </c>
      <c r="CM102" s="159">
        <f t="shared" si="524"/>
        <v>31</v>
      </c>
      <c r="CN102" s="121">
        <f t="shared" si="490"/>
        <v>78346</v>
      </c>
      <c r="CO102" s="121">
        <f t="shared" si="490"/>
        <v>0</v>
      </c>
      <c r="CP102" s="121">
        <f t="shared" si="490"/>
        <v>6502718</v>
      </c>
      <c r="CQ102" s="121">
        <f t="shared" si="490"/>
        <v>11751900</v>
      </c>
      <c r="CR102" s="121">
        <f t="shared" si="490"/>
        <v>7091084</v>
      </c>
      <c r="CS102" s="121">
        <f t="shared" si="490"/>
        <v>8090912</v>
      </c>
      <c r="CT102" s="121">
        <f t="shared" si="490"/>
        <v>165907350</v>
      </c>
      <c r="CU102" s="121">
        <f t="shared" si="490"/>
        <v>203523060</v>
      </c>
      <c r="CV102" s="121">
        <f t="shared" si="490"/>
        <v>95227468</v>
      </c>
      <c r="CW102" s="121">
        <f t="shared" si="490"/>
        <v>283931</v>
      </c>
      <c r="CX102" s="121">
        <f t="shared" si="490"/>
        <v>590040</v>
      </c>
      <c r="CY102" s="121">
        <f t="shared" si="490"/>
        <v>23769441</v>
      </c>
      <c r="CZ102" s="121">
        <f t="shared" si="490"/>
        <v>23830767</v>
      </c>
      <c r="DA102" s="121">
        <f t="shared" si="490"/>
        <v>2124320</v>
      </c>
      <c r="DB102" s="121">
        <f t="shared" si="490"/>
        <v>48526245</v>
      </c>
      <c r="DC102" s="121">
        <f t="shared" si="490"/>
        <v>0</v>
      </c>
      <c r="DD102" s="160"/>
    </row>
    <row r="103" spans="1:108" x14ac:dyDescent="0.2">
      <c r="A103" s="118" t="str">
        <f t="shared" si="491"/>
        <v>2017-18JANUARYY61</v>
      </c>
      <c r="B103" s="94" t="str">
        <f t="shared" si="492"/>
        <v>2017-18</v>
      </c>
      <c r="C103" s="35" t="s">
        <v>783</v>
      </c>
      <c r="D103" s="119" t="str">
        <f t="shared" ref="D103:E103" si="528">D102</f>
        <v>Y61</v>
      </c>
      <c r="E103" s="119" t="str">
        <f t="shared" si="528"/>
        <v>East of England</v>
      </c>
      <c r="F103" s="119" t="str">
        <f t="shared" si="473"/>
        <v>Y61</v>
      </c>
      <c r="H103" s="120">
        <f t="shared" si="474"/>
        <v>106875</v>
      </c>
      <c r="I103" s="120">
        <f t="shared" si="474"/>
        <v>68745</v>
      </c>
      <c r="J103" s="120">
        <f t="shared" si="474"/>
        <v>611500</v>
      </c>
      <c r="K103" s="117">
        <f t="shared" si="493"/>
        <v>9</v>
      </c>
      <c r="L103" s="120">
        <f t="shared" si="494"/>
        <v>1</v>
      </c>
      <c r="M103" s="120">
        <f t="shared" si="495"/>
        <v>56</v>
      </c>
      <c r="N103" s="120">
        <f t="shared" si="496"/>
        <v>132</v>
      </c>
      <c r="O103" s="120">
        <f t="shared" si="475"/>
        <v>73798</v>
      </c>
      <c r="P103" s="120">
        <f t="shared" si="475"/>
        <v>6664</v>
      </c>
      <c r="Q103" s="120">
        <f t="shared" si="475"/>
        <v>4436</v>
      </c>
      <c r="R103" s="120">
        <f t="shared" si="475"/>
        <v>40031</v>
      </c>
      <c r="S103" s="120">
        <f t="shared" si="475"/>
        <v>12544</v>
      </c>
      <c r="T103" s="120">
        <f t="shared" si="475"/>
        <v>4994</v>
      </c>
      <c r="U103" s="120">
        <f t="shared" si="475"/>
        <v>3432342</v>
      </c>
      <c r="V103" s="120">
        <f t="shared" si="497"/>
        <v>515</v>
      </c>
      <c r="W103" s="120">
        <f t="shared" si="498"/>
        <v>925</v>
      </c>
      <c r="X103" s="120">
        <f t="shared" si="476"/>
        <v>4038287</v>
      </c>
      <c r="Y103" s="120">
        <f t="shared" si="499"/>
        <v>910</v>
      </c>
      <c r="Z103" s="120">
        <f t="shared" si="500"/>
        <v>1625</v>
      </c>
      <c r="AA103" s="120">
        <f t="shared" si="477"/>
        <v>70111137</v>
      </c>
      <c r="AB103" s="120">
        <f t="shared" si="501"/>
        <v>1751</v>
      </c>
      <c r="AC103" s="120">
        <f t="shared" si="502"/>
        <v>3649</v>
      </c>
      <c r="AD103" s="120">
        <f t="shared" si="478"/>
        <v>62107789</v>
      </c>
      <c r="AE103" s="120">
        <f t="shared" si="503"/>
        <v>4951</v>
      </c>
      <c r="AF103" s="120">
        <f t="shared" si="504"/>
        <v>12174</v>
      </c>
      <c r="AG103" s="120">
        <f t="shared" si="479"/>
        <v>29613942</v>
      </c>
      <c r="AH103" s="120">
        <f t="shared" si="505"/>
        <v>5930</v>
      </c>
      <c r="AI103" s="120">
        <f t="shared" si="506"/>
        <v>13930</v>
      </c>
      <c r="AJ103" s="120">
        <f t="shared" si="480"/>
        <v>6290</v>
      </c>
      <c r="AK103" s="120">
        <f t="shared" si="480"/>
        <v>105</v>
      </c>
      <c r="AL103" s="120">
        <f t="shared" si="480"/>
        <v>4157</v>
      </c>
      <c r="AM103" s="120">
        <f t="shared" si="480"/>
        <v>396</v>
      </c>
      <c r="AN103" s="120">
        <f t="shared" si="480"/>
        <v>79</v>
      </c>
      <c r="AO103" s="120">
        <f t="shared" si="480"/>
        <v>1949</v>
      </c>
      <c r="AP103" s="120">
        <f t="shared" si="480"/>
        <v>2222</v>
      </c>
      <c r="AQ103" s="120">
        <f t="shared" si="480"/>
        <v>42631</v>
      </c>
      <c r="AR103" s="120">
        <f t="shared" si="480"/>
        <v>2109</v>
      </c>
      <c r="AS103" s="120">
        <f t="shared" si="480"/>
        <v>22768</v>
      </c>
      <c r="AT103" s="120">
        <f t="shared" si="481"/>
        <v>67508</v>
      </c>
      <c r="AU103" s="120">
        <f t="shared" si="481"/>
        <v>15056</v>
      </c>
      <c r="AV103" s="120">
        <f t="shared" si="481"/>
        <v>11219</v>
      </c>
      <c r="AW103" s="120">
        <f t="shared" si="481"/>
        <v>4689</v>
      </c>
      <c r="AX103" s="120">
        <f t="shared" si="481"/>
        <v>4687</v>
      </c>
      <c r="AY103" s="120">
        <f t="shared" si="481"/>
        <v>62086</v>
      </c>
      <c r="AZ103" s="120">
        <f t="shared" si="481"/>
        <v>46068</v>
      </c>
      <c r="BA103" s="120">
        <f t="shared" si="481"/>
        <v>23620</v>
      </c>
      <c r="BB103" s="120">
        <f t="shared" si="481"/>
        <v>13700</v>
      </c>
      <c r="BC103" s="120">
        <f t="shared" si="481"/>
        <v>9759</v>
      </c>
      <c r="BD103" s="120">
        <f t="shared" si="481"/>
        <v>5467</v>
      </c>
      <c r="BE103" s="117">
        <f t="shared" si="481"/>
        <v>522</v>
      </c>
      <c r="BF103" s="117">
        <f t="shared" si="481"/>
        <v>151062</v>
      </c>
      <c r="BG103" s="117">
        <f t="shared" si="507"/>
        <v>289</v>
      </c>
      <c r="BH103" s="117">
        <f t="shared" si="508"/>
        <v>489</v>
      </c>
      <c r="BI103" s="117">
        <f t="shared" si="482"/>
        <v>6335</v>
      </c>
      <c r="BJ103" s="117">
        <f t="shared" si="482"/>
        <v>250527</v>
      </c>
      <c r="BK103" s="117">
        <f t="shared" si="509"/>
        <v>40</v>
      </c>
      <c r="BL103" s="117">
        <f t="shared" si="510"/>
        <v>73</v>
      </c>
      <c r="BM103" s="117">
        <f t="shared" si="483"/>
        <v>393</v>
      </c>
      <c r="BN103" s="117">
        <f t="shared" si="483"/>
        <v>1001</v>
      </c>
      <c r="BO103" s="117">
        <f t="shared" si="483"/>
        <v>952</v>
      </c>
      <c r="BP103" s="117">
        <f t="shared" si="483"/>
        <v>82</v>
      </c>
      <c r="BQ103" s="117">
        <f t="shared" si="483"/>
        <v>1203</v>
      </c>
      <c r="BR103" s="117">
        <f t="shared" si="483"/>
        <v>8646592</v>
      </c>
      <c r="BS103" s="117">
        <f t="shared" si="511"/>
        <v>8638</v>
      </c>
      <c r="BT103" s="117">
        <f t="shared" si="512"/>
        <v>19289</v>
      </c>
      <c r="BU103" s="117">
        <f t="shared" si="484"/>
        <v>10072233</v>
      </c>
      <c r="BV103" s="117">
        <f t="shared" si="513"/>
        <v>10580</v>
      </c>
      <c r="BW103" s="117">
        <f t="shared" si="514"/>
        <v>22200</v>
      </c>
      <c r="BX103" s="117">
        <f t="shared" si="485"/>
        <v>1093855</v>
      </c>
      <c r="BY103" s="117">
        <f t="shared" si="515"/>
        <v>13340</v>
      </c>
      <c r="BZ103" s="117">
        <f t="shared" si="516"/>
        <v>29949</v>
      </c>
      <c r="CA103" s="117">
        <f t="shared" si="486"/>
        <v>19037678</v>
      </c>
      <c r="CB103" s="117">
        <f t="shared" si="517"/>
        <v>15825</v>
      </c>
      <c r="CC103" s="121">
        <f t="shared" si="518"/>
        <v>35395</v>
      </c>
      <c r="CD103" s="121">
        <f t="shared" si="487"/>
        <v>0</v>
      </c>
      <c r="CE103" s="121">
        <f t="shared" si="487"/>
        <v>0</v>
      </c>
      <c r="CF103" s="117" t="str">
        <f t="shared" si="519"/>
        <v>-</v>
      </c>
      <c r="CG103" s="117" t="str">
        <f t="shared" si="520"/>
        <v>-</v>
      </c>
      <c r="CH103" s="121">
        <f t="shared" si="488"/>
        <v>0</v>
      </c>
      <c r="CI103" s="120">
        <f t="shared" si="521"/>
        <v>0</v>
      </c>
      <c r="CJ103" s="121">
        <f t="shared" si="489"/>
        <v>1</v>
      </c>
      <c r="CK103" s="157">
        <f t="shared" si="522"/>
        <v>2018</v>
      </c>
      <c r="CL103" s="158">
        <f t="shared" si="523"/>
        <v>43101</v>
      </c>
      <c r="CM103" s="159">
        <f t="shared" si="524"/>
        <v>31</v>
      </c>
      <c r="CN103" s="121">
        <f t="shared" si="490"/>
        <v>68745</v>
      </c>
      <c r="CO103" s="121">
        <f t="shared" si="490"/>
        <v>0</v>
      </c>
      <c r="CP103" s="121">
        <f t="shared" si="490"/>
        <v>3849720</v>
      </c>
      <c r="CQ103" s="121">
        <f t="shared" si="490"/>
        <v>9074340</v>
      </c>
      <c r="CR103" s="121">
        <f t="shared" si="490"/>
        <v>6164200</v>
      </c>
      <c r="CS103" s="121">
        <f t="shared" si="490"/>
        <v>7208500</v>
      </c>
      <c r="CT103" s="121">
        <f t="shared" si="490"/>
        <v>146073119</v>
      </c>
      <c r="CU103" s="121">
        <f t="shared" si="490"/>
        <v>152710656</v>
      </c>
      <c r="CV103" s="121">
        <f t="shared" si="490"/>
        <v>69566420</v>
      </c>
      <c r="CW103" s="121">
        <f t="shared" si="490"/>
        <v>255258</v>
      </c>
      <c r="CX103" s="121">
        <f t="shared" si="490"/>
        <v>462455</v>
      </c>
      <c r="CY103" s="121">
        <f t="shared" si="490"/>
        <v>19308289</v>
      </c>
      <c r="CZ103" s="121">
        <f t="shared" si="490"/>
        <v>21134400</v>
      </c>
      <c r="DA103" s="121">
        <f t="shared" si="490"/>
        <v>2455818</v>
      </c>
      <c r="DB103" s="121">
        <f t="shared" si="490"/>
        <v>42580185</v>
      </c>
      <c r="DC103" s="121">
        <f t="shared" si="490"/>
        <v>0</v>
      </c>
      <c r="DD103" s="160"/>
    </row>
    <row r="104" spans="1:108" x14ac:dyDescent="0.2">
      <c r="A104" s="118" t="str">
        <f t="shared" si="491"/>
        <v>2017-18FEBRUARYY61</v>
      </c>
      <c r="B104" s="94" t="str">
        <f t="shared" si="492"/>
        <v>2017-18</v>
      </c>
      <c r="C104" s="35" t="s">
        <v>787</v>
      </c>
      <c r="D104" s="119" t="str">
        <f t="shared" ref="D104:E104" si="529">D103</f>
        <v>Y61</v>
      </c>
      <c r="E104" s="119" t="str">
        <f t="shared" si="529"/>
        <v>East of England</v>
      </c>
      <c r="F104" s="119" t="str">
        <f t="shared" si="473"/>
        <v>Y61</v>
      </c>
      <c r="H104" s="120">
        <f t="shared" si="474"/>
        <v>96257</v>
      </c>
      <c r="I104" s="120">
        <f t="shared" si="474"/>
        <v>60678</v>
      </c>
      <c r="J104" s="120">
        <f t="shared" si="474"/>
        <v>398922</v>
      </c>
      <c r="K104" s="117">
        <f t="shared" si="493"/>
        <v>7</v>
      </c>
      <c r="L104" s="120">
        <f t="shared" si="494"/>
        <v>1</v>
      </c>
      <c r="M104" s="120">
        <f t="shared" si="495"/>
        <v>40</v>
      </c>
      <c r="N104" s="120">
        <f t="shared" si="496"/>
        <v>100</v>
      </c>
      <c r="O104" s="120">
        <f t="shared" si="475"/>
        <v>66951</v>
      </c>
      <c r="P104" s="120">
        <f t="shared" si="475"/>
        <v>5924</v>
      </c>
      <c r="Q104" s="120">
        <f t="shared" si="475"/>
        <v>4006</v>
      </c>
      <c r="R104" s="120">
        <f t="shared" si="475"/>
        <v>35732</v>
      </c>
      <c r="S104" s="120">
        <f t="shared" si="475"/>
        <v>12537</v>
      </c>
      <c r="T104" s="120">
        <f t="shared" si="475"/>
        <v>4688</v>
      </c>
      <c r="U104" s="120">
        <f t="shared" si="475"/>
        <v>3092865</v>
      </c>
      <c r="V104" s="120">
        <f t="shared" si="497"/>
        <v>522</v>
      </c>
      <c r="W104" s="120">
        <f t="shared" si="498"/>
        <v>938</v>
      </c>
      <c r="X104" s="120">
        <f t="shared" si="476"/>
        <v>3470320</v>
      </c>
      <c r="Y104" s="120">
        <f t="shared" si="499"/>
        <v>866</v>
      </c>
      <c r="Z104" s="120">
        <f t="shared" si="500"/>
        <v>1585</v>
      </c>
      <c r="AA104" s="120">
        <f t="shared" si="477"/>
        <v>57627255</v>
      </c>
      <c r="AB104" s="120">
        <f t="shared" si="501"/>
        <v>1613</v>
      </c>
      <c r="AC104" s="120">
        <f t="shared" si="502"/>
        <v>3362</v>
      </c>
      <c r="AD104" s="120">
        <f t="shared" si="478"/>
        <v>58038233</v>
      </c>
      <c r="AE104" s="120">
        <f t="shared" si="503"/>
        <v>4629</v>
      </c>
      <c r="AF104" s="120">
        <f t="shared" si="504"/>
        <v>11256</v>
      </c>
      <c r="AG104" s="120">
        <f t="shared" si="479"/>
        <v>28101811</v>
      </c>
      <c r="AH104" s="120">
        <f t="shared" si="505"/>
        <v>5994</v>
      </c>
      <c r="AI104" s="120">
        <f t="shared" si="506"/>
        <v>14465</v>
      </c>
      <c r="AJ104" s="120">
        <f t="shared" si="480"/>
        <v>5010</v>
      </c>
      <c r="AK104" s="120">
        <f t="shared" si="480"/>
        <v>82</v>
      </c>
      <c r="AL104" s="120">
        <f t="shared" si="480"/>
        <v>3114</v>
      </c>
      <c r="AM104" s="120">
        <f t="shared" si="480"/>
        <v>310</v>
      </c>
      <c r="AN104" s="120">
        <f t="shared" si="480"/>
        <v>53</v>
      </c>
      <c r="AO104" s="120">
        <f t="shared" si="480"/>
        <v>1761</v>
      </c>
      <c r="AP104" s="120">
        <f t="shared" si="480"/>
        <v>1937</v>
      </c>
      <c r="AQ104" s="120">
        <f t="shared" si="480"/>
        <v>39718</v>
      </c>
      <c r="AR104" s="120">
        <f t="shared" si="480"/>
        <v>1941</v>
      </c>
      <c r="AS104" s="120">
        <f t="shared" si="480"/>
        <v>20282</v>
      </c>
      <c r="AT104" s="120">
        <f t="shared" si="481"/>
        <v>61941</v>
      </c>
      <c r="AU104" s="120">
        <f t="shared" si="481"/>
        <v>13420</v>
      </c>
      <c r="AV104" s="120">
        <f t="shared" si="481"/>
        <v>9945</v>
      </c>
      <c r="AW104" s="120">
        <f t="shared" si="481"/>
        <v>4223</v>
      </c>
      <c r="AX104" s="120">
        <f t="shared" si="481"/>
        <v>4222</v>
      </c>
      <c r="AY104" s="120">
        <f t="shared" si="481"/>
        <v>56533</v>
      </c>
      <c r="AZ104" s="120">
        <f t="shared" si="481"/>
        <v>42122</v>
      </c>
      <c r="BA104" s="120">
        <f t="shared" si="481"/>
        <v>23671</v>
      </c>
      <c r="BB104" s="120">
        <f t="shared" si="481"/>
        <v>13778</v>
      </c>
      <c r="BC104" s="120">
        <f t="shared" si="481"/>
        <v>9207</v>
      </c>
      <c r="BD104" s="120">
        <f t="shared" si="481"/>
        <v>5120</v>
      </c>
      <c r="BE104" s="117">
        <f t="shared" si="481"/>
        <v>425</v>
      </c>
      <c r="BF104" s="117">
        <f t="shared" si="481"/>
        <v>130608</v>
      </c>
      <c r="BG104" s="117">
        <f t="shared" si="507"/>
        <v>307</v>
      </c>
      <c r="BH104" s="117">
        <f t="shared" si="508"/>
        <v>556</v>
      </c>
      <c r="BI104" s="117">
        <f t="shared" si="482"/>
        <v>5591</v>
      </c>
      <c r="BJ104" s="117">
        <f t="shared" si="482"/>
        <v>205697</v>
      </c>
      <c r="BK104" s="117">
        <f t="shared" si="509"/>
        <v>37</v>
      </c>
      <c r="BL104" s="117">
        <f t="shared" si="510"/>
        <v>67</v>
      </c>
      <c r="BM104" s="117">
        <f t="shared" si="483"/>
        <v>49</v>
      </c>
      <c r="BN104" s="117">
        <f t="shared" si="483"/>
        <v>887</v>
      </c>
      <c r="BO104" s="117">
        <f t="shared" si="483"/>
        <v>872</v>
      </c>
      <c r="BP104" s="117">
        <f t="shared" si="483"/>
        <v>59</v>
      </c>
      <c r="BQ104" s="117">
        <f t="shared" si="483"/>
        <v>1193</v>
      </c>
      <c r="BR104" s="117">
        <f t="shared" si="483"/>
        <v>6830775</v>
      </c>
      <c r="BS104" s="117">
        <f t="shared" si="511"/>
        <v>7701</v>
      </c>
      <c r="BT104" s="117">
        <f t="shared" si="512"/>
        <v>16479</v>
      </c>
      <c r="BU104" s="117">
        <f t="shared" si="484"/>
        <v>8469173</v>
      </c>
      <c r="BV104" s="117">
        <f t="shared" si="513"/>
        <v>9712</v>
      </c>
      <c r="BW104" s="117">
        <f t="shared" si="514"/>
        <v>22057</v>
      </c>
      <c r="BX104" s="117">
        <f t="shared" si="485"/>
        <v>678182</v>
      </c>
      <c r="BY104" s="117">
        <f t="shared" si="515"/>
        <v>11495</v>
      </c>
      <c r="BZ104" s="117">
        <f t="shared" si="516"/>
        <v>26293</v>
      </c>
      <c r="CA104" s="117">
        <f t="shared" si="486"/>
        <v>16676684</v>
      </c>
      <c r="CB104" s="117">
        <f t="shared" si="517"/>
        <v>13979</v>
      </c>
      <c r="CC104" s="121">
        <f t="shared" si="518"/>
        <v>32183</v>
      </c>
      <c r="CD104" s="121">
        <f t="shared" si="487"/>
        <v>0</v>
      </c>
      <c r="CE104" s="121">
        <f t="shared" si="487"/>
        <v>0</v>
      </c>
      <c r="CF104" s="117" t="str">
        <f t="shared" si="519"/>
        <v>-</v>
      </c>
      <c r="CG104" s="117" t="str">
        <f t="shared" si="520"/>
        <v>-</v>
      </c>
      <c r="CH104" s="121">
        <f t="shared" si="488"/>
        <v>0</v>
      </c>
      <c r="CI104" s="120">
        <f t="shared" si="521"/>
        <v>0</v>
      </c>
      <c r="CJ104" s="121">
        <f t="shared" si="489"/>
        <v>2</v>
      </c>
      <c r="CK104" s="157">
        <f t="shared" si="522"/>
        <v>2018</v>
      </c>
      <c r="CL104" s="158">
        <f t="shared" si="523"/>
        <v>43132</v>
      </c>
      <c r="CM104" s="159">
        <f t="shared" si="524"/>
        <v>28</v>
      </c>
      <c r="CN104" s="121">
        <f t="shared" si="490"/>
        <v>60678</v>
      </c>
      <c r="CO104" s="121">
        <f t="shared" si="490"/>
        <v>0</v>
      </c>
      <c r="CP104" s="121">
        <f t="shared" si="490"/>
        <v>2427120</v>
      </c>
      <c r="CQ104" s="121">
        <f t="shared" si="490"/>
        <v>6067800</v>
      </c>
      <c r="CR104" s="121">
        <f t="shared" si="490"/>
        <v>5556712</v>
      </c>
      <c r="CS104" s="121">
        <f t="shared" si="490"/>
        <v>6349510</v>
      </c>
      <c r="CT104" s="121">
        <f t="shared" si="490"/>
        <v>120130984</v>
      </c>
      <c r="CU104" s="121">
        <f t="shared" si="490"/>
        <v>141116472</v>
      </c>
      <c r="CV104" s="121">
        <f t="shared" si="490"/>
        <v>67811920</v>
      </c>
      <c r="CW104" s="121">
        <f t="shared" si="490"/>
        <v>236300</v>
      </c>
      <c r="CX104" s="121">
        <f t="shared" si="490"/>
        <v>374597</v>
      </c>
      <c r="CY104" s="121">
        <f t="shared" si="490"/>
        <v>14616873</v>
      </c>
      <c r="CZ104" s="121">
        <f t="shared" si="490"/>
        <v>19233704</v>
      </c>
      <c r="DA104" s="121">
        <f t="shared" si="490"/>
        <v>1551287</v>
      </c>
      <c r="DB104" s="121">
        <f t="shared" si="490"/>
        <v>38394319</v>
      </c>
      <c r="DC104" s="121">
        <f t="shared" si="490"/>
        <v>0</v>
      </c>
      <c r="DD104" s="160"/>
    </row>
    <row r="105" spans="1:108" x14ac:dyDescent="0.2">
      <c r="A105" s="118" t="str">
        <f t="shared" si="491"/>
        <v>2017-18MARCHY61</v>
      </c>
      <c r="B105" s="94" t="str">
        <f t="shared" si="492"/>
        <v>2017-18</v>
      </c>
      <c r="C105" s="35" t="s">
        <v>788</v>
      </c>
      <c r="D105" s="119" t="str">
        <f t="shared" ref="D105:E105" si="530">D104</f>
        <v>Y61</v>
      </c>
      <c r="E105" s="119" t="str">
        <f t="shared" si="530"/>
        <v>East of England</v>
      </c>
      <c r="F105" s="119" t="str">
        <f t="shared" si="473"/>
        <v>Y61</v>
      </c>
      <c r="H105" s="120">
        <f t="shared" si="474"/>
        <v>106335</v>
      </c>
      <c r="I105" s="120">
        <f t="shared" si="474"/>
        <v>68141</v>
      </c>
      <c r="J105" s="120">
        <f t="shared" si="474"/>
        <v>435754</v>
      </c>
      <c r="K105" s="117">
        <f t="shared" si="493"/>
        <v>6</v>
      </c>
      <c r="L105" s="120">
        <f t="shared" si="494"/>
        <v>1</v>
      </c>
      <c r="M105" s="120">
        <f t="shared" si="495"/>
        <v>38</v>
      </c>
      <c r="N105" s="120">
        <f t="shared" si="496"/>
        <v>98</v>
      </c>
      <c r="O105" s="120">
        <f t="shared" si="475"/>
        <v>73932</v>
      </c>
      <c r="P105" s="120">
        <f t="shared" si="475"/>
        <v>6767</v>
      </c>
      <c r="Q105" s="120">
        <f t="shared" si="475"/>
        <v>4485</v>
      </c>
      <c r="R105" s="120">
        <f t="shared" si="475"/>
        <v>40518</v>
      </c>
      <c r="S105" s="120">
        <f t="shared" si="475"/>
        <v>13218</v>
      </c>
      <c r="T105" s="120">
        <f t="shared" si="475"/>
        <v>5121</v>
      </c>
      <c r="U105" s="120">
        <f t="shared" si="475"/>
        <v>3567925</v>
      </c>
      <c r="V105" s="120">
        <f t="shared" si="497"/>
        <v>527</v>
      </c>
      <c r="W105" s="120">
        <f t="shared" si="498"/>
        <v>940</v>
      </c>
      <c r="X105" s="120">
        <f t="shared" si="476"/>
        <v>4034567</v>
      </c>
      <c r="Y105" s="120">
        <f t="shared" si="499"/>
        <v>900</v>
      </c>
      <c r="Z105" s="120">
        <f t="shared" si="500"/>
        <v>1689</v>
      </c>
      <c r="AA105" s="120">
        <f t="shared" si="477"/>
        <v>66679390</v>
      </c>
      <c r="AB105" s="120">
        <f t="shared" si="501"/>
        <v>1646</v>
      </c>
      <c r="AC105" s="120">
        <f t="shared" si="502"/>
        <v>3383</v>
      </c>
      <c r="AD105" s="120">
        <f t="shared" si="478"/>
        <v>66522362</v>
      </c>
      <c r="AE105" s="120">
        <f t="shared" si="503"/>
        <v>5033</v>
      </c>
      <c r="AF105" s="120">
        <f t="shared" si="504"/>
        <v>12555</v>
      </c>
      <c r="AG105" s="120">
        <f t="shared" si="479"/>
        <v>31219993</v>
      </c>
      <c r="AH105" s="120">
        <f t="shared" si="505"/>
        <v>6096</v>
      </c>
      <c r="AI105" s="120">
        <f t="shared" si="506"/>
        <v>14558</v>
      </c>
      <c r="AJ105" s="120">
        <f t="shared" si="480"/>
        <v>5143</v>
      </c>
      <c r="AK105" s="120">
        <f t="shared" si="480"/>
        <v>85</v>
      </c>
      <c r="AL105" s="120">
        <f t="shared" si="480"/>
        <v>3031</v>
      </c>
      <c r="AM105" s="120">
        <f t="shared" si="480"/>
        <v>328</v>
      </c>
      <c r="AN105" s="120">
        <f t="shared" si="480"/>
        <v>70</v>
      </c>
      <c r="AO105" s="120">
        <f t="shared" si="480"/>
        <v>1957</v>
      </c>
      <c r="AP105" s="120">
        <f t="shared" si="480"/>
        <v>5158</v>
      </c>
      <c r="AQ105" s="120">
        <f t="shared" si="480"/>
        <v>42434</v>
      </c>
      <c r="AR105" s="120">
        <f t="shared" si="480"/>
        <v>3466</v>
      </c>
      <c r="AS105" s="120">
        <f t="shared" si="480"/>
        <v>22889</v>
      </c>
      <c r="AT105" s="120">
        <f t="shared" si="481"/>
        <v>68789</v>
      </c>
      <c r="AU105" s="120">
        <f t="shared" si="481"/>
        <v>15277</v>
      </c>
      <c r="AV105" s="120">
        <f t="shared" si="481"/>
        <v>11317</v>
      </c>
      <c r="AW105" s="120">
        <f t="shared" si="481"/>
        <v>4710</v>
      </c>
      <c r="AX105" s="120">
        <f t="shared" si="481"/>
        <v>4707</v>
      </c>
      <c r="AY105" s="120">
        <f t="shared" si="481"/>
        <v>64003</v>
      </c>
      <c r="AZ105" s="120">
        <f t="shared" si="481"/>
        <v>47456</v>
      </c>
      <c r="BA105" s="120">
        <f t="shared" si="481"/>
        <v>25755</v>
      </c>
      <c r="BB105" s="120">
        <f t="shared" si="481"/>
        <v>14525</v>
      </c>
      <c r="BC105" s="120">
        <f t="shared" si="481"/>
        <v>10338</v>
      </c>
      <c r="BD105" s="120">
        <f t="shared" si="481"/>
        <v>5618</v>
      </c>
      <c r="BE105" s="117">
        <f t="shared" si="481"/>
        <v>534</v>
      </c>
      <c r="BF105" s="117">
        <f t="shared" si="481"/>
        <v>159069</v>
      </c>
      <c r="BG105" s="117">
        <f t="shared" si="507"/>
        <v>298</v>
      </c>
      <c r="BH105" s="117">
        <f t="shared" si="508"/>
        <v>501</v>
      </c>
      <c r="BI105" s="117">
        <f t="shared" si="482"/>
        <v>6378</v>
      </c>
      <c r="BJ105" s="117">
        <f t="shared" si="482"/>
        <v>242385</v>
      </c>
      <c r="BK105" s="117">
        <f t="shared" si="509"/>
        <v>38</v>
      </c>
      <c r="BL105" s="117">
        <f t="shared" si="510"/>
        <v>67</v>
      </c>
      <c r="BM105" s="117">
        <f t="shared" si="483"/>
        <v>41</v>
      </c>
      <c r="BN105" s="117">
        <f t="shared" si="483"/>
        <v>956</v>
      </c>
      <c r="BO105" s="117">
        <f t="shared" si="483"/>
        <v>779</v>
      </c>
      <c r="BP105" s="117">
        <f t="shared" si="483"/>
        <v>66</v>
      </c>
      <c r="BQ105" s="117">
        <f t="shared" si="483"/>
        <v>1323</v>
      </c>
      <c r="BR105" s="117">
        <f t="shared" si="483"/>
        <v>7722372</v>
      </c>
      <c r="BS105" s="117">
        <f t="shared" si="511"/>
        <v>8078</v>
      </c>
      <c r="BT105" s="117">
        <f t="shared" si="512"/>
        <v>18618</v>
      </c>
      <c r="BU105" s="117">
        <f t="shared" si="484"/>
        <v>8130928</v>
      </c>
      <c r="BV105" s="117">
        <f t="shared" si="513"/>
        <v>10438</v>
      </c>
      <c r="BW105" s="117">
        <f t="shared" si="514"/>
        <v>24453</v>
      </c>
      <c r="BX105" s="117">
        <f t="shared" si="485"/>
        <v>876846</v>
      </c>
      <c r="BY105" s="117">
        <f t="shared" si="515"/>
        <v>13286</v>
      </c>
      <c r="BZ105" s="117">
        <f t="shared" si="516"/>
        <v>25857</v>
      </c>
      <c r="CA105" s="117">
        <f t="shared" si="486"/>
        <v>19353404</v>
      </c>
      <c r="CB105" s="117">
        <f t="shared" si="517"/>
        <v>14628</v>
      </c>
      <c r="CC105" s="121">
        <f t="shared" si="518"/>
        <v>32295</v>
      </c>
      <c r="CD105" s="121">
        <f t="shared" si="487"/>
        <v>0</v>
      </c>
      <c r="CE105" s="121">
        <f t="shared" si="487"/>
        <v>0</v>
      </c>
      <c r="CF105" s="117" t="str">
        <f t="shared" si="519"/>
        <v>-</v>
      </c>
      <c r="CG105" s="117" t="str">
        <f t="shared" si="520"/>
        <v>-</v>
      </c>
      <c r="CH105" s="121">
        <f t="shared" si="488"/>
        <v>0</v>
      </c>
      <c r="CI105" s="120">
        <f t="shared" si="521"/>
        <v>0</v>
      </c>
      <c r="CJ105" s="121">
        <f t="shared" si="489"/>
        <v>3</v>
      </c>
      <c r="CK105" s="157">
        <f t="shared" si="522"/>
        <v>2018</v>
      </c>
      <c r="CL105" s="158">
        <f t="shared" si="523"/>
        <v>43160</v>
      </c>
      <c r="CM105" s="159">
        <f t="shared" si="524"/>
        <v>31</v>
      </c>
      <c r="CN105" s="121">
        <f t="shared" si="490"/>
        <v>68141</v>
      </c>
      <c r="CO105" s="121">
        <f t="shared" si="490"/>
        <v>0</v>
      </c>
      <c r="CP105" s="121">
        <f t="shared" si="490"/>
        <v>2589358</v>
      </c>
      <c r="CQ105" s="121">
        <f t="shared" si="490"/>
        <v>6677818</v>
      </c>
      <c r="CR105" s="121">
        <f t="shared" si="490"/>
        <v>6360980</v>
      </c>
      <c r="CS105" s="121">
        <f t="shared" si="490"/>
        <v>7575165</v>
      </c>
      <c r="CT105" s="121">
        <f t="shared" si="490"/>
        <v>137072394</v>
      </c>
      <c r="CU105" s="121">
        <f t="shared" si="490"/>
        <v>165951990</v>
      </c>
      <c r="CV105" s="121">
        <f t="shared" si="490"/>
        <v>74551518</v>
      </c>
      <c r="CW105" s="121">
        <f t="shared" si="490"/>
        <v>267534</v>
      </c>
      <c r="CX105" s="121">
        <f t="shared" si="490"/>
        <v>427326</v>
      </c>
      <c r="CY105" s="121">
        <f t="shared" si="490"/>
        <v>17798808</v>
      </c>
      <c r="CZ105" s="121">
        <f t="shared" si="490"/>
        <v>19048887</v>
      </c>
      <c r="DA105" s="121">
        <f t="shared" si="490"/>
        <v>1706562</v>
      </c>
      <c r="DB105" s="121">
        <f t="shared" si="490"/>
        <v>42726285</v>
      </c>
      <c r="DC105" s="121">
        <f t="shared" si="490"/>
        <v>0</v>
      </c>
      <c r="DD105" s="160"/>
    </row>
    <row r="106" spans="1:108" x14ac:dyDescent="0.2">
      <c r="A106" s="118" t="str">
        <f t="shared" si="491"/>
        <v>2018-19APRILY61</v>
      </c>
      <c r="B106" s="94" t="str">
        <f t="shared" si="492"/>
        <v>2018-19</v>
      </c>
      <c r="C106" s="35" t="s">
        <v>790</v>
      </c>
      <c r="D106" s="119" t="str">
        <f t="shared" ref="D106:E106" si="531">D105</f>
        <v>Y61</v>
      </c>
      <c r="E106" s="119" t="str">
        <f t="shared" si="531"/>
        <v>East of England</v>
      </c>
      <c r="F106" s="119" t="str">
        <f t="shared" si="473"/>
        <v>Y61</v>
      </c>
      <c r="H106" s="120">
        <f t="shared" si="474"/>
        <v>94364</v>
      </c>
      <c r="I106" s="120">
        <f t="shared" si="474"/>
        <v>60262</v>
      </c>
      <c r="J106" s="120">
        <f t="shared" si="474"/>
        <v>170009</v>
      </c>
      <c r="K106" s="117">
        <f t="shared" si="493"/>
        <v>3</v>
      </c>
      <c r="L106" s="120">
        <f t="shared" si="494"/>
        <v>1</v>
      </c>
      <c r="M106" s="120">
        <f t="shared" si="495"/>
        <v>6</v>
      </c>
      <c r="N106" s="120">
        <f t="shared" si="496"/>
        <v>51</v>
      </c>
      <c r="O106" s="120">
        <f t="shared" si="475"/>
        <v>68698</v>
      </c>
      <c r="P106" s="120">
        <f t="shared" si="475"/>
        <v>6121</v>
      </c>
      <c r="Q106" s="120">
        <f t="shared" si="475"/>
        <v>4083</v>
      </c>
      <c r="R106" s="120">
        <f t="shared" si="475"/>
        <v>35898</v>
      </c>
      <c r="S106" s="120">
        <f t="shared" si="475"/>
        <v>14028</v>
      </c>
      <c r="T106" s="120">
        <f t="shared" si="475"/>
        <v>5290</v>
      </c>
      <c r="U106" s="120">
        <f t="shared" si="475"/>
        <v>2947389</v>
      </c>
      <c r="V106" s="120">
        <f t="shared" si="497"/>
        <v>482</v>
      </c>
      <c r="W106" s="120">
        <f t="shared" si="498"/>
        <v>876</v>
      </c>
      <c r="X106" s="120">
        <f t="shared" si="476"/>
        <v>3229473</v>
      </c>
      <c r="Y106" s="120">
        <f t="shared" si="499"/>
        <v>791</v>
      </c>
      <c r="Z106" s="120">
        <f t="shared" si="500"/>
        <v>1439</v>
      </c>
      <c r="AA106" s="120">
        <f t="shared" si="477"/>
        <v>49005725</v>
      </c>
      <c r="AB106" s="120">
        <f t="shared" si="501"/>
        <v>1365</v>
      </c>
      <c r="AC106" s="120">
        <f t="shared" si="502"/>
        <v>2845</v>
      </c>
      <c r="AD106" s="120">
        <f t="shared" si="478"/>
        <v>48721733</v>
      </c>
      <c r="AE106" s="120">
        <f t="shared" si="503"/>
        <v>3473</v>
      </c>
      <c r="AF106" s="120">
        <f t="shared" si="504"/>
        <v>8230</v>
      </c>
      <c r="AG106" s="120">
        <f t="shared" si="479"/>
        <v>22690714</v>
      </c>
      <c r="AH106" s="120">
        <f t="shared" si="505"/>
        <v>4289</v>
      </c>
      <c r="AI106" s="120">
        <f t="shared" si="506"/>
        <v>10048</v>
      </c>
      <c r="AJ106" s="120">
        <f t="shared" si="480"/>
        <v>4326</v>
      </c>
      <c r="AK106" s="120">
        <f t="shared" si="480"/>
        <v>57</v>
      </c>
      <c r="AL106" s="120">
        <f t="shared" si="480"/>
        <v>2160</v>
      </c>
      <c r="AM106" s="120">
        <f t="shared" si="480"/>
        <v>268</v>
      </c>
      <c r="AN106" s="120">
        <f t="shared" si="480"/>
        <v>73</v>
      </c>
      <c r="AO106" s="120">
        <f t="shared" si="480"/>
        <v>2036</v>
      </c>
      <c r="AP106" s="120">
        <f t="shared" si="480"/>
        <v>2491</v>
      </c>
      <c r="AQ106" s="120">
        <f t="shared" si="480"/>
        <v>41324</v>
      </c>
      <c r="AR106" s="120">
        <f t="shared" si="480"/>
        <v>2012</v>
      </c>
      <c r="AS106" s="120">
        <f t="shared" si="480"/>
        <v>21036</v>
      </c>
      <c r="AT106" s="120">
        <f t="shared" si="481"/>
        <v>64372</v>
      </c>
      <c r="AU106" s="120">
        <f t="shared" si="481"/>
        <v>13697</v>
      </c>
      <c r="AV106" s="120">
        <f t="shared" si="481"/>
        <v>10232</v>
      </c>
      <c r="AW106" s="120">
        <f t="shared" si="481"/>
        <v>9077</v>
      </c>
      <c r="AX106" s="120">
        <f t="shared" si="481"/>
        <v>6929</v>
      </c>
      <c r="AY106" s="120">
        <f t="shared" si="481"/>
        <v>55060</v>
      </c>
      <c r="AZ106" s="120">
        <f t="shared" si="481"/>
        <v>42026</v>
      </c>
      <c r="BA106" s="120">
        <f t="shared" si="481"/>
        <v>25320</v>
      </c>
      <c r="BB106" s="120">
        <f t="shared" si="481"/>
        <v>15224</v>
      </c>
      <c r="BC106" s="120">
        <f t="shared" si="481"/>
        <v>9770</v>
      </c>
      <c r="BD106" s="120">
        <f t="shared" si="481"/>
        <v>5710</v>
      </c>
      <c r="BE106" s="117">
        <f t="shared" si="481"/>
        <v>419</v>
      </c>
      <c r="BF106" s="117">
        <f t="shared" si="481"/>
        <v>111990</v>
      </c>
      <c r="BG106" s="117">
        <f t="shared" si="507"/>
        <v>267</v>
      </c>
      <c r="BH106" s="117">
        <f t="shared" si="508"/>
        <v>441</v>
      </c>
      <c r="BI106" s="117">
        <f t="shared" si="482"/>
        <v>5799</v>
      </c>
      <c r="BJ106" s="117">
        <f t="shared" si="482"/>
        <v>196326</v>
      </c>
      <c r="BK106" s="117">
        <f t="shared" si="509"/>
        <v>34</v>
      </c>
      <c r="BL106" s="117">
        <f t="shared" si="510"/>
        <v>60</v>
      </c>
      <c r="BM106" s="117">
        <f t="shared" si="483"/>
        <v>34</v>
      </c>
      <c r="BN106" s="117">
        <f t="shared" si="483"/>
        <v>903</v>
      </c>
      <c r="BO106" s="117">
        <f t="shared" si="483"/>
        <v>784</v>
      </c>
      <c r="BP106" s="117">
        <f t="shared" si="483"/>
        <v>68</v>
      </c>
      <c r="BQ106" s="117">
        <f t="shared" si="483"/>
        <v>1246</v>
      </c>
      <c r="BR106" s="117">
        <f t="shared" si="483"/>
        <v>6335057</v>
      </c>
      <c r="BS106" s="117">
        <f t="shared" si="511"/>
        <v>7016</v>
      </c>
      <c r="BT106" s="117">
        <f t="shared" si="512"/>
        <v>16151</v>
      </c>
      <c r="BU106" s="117">
        <f t="shared" si="484"/>
        <v>6944587</v>
      </c>
      <c r="BV106" s="117">
        <f t="shared" si="513"/>
        <v>8858</v>
      </c>
      <c r="BW106" s="117">
        <f t="shared" si="514"/>
        <v>20496</v>
      </c>
      <c r="BX106" s="117">
        <f t="shared" si="485"/>
        <v>760342</v>
      </c>
      <c r="BY106" s="117">
        <f t="shared" si="515"/>
        <v>11182</v>
      </c>
      <c r="BZ106" s="117">
        <f t="shared" si="516"/>
        <v>25847</v>
      </c>
      <c r="CA106" s="117">
        <f t="shared" si="486"/>
        <v>15211550</v>
      </c>
      <c r="CB106" s="117">
        <f t="shared" si="517"/>
        <v>12208</v>
      </c>
      <c r="CC106" s="121">
        <f t="shared" si="518"/>
        <v>28196</v>
      </c>
      <c r="CD106" s="121">
        <f t="shared" si="487"/>
        <v>0</v>
      </c>
      <c r="CE106" s="121">
        <f t="shared" si="487"/>
        <v>0</v>
      </c>
      <c r="CF106" s="117" t="str">
        <f t="shared" si="519"/>
        <v>-</v>
      </c>
      <c r="CG106" s="117" t="str">
        <f t="shared" si="520"/>
        <v>-</v>
      </c>
      <c r="CH106" s="121">
        <f t="shared" si="488"/>
        <v>0</v>
      </c>
      <c r="CI106" s="120">
        <f t="shared" si="521"/>
        <v>0</v>
      </c>
      <c r="CJ106" s="121">
        <f t="shared" si="489"/>
        <v>4</v>
      </c>
      <c r="CK106" s="157">
        <f t="shared" si="522"/>
        <v>2018</v>
      </c>
      <c r="CL106" s="158">
        <f t="shared" si="523"/>
        <v>43191</v>
      </c>
      <c r="CM106" s="159">
        <f t="shared" si="524"/>
        <v>30</v>
      </c>
      <c r="CN106" s="121">
        <f t="shared" si="490"/>
        <v>60262</v>
      </c>
      <c r="CO106" s="121">
        <f t="shared" si="490"/>
        <v>0</v>
      </c>
      <c r="CP106" s="121">
        <f t="shared" si="490"/>
        <v>361572</v>
      </c>
      <c r="CQ106" s="121">
        <f t="shared" si="490"/>
        <v>3073362</v>
      </c>
      <c r="CR106" s="121">
        <f t="shared" si="490"/>
        <v>5361996</v>
      </c>
      <c r="CS106" s="121">
        <f t="shared" si="490"/>
        <v>5875437</v>
      </c>
      <c r="CT106" s="121">
        <f t="shared" si="490"/>
        <v>102129810</v>
      </c>
      <c r="CU106" s="121">
        <f t="shared" si="490"/>
        <v>115450440</v>
      </c>
      <c r="CV106" s="121">
        <f t="shared" si="490"/>
        <v>53153920</v>
      </c>
      <c r="CW106" s="121">
        <f t="shared" si="490"/>
        <v>184779</v>
      </c>
      <c r="CX106" s="121">
        <f t="shared" si="490"/>
        <v>347940</v>
      </c>
      <c r="CY106" s="121">
        <f t="shared" si="490"/>
        <v>14584353</v>
      </c>
      <c r="CZ106" s="121">
        <f t="shared" si="490"/>
        <v>16068864</v>
      </c>
      <c r="DA106" s="121">
        <f t="shared" si="490"/>
        <v>1757596</v>
      </c>
      <c r="DB106" s="121">
        <f t="shared" si="490"/>
        <v>35132216</v>
      </c>
      <c r="DC106" s="121">
        <f t="shared" si="490"/>
        <v>0</v>
      </c>
      <c r="DD106" s="160"/>
    </row>
    <row r="107" spans="1:108" x14ac:dyDescent="0.2">
      <c r="A107" s="118" t="str">
        <f t="shared" si="491"/>
        <v>2018-19MAYY61</v>
      </c>
      <c r="B107" s="94" t="str">
        <f t="shared" si="492"/>
        <v>2018-19</v>
      </c>
      <c r="C107" s="35" t="s">
        <v>831</v>
      </c>
      <c r="D107" s="119" t="str">
        <f t="shared" ref="D107:E107" si="532">D106</f>
        <v>Y61</v>
      </c>
      <c r="E107" s="119" t="str">
        <f t="shared" si="532"/>
        <v>East of England</v>
      </c>
      <c r="F107" s="119" t="str">
        <f t="shared" si="473"/>
        <v>Y61</v>
      </c>
      <c r="H107" s="120">
        <f t="shared" si="474"/>
        <v>103163</v>
      </c>
      <c r="I107" s="120">
        <f t="shared" si="474"/>
        <v>66900</v>
      </c>
      <c r="J107" s="120">
        <f t="shared" si="474"/>
        <v>371003</v>
      </c>
      <c r="K107" s="117">
        <f t="shared" si="493"/>
        <v>6</v>
      </c>
      <c r="L107" s="120">
        <f t="shared" si="494"/>
        <v>1</v>
      </c>
      <c r="M107" s="120">
        <f t="shared" si="495"/>
        <v>32</v>
      </c>
      <c r="N107" s="120">
        <f t="shared" si="496"/>
        <v>82</v>
      </c>
      <c r="O107" s="120">
        <f t="shared" si="475"/>
        <v>71914</v>
      </c>
      <c r="P107" s="120">
        <f t="shared" si="475"/>
        <v>6654</v>
      </c>
      <c r="Q107" s="120">
        <f t="shared" si="475"/>
        <v>4497</v>
      </c>
      <c r="R107" s="120">
        <f t="shared" si="475"/>
        <v>37670</v>
      </c>
      <c r="S107" s="120">
        <f t="shared" si="475"/>
        <v>13789</v>
      </c>
      <c r="T107" s="120">
        <f t="shared" si="475"/>
        <v>5407</v>
      </c>
      <c r="U107" s="120">
        <f t="shared" si="475"/>
        <v>3391708</v>
      </c>
      <c r="V107" s="120">
        <f t="shared" si="497"/>
        <v>510</v>
      </c>
      <c r="W107" s="120">
        <f t="shared" si="498"/>
        <v>927</v>
      </c>
      <c r="X107" s="120">
        <f t="shared" si="476"/>
        <v>3685887</v>
      </c>
      <c r="Y107" s="120">
        <f t="shared" si="499"/>
        <v>820</v>
      </c>
      <c r="Z107" s="120">
        <f t="shared" si="500"/>
        <v>1526</v>
      </c>
      <c r="AA107" s="120">
        <f t="shared" si="477"/>
        <v>56514429</v>
      </c>
      <c r="AB107" s="120">
        <f t="shared" si="501"/>
        <v>1500</v>
      </c>
      <c r="AC107" s="120">
        <f t="shared" si="502"/>
        <v>3070</v>
      </c>
      <c r="AD107" s="120">
        <f t="shared" si="478"/>
        <v>60262493</v>
      </c>
      <c r="AE107" s="120">
        <f t="shared" si="503"/>
        <v>4370</v>
      </c>
      <c r="AF107" s="120">
        <f t="shared" si="504"/>
        <v>10669</v>
      </c>
      <c r="AG107" s="120">
        <f t="shared" si="479"/>
        <v>27444759</v>
      </c>
      <c r="AH107" s="120">
        <f t="shared" si="505"/>
        <v>5076</v>
      </c>
      <c r="AI107" s="120">
        <f t="shared" si="506"/>
        <v>12022</v>
      </c>
      <c r="AJ107" s="120">
        <f t="shared" si="480"/>
        <v>5479</v>
      </c>
      <c r="AK107" s="120">
        <f t="shared" si="480"/>
        <v>90</v>
      </c>
      <c r="AL107" s="120">
        <f t="shared" si="480"/>
        <v>3081</v>
      </c>
      <c r="AM107" s="120">
        <f t="shared" si="480"/>
        <v>417</v>
      </c>
      <c r="AN107" s="120">
        <f t="shared" si="480"/>
        <v>60</v>
      </c>
      <c r="AO107" s="120">
        <f t="shared" si="480"/>
        <v>2248</v>
      </c>
      <c r="AP107" s="120">
        <f t="shared" si="480"/>
        <v>2522</v>
      </c>
      <c r="AQ107" s="120">
        <f t="shared" si="480"/>
        <v>42702</v>
      </c>
      <c r="AR107" s="120">
        <f t="shared" si="480"/>
        <v>2056</v>
      </c>
      <c r="AS107" s="120">
        <f t="shared" si="480"/>
        <v>21677</v>
      </c>
      <c r="AT107" s="120">
        <f t="shared" si="481"/>
        <v>66435</v>
      </c>
      <c r="AU107" s="120">
        <f t="shared" si="481"/>
        <v>14820</v>
      </c>
      <c r="AV107" s="120">
        <f t="shared" si="481"/>
        <v>10916</v>
      </c>
      <c r="AW107" s="120">
        <f t="shared" si="481"/>
        <v>10008</v>
      </c>
      <c r="AX107" s="120">
        <f t="shared" si="481"/>
        <v>7519</v>
      </c>
      <c r="AY107" s="120">
        <f t="shared" si="481"/>
        <v>58571</v>
      </c>
      <c r="AZ107" s="120">
        <f t="shared" si="481"/>
        <v>43964</v>
      </c>
      <c r="BA107" s="120">
        <f t="shared" si="481"/>
        <v>25573</v>
      </c>
      <c r="BB107" s="120">
        <f t="shared" si="481"/>
        <v>15103</v>
      </c>
      <c r="BC107" s="120">
        <f t="shared" si="481"/>
        <v>10299</v>
      </c>
      <c r="BD107" s="120">
        <f t="shared" si="481"/>
        <v>5866</v>
      </c>
      <c r="BE107" s="117">
        <f t="shared" si="481"/>
        <v>463</v>
      </c>
      <c r="BF107" s="117">
        <f t="shared" si="481"/>
        <v>135169</v>
      </c>
      <c r="BG107" s="117">
        <f t="shared" si="507"/>
        <v>292</v>
      </c>
      <c r="BH107" s="117">
        <f t="shared" si="508"/>
        <v>490</v>
      </c>
      <c r="BI107" s="117">
        <f t="shared" si="482"/>
        <v>6342</v>
      </c>
      <c r="BJ107" s="117">
        <f t="shared" si="482"/>
        <v>236120</v>
      </c>
      <c r="BK107" s="117">
        <f t="shared" si="509"/>
        <v>37</v>
      </c>
      <c r="BL107" s="117">
        <f t="shared" si="510"/>
        <v>67</v>
      </c>
      <c r="BM107" s="117">
        <f t="shared" si="483"/>
        <v>47</v>
      </c>
      <c r="BN107" s="117">
        <f t="shared" si="483"/>
        <v>883</v>
      </c>
      <c r="BO107" s="117">
        <f t="shared" si="483"/>
        <v>750</v>
      </c>
      <c r="BP107" s="117">
        <f t="shared" si="483"/>
        <v>50</v>
      </c>
      <c r="BQ107" s="117">
        <f t="shared" si="483"/>
        <v>1185</v>
      </c>
      <c r="BR107" s="117">
        <f t="shared" si="483"/>
        <v>8529125</v>
      </c>
      <c r="BS107" s="117">
        <f t="shared" si="511"/>
        <v>9659</v>
      </c>
      <c r="BT107" s="117">
        <f t="shared" si="512"/>
        <v>22572</v>
      </c>
      <c r="BU107" s="117">
        <f t="shared" si="484"/>
        <v>8854580</v>
      </c>
      <c r="BV107" s="117">
        <f t="shared" si="513"/>
        <v>11806</v>
      </c>
      <c r="BW107" s="117">
        <f t="shared" si="514"/>
        <v>27393</v>
      </c>
      <c r="BX107" s="117">
        <f t="shared" si="485"/>
        <v>579442</v>
      </c>
      <c r="BY107" s="117">
        <f t="shared" si="515"/>
        <v>11589</v>
      </c>
      <c r="BZ107" s="117">
        <f t="shared" si="516"/>
        <v>22799</v>
      </c>
      <c r="CA107" s="117">
        <f t="shared" si="486"/>
        <v>17667040</v>
      </c>
      <c r="CB107" s="117">
        <f t="shared" si="517"/>
        <v>14909</v>
      </c>
      <c r="CC107" s="121">
        <f t="shared" si="518"/>
        <v>33510</v>
      </c>
      <c r="CD107" s="121">
        <f t="shared" si="487"/>
        <v>0</v>
      </c>
      <c r="CE107" s="121">
        <f t="shared" si="487"/>
        <v>0</v>
      </c>
      <c r="CF107" s="117" t="str">
        <f t="shared" si="519"/>
        <v>-</v>
      </c>
      <c r="CG107" s="117" t="str">
        <f t="shared" si="520"/>
        <v>-</v>
      </c>
      <c r="CH107" s="121">
        <f t="shared" si="488"/>
        <v>0</v>
      </c>
      <c r="CI107" s="120">
        <f t="shared" si="521"/>
        <v>0</v>
      </c>
      <c r="CJ107" s="121">
        <f t="shared" si="489"/>
        <v>5</v>
      </c>
      <c r="CK107" s="157">
        <f t="shared" si="522"/>
        <v>2018</v>
      </c>
      <c r="CL107" s="158">
        <f t="shared" si="523"/>
        <v>43221</v>
      </c>
      <c r="CM107" s="159">
        <f t="shared" si="524"/>
        <v>31</v>
      </c>
      <c r="CN107" s="121">
        <f t="shared" si="490"/>
        <v>66900</v>
      </c>
      <c r="CO107" s="121">
        <f t="shared" si="490"/>
        <v>0</v>
      </c>
      <c r="CP107" s="121">
        <f t="shared" si="490"/>
        <v>2140800</v>
      </c>
      <c r="CQ107" s="121">
        <f t="shared" si="490"/>
        <v>5485800</v>
      </c>
      <c r="CR107" s="121">
        <f t="shared" si="490"/>
        <v>6168258</v>
      </c>
      <c r="CS107" s="121">
        <f t="shared" si="490"/>
        <v>6862422</v>
      </c>
      <c r="CT107" s="121">
        <f t="shared" si="490"/>
        <v>115646900</v>
      </c>
      <c r="CU107" s="121">
        <f t="shared" si="490"/>
        <v>147114841</v>
      </c>
      <c r="CV107" s="121">
        <f t="shared" si="490"/>
        <v>65002954</v>
      </c>
      <c r="CW107" s="121">
        <f t="shared" si="490"/>
        <v>226870</v>
      </c>
      <c r="CX107" s="121">
        <f t="shared" si="490"/>
        <v>424914</v>
      </c>
      <c r="CY107" s="121">
        <f t="shared" si="490"/>
        <v>19931076</v>
      </c>
      <c r="CZ107" s="121">
        <f t="shared" si="490"/>
        <v>20544750</v>
      </c>
      <c r="DA107" s="121">
        <f t="shared" si="490"/>
        <v>1139950</v>
      </c>
      <c r="DB107" s="121">
        <f t="shared" si="490"/>
        <v>39709350</v>
      </c>
      <c r="DC107" s="121">
        <f t="shared" si="490"/>
        <v>0</v>
      </c>
      <c r="DD107" s="160"/>
    </row>
    <row r="108" spans="1:108" x14ac:dyDescent="0.2">
      <c r="A108" s="118" t="str">
        <f t="shared" si="491"/>
        <v>2018-19JUNEY61</v>
      </c>
      <c r="B108" s="94" t="str">
        <f t="shared" si="492"/>
        <v>2018-19</v>
      </c>
      <c r="C108" s="35" t="s">
        <v>847</v>
      </c>
      <c r="D108" s="119" t="str">
        <f t="shared" ref="D108:E108" si="533">D107</f>
        <v>Y61</v>
      </c>
      <c r="E108" s="119" t="str">
        <f t="shared" si="533"/>
        <v>East of England</v>
      </c>
      <c r="F108" s="119" t="str">
        <f t="shared" si="473"/>
        <v>Y61</v>
      </c>
      <c r="H108" s="120">
        <f t="shared" si="474"/>
        <v>101259</v>
      </c>
      <c r="I108" s="120">
        <f t="shared" si="474"/>
        <v>65437</v>
      </c>
      <c r="J108" s="120">
        <f t="shared" si="474"/>
        <v>478603</v>
      </c>
      <c r="K108" s="117">
        <f t="shared" si="493"/>
        <v>7</v>
      </c>
      <c r="L108" s="120">
        <f t="shared" si="494"/>
        <v>1</v>
      </c>
      <c r="M108" s="120">
        <f t="shared" si="495"/>
        <v>46</v>
      </c>
      <c r="N108" s="120">
        <f t="shared" si="496"/>
        <v>104</v>
      </c>
      <c r="O108" s="120">
        <f t="shared" ref="O108:U119" si="534">SUMIFS(O$191:O$10135,$B$191:$B$10135,$B108,$C$191:$C$10135,$C108,$D$191:$D$10135,$D108)</f>
        <v>68166</v>
      </c>
      <c r="P108" s="120">
        <f t="shared" si="534"/>
        <v>6649</v>
      </c>
      <c r="Q108" s="120">
        <f t="shared" si="534"/>
        <v>4526</v>
      </c>
      <c r="R108" s="120">
        <f t="shared" si="534"/>
        <v>37122</v>
      </c>
      <c r="S108" s="120">
        <f t="shared" si="534"/>
        <v>12609</v>
      </c>
      <c r="T108" s="120">
        <f t="shared" si="534"/>
        <v>3882</v>
      </c>
      <c r="U108" s="120">
        <f t="shared" si="534"/>
        <v>3442972</v>
      </c>
      <c r="V108" s="120">
        <f t="shared" si="497"/>
        <v>518</v>
      </c>
      <c r="W108" s="120">
        <f t="shared" si="498"/>
        <v>939</v>
      </c>
      <c r="X108" s="120">
        <f t="shared" si="476"/>
        <v>3884189</v>
      </c>
      <c r="Y108" s="120">
        <f t="shared" si="499"/>
        <v>858</v>
      </c>
      <c r="Z108" s="120">
        <f t="shared" si="500"/>
        <v>1546</v>
      </c>
      <c r="AA108" s="120">
        <f t="shared" si="477"/>
        <v>58496609</v>
      </c>
      <c r="AB108" s="120">
        <f t="shared" si="501"/>
        <v>1576</v>
      </c>
      <c r="AC108" s="120">
        <f t="shared" si="502"/>
        <v>3187</v>
      </c>
      <c r="AD108" s="120">
        <f t="shared" si="478"/>
        <v>63709425</v>
      </c>
      <c r="AE108" s="120">
        <f t="shared" si="503"/>
        <v>5053</v>
      </c>
      <c r="AF108" s="120">
        <f t="shared" si="504"/>
        <v>12334</v>
      </c>
      <c r="AG108" s="120">
        <f t="shared" si="479"/>
        <v>23829887</v>
      </c>
      <c r="AH108" s="120">
        <f t="shared" si="505"/>
        <v>6139</v>
      </c>
      <c r="AI108" s="120">
        <f t="shared" si="506"/>
        <v>14587</v>
      </c>
      <c r="AJ108" s="120">
        <f t="shared" ref="AJ108:AS119" si="535">SUMIFS(AJ$191:AJ$10135,$B$191:$B$10135,$B108,$C$191:$C$10135,$C108,$D$191:$D$10135,$D108)</f>
        <v>5375</v>
      </c>
      <c r="AK108" s="120">
        <f t="shared" si="535"/>
        <v>89</v>
      </c>
      <c r="AL108" s="120">
        <f t="shared" si="535"/>
        <v>3177</v>
      </c>
      <c r="AM108" s="120">
        <f t="shared" si="535"/>
        <v>391</v>
      </c>
      <c r="AN108" s="120">
        <f t="shared" si="535"/>
        <v>66</v>
      </c>
      <c r="AO108" s="120">
        <f t="shared" si="535"/>
        <v>2043</v>
      </c>
      <c r="AP108" s="120">
        <f t="shared" si="535"/>
        <v>2325</v>
      </c>
      <c r="AQ108" s="120">
        <f t="shared" si="535"/>
        <v>40223</v>
      </c>
      <c r="AR108" s="120">
        <f t="shared" si="535"/>
        <v>1981</v>
      </c>
      <c r="AS108" s="120">
        <f t="shared" si="535"/>
        <v>20587</v>
      </c>
      <c r="AT108" s="120">
        <f t="shared" ref="AT108:BF119" si="536">SUMIFS(AT$191:AT$10135,$B$191:$B$10135,$B108,$C$191:$C$10135,$C108,$D$191:$D$10135,$D108)</f>
        <v>62791</v>
      </c>
      <c r="AU108" s="120">
        <f t="shared" si="536"/>
        <v>14692</v>
      </c>
      <c r="AV108" s="120">
        <f t="shared" si="536"/>
        <v>10922</v>
      </c>
      <c r="AW108" s="120">
        <f t="shared" si="536"/>
        <v>9943</v>
      </c>
      <c r="AX108" s="120">
        <f t="shared" si="536"/>
        <v>7572</v>
      </c>
      <c r="AY108" s="120">
        <f t="shared" si="536"/>
        <v>58380</v>
      </c>
      <c r="AZ108" s="120">
        <f t="shared" si="536"/>
        <v>43313</v>
      </c>
      <c r="BA108" s="120">
        <f t="shared" si="536"/>
        <v>24397</v>
      </c>
      <c r="BB108" s="120">
        <f t="shared" si="536"/>
        <v>13765</v>
      </c>
      <c r="BC108" s="120">
        <f t="shared" si="536"/>
        <v>7488</v>
      </c>
      <c r="BD108" s="120">
        <f t="shared" si="536"/>
        <v>4215</v>
      </c>
      <c r="BE108" s="117">
        <f t="shared" si="536"/>
        <v>413</v>
      </c>
      <c r="BF108" s="117">
        <f t="shared" si="536"/>
        <v>114916</v>
      </c>
      <c r="BG108" s="117">
        <f t="shared" si="507"/>
        <v>278</v>
      </c>
      <c r="BH108" s="117">
        <f t="shared" si="508"/>
        <v>476</v>
      </c>
      <c r="BI108" s="117">
        <f t="shared" si="482"/>
        <v>6335</v>
      </c>
      <c r="BJ108" s="117">
        <f t="shared" si="482"/>
        <v>243955</v>
      </c>
      <c r="BK108" s="117">
        <f t="shared" si="509"/>
        <v>39</v>
      </c>
      <c r="BL108" s="117">
        <f t="shared" si="510"/>
        <v>71</v>
      </c>
      <c r="BM108" s="117">
        <f t="shared" ref="BM108:BR119" si="537">SUMIFS(BM$191:BM$10135,$B$191:$B$10135,$B108,$C$191:$C$10135,$C108,$D$191:$D$10135,$D108)</f>
        <v>39</v>
      </c>
      <c r="BN108" s="117">
        <f t="shared" si="537"/>
        <v>775</v>
      </c>
      <c r="BO108" s="117">
        <f t="shared" si="537"/>
        <v>586</v>
      </c>
      <c r="BP108" s="117">
        <f t="shared" si="537"/>
        <v>55</v>
      </c>
      <c r="BQ108" s="117">
        <f t="shared" si="537"/>
        <v>1074</v>
      </c>
      <c r="BR108" s="117">
        <f t="shared" si="537"/>
        <v>7869070</v>
      </c>
      <c r="BS108" s="117">
        <f t="shared" si="511"/>
        <v>10154</v>
      </c>
      <c r="BT108" s="117">
        <f t="shared" si="512"/>
        <v>24480</v>
      </c>
      <c r="BU108" s="117">
        <f t="shared" si="484"/>
        <v>7207035</v>
      </c>
      <c r="BV108" s="117">
        <f t="shared" si="513"/>
        <v>12299</v>
      </c>
      <c r="BW108" s="117">
        <f t="shared" si="514"/>
        <v>28799</v>
      </c>
      <c r="BX108" s="117">
        <f t="shared" si="485"/>
        <v>774408</v>
      </c>
      <c r="BY108" s="117">
        <f t="shared" si="515"/>
        <v>14080</v>
      </c>
      <c r="BZ108" s="117">
        <f t="shared" si="516"/>
        <v>35228</v>
      </c>
      <c r="CA108" s="117">
        <f t="shared" si="486"/>
        <v>17013225</v>
      </c>
      <c r="CB108" s="117">
        <f t="shared" si="517"/>
        <v>15841</v>
      </c>
      <c r="CC108" s="121">
        <f t="shared" si="518"/>
        <v>35854</v>
      </c>
      <c r="CD108" s="121">
        <f t="shared" si="487"/>
        <v>0</v>
      </c>
      <c r="CE108" s="121">
        <f t="shared" si="487"/>
        <v>0</v>
      </c>
      <c r="CF108" s="117" t="str">
        <f t="shared" si="519"/>
        <v>-</v>
      </c>
      <c r="CG108" s="117" t="str">
        <f t="shared" si="520"/>
        <v>-</v>
      </c>
      <c r="CH108" s="121">
        <f t="shared" si="488"/>
        <v>0</v>
      </c>
      <c r="CI108" s="120">
        <f t="shared" si="521"/>
        <v>0</v>
      </c>
      <c r="CJ108" s="121">
        <f t="shared" si="489"/>
        <v>6</v>
      </c>
      <c r="CK108" s="157">
        <f t="shared" si="522"/>
        <v>2018</v>
      </c>
      <c r="CL108" s="158">
        <f t="shared" si="523"/>
        <v>43252</v>
      </c>
      <c r="CM108" s="159">
        <f t="shared" si="524"/>
        <v>30</v>
      </c>
      <c r="CN108" s="121">
        <f t="shared" ref="CN108:DC119" si="538">SUMIFS(CN$191:CN$10135,$B$191:$B$10135,$B108,$C$191:$C$10135,$C108,$D$191:$D$10135,$D108)</f>
        <v>65437</v>
      </c>
      <c r="CO108" s="121">
        <f t="shared" si="538"/>
        <v>0</v>
      </c>
      <c r="CP108" s="121">
        <f t="shared" si="538"/>
        <v>3010102</v>
      </c>
      <c r="CQ108" s="121">
        <f t="shared" si="538"/>
        <v>6805448</v>
      </c>
      <c r="CR108" s="121">
        <f t="shared" si="538"/>
        <v>6243411</v>
      </c>
      <c r="CS108" s="121">
        <f t="shared" si="538"/>
        <v>6997196</v>
      </c>
      <c r="CT108" s="121">
        <f t="shared" si="538"/>
        <v>118307814</v>
      </c>
      <c r="CU108" s="121">
        <f t="shared" si="538"/>
        <v>155519406</v>
      </c>
      <c r="CV108" s="121">
        <f t="shared" si="538"/>
        <v>56626734</v>
      </c>
      <c r="CW108" s="121">
        <f t="shared" si="538"/>
        <v>196588</v>
      </c>
      <c r="CX108" s="121">
        <f t="shared" si="538"/>
        <v>449785</v>
      </c>
      <c r="CY108" s="121">
        <f t="shared" si="538"/>
        <v>18972000</v>
      </c>
      <c r="CZ108" s="121">
        <f t="shared" si="538"/>
        <v>16876214</v>
      </c>
      <c r="DA108" s="121">
        <f t="shared" si="538"/>
        <v>1937540</v>
      </c>
      <c r="DB108" s="121">
        <f t="shared" si="538"/>
        <v>38507196</v>
      </c>
      <c r="DC108" s="121">
        <f t="shared" si="538"/>
        <v>0</v>
      </c>
      <c r="DD108" s="160"/>
    </row>
    <row r="109" spans="1:108" x14ac:dyDescent="0.2">
      <c r="A109" s="118" t="str">
        <f t="shared" si="491"/>
        <v>2018-19JULYY61</v>
      </c>
      <c r="B109" s="94" t="str">
        <f t="shared" si="492"/>
        <v>2018-19</v>
      </c>
      <c r="C109" s="35" t="s">
        <v>850</v>
      </c>
      <c r="D109" s="119" t="str">
        <f t="shared" ref="D109:E109" si="539">D108</f>
        <v>Y61</v>
      </c>
      <c r="E109" s="119" t="str">
        <f t="shared" si="539"/>
        <v>East of England</v>
      </c>
      <c r="F109" s="119" t="str">
        <f t="shared" si="473"/>
        <v>Y61</v>
      </c>
      <c r="H109" s="120">
        <f t="shared" si="474"/>
        <v>111356</v>
      </c>
      <c r="I109" s="120">
        <f t="shared" si="474"/>
        <v>72007</v>
      </c>
      <c r="J109" s="120">
        <f t="shared" si="474"/>
        <v>759587</v>
      </c>
      <c r="K109" s="117">
        <f t="shared" si="493"/>
        <v>11</v>
      </c>
      <c r="L109" s="120">
        <f t="shared" si="494"/>
        <v>1</v>
      </c>
      <c r="M109" s="120">
        <f t="shared" si="495"/>
        <v>66</v>
      </c>
      <c r="N109" s="120">
        <f t="shared" si="496"/>
        <v>134</v>
      </c>
      <c r="O109" s="120">
        <f t="shared" si="534"/>
        <v>72806</v>
      </c>
      <c r="P109" s="120">
        <f t="shared" si="534"/>
        <v>7034</v>
      </c>
      <c r="Q109" s="120">
        <f t="shared" si="534"/>
        <v>4761</v>
      </c>
      <c r="R109" s="120">
        <f t="shared" si="534"/>
        <v>40202</v>
      </c>
      <c r="S109" s="120">
        <f t="shared" si="534"/>
        <v>13443</v>
      </c>
      <c r="T109" s="120">
        <f t="shared" si="534"/>
        <v>2568</v>
      </c>
      <c r="U109" s="120">
        <f t="shared" si="534"/>
        <v>3601475</v>
      </c>
      <c r="V109" s="120">
        <f t="shared" si="497"/>
        <v>512</v>
      </c>
      <c r="W109" s="120">
        <f t="shared" si="498"/>
        <v>930</v>
      </c>
      <c r="X109" s="120">
        <f t="shared" si="476"/>
        <v>3833986</v>
      </c>
      <c r="Y109" s="120">
        <f t="shared" si="499"/>
        <v>805</v>
      </c>
      <c r="Z109" s="120">
        <f t="shared" si="500"/>
        <v>1461</v>
      </c>
      <c r="AA109" s="120">
        <f t="shared" si="477"/>
        <v>62533350</v>
      </c>
      <c r="AB109" s="120">
        <f t="shared" si="501"/>
        <v>1555</v>
      </c>
      <c r="AC109" s="120">
        <f t="shared" si="502"/>
        <v>3207</v>
      </c>
      <c r="AD109" s="120">
        <f t="shared" si="478"/>
        <v>71747445</v>
      </c>
      <c r="AE109" s="120">
        <f t="shared" si="503"/>
        <v>5337</v>
      </c>
      <c r="AF109" s="120">
        <f t="shared" si="504"/>
        <v>12934</v>
      </c>
      <c r="AG109" s="120">
        <f t="shared" si="479"/>
        <v>16134616</v>
      </c>
      <c r="AH109" s="120">
        <f t="shared" si="505"/>
        <v>6283</v>
      </c>
      <c r="AI109" s="120">
        <f t="shared" si="506"/>
        <v>14904</v>
      </c>
      <c r="AJ109" s="120">
        <f t="shared" si="535"/>
        <v>5561</v>
      </c>
      <c r="AK109" s="120">
        <f t="shared" si="535"/>
        <v>89</v>
      </c>
      <c r="AL109" s="120">
        <f t="shared" si="535"/>
        <v>3589</v>
      </c>
      <c r="AM109" s="120">
        <f t="shared" si="535"/>
        <v>505</v>
      </c>
      <c r="AN109" s="120">
        <f t="shared" si="535"/>
        <v>72</v>
      </c>
      <c r="AO109" s="120">
        <f t="shared" si="535"/>
        <v>1811</v>
      </c>
      <c r="AP109" s="120">
        <f t="shared" si="535"/>
        <v>2411</v>
      </c>
      <c r="AQ109" s="120">
        <f t="shared" si="535"/>
        <v>42432</v>
      </c>
      <c r="AR109" s="120">
        <f t="shared" si="535"/>
        <v>2051</v>
      </c>
      <c r="AS109" s="120">
        <f t="shared" si="535"/>
        <v>22762</v>
      </c>
      <c r="AT109" s="120">
        <f t="shared" si="536"/>
        <v>67245</v>
      </c>
      <c r="AU109" s="120">
        <f t="shared" si="536"/>
        <v>15340</v>
      </c>
      <c r="AV109" s="120">
        <f t="shared" si="536"/>
        <v>11371</v>
      </c>
      <c r="AW109" s="120">
        <f t="shared" si="536"/>
        <v>10352</v>
      </c>
      <c r="AX109" s="120">
        <f t="shared" si="536"/>
        <v>7881</v>
      </c>
      <c r="AY109" s="120">
        <f t="shared" si="536"/>
        <v>62831</v>
      </c>
      <c r="AZ109" s="120">
        <f t="shared" si="536"/>
        <v>46271</v>
      </c>
      <c r="BA109" s="120">
        <f t="shared" si="536"/>
        <v>25576</v>
      </c>
      <c r="BB109" s="120">
        <f t="shared" si="536"/>
        <v>14564</v>
      </c>
      <c r="BC109" s="120">
        <f t="shared" si="536"/>
        <v>4799</v>
      </c>
      <c r="BD109" s="120">
        <f t="shared" si="536"/>
        <v>2788</v>
      </c>
      <c r="BE109" s="117">
        <f t="shared" si="536"/>
        <v>469</v>
      </c>
      <c r="BF109" s="117">
        <f t="shared" si="536"/>
        <v>138202</v>
      </c>
      <c r="BG109" s="117">
        <f t="shared" si="507"/>
        <v>295</v>
      </c>
      <c r="BH109" s="117">
        <f t="shared" si="508"/>
        <v>502</v>
      </c>
      <c r="BI109" s="117">
        <f t="shared" si="482"/>
        <v>6691</v>
      </c>
      <c r="BJ109" s="117">
        <f t="shared" si="482"/>
        <v>277207</v>
      </c>
      <c r="BK109" s="117">
        <f t="shared" si="509"/>
        <v>41</v>
      </c>
      <c r="BL109" s="117">
        <f t="shared" si="510"/>
        <v>78</v>
      </c>
      <c r="BM109" s="117">
        <f t="shared" si="537"/>
        <v>26</v>
      </c>
      <c r="BN109" s="117">
        <f t="shared" si="537"/>
        <v>732</v>
      </c>
      <c r="BO109" s="117">
        <f t="shared" si="537"/>
        <v>590</v>
      </c>
      <c r="BP109" s="117">
        <f t="shared" si="537"/>
        <v>44</v>
      </c>
      <c r="BQ109" s="117">
        <f t="shared" si="537"/>
        <v>1179</v>
      </c>
      <c r="BR109" s="117">
        <f t="shared" si="537"/>
        <v>7235446</v>
      </c>
      <c r="BS109" s="117">
        <f t="shared" si="511"/>
        <v>9884</v>
      </c>
      <c r="BT109" s="117">
        <f t="shared" si="512"/>
        <v>22449</v>
      </c>
      <c r="BU109" s="117">
        <f t="shared" si="484"/>
        <v>6323532</v>
      </c>
      <c r="BV109" s="117">
        <f t="shared" si="513"/>
        <v>10718</v>
      </c>
      <c r="BW109" s="117">
        <f t="shared" si="514"/>
        <v>24397</v>
      </c>
      <c r="BX109" s="117">
        <f t="shared" si="485"/>
        <v>541317</v>
      </c>
      <c r="BY109" s="117">
        <f t="shared" si="515"/>
        <v>12303</v>
      </c>
      <c r="BZ109" s="117">
        <f t="shared" si="516"/>
        <v>32974</v>
      </c>
      <c r="CA109" s="117">
        <f t="shared" si="486"/>
        <v>17593530</v>
      </c>
      <c r="CB109" s="117">
        <f t="shared" si="517"/>
        <v>14922</v>
      </c>
      <c r="CC109" s="121">
        <f t="shared" si="518"/>
        <v>34367</v>
      </c>
      <c r="CD109" s="121">
        <f t="shared" si="487"/>
        <v>0</v>
      </c>
      <c r="CE109" s="121">
        <f t="shared" si="487"/>
        <v>0</v>
      </c>
      <c r="CF109" s="117" t="str">
        <f t="shared" si="519"/>
        <v>-</v>
      </c>
      <c r="CG109" s="117" t="str">
        <f t="shared" si="520"/>
        <v>-</v>
      </c>
      <c r="CH109" s="121">
        <f t="shared" si="488"/>
        <v>0</v>
      </c>
      <c r="CI109" s="120">
        <f t="shared" si="521"/>
        <v>0</v>
      </c>
      <c r="CJ109" s="121">
        <f t="shared" si="489"/>
        <v>7</v>
      </c>
      <c r="CK109" s="157">
        <f t="shared" si="522"/>
        <v>2018</v>
      </c>
      <c r="CL109" s="158">
        <f t="shared" si="523"/>
        <v>43282</v>
      </c>
      <c r="CM109" s="159">
        <f t="shared" si="524"/>
        <v>31</v>
      </c>
      <c r="CN109" s="121">
        <f t="shared" si="538"/>
        <v>72007</v>
      </c>
      <c r="CO109" s="121">
        <f t="shared" si="538"/>
        <v>0</v>
      </c>
      <c r="CP109" s="121">
        <f t="shared" si="538"/>
        <v>4752462</v>
      </c>
      <c r="CQ109" s="121">
        <f t="shared" si="538"/>
        <v>9648938</v>
      </c>
      <c r="CR109" s="121">
        <f t="shared" si="538"/>
        <v>6541620</v>
      </c>
      <c r="CS109" s="121">
        <f t="shared" si="538"/>
        <v>6955821</v>
      </c>
      <c r="CT109" s="121">
        <f t="shared" si="538"/>
        <v>128927814</v>
      </c>
      <c r="CU109" s="121">
        <f t="shared" si="538"/>
        <v>173871762</v>
      </c>
      <c r="CV109" s="121">
        <f t="shared" si="538"/>
        <v>38273472</v>
      </c>
      <c r="CW109" s="121">
        <f t="shared" si="538"/>
        <v>235438</v>
      </c>
      <c r="CX109" s="121">
        <f t="shared" si="538"/>
        <v>521898</v>
      </c>
      <c r="CY109" s="121">
        <f t="shared" si="538"/>
        <v>16432668</v>
      </c>
      <c r="CZ109" s="121">
        <f t="shared" si="538"/>
        <v>14394230</v>
      </c>
      <c r="DA109" s="121">
        <f t="shared" si="538"/>
        <v>1450856</v>
      </c>
      <c r="DB109" s="121">
        <f t="shared" si="538"/>
        <v>40518693</v>
      </c>
      <c r="DC109" s="121">
        <f t="shared" si="538"/>
        <v>0</v>
      </c>
      <c r="DD109" s="160"/>
    </row>
    <row r="110" spans="1:108" x14ac:dyDescent="0.2">
      <c r="A110" s="118" t="str">
        <f t="shared" si="491"/>
        <v>2018-19AUGUSTY61</v>
      </c>
      <c r="B110" s="94" t="str">
        <f t="shared" si="492"/>
        <v>2018-19</v>
      </c>
      <c r="C110" s="35" t="s">
        <v>655</v>
      </c>
      <c r="D110" s="119" t="str">
        <f t="shared" ref="D110:E110" si="540">D109</f>
        <v>Y61</v>
      </c>
      <c r="E110" s="119" t="str">
        <f t="shared" si="540"/>
        <v>East of England</v>
      </c>
      <c r="F110" s="119" t="str">
        <f t="shared" si="473"/>
        <v>Y61</v>
      </c>
      <c r="H110" s="120">
        <f t="shared" si="474"/>
        <v>102741</v>
      </c>
      <c r="I110" s="120">
        <f t="shared" si="474"/>
        <v>66359</v>
      </c>
      <c r="J110" s="120">
        <f t="shared" si="474"/>
        <v>366083</v>
      </c>
      <c r="K110" s="117">
        <f t="shared" si="493"/>
        <v>6</v>
      </c>
      <c r="L110" s="120">
        <f t="shared" si="494"/>
        <v>1</v>
      </c>
      <c r="M110" s="120">
        <f t="shared" si="495"/>
        <v>30</v>
      </c>
      <c r="N110" s="120">
        <f t="shared" si="496"/>
        <v>93</v>
      </c>
      <c r="O110" s="120">
        <f t="shared" si="534"/>
        <v>69698</v>
      </c>
      <c r="P110" s="120">
        <f t="shared" si="534"/>
        <v>6474</v>
      </c>
      <c r="Q110" s="120">
        <f t="shared" si="534"/>
        <v>4324</v>
      </c>
      <c r="R110" s="120">
        <f t="shared" si="534"/>
        <v>38705</v>
      </c>
      <c r="S110" s="120">
        <f t="shared" si="534"/>
        <v>13081</v>
      </c>
      <c r="T110" s="120">
        <f t="shared" si="534"/>
        <v>2389</v>
      </c>
      <c r="U110" s="120">
        <f t="shared" si="534"/>
        <v>3137125</v>
      </c>
      <c r="V110" s="120">
        <f t="shared" si="497"/>
        <v>485</v>
      </c>
      <c r="W110" s="120">
        <f t="shared" si="498"/>
        <v>892</v>
      </c>
      <c r="X110" s="120">
        <f t="shared" si="476"/>
        <v>3413957</v>
      </c>
      <c r="Y110" s="120">
        <f t="shared" si="499"/>
        <v>790</v>
      </c>
      <c r="Z110" s="120">
        <f t="shared" si="500"/>
        <v>1453</v>
      </c>
      <c r="AA110" s="120">
        <f t="shared" si="477"/>
        <v>57882976</v>
      </c>
      <c r="AB110" s="120">
        <f t="shared" si="501"/>
        <v>1495</v>
      </c>
      <c r="AC110" s="120">
        <f t="shared" si="502"/>
        <v>3125</v>
      </c>
      <c r="AD110" s="120">
        <f t="shared" si="478"/>
        <v>60332016</v>
      </c>
      <c r="AE110" s="120">
        <f t="shared" si="503"/>
        <v>4612</v>
      </c>
      <c r="AF110" s="120">
        <f t="shared" si="504"/>
        <v>11065</v>
      </c>
      <c r="AG110" s="120">
        <f t="shared" si="479"/>
        <v>12491112</v>
      </c>
      <c r="AH110" s="120">
        <f t="shared" si="505"/>
        <v>5229</v>
      </c>
      <c r="AI110" s="120">
        <f t="shared" si="506"/>
        <v>13001</v>
      </c>
      <c r="AJ110" s="120">
        <f t="shared" si="535"/>
        <v>4843</v>
      </c>
      <c r="AK110" s="120">
        <f t="shared" si="535"/>
        <v>98</v>
      </c>
      <c r="AL110" s="120">
        <f t="shared" si="535"/>
        <v>3154</v>
      </c>
      <c r="AM110" s="120">
        <f t="shared" si="535"/>
        <v>601</v>
      </c>
      <c r="AN110" s="120">
        <f t="shared" si="535"/>
        <v>45</v>
      </c>
      <c r="AO110" s="120">
        <f t="shared" si="535"/>
        <v>1546</v>
      </c>
      <c r="AP110" s="120">
        <f t="shared" si="535"/>
        <v>2377</v>
      </c>
      <c r="AQ110" s="120">
        <f t="shared" si="535"/>
        <v>41209</v>
      </c>
      <c r="AR110" s="120">
        <f t="shared" si="535"/>
        <v>2036</v>
      </c>
      <c r="AS110" s="120">
        <f t="shared" si="535"/>
        <v>21610</v>
      </c>
      <c r="AT110" s="120">
        <f t="shared" si="536"/>
        <v>64855</v>
      </c>
      <c r="AU110" s="120">
        <f t="shared" si="536"/>
        <v>15073</v>
      </c>
      <c r="AV110" s="120">
        <f t="shared" si="536"/>
        <v>10910</v>
      </c>
      <c r="AW110" s="120">
        <f t="shared" si="536"/>
        <v>10037</v>
      </c>
      <c r="AX110" s="120">
        <f t="shared" si="536"/>
        <v>7426</v>
      </c>
      <c r="AY110" s="120">
        <f t="shared" si="536"/>
        <v>60328</v>
      </c>
      <c r="AZ110" s="120">
        <f t="shared" si="536"/>
        <v>44449</v>
      </c>
      <c r="BA110" s="120">
        <f t="shared" si="536"/>
        <v>24780</v>
      </c>
      <c r="BB110" s="120">
        <f t="shared" si="536"/>
        <v>14170</v>
      </c>
      <c r="BC110" s="120">
        <f t="shared" si="536"/>
        <v>4314</v>
      </c>
      <c r="BD110" s="120">
        <f t="shared" si="536"/>
        <v>2566</v>
      </c>
      <c r="BE110" s="117">
        <f t="shared" si="536"/>
        <v>422</v>
      </c>
      <c r="BF110" s="117">
        <f t="shared" si="536"/>
        <v>119582</v>
      </c>
      <c r="BG110" s="117">
        <f t="shared" si="507"/>
        <v>283</v>
      </c>
      <c r="BH110" s="117">
        <f t="shared" si="508"/>
        <v>461</v>
      </c>
      <c r="BI110" s="117">
        <f t="shared" si="482"/>
        <v>6142</v>
      </c>
      <c r="BJ110" s="117">
        <f t="shared" si="482"/>
        <v>220853</v>
      </c>
      <c r="BK110" s="117">
        <f t="shared" si="509"/>
        <v>36</v>
      </c>
      <c r="BL110" s="117">
        <f t="shared" si="510"/>
        <v>63</v>
      </c>
      <c r="BM110" s="117">
        <f t="shared" si="537"/>
        <v>29</v>
      </c>
      <c r="BN110" s="117">
        <f t="shared" si="537"/>
        <v>800</v>
      </c>
      <c r="BO110" s="117">
        <f t="shared" si="537"/>
        <v>642</v>
      </c>
      <c r="BP110" s="117">
        <f t="shared" si="537"/>
        <v>42</v>
      </c>
      <c r="BQ110" s="117">
        <f t="shared" si="537"/>
        <v>1151</v>
      </c>
      <c r="BR110" s="117">
        <f t="shared" si="537"/>
        <v>6915414</v>
      </c>
      <c r="BS110" s="117">
        <f t="shared" si="511"/>
        <v>8644</v>
      </c>
      <c r="BT110" s="117">
        <f t="shared" si="512"/>
        <v>20588</v>
      </c>
      <c r="BU110" s="117">
        <f t="shared" si="484"/>
        <v>5923670</v>
      </c>
      <c r="BV110" s="117">
        <f t="shared" si="513"/>
        <v>9227</v>
      </c>
      <c r="BW110" s="117">
        <f t="shared" si="514"/>
        <v>20563</v>
      </c>
      <c r="BX110" s="117">
        <f t="shared" si="485"/>
        <v>609166</v>
      </c>
      <c r="BY110" s="117">
        <f t="shared" si="515"/>
        <v>14504</v>
      </c>
      <c r="BZ110" s="117">
        <f t="shared" si="516"/>
        <v>26920</v>
      </c>
      <c r="CA110" s="117">
        <f t="shared" si="486"/>
        <v>15134523</v>
      </c>
      <c r="CB110" s="117">
        <f t="shared" si="517"/>
        <v>13149</v>
      </c>
      <c r="CC110" s="121">
        <f t="shared" si="518"/>
        <v>30734</v>
      </c>
      <c r="CD110" s="121">
        <f t="shared" si="487"/>
        <v>0</v>
      </c>
      <c r="CE110" s="121">
        <f t="shared" si="487"/>
        <v>0</v>
      </c>
      <c r="CF110" s="117" t="str">
        <f t="shared" si="519"/>
        <v>-</v>
      </c>
      <c r="CG110" s="117" t="str">
        <f t="shared" si="520"/>
        <v>-</v>
      </c>
      <c r="CH110" s="121">
        <f t="shared" si="488"/>
        <v>0</v>
      </c>
      <c r="CI110" s="120">
        <f t="shared" si="521"/>
        <v>0</v>
      </c>
      <c r="CJ110" s="121">
        <f t="shared" si="489"/>
        <v>8</v>
      </c>
      <c r="CK110" s="157">
        <f t="shared" si="522"/>
        <v>2018</v>
      </c>
      <c r="CL110" s="158">
        <f t="shared" si="523"/>
        <v>43313</v>
      </c>
      <c r="CM110" s="159">
        <f t="shared" si="524"/>
        <v>31</v>
      </c>
      <c r="CN110" s="121">
        <f t="shared" si="538"/>
        <v>66359</v>
      </c>
      <c r="CO110" s="121">
        <f t="shared" si="538"/>
        <v>0</v>
      </c>
      <c r="CP110" s="121">
        <f t="shared" si="538"/>
        <v>1990770</v>
      </c>
      <c r="CQ110" s="121">
        <f t="shared" si="538"/>
        <v>6171387</v>
      </c>
      <c r="CR110" s="121">
        <f t="shared" si="538"/>
        <v>5774808</v>
      </c>
      <c r="CS110" s="121">
        <f t="shared" si="538"/>
        <v>6282772</v>
      </c>
      <c r="CT110" s="121">
        <f t="shared" si="538"/>
        <v>120953125</v>
      </c>
      <c r="CU110" s="121">
        <f t="shared" si="538"/>
        <v>144741265</v>
      </c>
      <c r="CV110" s="121">
        <f t="shared" si="538"/>
        <v>31059389</v>
      </c>
      <c r="CW110" s="121">
        <f t="shared" si="538"/>
        <v>194542</v>
      </c>
      <c r="CX110" s="121">
        <f t="shared" si="538"/>
        <v>386946</v>
      </c>
      <c r="CY110" s="121">
        <f t="shared" si="538"/>
        <v>16470400</v>
      </c>
      <c r="CZ110" s="121">
        <f t="shared" si="538"/>
        <v>13201446</v>
      </c>
      <c r="DA110" s="121">
        <f t="shared" si="538"/>
        <v>1130640</v>
      </c>
      <c r="DB110" s="121">
        <f t="shared" si="538"/>
        <v>35374834</v>
      </c>
      <c r="DC110" s="121">
        <f t="shared" si="538"/>
        <v>0</v>
      </c>
      <c r="DD110" s="160"/>
    </row>
    <row r="111" spans="1:108" x14ac:dyDescent="0.2">
      <c r="A111" s="118" t="str">
        <f t="shared" si="491"/>
        <v>2018-19SEPTEMBERY61</v>
      </c>
      <c r="B111" s="94" t="str">
        <f t="shared" si="492"/>
        <v>2018-19</v>
      </c>
      <c r="C111" s="35" t="s">
        <v>679</v>
      </c>
      <c r="D111" s="119" t="str">
        <f t="shared" ref="D111:E111" si="541">D110</f>
        <v>Y61</v>
      </c>
      <c r="E111" s="119" t="str">
        <f t="shared" si="541"/>
        <v>East of England</v>
      </c>
      <c r="F111" s="119" t="str">
        <f t="shared" si="473"/>
        <v>Y61</v>
      </c>
      <c r="H111" s="120">
        <f t="shared" si="474"/>
        <v>101337</v>
      </c>
      <c r="I111" s="120">
        <f t="shared" si="474"/>
        <v>65334</v>
      </c>
      <c r="J111" s="120">
        <f t="shared" si="474"/>
        <v>629620</v>
      </c>
      <c r="K111" s="117">
        <f t="shared" si="493"/>
        <v>10</v>
      </c>
      <c r="L111" s="120">
        <f t="shared" si="494"/>
        <v>1</v>
      </c>
      <c r="M111" s="120">
        <f t="shared" si="495"/>
        <v>59</v>
      </c>
      <c r="N111" s="120">
        <f t="shared" si="496"/>
        <v>123</v>
      </c>
      <c r="O111" s="120">
        <f t="shared" si="534"/>
        <v>66832</v>
      </c>
      <c r="P111" s="120">
        <f t="shared" si="534"/>
        <v>6255</v>
      </c>
      <c r="Q111" s="120">
        <f t="shared" si="534"/>
        <v>4240</v>
      </c>
      <c r="R111" s="120">
        <f t="shared" si="534"/>
        <v>37759</v>
      </c>
      <c r="S111" s="120">
        <f t="shared" si="534"/>
        <v>12320</v>
      </c>
      <c r="T111" s="120">
        <f t="shared" si="534"/>
        <v>2242</v>
      </c>
      <c r="U111" s="120">
        <f t="shared" si="534"/>
        <v>2987260</v>
      </c>
      <c r="V111" s="120">
        <f t="shared" si="497"/>
        <v>478</v>
      </c>
      <c r="W111" s="120">
        <f t="shared" si="498"/>
        <v>861</v>
      </c>
      <c r="X111" s="120">
        <f t="shared" si="476"/>
        <v>3243826</v>
      </c>
      <c r="Y111" s="120">
        <f t="shared" si="499"/>
        <v>765</v>
      </c>
      <c r="Z111" s="120">
        <f t="shared" si="500"/>
        <v>1384</v>
      </c>
      <c r="AA111" s="120">
        <f t="shared" si="477"/>
        <v>58208530</v>
      </c>
      <c r="AB111" s="120">
        <f t="shared" si="501"/>
        <v>1542</v>
      </c>
      <c r="AC111" s="120">
        <f t="shared" si="502"/>
        <v>3168</v>
      </c>
      <c r="AD111" s="120">
        <f t="shared" si="478"/>
        <v>63916400</v>
      </c>
      <c r="AE111" s="120">
        <f t="shared" si="503"/>
        <v>5188</v>
      </c>
      <c r="AF111" s="120">
        <f t="shared" si="504"/>
        <v>12640</v>
      </c>
      <c r="AG111" s="120">
        <f t="shared" si="479"/>
        <v>13264877</v>
      </c>
      <c r="AH111" s="120">
        <f t="shared" si="505"/>
        <v>5917</v>
      </c>
      <c r="AI111" s="120">
        <f t="shared" si="506"/>
        <v>14858</v>
      </c>
      <c r="AJ111" s="120">
        <f t="shared" si="535"/>
        <v>4384</v>
      </c>
      <c r="AK111" s="120">
        <f t="shared" si="535"/>
        <v>99</v>
      </c>
      <c r="AL111" s="120">
        <f t="shared" si="535"/>
        <v>2912</v>
      </c>
      <c r="AM111" s="120">
        <f t="shared" si="535"/>
        <v>495</v>
      </c>
      <c r="AN111" s="120">
        <f t="shared" si="535"/>
        <v>47</v>
      </c>
      <c r="AO111" s="120">
        <f t="shared" si="535"/>
        <v>1326</v>
      </c>
      <c r="AP111" s="120">
        <f t="shared" si="535"/>
        <v>2114</v>
      </c>
      <c r="AQ111" s="120">
        <f t="shared" si="535"/>
        <v>39540</v>
      </c>
      <c r="AR111" s="120">
        <f t="shared" si="535"/>
        <v>1988</v>
      </c>
      <c r="AS111" s="120">
        <f t="shared" si="535"/>
        <v>20920</v>
      </c>
      <c r="AT111" s="120">
        <f t="shared" si="536"/>
        <v>62448</v>
      </c>
      <c r="AU111" s="120">
        <f t="shared" si="536"/>
        <v>14595</v>
      </c>
      <c r="AV111" s="120">
        <f t="shared" si="536"/>
        <v>10513</v>
      </c>
      <c r="AW111" s="120">
        <f t="shared" si="536"/>
        <v>9876</v>
      </c>
      <c r="AX111" s="120">
        <f t="shared" si="536"/>
        <v>7285</v>
      </c>
      <c r="AY111" s="120">
        <f t="shared" si="536"/>
        <v>59143</v>
      </c>
      <c r="AZ111" s="120">
        <f t="shared" si="536"/>
        <v>43433</v>
      </c>
      <c r="BA111" s="120">
        <f t="shared" si="536"/>
        <v>23615</v>
      </c>
      <c r="BB111" s="120">
        <f t="shared" si="536"/>
        <v>13402</v>
      </c>
      <c r="BC111" s="120">
        <f t="shared" si="536"/>
        <v>3981</v>
      </c>
      <c r="BD111" s="120">
        <f t="shared" si="536"/>
        <v>2420</v>
      </c>
      <c r="BE111" s="117">
        <f t="shared" si="536"/>
        <v>445</v>
      </c>
      <c r="BF111" s="117">
        <f t="shared" si="536"/>
        <v>123963</v>
      </c>
      <c r="BG111" s="117">
        <f t="shared" si="507"/>
        <v>279</v>
      </c>
      <c r="BH111" s="117">
        <f t="shared" si="508"/>
        <v>465</v>
      </c>
      <c r="BI111" s="117">
        <f t="shared" si="482"/>
        <v>5955</v>
      </c>
      <c r="BJ111" s="117">
        <f t="shared" si="482"/>
        <v>241274</v>
      </c>
      <c r="BK111" s="117">
        <f t="shared" si="509"/>
        <v>41</v>
      </c>
      <c r="BL111" s="117">
        <f t="shared" si="510"/>
        <v>76</v>
      </c>
      <c r="BM111" s="117">
        <f t="shared" si="537"/>
        <v>37</v>
      </c>
      <c r="BN111" s="117">
        <f t="shared" si="537"/>
        <v>813</v>
      </c>
      <c r="BO111" s="117">
        <f t="shared" si="537"/>
        <v>611</v>
      </c>
      <c r="BP111" s="117">
        <f t="shared" si="537"/>
        <v>52</v>
      </c>
      <c r="BQ111" s="117">
        <f t="shared" si="537"/>
        <v>985</v>
      </c>
      <c r="BR111" s="117">
        <f t="shared" si="537"/>
        <v>7812121</v>
      </c>
      <c r="BS111" s="117">
        <f t="shared" si="511"/>
        <v>9609</v>
      </c>
      <c r="BT111" s="117">
        <f t="shared" si="512"/>
        <v>20987</v>
      </c>
      <c r="BU111" s="117">
        <f t="shared" si="484"/>
        <v>6485216</v>
      </c>
      <c r="BV111" s="117">
        <f t="shared" si="513"/>
        <v>10614</v>
      </c>
      <c r="BW111" s="117">
        <f t="shared" si="514"/>
        <v>24069</v>
      </c>
      <c r="BX111" s="117">
        <f t="shared" si="485"/>
        <v>753029</v>
      </c>
      <c r="BY111" s="117">
        <f t="shared" si="515"/>
        <v>14481</v>
      </c>
      <c r="BZ111" s="117">
        <f t="shared" si="516"/>
        <v>31323</v>
      </c>
      <c r="CA111" s="117">
        <f t="shared" si="486"/>
        <v>13432721</v>
      </c>
      <c r="CB111" s="117">
        <f t="shared" si="517"/>
        <v>13637</v>
      </c>
      <c r="CC111" s="121">
        <f t="shared" si="518"/>
        <v>30272</v>
      </c>
      <c r="CD111" s="121">
        <f t="shared" si="487"/>
        <v>0</v>
      </c>
      <c r="CE111" s="121">
        <f t="shared" si="487"/>
        <v>0</v>
      </c>
      <c r="CF111" s="117" t="str">
        <f t="shared" si="519"/>
        <v>-</v>
      </c>
      <c r="CG111" s="117" t="str">
        <f t="shared" si="520"/>
        <v>-</v>
      </c>
      <c r="CH111" s="121">
        <f t="shared" si="488"/>
        <v>0</v>
      </c>
      <c r="CI111" s="120">
        <f t="shared" si="521"/>
        <v>0</v>
      </c>
      <c r="CJ111" s="121">
        <f t="shared" si="489"/>
        <v>9</v>
      </c>
      <c r="CK111" s="157">
        <f t="shared" si="522"/>
        <v>2018</v>
      </c>
      <c r="CL111" s="158">
        <f t="shared" si="523"/>
        <v>43344</v>
      </c>
      <c r="CM111" s="159">
        <f t="shared" si="524"/>
        <v>30</v>
      </c>
      <c r="CN111" s="121">
        <f t="shared" si="538"/>
        <v>65334</v>
      </c>
      <c r="CO111" s="121">
        <f t="shared" si="538"/>
        <v>0</v>
      </c>
      <c r="CP111" s="121">
        <f t="shared" si="538"/>
        <v>3854706</v>
      </c>
      <c r="CQ111" s="121">
        <f t="shared" si="538"/>
        <v>8036082</v>
      </c>
      <c r="CR111" s="121">
        <f t="shared" si="538"/>
        <v>5385555</v>
      </c>
      <c r="CS111" s="121">
        <f t="shared" si="538"/>
        <v>5868160</v>
      </c>
      <c r="CT111" s="121">
        <f t="shared" si="538"/>
        <v>119620512</v>
      </c>
      <c r="CU111" s="121">
        <f t="shared" si="538"/>
        <v>155724800</v>
      </c>
      <c r="CV111" s="121">
        <f t="shared" si="538"/>
        <v>33311636</v>
      </c>
      <c r="CW111" s="121">
        <f t="shared" si="538"/>
        <v>206925</v>
      </c>
      <c r="CX111" s="121">
        <f t="shared" si="538"/>
        <v>452580</v>
      </c>
      <c r="CY111" s="121">
        <f t="shared" si="538"/>
        <v>17062431</v>
      </c>
      <c r="CZ111" s="121">
        <f t="shared" si="538"/>
        <v>14706159</v>
      </c>
      <c r="DA111" s="121">
        <f t="shared" si="538"/>
        <v>1628796</v>
      </c>
      <c r="DB111" s="121">
        <f t="shared" si="538"/>
        <v>29817920</v>
      </c>
      <c r="DC111" s="121">
        <f t="shared" si="538"/>
        <v>0</v>
      </c>
      <c r="DD111" s="160"/>
    </row>
    <row r="112" spans="1:108" x14ac:dyDescent="0.2">
      <c r="A112" s="118" t="str">
        <f t="shared" si="491"/>
        <v>2018-19OCTOBERY61</v>
      </c>
      <c r="B112" s="94" t="str">
        <f t="shared" si="492"/>
        <v>2018-19</v>
      </c>
      <c r="C112" s="35" t="s">
        <v>732</v>
      </c>
      <c r="D112" s="119" t="str">
        <f t="shared" ref="D112:E112" si="542">D111</f>
        <v>Y61</v>
      </c>
      <c r="E112" s="119" t="str">
        <f t="shared" si="542"/>
        <v>East of England</v>
      </c>
      <c r="F112" s="119" t="str">
        <f t="shared" si="473"/>
        <v>Y61</v>
      </c>
      <c r="H112" s="120">
        <f t="shared" si="474"/>
        <v>104285</v>
      </c>
      <c r="I112" s="120">
        <f t="shared" si="474"/>
        <v>66470</v>
      </c>
      <c r="J112" s="120">
        <f t="shared" si="474"/>
        <v>489303</v>
      </c>
      <c r="K112" s="117">
        <f t="shared" si="493"/>
        <v>7</v>
      </c>
      <c r="L112" s="120">
        <f t="shared" si="494"/>
        <v>1</v>
      </c>
      <c r="M112" s="120">
        <f t="shared" si="495"/>
        <v>47</v>
      </c>
      <c r="N112" s="120">
        <f t="shared" si="496"/>
        <v>102</v>
      </c>
      <c r="O112" s="120">
        <f t="shared" si="534"/>
        <v>70611</v>
      </c>
      <c r="P112" s="120">
        <f t="shared" si="534"/>
        <v>6386</v>
      </c>
      <c r="Q112" s="120">
        <f t="shared" si="534"/>
        <v>4258</v>
      </c>
      <c r="R112" s="120">
        <f t="shared" si="534"/>
        <v>40018</v>
      </c>
      <c r="S112" s="120">
        <f t="shared" si="534"/>
        <v>13161</v>
      </c>
      <c r="T112" s="120">
        <f t="shared" si="534"/>
        <v>2289</v>
      </c>
      <c r="U112" s="120">
        <f t="shared" si="534"/>
        <v>3090355</v>
      </c>
      <c r="V112" s="120">
        <f t="shared" si="497"/>
        <v>484</v>
      </c>
      <c r="W112" s="120">
        <f t="shared" si="498"/>
        <v>874</v>
      </c>
      <c r="X112" s="120">
        <f t="shared" si="476"/>
        <v>3198992</v>
      </c>
      <c r="Y112" s="120">
        <f t="shared" si="499"/>
        <v>751</v>
      </c>
      <c r="Z112" s="120">
        <f t="shared" si="500"/>
        <v>1378</v>
      </c>
      <c r="AA112" s="120">
        <f t="shared" si="477"/>
        <v>60080494</v>
      </c>
      <c r="AB112" s="120">
        <f t="shared" si="501"/>
        <v>1501</v>
      </c>
      <c r="AC112" s="120">
        <f t="shared" si="502"/>
        <v>3066</v>
      </c>
      <c r="AD112" s="120">
        <f t="shared" si="478"/>
        <v>62466013</v>
      </c>
      <c r="AE112" s="120">
        <f t="shared" si="503"/>
        <v>4746</v>
      </c>
      <c r="AF112" s="120">
        <f t="shared" si="504"/>
        <v>11327</v>
      </c>
      <c r="AG112" s="120">
        <f t="shared" si="479"/>
        <v>12560857</v>
      </c>
      <c r="AH112" s="120">
        <f t="shared" si="505"/>
        <v>5487</v>
      </c>
      <c r="AI112" s="120">
        <f t="shared" si="506"/>
        <v>13632</v>
      </c>
      <c r="AJ112" s="120">
        <f t="shared" si="535"/>
        <v>4480</v>
      </c>
      <c r="AK112" s="120">
        <f t="shared" si="535"/>
        <v>98</v>
      </c>
      <c r="AL112" s="120">
        <f t="shared" si="535"/>
        <v>2949</v>
      </c>
      <c r="AM112" s="120">
        <f t="shared" si="535"/>
        <v>521</v>
      </c>
      <c r="AN112" s="120">
        <f t="shared" si="535"/>
        <v>46</v>
      </c>
      <c r="AO112" s="120">
        <f t="shared" si="535"/>
        <v>1387</v>
      </c>
      <c r="AP112" s="120">
        <f t="shared" si="535"/>
        <v>2208</v>
      </c>
      <c r="AQ112" s="120">
        <f t="shared" si="535"/>
        <v>41784</v>
      </c>
      <c r="AR112" s="120">
        <f t="shared" si="535"/>
        <v>2224</v>
      </c>
      <c r="AS112" s="120">
        <f t="shared" si="535"/>
        <v>22123</v>
      </c>
      <c r="AT112" s="120">
        <f t="shared" si="536"/>
        <v>66131</v>
      </c>
      <c r="AU112" s="120">
        <f t="shared" si="536"/>
        <v>14956</v>
      </c>
      <c r="AV112" s="120">
        <f t="shared" si="536"/>
        <v>10642</v>
      </c>
      <c r="AW112" s="120">
        <f t="shared" si="536"/>
        <v>9812</v>
      </c>
      <c r="AX112" s="120">
        <f t="shared" si="536"/>
        <v>7197</v>
      </c>
      <c r="AY112" s="120">
        <f t="shared" si="536"/>
        <v>61705</v>
      </c>
      <c r="AZ112" s="120">
        <f t="shared" si="536"/>
        <v>45486</v>
      </c>
      <c r="BA112" s="120">
        <f t="shared" si="536"/>
        <v>25051</v>
      </c>
      <c r="BB112" s="120">
        <f t="shared" si="536"/>
        <v>14232</v>
      </c>
      <c r="BC112" s="120">
        <f t="shared" si="536"/>
        <v>4080</v>
      </c>
      <c r="BD112" s="120">
        <f t="shared" si="536"/>
        <v>2463</v>
      </c>
      <c r="BE112" s="117">
        <f t="shared" si="536"/>
        <v>489</v>
      </c>
      <c r="BF112" s="117">
        <f t="shared" si="536"/>
        <v>129877</v>
      </c>
      <c r="BG112" s="117">
        <f t="shared" si="507"/>
        <v>266</v>
      </c>
      <c r="BH112" s="117">
        <f t="shared" si="508"/>
        <v>449</v>
      </c>
      <c r="BI112" s="117">
        <f t="shared" si="482"/>
        <v>6038</v>
      </c>
      <c r="BJ112" s="117">
        <f t="shared" si="482"/>
        <v>236804</v>
      </c>
      <c r="BK112" s="117">
        <f t="shared" si="509"/>
        <v>39</v>
      </c>
      <c r="BL112" s="117">
        <f t="shared" si="510"/>
        <v>71</v>
      </c>
      <c r="BM112" s="117">
        <f t="shared" si="537"/>
        <v>33</v>
      </c>
      <c r="BN112" s="117">
        <f t="shared" si="537"/>
        <v>894</v>
      </c>
      <c r="BO112" s="117">
        <f t="shared" si="537"/>
        <v>666</v>
      </c>
      <c r="BP112" s="117">
        <f t="shared" si="537"/>
        <v>58</v>
      </c>
      <c r="BQ112" s="117">
        <f t="shared" si="537"/>
        <v>1161</v>
      </c>
      <c r="BR112" s="117">
        <f t="shared" si="537"/>
        <v>7662152</v>
      </c>
      <c r="BS112" s="117">
        <f t="shared" si="511"/>
        <v>8571</v>
      </c>
      <c r="BT112" s="117">
        <f t="shared" si="512"/>
        <v>21224</v>
      </c>
      <c r="BU112" s="117">
        <f t="shared" si="484"/>
        <v>6421110</v>
      </c>
      <c r="BV112" s="117">
        <f t="shared" si="513"/>
        <v>9641</v>
      </c>
      <c r="BW112" s="117">
        <f t="shared" si="514"/>
        <v>21888</v>
      </c>
      <c r="BX112" s="117">
        <f t="shared" si="485"/>
        <v>931161</v>
      </c>
      <c r="BY112" s="117">
        <f t="shared" si="515"/>
        <v>16055</v>
      </c>
      <c r="BZ112" s="117">
        <f t="shared" si="516"/>
        <v>36742</v>
      </c>
      <c r="CA112" s="117">
        <f t="shared" si="486"/>
        <v>13363951</v>
      </c>
      <c r="CB112" s="117">
        <f t="shared" si="517"/>
        <v>11511</v>
      </c>
      <c r="CC112" s="121">
        <f t="shared" si="518"/>
        <v>26881</v>
      </c>
      <c r="CD112" s="121">
        <f t="shared" si="487"/>
        <v>0</v>
      </c>
      <c r="CE112" s="121">
        <f t="shared" si="487"/>
        <v>0</v>
      </c>
      <c r="CF112" s="117" t="str">
        <f t="shared" si="519"/>
        <v>-</v>
      </c>
      <c r="CG112" s="117" t="str">
        <f t="shared" si="520"/>
        <v>-</v>
      </c>
      <c r="CH112" s="121">
        <f t="shared" si="488"/>
        <v>0</v>
      </c>
      <c r="CI112" s="120">
        <f t="shared" si="521"/>
        <v>0</v>
      </c>
      <c r="CJ112" s="121">
        <f t="shared" si="489"/>
        <v>10</v>
      </c>
      <c r="CK112" s="157">
        <f t="shared" si="522"/>
        <v>2018</v>
      </c>
      <c r="CL112" s="158">
        <f t="shared" si="523"/>
        <v>43374</v>
      </c>
      <c r="CM112" s="159">
        <f t="shared" si="524"/>
        <v>31</v>
      </c>
      <c r="CN112" s="121">
        <f t="shared" si="538"/>
        <v>66470</v>
      </c>
      <c r="CO112" s="121">
        <f t="shared" si="538"/>
        <v>0</v>
      </c>
      <c r="CP112" s="121">
        <f t="shared" si="538"/>
        <v>3124090</v>
      </c>
      <c r="CQ112" s="121">
        <f t="shared" si="538"/>
        <v>6779940</v>
      </c>
      <c r="CR112" s="121">
        <f t="shared" si="538"/>
        <v>5581364</v>
      </c>
      <c r="CS112" s="121">
        <f t="shared" si="538"/>
        <v>5867524</v>
      </c>
      <c r="CT112" s="121">
        <f t="shared" si="538"/>
        <v>122695188</v>
      </c>
      <c r="CU112" s="121">
        <f t="shared" si="538"/>
        <v>149074647</v>
      </c>
      <c r="CV112" s="121">
        <f t="shared" si="538"/>
        <v>31203648</v>
      </c>
      <c r="CW112" s="121">
        <f t="shared" si="538"/>
        <v>219561</v>
      </c>
      <c r="CX112" s="121">
        <f t="shared" si="538"/>
        <v>428698</v>
      </c>
      <c r="CY112" s="121">
        <f t="shared" si="538"/>
        <v>18974256</v>
      </c>
      <c r="CZ112" s="121">
        <f t="shared" si="538"/>
        <v>14577408</v>
      </c>
      <c r="DA112" s="121">
        <f t="shared" si="538"/>
        <v>2131036</v>
      </c>
      <c r="DB112" s="121">
        <f t="shared" si="538"/>
        <v>31208841</v>
      </c>
      <c r="DC112" s="121">
        <f t="shared" si="538"/>
        <v>0</v>
      </c>
      <c r="DD112" s="160"/>
    </row>
    <row r="113" spans="1:113" x14ac:dyDescent="0.2">
      <c r="A113" s="118" t="str">
        <f t="shared" si="491"/>
        <v>2018-19NOVEMBERY61</v>
      </c>
      <c r="B113" s="94" t="str">
        <f t="shared" si="492"/>
        <v>2018-19</v>
      </c>
      <c r="C113" s="35" t="s">
        <v>738</v>
      </c>
      <c r="D113" s="119" t="str">
        <f t="shared" ref="D113:E113" si="543">D112</f>
        <v>Y61</v>
      </c>
      <c r="E113" s="119" t="str">
        <f t="shared" si="543"/>
        <v>East of England</v>
      </c>
      <c r="F113" s="119" t="str">
        <f t="shared" si="473"/>
        <v>Y61</v>
      </c>
      <c r="H113" s="120">
        <f t="shared" si="474"/>
        <v>105722</v>
      </c>
      <c r="I113" s="120">
        <f t="shared" si="474"/>
        <v>66766</v>
      </c>
      <c r="J113" s="120">
        <f t="shared" si="474"/>
        <v>586513</v>
      </c>
      <c r="K113" s="117">
        <f t="shared" si="493"/>
        <v>9</v>
      </c>
      <c r="L113" s="120">
        <f t="shared" si="494"/>
        <v>1</v>
      </c>
      <c r="M113" s="120">
        <f t="shared" si="495"/>
        <v>54</v>
      </c>
      <c r="N113" s="120">
        <f t="shared" si="496"/>
        <v>110</v>
      </c>
      <c r="O113" s="120">
        <f t="shared" si="534"/>
        <v>71646</v>
      </c>
      <c r="P113" s="120">
        <f t="shared" si="534"/>
        <v>6487</v>
      </c>
      <c r="Q113" s="120">
        <f t="shared" si="534"/>
        <v>4327</v>
      </c>
      <c r="R113" s="120">
        <f t="shared" si="534"/>
        <v>40945</v>
      </c>
      <c r="S113" s="120">
        <f t="shared" si="534"/>
        <v>13375</v>
      </c>
      <c r="T113" s="120">
        <f t="shared" si="534"/>
        <v>2178</v>
      </c>
      <c r="U113" s="120">
        <f t="shared" si="534"/>
        <v>3160292</v>
      </c>
      <c r="V113" s="120">
        <f t="shared" si="497"/>
        <v>487</v>
      </c>
      <c r="W113" s="120">
        <f t="shared" si="498"/>
        <v>873</v>
      </c>
      <c r="X113" s="120">
        <f t="shared" si="476"/>
        <v>3315816</v>
      </c>
      <c r="Y113" s="120">
        <f t="shared" si="499"/>
        <v>766</v>
      </c>
      <c r="Z113" s="120">
        <f t="shared" si="500"/>
        <v>1395</v>
      </c>
      <c r="AA113" s="120">
        <f t="shared" si="477"/>
        <v>63466061</v>
      </c>
      <c r="AB113" s="120">
        <f t="shared" si="501"/>
        <v>1550</v>
      </c>
      <c r="AC113" s="120">
        <f t="shared" si="502"/>
        <v>3143</v>
      </c>
      <c r="AD113" s="120">
        <f t="shared" si="478"/>
        <v>68946609</v>
      </c>
      <c r="AE113" s="120">
        <f t="shared" si="503"/>
        <v>5155</v>
      </c>
      <c r="AF113" s="120">
        <f t="shared" si="504"/>
        <v>12440</v>
      </c>
      <c r="AG113" s="120">
        <f t="shared" si="479"/>
        <v>13330128</v>
      </c>
      <c r="AH113" s="120">
        <f t="shared" si="505"/>
        <v>6120</v>
      </c>
      <c r="AI113" s="120">
        <f t="shared" si="506"/>
        <v>15107</v>
      </c>
      <c r="AJ113" s="120">
        <f t="shared" si="535"/>
        <v>4661</v>
      </c>
      <c r="AK113" s="120">
        <f t="shared" si="535"/>
        <v>80</v>
      </c>
      <c r="AL113" s="120">
        <f t="shared" si="535"/>
        <v>3017</v>
      </c>
      <c r="AM113" s="120">
        <f t="shared" si="535"/>
        <v>396</v>
      </c>
      <c r="AN113" s="120">
        <f t="shared" si="535"/>
        <v>43</v>
      </c>
      <c r="AO113" s="120">
        <f t="shared" si="535"/>
        <v>1521</v>
      </c>
      <c r="AP113" s="120">
        <f t="shared" si="535"/>
        <v>2249</v>
      </c>
      <c r="AQ113" s="120">
        <f t="shared" si="535"/>
        <v>42521</v>
      </c>
      <c r="AR113" s="120">
        <f t="shared" si="535"/>
        <v>2104</v>
      </c>
      <c r="AS113" s="120">
        <f t="shared" si="535"/>
        <v>22360</v>
      </c>
      <c r="AT113" s="120">
        <f t="shared" si="536"/>
        <v>66985</v>
      </c>
      <c r="AU113" s="120">
        <f t="shared" si="536"/>
        <v>14703</v>
      </c>
      <c r="AV113" s="120">
        <f t="shared" si="536"/>
        <v>10620</v>
      </c>
      <c r="AW113" s="120">
        <f t="shared" si="536"/>
        <v>9692</v>
      </c>
      <c r="AX113" s="120">
        <f t="shared" si="536"/>
        <v>7140</v>
      </c>
      <c r="AY113" s="120">
        <f t="shared" si="536"/>
        <v>63632</v>
      </c>
      <c r="AZ113" s="120">
        <f t="shared" si="536"/>
        <v>46482</v>
      </c>
      <c r="BA113" s="120">
        <f t="shared" si="536"/>
        <v>26193</v>
      </c>
      <c r="BB113" s="120">
        <f t="shared" si="536"/>
        <v>14462</v>
      </c>
      <c r="BC113" s="120">
        <f t="shared" si="536"/>
        <v>4024</v>
      </c>
      <c r="BD113" s="120">
        <f t="shared" si="536"/>
        <v>2370</v>
      </c>
      <c r="BE113" s="117">
        <f t="shared" si="536"/>
        <v>515</v>
      </c>
      <c r="BF113" s="117">
        <f t="shared" si="536"/>
        <v>148683</v>
      </c>
      <c r="BG113" s="117">
        <f t="shared" si="507"/>
        <v>289</v>
      </c>
      <c r="BH113" s="117">
        <f t="shared" si="508"/>
        <v>493</v>
      </c>
      <c r="BI113" s="117">
        <f t="shared" si="482"/>
        <v>6083</v>
      </c>
      <c r="BJ113" s="117">
        <f t="shared" si="482"/>
        <v>248048</v>
      </c>
      <c r="BK113" s="117">
        <f t="shared" si="509"/>
        <v>41</v>
      </c>
      <c r="BL113" s="117">
        <f t="shared" si="510"/>
        <v>76</v>
      </c>
      <c r="BM113" s="117">
        <f t="shared" si="537"/>
        <v>56</v>
      </c>
      <c r="BN113" s="117">
        <f t="shared" si="537"/>
        <v>748</v>
      </c>
      <c r="BO113" s="117">
        <f t="shared" si="537"/>
        <v>536</v>
      </c>
      <c r="BP113" s="117">
        <f t="shared" si="537"/>
        <v>22</v>
      </c>
      <c r="BQ113" s="117">
        <f t="shared" si="537"/>
        <v>1216</v>
      </c>
      <c r="BR113" s="117">
        <f t="shared" si="537"/>
        <v>6627292</v>
      </c>
      <c r="BS113" s="117">
        <f t="shared" si="511"/>
        <v>8860</v>
      </c>
      <c r="BT113" s="117">
        <f t="shared" si="512"/>
        <v>20425</v>
      </c>
      <c r="BU113" s="117">
        <f t="shared" si="484"/>
        <v>5657366</v>
      </c>
      <c r="BV113" s="117">
        <f t="shared" si="513"/>
        <v>10555</v>
      </c>
      <c r="BW113" s="117">
        <f t="shared" si="514"/>
        <v>24518</v>
      </c>
      <c r="BX113" s="117">
        <f t="shared" si="485"/>
        <v>256537</v>
      </c>
      <c r="BY113" s="117">
        <f t="shared" si="515"/>
        <v>11661</v>
      </c>
      <c r="BZ113" s="117">
        <f t="shared" si="516"/>
        <v>22098</v>
      </c>
      <c r="CA113" s="117">
        <f t="shared" si="486"/>
        <v>14778504</v>
      </c>
      <c r="CB113" s="117">
        <f t="shared" si="517"/>
        <v>12153</v>
      </c>
      <c r="CC113" s="121">
        <f t="shared" si="518"/>
        <v>28147</v>
      </c>
      <c r="CD113" s="121">
        <f t="shared" si="487"/>
        <v>0</v>
      </c>
      <c r="CE113" s="121">
        <f t="shared" si="487"/>
        <v>0</v>
      </c>
      <c r="CF113" s="117" t="str">
        <f t="shared" si="519"/>
        <v>-</v>
      </c>
      <c r="CG113" s="117" t="str">
        <f t="shared" si="520"/>
        <v>-</v>
      </c>
      <c r="CH113" s="121">
        <f t="shared" si="488"/>
        <v>0</v>
      </c>
      <c r="CI113" s="120">
        <f t="shared" si="521"/>
        <v>0</v>
      </c>
      <c r="CJ113" s="121">
        <f t="shared" si="489"/>
        <v>11</v>
      </c>
      <c r="CK113" s="157">
        <f t="shared" si="522"/>
        <v>2018</v>
      </c>
      <c r="CL113" s="158">
        <f t="shared" si="523"/>
        <v>43405</v>
      </c>
      <c r="CM113" s="159">
        <f t="shared" si="524"/>
        <v>30</v>
      </c>
      <c r="CN113" s="121">
        <f t="shared" si="538"/>
        <v>66766</v>
      </c>
      <c r="CO113" s="121">
        <f t="shared" si="538"/>
        <v>0</v>
      </c>
      <c r="CP113" s="121">
        <f t="shared" si="538"/>
        <v>3605364</v>
      </c>
      <c r="CQ113" s="121">
        <f t="shared" si="538"/>
        <v>7344260</v>
      </c>
      <c r="CR113" s="121">
        <f t="shared" si="538"/>
        <v>5663151</v>
      </c>
      <c r="CS113" s="121">
        <f t="shared" si="538"/>
        <v>6036165</v>
      </c>
      <c r="CT113" s="121">
        <f t="shared" si="538"/>
        <v>128690135</v>
      </c>
      <c r="CU113" s="121">
        <f t="shared" si="538"/>
        <v>166385000</v>
      </c>
      <c r="CV113" s="121">
        <f t="shared" si="538"/>
        <v>32903046</v>
      </c>
      <c r="CW113" s="121">
        <f t="shared" si="538"/>
        <v>253895</v>
      </c>
      <c r="CX113" s="121">
        <f t="shared" si="538"/>
        <v>462308</v>
      </c>
      <c r="CY113" s="121">
        <f t="shared" si="538"/>
        <v>15277900</v>
      </c>
      <c r="CZ113" s="121">
        <f t="shared" si="538"/>
        <v>13141648</v>
      </c>
      <c r="DA113" s="121">
        <f t="shared" si="538"/>
        <v>486156</v>
      </c>
      <c r="DB113" s="121">
        <f t="shared" si="538"/>
        <v>34226752</v>
      </c>
      <c r="DC113" s="121">
        <f t="shared" si="538"/>
        <v>0</v>
      </c>
      <c r="DD113" s="160"/>
    </row>
    <row r="114" spans="1:113" x14ac:dyDescent="0.2">
      <c r="A114" s="118" t="str">
        <f t="shared" si="491"/>
        <v>2018-19DECEMBERY61</v>
      </c>
      <c r="B114" s="94" t="str">
        <f t="shared" si="492"/>
        <v>2018-19</v>
      </c>
      <c r="C114" s="35" t="s">
        <v>745</v>
      </c>
      <c r="D114" s="119" t="str">
        <f t="shared" ref="D114:E114" si="544">D113</f>
        <v>Y61</v>
      </c>
      <c r="E114" s="119" t="str">
        <f t="shared" si="544"/>
        <v>East of England</v>
      </c>
      <c r="F114" s="119" t="str">
        <f t="shared" si="473"/>
        <v>Y61</v>
      </c>
      <c r="H114" s="120">
        <f t="shared" si="474"/>
        <v>108961</v>
      </c>
      <c r="I114" s="120">
        <f t="shared" si="474"/>
        <v>67018</v>
      </c>
      <c r="J114" s="120">
        <f t="shared" si="474"/>
        <v>210965</v>
      </c>
      <c r="K114" s="117">
        <f t="shared" si="493"/>
        <v>3</v>
      </c>
      <c r="L114" s="120">
        <f t="shared" si="494"/>
        <v>1</v>
      </c>
      <c r="M114" s="120">
        <f t="shared" si="495"/>
        <v>7</v>
      </c>
      <c r="N114" s="120">
        <f t="shared" si="496"/>
        <v>52</v>
      </c>
      <c r="O114" s="120">
        <f t="shared" si="534"/>
        <v>78259</v>
      </c>
      <c r="P114" s="120">
        <f t="shared" si="534"/>
        <v>6998</v>
      </c>
      <c r="Q114" s="120">
        <f t="shared" si="534"/>
        <v>4686</v>
      </c>
      <c r="R114" s="120">
        <f t="shared" si="534"/>
        <v>43994</v>
      </c>
      <c r="S114" s="120">
        <f t="shared" si="534"/>
        <v>14809</v>
      </c>
      <c r="T114" s="120">
        <f t="shared" si="534"/>
        <v>2343</v>
      </c>
      <c r="U114" s="120">
        <f t="shared" si="534"/>
        <v>3131180</v>
      </c>
      <c r="V114" s="120">
        <f t="shared" si="497"/>
        <v>447</v>
      </c>
      <c r="W114" s="120">
        <f t="shared" si="498"/>
        <v>819</v>
      </c>
      <c r="X114" s="120">
        <f t="shared" si="476"/>
        <v>3236147</v>
      </c>
      <c r="Y114" s="120">
        <f t="shared" si="499"/>
        <v>691</v>
      </c>
      <c r="Z114" s="120">
        <f t="shared" si="500"/>
        <v>1251</v>
      </c>
      <c r="AA114" s="120">
        <f t="shared" si="477"/>
        <v>59672902</v>
      </c>
      <c r="AB114" s="120">
        <f t="shared" si="501"/>
        <v>1356</v>
      </c>
      <c r="AC114" s="120">
        <f t="shared" si="502"/>
        <v>2776</v>
      </c>
      <c r="AD114" s="120">
        <f t="shared" si="478"/>
        <v>59086025</v>
      </c>
      <c r="AE114" s="120">
        <f t="shared" si="503"/>
        <v>3990</v>
      </c>
      <c r="AF114" s="120">
        <f t="shared" si="504"/>
        <v>9520</v>
      </c>
      <c r="AG114" s="120">
        <f t="shared" si="479"/>
        <v>10627958</v>
      </c>
      <c r="AH114" s="120">
        <f t="shared" si="505"/>
        <v>4536</v>
      </c>
      <c r="AI114" s="120">
        <f t="shared" si="506"/>
        <v>11177</v>
      </c>
      <c r="AJ114" s="120">
        <f t="shared" si="535"/>
        <v>5478</v>
      </c>
      <c r="AK114" s="120">
        <f t="shared" si="535"/>
        <v>98</v>
      </c>
      <c r="AL114" s="120">
        <f t="shared" si="535"/>
        <v>3672</v>
      </c>
      <c r="AM114" s="120">
        <f t="shared" si="535"/>
        <v>607</v>
      </c>
      <c r="AN114" s="120">
        <f t="shared" si="535"/>
        <v>50</v>
      </c>
      <c r="AO114" s="120">
        <f t="shared" si="535"/>
        <v>1658</v>
      </c>
      <c r="AP114" s="120">
        <f t="shared" si="535"/>
        <v>1976</v>
      </c>
      <c r="AQ114" s="120">
        <f t="shared" si="535"/>
        <v>45750</v>
      </c>
      <c r="AR114" s="120">
        <f t="shared" si="535"/>
        <v>2112</v>
      </c>
      <c r="AS114" s="120">
        <f t="shared" si="535"/>
        <v>24919</v>
      </c>
      <c r="AT114" s="120">
        <f t="shared" si="536"/>
        <v>72781</v>
      </c>
      <c r="AU114" s="120">
        <f t="shared" si="536"/>
        <v>16241</v>
      </c>
      <c r="AV114" s="120">
        <f t="shared" si="536"/>
        <v>11636</v>
      </c>
      <c r="AW114" s="120">
        <f t="shared" si="536"/>
        <v>10755</v>
      </c>
      <c r="AX114" s="120">
        <f t="shared" si="536"/>
        <v>7872</v>
      </c>
      <c r="AY114" s="120">
        <f t="shared" si="536"/>
        <v>67133</v>
      </c>
      <c r="AZ114" s="120">
        <f t="shared" si="536"/>
        <v>50032</v>
      </c>
      <c r="BA114" s="120">
        <f t="shared" si="536"/>
        <v>27739</v>
      </c>
      <c r="BB114" s="120">
        <f t="shared" si="536"/>
        <v>16076</v>
      </c>
      <c r="BC114" s="120">
        <f t="shared" si="536"/>
        <v>4249</v>
      </c>
      <c r="BD114" s="120">
        <f t="shared" si="536"/>
        <v>2548</v>
      </c>
      <c r="BE114" s="117">
        <f t="shared" si="536"/>
        <v>509</v>
      </c>
      <c r="BF114" s="117">
        <f t="shared" si="536"/>
        <v>156764</v>
      </c>
      <c r="BG114" s="117">
        <f t="shared" si="507"/>
        <v>308</v>
      </c>
      <c r="BH114" s="117">
        <f t="shared" si="508"/>
        <v>495</v>
      </c>
      <c r="BI114" s="117">
        <f t="shared" si="482"/>
        <v>6529</v>
      </c>
      <c r="BJ114" s="117">
        <f t="shared" si="482"/>
        <v>223364</v>
      </c>
      <c r="BK114" s="117">
        <f t="shared" si="509"/>
        <v>34</v>
      </c>
      <c r="BL114" s="117">
        <f t="shared" si="510"/>
        <v>59</v>
      </c>
      <c r="BM114" s="117">
        <f t="shared" si="537"/>
        <v>34</v>
      </c>
      <c r="BN114" s="117">
        <f t="shared" si="537"/>
        <v>891</v>
      </c>
      <c r="BO114" s="117">
        <f t="shared" si="537"/>
        <v>567</v>
      </c>
      <c r="BP114" s="117">
        <f t="shared" si="537"/>
        <v>50</v>
      </c>
      <c r="BQ114" s="117">
        <f t="shared" si="537"/>
        <v>1257</v>
      </c>
      <c r="BR114" s="117">
        <f t="shared" si="537"/>
        <v>5704956</v>
      </c>
      <c r="BS114" s="117">
        <f t="shared" si="511"/>
        <v>6403</v>
      </c>
      <c r="BT114" s="117">
        <f t="shared" si="512"/>
        <v>14170</v>
      </c>
      <c r="BU114" s="117">
        <f t="shared" si="484"/>
        <v>3919166</v>
      </c>
      <c r="BV114" s="117">
        <f t="shared" si="513"/>
        <v>6912</v>
      </c>
      <c r="BW114" s="117">
        <f t="shared" si="514"/>
        <v>16040</v>
      </c>
      <c r="BX114" s="117">
        <f t="shared" si="485"/>
        <v>407357</v>
      </c>
      <c r="BY114" s="117">
        <f t="shared" si="515"/>
        <v>8147</v>
      </c>
      <c r="BZ114" s="117">
        <f t="shared" si="516"/>
        <v>22098</v>
      </c>
      <c r="CA114" s="117">
        <f t="shared" si="486"/>
        <v>10437604</v>
      </c>
      <c r="CB114" s="117">
        <f t="shared" si="517"/>
        <v>8304</v>
      </c>
      <c r="CC114" s="121">
        <f t="shared" si="518"/>
        <v>20429</v>
      </c>
      <c r="CD114" s="121">
        <f t="shared" si="487"/>
        <v>0</v>
      </c>
      <c r="CE114" s="121">
        <f t="shared" si="487"/>
        <v>0</v>
      </c>
      <c r="CF114" s="117" t="str">
        <f t="shared" si="519"/>
        <v>-</v>
      </c>
      <c r="CG114" s="117" t="str">
        <f t="shared" si="520"/>
        <v>-</v>
      </c>
      <c r="CH114" s="121">
        <f t="shared" si="488"/>
        <v>0</v>
      </c>
      <c r="CI114" s="120">
        <f t="shared" si="521"/>
        <v>0</v>
      </c>
      <c r="CJ114" s="121">
        <f t="shared" si="489"/>
        <v>12</v>
      </c>
      <c r="CK114" s="157">
        <f t="shared" si="522"/>
        <v>2018</v>
      </c>
      <c r="CL114" s="158">
        <f t="shared" si="523"/>
        <v>43435</v>
      </c>
      <c r="CM114" s="159">
        <f t="shared" si="524"/>
        <v>31</v>
      </c>
      <c r="CN114" s="121">
        <f t="shared" si="538"/>
        <v>67018</v>
      </c>
      <c r="CO114" s="121">
        <f t="shared" si="538"/>
        <v>0</v>
      </c>
      <c r="CP114" s="121">
        <f t="shared" si="538"/>
        <v>469126</v>
      </c>
      <c r="CQ114" s="121">
        <f t="shared" si="538"/>
        <v>3484936</v>
      </c>
      <c r="CR114" s="121">
        <f t="shared" si="538"/>
        <v>5731362</v>
      </c>
      <c r="CS114" s="121">
        <f t="shared" si="538"/>
        <v>5862186</v>
      </c>
      <c r="CT114" s="121">
        <f t="shared" si="538"/>
        <v>122127344</v>
      </c>
      <c r="CU114" s="121">
        <f t="shared" si="538"/>
        <v>140981680</v>
      </c>
      <c r="CV114" s="121">
        <f t="shared" si="538"/>
        <v>26187711</v>
      </c>
      <c r="CW114" s="121">
        <f t="shared" si="538"/>
        <v>251955</v>
      </c>
      <c r="CX114" s="121">
        <f t="shared" si="538"/>
        <v>385211</v>
      </c>
      <c r="CY114" s="121">
        <f t="shared" si="538"/>
        <v>12625470</v>
      </c>
      <c r="CZ114" s="121">
        <f t="shared" si="538"/>
        <v>9094680</v>
      </c>
      <c r="DA114" s="121">
        <f t="shared" si="538"/>
        <v>1104900</v>
      </c>
      <c r="DB114" s="121">
        <f t="shared" si="538"/>
        <v>25679253</v>
      </c>
      <c r="DC114" s="121">
        <f t="shared" si="538"/>
        <v>0</v>
      </c>
      <c r="DD114" s="160"/>
    </row>
    <row r="115" spans="1:113" x14ac:dyDescent="0.2">
      <c r="A115" s="118" t="str">
        <f t="shared" si="491"/>
        <v>2018-19JANUARYY61</v>
      </c>
      <c r="B115" s="94" t="str">
        <f t="shared" si="492"/>
        <v>2018-19</v>
      </c>
      <c r="C115" s="35" t="s">
        <v>783</v>
      </c>
      <c r="D115" s="119" t="str">
        <f t="shared" ref="D115:E115" si="545">D114</f>
        <v>Y61</v>
      </c>
      <c r="E115" s="119" t="str">
        <f t="shared" si="545"/>
        <v>East of England</v>
      </c>
      <c r="F115" s="119" t="str">
        <f t="shared" si="473"/>
        <v>Y61</v>
      </c>
      <c r="H115" s="120">
        <f t="shared" si="474"/>
        <v>110196</v>
      </c>
      <c r="I115" s="120">
        <f t="shared" si="474"/>
        <v>68419</v>
      </c>
      <c r="J115" s="120">
        <f t="shared" si="474"/>
        <v>216686</v>
      </c>
      <c r="K115" s="117">
        <f t="shared" si="493"/>
        <v>3</v>
      </c>
      <c r="L115" s="120">
        <f t="shared" si="494"/>
        <v>1</v>
      </c>
      <c r="M115" s="120">
        <f t="shared" si="495"/>
        <v>8</v>
      </c>
      <c r="N115" s="120">
        <f t="shared" si="496"/>
        <v>52</v>
      </c>
      <c r="O115" s="120">
        <f t="shared" si="534"/>
        <v>78438</v>
      </c>
      <c r="P115" s="120">
        <f t="shared" si="534"/>
        <v>7205</v>
      </c>
      <c r="Q115" s="120">
        <f t="shared" si="534"/>
        <v>4738</v>
      </c>
      <c r="R115" s="120">
        <f t="shared" si="534"/>
        <v>44969</v>
      </c>
      <c r="S115" s="120">
        <f t="shared" si="534"/>
        <v>13694</v>
      </c>
      <c r="T115" s="120">
        <f t="shared" si="534"/>
        <v>2202</v>
      </c>
      <c r="U115" s="120">
        <f t="shared" si="534"/>
        <v>3301548</v>
      </c>
      <c r="V115" s="120">
        <f t="shared" si="497"/>
        <v>458</v>
      </c>
      <c r="W115" s="120">
        <f t="shared" si="498"/>
        <v>831</v>
      </c>
      <c r="X115" s="120">
        <f t="shared" si="476"/>
        <v>3417452</v>
      </c>
      <c r="Y115" s="120">
        <f t="shared" si="499"/>
        <v>721</v>
      </c>
      <c r="Z115" s="120">
        <f t="shared" si="500"/>
        <v>1277</v>
      </c>
      <c r="AA115" s="120">
        <f t="shared" si="477"/>
        <v>67373081</v>
      </c>
      <c r="AB115" s="120">
        <f t="shared" si="501"/>
        <v>1498</v>
      </c>
      <c r="AC115" s="120">
        <f t="shared" si="502"/>
        <v>3092</v>
      </c>
      <c r="AD115" s="120">
        <f t="shared" si="478"/>
        <v>63521302</v>
      </c>
      <c r="AE115" s="120">
        <f t="shared" si="503"/>
        <v>4639</v>
      </c>
      <c r="AF115" s="120">
        <f t="shared" si="504"/>
        <v>11251</v>
      </c>
      <c r="AG115" s="120">
        <f t="shared" si="479"/>
        <v>10171984</v>
      </c>
      <c r="AH115" s="120">
        <f t="shared" si="505"/>
        <v>4619</v>
      </c>
      <c r="AI115" s="120">
        <f t="shared" si="506"/>
        <v>11685</v>
      </c>
      <c r="AJ115" s="120">
        <f t="shared" si="535"/>
        <v>5793</v>
      </c>
      <c r="AK115" s="120">
        <f t="shared" si="535"/>
        <v>90</v>
      </c>
      <c r="AL115" s="120">
        <f t="shared" si="535"/>
        <v>4035</v>
      </c>
      <c r="AM115" s="120">
        <f t="shared" si="535"/>
        <v>666</v>
      </c>
      <c r="AN115" s="120">
        <f t="shared" si="535"/>
        <v>43</v>
      </c>
      <c r="AO115" s="120">
        <f t="shared" si="535"/>
        <v>1625</v>
      </c>
      <c r="AP115" s="120">
        <f t="shared" si="535"/>
        <v>1655</v>
      </c>
      <c r="AQ115" s="120">
        <f t="shared" si="535"/>
        <v>45551</v>
      </c>
      <c r="AR115" s="120">
        <f t="shared" si="535"/>
        <v>2258</v>
      </c>
      <c r="AS115" s="120">
        <f t="shared" si="535"/>
        <v>24836</v>
      </c>
      <c r="AT115" s="120">
        <f t="shared" si="536"/>
        <v>72645</v>
      </c>
      <c r="AU115" s="120">
        <f t="shared" si="536"/>
        <v>17054</v>
      </c>
      <c r="AV115" s="120">
        <f t="shared" si="536"/>
        <v>12124</v>
      </c>
      <c r="AW115" s="120">
        <f t="shared" si="536"/>
        <v>11068</v>
      </c>
      <c r="AX115" s="120">
        <f t="shared" si="536"/>
        <v>8044</v>
      </c>
      <c r="AY115" s="120">
        <f t="shared" si="536"/>
        <v>70834</v>
      </c>
      <c r="AZ115" s="120">
        <f t="shared" si="536"/>
        <v>51461</v>
      </c>
      <c r="BA115" s="120">
        <f t="shared" si="536"/>
        <v>26329</v>
      </c>
      <c r="BB115" s="120">
        <f t="shared" si="536"/>
        <v>14871</v>
      </c>
      <c r="BC115" s="120">
        <f t="shared" si="536"/>
        <v>3973</v>
      </c>
      <c r="BD115" s="120">
        <f t="shared" si="536"/>
        <v>2384</v>
      </c>
      <c r="BE115" s="117">
        <f t="shared" si="536"/>
        <v>568</v>
      </c>
      <c r="BF115" s="117">
        <f t="shared" si="536"/>
        <v>153676</v>
      </c>
      <c r="BG115" s="117">
        <f t="shared" si="507"/>
        <v>271</v>
      </c>
      <c r="BH115" s="117">
        <f t="shared" si="508"/>
        <v>465</v>
      </c>
      <c r="BI115" s="117">
        <f t="shared" si="482"/>
        <v>6739</v>
      </c>
      <c r="BJ115" s="117">
        <f t="shared" si="482"/>
        <v>232948</v>
      </c>
      <c r="BK115" s="117">
        <f t="shared" si="509"/>
        <v>35</v>
      </c>
      <c r="BL115" s="117">
        <f t="shared" si="510"/>
        <v>61</v>
      </c>
      <c r="BM115" s="117">
        <f t="shared" si="537"/>
        <v>38</v>
      </c>
      <c r="BN115" s="117">
        <f t="shared" si="537"/>
        <v>878</v>
      </c>
      <c r="BO115" s="117">
        <f t="shared" si="537"/>
        <v>587</v>
      </c>
      <c r="BP115" s="117">
        <f t="shared" si="537"/>
        <v>50</v>
      </c>
      <c r="BQ115" s="117">
        <f t="shared" si="537"/>
        <v>1315</v>
      </c>
      <c r="BR115" s="117">
        <f t="shared" si="537"/>
        <v>6596926</v>
      </c>
      <c r="BS115" s="117">
        <f t="shared" si="511"/>
        <v>7514</v>
      </c>
      <c r="BT115" s="117">
        <f t="shared" si="512"/>
        <v>18142</v>
      </c>
      <c r="BU115" s="117">
        <f t="shared" si="484"/>
        <v>4583434</v>
      </c>
      <c r="BV115" s="117">
        <f t="shared" si="513"/>
        <v>7808</v>
      </c>
      <c r="BW115" s="117">
        <f t="shared" si="514"/>
        <v>17242</v>
      </c>
      <c r="BX115" s="117">
        <f t="shared" si="485"/>
        <v>422133</v>
      </c>
      <c r="BY115" s="117">
        <f t="shared" si="515"/>
        <v>8443</v>
      </c>
      <c r="BZ115" s="117">
        <f t="shared" si="516"/>
        <v>22780</v>
      </c>
      <c r="CA115" s="117">
        <f t="shared" si="486"/>
        <v>13807092</v>
      </c>
      <c r="CB115" s="117">
        <f t="shared" si="517"/>
        <v>10500</v>
      </c>
      <c r="CC115" s="121">
        <f t="shared" si="518"/>
        <v>24609</v>
      </c>
      <c r="CD115" s="121">
        <f t="shared" si="487"/>
        <v>0</v>
      </c>
      <c r="CE115" s="121">
        <f t="shared" si="487"/>
        <v>0</v>
      </c>
      <c r="CF115" s="117" t="str">
        <f t="shared" si="519"/>
        <v>-</v>
      </c>
      <c r="CG115" s="117" t="str">
        <f t="shared" si="520"/>
        <v>-</v>
      </c>
      <c r="CH115" s="121">
        <f t="shared" si="488"/>
        <v>0</v>
      </c>
      <c r="CI115" s="120">
        <f t="shared" si="521"/>
        <v>0</v>
      </c>
      <c r="CJ115" s="121">
        <f t="shared" si="489"/>
        <v>1</v>
      </c>
      <c r="CK115" s="157">
        <f t="shared" si="522"/>
        <v>2019</v>
      </c>
      <c r="CL115" s="158">
        <f t="shared" si="523"/>
        <v>43466</v>
      </c>
      <c r="CM115" s="159">
        <f t="shared" si="524"/>
        <v>31</v>
      </c>
      <c r="CN115" s="121">
        <f t="shared" si="538"/>
        <v>68419</v>
      </c>
      <c r="CO115" s="121">
        <f t="shared" si="538"/>
        <v>0</v>
      </c>
      <c r="CP115" s="121">
        <f t="shared" si="538"/>
        <v>547352</v>
      </c>
      <c r="CQ115" s="121">
        <f t="shared" si="538"/>
        <v>3557788</v>
      </c>
      <c r="CR115" s="121">
        <f t="shared" si="538"/>
        <v>5987355</v>
      </c>
      <c r="CS115" s="121">
        <f t="shared" si="538"/>
        <v>6050426</v>
      </c>
      <c r="CT115" s="121">
        <f t="shared" si="538"/>
        <v>139044148</v>
      </c>
      <c r="CU115" s="121">
        <f t="shared" si="538"/>
        <v>154071194</v>
      </c>
      <c r="CV115" s="121">
        <f t="shared" si="538"/>
        <v>25730370</v>
      </c>
      <c r="CW115" s="121">
        <f t="shared" si="538"/>
        <v>264120</v>
      </c>
      <c r="CX115" s="121">
        <f t="shared" si="538"/>
        <v>411079</v>
      </c>
      <c r="CY115" s="121">
        <f t="shared" si="538"/>
        <v>15928676</v>
      </c>
      <c r="CZ115" s="121">
        <f t="shared" si="538"/>
        <v>10121054</v>
      </c>
      <c r="DA115" s="121">
        <f t="shared" si="538"/>
        <v>1139000</v>
      </c>
      <c r="DB115" s="121">
        <f t="shared" si="538"/>
        <v>32360835</v>
      </c>
      <c r="DC115" s="121">
        <f t="shared" si="538"/>
        <v>0</v>
      </c>
      <c r="DD115" s="160"/>
    </row>
    <row r="116" spans="1:113" x14ac:dyDescent="0.2">
      <c r="A116" s="118" t="str">
        <f t="shared" si="491"/>
        <v>2018-19FEBRUARYY61</v>
      </c>
      <c r="B116" s="94" t="str">
        <f t="shared" si="492"/>
        <v>2018-19</v>
      </c>
      <c r="C116" s="35" t="s">
        <v>787</v>
      </c>
      <c r="D116" s="119" t="str">
        <f t="shared" ref="D116:E116" si="546">D115</f>
        <v>Y61</v>
      </c>
      <c r="E116" s="119" t="str">
        <f t="shared" si="546"/>
        <v>East of England</v>
      </c>
      <c r="F116" s="119" t="str">
        <f t="shared" si="473"/>
        <v>Y61</v>
      </c>
      <c r="H116" s="120">
        <f t="shared" si="474"/>
        <v>98468</v>
      </c>
      <c r="I116" s="120">
        <f t="shared" si="474"/>
        <v>63078</v>
      </c>
      <c r="J116" s="120">
        <f t="shared" si="474"/>
        <v>239851</v>
      </c>
      <c r="K116" s="117">
        <f t="shared" si="493"/>
        <v>4</v>
      </c>
      <c r="L116" s="120">
        <f t="shared" si="494"/>
        <v>1</v>
      </c>
      <c r="M116" s="120">
        <f t="shared" si="495"/>
        <v>15</v>
      </c>
      <c r="N116" s="120">
        <f t="shared" si="496"/>
        <v>63</v>
      </c>
      <c r="O116" s="120">
        <f t="shared" si="534"/>
        <v>68742</v>
      </c>
      <c r="P116" s="120">
        <f t="shared" si="534"/>
        <v>6707</v>
      </c>
      <c r="Q116" s="120">
        <f t="shared" si="534"/>
        <v>4410</v>
      </c>
      <c r="R116" s="120">
        <f t="shared" si="534"/>
        <v>40400</v>
      </c>
      <c r="S116" s="120">
        <f t="shared" si="534"/>
        <v>11050</v>
      </c>
      <c r="T116" s="120">
        <f t="shared" si="534"/>
        <v>1798</v>
      </c>
      <c r="U116" s="120">
        <f t="shared" si="534"/>
        <v>3149252</v>
      </c>
      <c r="V116" s="120">
        <f t="shared" si="497"/>
        <v>470</v>
      </c>
      <c r="W116" s="120">
        <f t="shared" si="498"/>
        <v>855</v>
      </c>
      <c r="X116" s="120">
        <f t="shared" si="476"/>
        <v>3404172</v>
      </c>
      <c r="Y116" s="120">
        <f t="shared" si="499"/>
        <v>772</v>
      </c>
      <c r="Z116" s="120">
        <f t="shared" si="500"/>
        <v>1376</v>
      </c>
      <c r="AA116" s="120">
        <f t="shared" si="477"/>
        <v>63098791</v>
      </c>
      <c r="AB116" s="120">
        <f t="shared" si="501"/>
        <v>1562</v>
      </c>
      <c r="AC116" s="120">
        <f t="shared" si="502"/>
        <v>3227</v>
      </c>
      <c r="AD116" s="120">
        <f t="shared" si="478"/>
        <v>57643744</v>
      </c>
      <c r="AE116" s="120">
        <f t="shared" si="503"/>
        <v>5217</v>
      </c>
      <c r="AF116" s="120">
        <f t="shared" si="504"/>
        <v>12681</v>
      </c>
      <c r="AG116" s="120">
        <f t="shared" si="479"/>
        <v>8765062</v>
      </c>
      <c r="AH116" s="120">
        <f t="shared" si="505"/>
        <v>4875</v>
      </c>
      <c r="AI116" s="120">
        <f t="shared" si="506"/>
        <v>12327</v>
      </c>
      <c r="AJ116" s="120">
        <f t="shared" si="535"/>
        <v>4756</v>
      </c>
      <c r="AK116" s="120">
        <f t="shared" si="535"/>
        <v>81</v>
      </c>
      <c r="AL116" s="120">
        <f t="shared" si="535"/>
        <v>3439</v>
      </c>
      <c r="AM116" s="120">
        <f t="shared" si="535"/>
        <v>748</v>
      </c>
      <c r="AN116" s="120">
        <f t="shared" si="535"/>
        <v>29</v>
      </c>
      <c r="AO116" s="120">
        <f t="shared" si="535"/>
        <v>1207</v>
      </c>
      <c r="AP116" s="120">
        <f t="shared" si="535"/>
        <v>1180</v>
      </c>
      <c r="AQ116" s="120">
        <f t="shared" si="535"/>
        <v>40023</v>
      </c>
      <c r="AR116" s="120">
        <f t="shared" si="535"/>
        <v>1909</v>
      </c>
      <c r="AS116" s="120">
        <f t="shared" si="535"/>
        <v>22054</v>
      </c>
      <c r="AT116" s="120">
        <f t="shared" si="536"/>
        <v>63986</v>
      </c>
      <c r="AU116" s="120">
        <f t="shared" si="536"/>
        <v>15821</v>
      </c>
      <c r="AV116" s="120">
        <f t="shared" si="536"/>
        <v>11163</v>
      </c>
      <c r="AW116" s="120">
        <f t="shared" si="536"/>
        <v>10367</v>
      </c>
      <c r="AX116" s="120">
        <f t="shared" si="536"/>
        <v>7468</v>
      </c>
      <c r="AY116" s="120">
        <f t="shared" si="536"/>
        <v>63931</v>
      </c>
      <c r="AZ116" s="120">
        <f t="shared" si="536"/>
        <v>46106</v>
      </c>
      <c r="BA116" s="120">
        <f t="shared" si="536"/>
        <v>21874</v>
      </c>
      <c r="BB116" s="120">
        <f t="shared" si="536"/>
        <v>12037</v>
      </c>
      <c r="BC116" s="120">
        <f t="shared" si="536"/>
        <v>3285</v>
      </c>
      <c r="BD116" s="120">
        <f t="shared" si="536"/>
        <v>1961</v>
      </c>
      <c r="BE116" s="117">
        <f t="shared" si="536"/>
        <v>523</v>
      </c>
      <c r="BF116" s="117">
        <f t="shared" si="536"/>
        <v>158516</v>
      </c>
      <c r="BG116" s="117">
        <f t="shared" si="507"/>
        <v>303</v>
      </c>
      <c r="BH116" s="117">
        <f t="shared" si="508"/>
        <v>526</v>
      </c>
      <c r="BI116" s="117">
        <f t="shared" si="482"/>
        <v>6339</v>
      </c>
      <c r="BJ116" s="117">
        <f t="shared" si="482"/>
        <v>228552</v>
      </c>
      <c r="BK116" s="117">
        <f t="shared" si="509"/>
        <v>36</v>
      </c>
      <c r="BL116" s="117">
        <f t="shared" si="510"/>
        <v>64</v>
      </c>
      <c r="BM116" s="117">
        <f t="shared" si="537"/>
        <v>50</v>
      </c>
      <c r="BN116" s="117">
        <f t="shared" si="537"/>
        <v>719</v>
      </c>
      <c r="BO116" s="117">
        <f t="shared" si="537"/>
        <v>492</v>
      </c>
      <c r="BP116" s="117">
        <f t="shared" si="537"/>
        <v>31</v>
      </c>
      <c r="BQ116" s="117">
        <f t="shared" si="537"/>
        <v>1219</v>
      </c>
      <c r="BR116" s="117">
        <f t="shared" si="537"/>
        <v>6032814</v>
      </c>
      <c r="BS116" s="117">
        <f t="shared" si="511"/>
        <v>8391</v>
      </c>
      <c r="BT116" s="117">
        <f t="shared" si="512"/>
        <v>20902</v>
      </c>
      <c r="BU116" s="117">
        <f t="shared" si="484"/>
        <v>4309445</v>
      </c>
      <c r="BV116" s="117">
        <f t="shared" si="513"/>
        <v>8759</v>
      </c>
      <c r="BW116" s="117">
        <f t="shared" si="514"/>
        <v>20689</v>
      </c>
      <c r="BX116" s="117">
        <f t="shared" si="485"/>
        <v>369937</v>
      </c>
      <c r="BY116" s="117">
        <f t="shared" si="515"/>
        <v>11933</v>
      </c>
      <c r="BZ116" s="117">
        <f t="shared" si="516"/>
        <v>21604</v>
      </c>
      <c r="CA116" s="117">
        <f t="shared" si="486"/>
        <v>13546282</v>
      </c>
      <c r="CB116" s="117">
        <f t="shared" si="517"/>
        <v>11113</v>
      </c>
      <c r="CC116" s="121">
        <f t="shared" si="518"/>
        <v>27989</v>
      </c>
      <c r="CD116" s="121">
        <f t="shared" si="487"/>
        <v>0</v>
      </c>
      <c r="CE116" s="121">
        <f t="shared" si="487"/>
        <v>0</v>
      </c>
      <c r="CF116" s="117" t="str">
        <f t="shared" si="519"/>
        <v>-</v>
      </c>
      <c r="CG116" s="117" t="str">
        <f t="shared" si="520"/>
        <v>-</v>
      </c>
      <c r="CH116" s="121">
        <f t="shared" si="488"/>
        <v>0</v>
      </c>
      <c r="CI116" s="120">
        <f t="shared" si="521"/>
        <v>0</v>
      </c>
      <c r="CJ116" s="121">
        <f t="shared" si="489"/>
        <v>2</v>
      </c>
      <c r="CK116" s="157">
        <f t="shared" si="522"/>
        <v>2019</v>
      </c>
      <c r="CL116" s="158">
        <f t="shared" si="523"/>
        <v>43497</v>
      </c>
      <c r="CM116" s="159">
        <f t="shared" si="524"/>
        <v>28</v>
      </c>
      <c r="CN116" s="121">
        <f t="shared" si="538"/>
        <v>63078</v>
      </c>
      <c r="CO116" s="121">
        <f t="shared" si="538"/>
        <v>0</v>
      </c>
      <c r="CP116" s="121">
        <f t="shared" si="538"/>
        <v>946170</v>
      </c>
      <c r="CQ116" s="121">
        <f t="shared" si="538"/>
        <v>3973914</v>
      </c>
      <c r="CR116" s="121">
        <f t="shared" si="538"/>
        <v>5734485</v>
      </c>
      <c r="CS116" s="121">
        <f t="shared" si="538"/>
        <v>6068160</v>
      </c>
      <c r="CT116" s="121">
        <f t="shared" si="538"/>
        <v>130370800</v>
      </c>
      <c r="CU116" s="121">
        <f t="shared" si="538"/>
        <v>140125050</v>
      </c>
      <c r="CV116" s="121">
        <f t="shared" si="538"/>
        <v>22163946</v>
      </c>
      <c r="CW116" s="121">
        <f t="shared" si="538"/>
        <v>275098</v>
      </c>
      <c r="CX116" s="121">
        <f t="shared" si="538"/>
        <v>405696</v>
      </c>
      <c r="CY116" s="121">
        <f t="shared" si="538"/>
        <v>15028538</v>
      </c>
      <c r="CZ116" s="121">
        <f t="shared" si="538"/>
        <v>10178988</v>
      </c>
      <c r="DA116" s="121">
        <f t="shared" si="538"/>
        <v>669724</v>
      </c>
      <c r="DB116" s="121">
        <f t="shared" si="538"/>
        <v>34118591</v>
      </c>
      <c r="DC116" s="121">
        <f t="shared" si="538"/>
        <v>0</v>
      </c>
      <c r="DD116" s="160"/>
    </row>
    <row r="117" spans="1:113" x14ac:dyDescent="0.2">
      <c r="A117" s="118" t="str">
        <f t="shared" si="491"/>
        <v>2018-19MARCHY61</v>
      </c>
      <c r="B117" s="94" t="str">
        <f t="shared" si="492"/>
        <v>2018-19</v>
      </c>
      <c r="C117" s="35" t="s">
        <v>788</v>
      </c>
      <c r="D117" s="119" t="str">
        <f t="shared" ref="D117:E119" si="547">D116</f>
        <v>Y61</v>
      </c>
      <c r="E117" s="119" t="str">
        <f t="shared" si="547"/>
        <v>East of England</v>
      </c>
      <c r="F117" s="119" t="str">
        <f t="shared" si="473"/>
        <v>Y61</v>
      </c>
      <c r="H117" s="120">
        <f t="shared" si="474"/>
        <v>106416</v>
      </c>
      <c r="I117" s="120">
        <f t="shared" si="474"/>
        <v>68855</v>
      </c>
      <c r="J117" s="120">
        <f t="shared" si="474"/>
        <v>230032</v>
      </c>
      <c r="K117" s="117">
        <f t="shared" si="493"/>
        <v>3</v>
      </c>
      <c r="L117" s="120">
        <f t="shared" si="494"/>
        <v>1</v>
      </c>
      <c r="M117" s="120">
        <f t="shared" si="495"/>
        <v>10</v>
      </c>
      <c r="N117" s="120">
        <f t="shared" si="496"/>
        <v>55</v>
      </c>
      <c r="O117" s="120">
        <f t="shared" si="534"/>
        <v>74563</v>
      </c>
      <c r="P117" s="120">
        <f t="shared" si="534"/>
        <v>7197</v>
      </c>
      <c r="Q117" s="120">
        <f t="shared" si="534"/>
        <v>4715</v>
      </c>
      <c r="R117" s="120">
        <f t="shared" si="534"/>
        <v>43269</v>
      </c>
      <c r="S117" s="120">
        <f t="shared" si="534"/>
        <v>12365</v>
      </c>
      <c r="T117" s="120">
        <f t="shared" si="534"/>
        <v>2046</v>
      </c>
      <c r="U117" s="120">
        <f t="shared" si="534"/>
        <v>3276840</v>
      </c>
      <c r="V117" s="120">
        <f t="shared" si="497"/>
        <v>455</v>
      </c>
      <c r="W117" s="120">
        <f t="shared" si="498"/>
        <v>820</v>
      </c>
      <c r="X117" s="120">
        <f t="shared" si="476"/>
        <v>3538361</v>
      </c>
      <c r="Y117" s="120">
        <f t="shared" si="499"/>
        <v>750</v>
      </c>
      <c r="Z117" s="120">
        <f t="shared" si="500"/>
        <v>1342</v>
      </c>
      <c r="AA117" s="120">
        <f t="shared" si="477"/>
        <v>65467887</v>
      </c>
      <c r="AB117" s="120">
        <f t="shared" si="501"/>
        <v>1513</v>
      </c>
      <c r="AC117" s="120">
        <f t="shared" si="502"/>
        <v>3098</v>
      </c>
      <c r="AD117" s="120">
        <f t="shared" si="478"/>
        <v>59824948</v>
      </c>
      <c r="AE117" s="120">
        <f t="shared" si="503"/>
        <v>4838</v>
      </c>
      <c r="AF117" s="120">
        <f t="shared" si="504"/>
        <v>12079</v>
      </c>
      <c r="AG117" s="120">
        <f t="shared" si="479"/>
        <v>9871443</v>
      </c>
      <c r="AH117" s="120">
        <f t="shared" si="505"/>
        <v>4825</v>
      </c>
      <c r="AI117" s="120">
        <f t="shared" si="506"/>
        <v>12498</v>
      </c>
      <c r="AJ117" s="120">
        <f t="shared" si="535"/>
        <v>5245</v>
      </c>
      <c r="AK117" s="120">
        <f t="shared" si="535"/>
        <v>91</v>
      </c>
      <c r="AL117" s="120">
        <f t="shared" si="535"/>
        <v>3559</v>
      </c>
      <c r="AM117" s="120">
        <f t="shared" si="535"/>
        <v>827</v>
      </c>
      <c r="AN117" s="120">
        <f t="shared" si="535"/>
        <v>36</v>
      </c>
      <c r="AO117" s="120">
        <f t="shared" si="535"/>
        <v>1559</v>
      </c>
      <c r="AP117" s="120">
        <f t="shared" si="535"/>
        <v>1544</v>
      </c>
      <c r="AQ117" s="120">
        <f t="shared" si="535"/>
        <v>43619</v>
      </c>
      <c r="AR117" s="120">
        <f t="shared" si="535"/>
        <v>2216</v>
      </c>
      <c r="AS117" s="120">
        <f t="shared" si="535"/>
        <v>23483</v>
      </c>
      <c r="AT117" s="120">
        <f t="shared" si="536"/>
        <v>69318</v>
      </c>
      <c r="AU117" s="120">
        <f t="shared" si="536"/>
        <v>16668</v>
      </c>
      <c r="AV117" s="120">
        <f t="shared" si="536"/>
        <v>11997</v>
      </c>
      <c r="AW117" s="120">
        <f t="shared" si="536"/>
        <v>10886</v>
      </c>
      <c r="AX117" s="120">
        <f t="shared" si="536"/>
        <v>7956</v>
      </c>
      <c r="AY117" s="120">
        <f t="shared" si="536"/>
        <v>67519</v>
      </c>
      <c r="AZ117" s="120">
        <f t="shared" si="536"/>
        <v>49215</v>
      </c>
      <c r="BA117" s="120">
        <f t="shared" si="536"/>
        <v>23741</v>
      </c>
      <c r="BB117" s="120">
        <f t="shared" si="536"/>
        <v>13475</v>
      </c>
      <c r="BC117" s="120">
        <f t="shared" si="536"/>
        <v>3803</v>
      </c>
      <c r="BD117" s="120">
        <f t="shared" si="536"/>
        <v>2224</v>
      </c>
      <c r="BE117" s="117">
        <f t="shared" si="536"/>
        <v>542</v>
      </c>
      <c r="BF117" s="117">
        <f t="shared" si="536"/>
        <v>146825</v>
      </c>
      <c r="BG117" s="117">
        <f t="shared" si="507"/>
        <v>271</v>
      </c>
      <c r="BH117" s="117">
        <f t="shared" si="508"/>
        <v>461</v>
      </c>
      <c r="BI117" s="117">
        <f t="shared" si="482"/>
        <v>6808</v>
      </c>
      <c r="BJ117" s="117">
        <f t="shared" si="482"/>
        <v>237108</v>
      </c>
      <c r="BK117" s="117">
        <f t="shared" si="509"/>
        <v>35</v>
      </c>
      <c r="BL117" s="117">
        <f t="shared" si="510"/>
        <v>61</v>
      </c>
      <c r="BM117" s="117">
        <f t="shared" si="537"/>
        <v>36</v>
      </c>
      <c r="BN117" s="117">
        <f t="shared" si="537"/>
        <v>881</v>
      </c>
      <c r="BO117" s="117">
        <f t="shared" si="537"/>
        <v>483</v>
      </c>
      <c r="BP117" s="117">
        <f t="shared" si="537"/>
        <v>32</v>
      </c>
      <c r="BQ117" s="117">
        <f t="shared" si="537"/>
        <v>1275</v>
      </c>
      <c r="BR117" s="117">
        <f t="shared" si="537"/>
        <v>6723588</v>
      </c>
      <c r="BS117" s="117">
        <f t="shared" si="511"/>
        <v>7632</v>
      </c>
      <c r="BT117" s="117">
        <f t="shared" si="512"/>
        <v>17409</v>
      </c>
      <c r="BU117" s="117">
        <f t="shared" si="484"/>
        <v>3806157</v>
      </c>
      <c r="BV117" s="117">
        <f t="shared" si="513"/>
        <v>7880</v>
      </c>
      <c r="BW117" s="117">
        <f t="shared" si="514"/>
        <v>17962</v>
      </c>
      <c r="BX117" s="117">
        <f t="shared" si="485"/>
        <v>332972</v>
      </c>
      <c r="BY117" s="117">
        <f t="shared" si="515"/>
        <v>10405</v>
      </c>
      <c r="BZ117" s="117">
        <f t="shared" si="516"/>
        <v>24925</v>
      </c>
      <c r="CA117" s="117">
        <f t="shared" si="486"/>
        <v>12497797</v>
      </c>
      <c r="CB117" s="117">
        <f t="shared" si="517"/>
        <v>9802</v>
      </c>
      <c r="CC117" s="121">
        <f t="shared" si="518"/>
        <v>23114</v>
      </c>
      <c r="CD117" s="121">
        <f t="shared" si="487"/>
        <v>0</v>
      </c>
      <c r="CE117" s="121">
        <f t="shared" si="487"/>
        <v>0</v>
      </c>
      <c r="CF117" s="117" t="str">
        <f t="shared" si="519"/>
        <v>-</v>
      </c>
      <c r="CG117" s="117" t="str">
        <f t="shared" si="520"/>
        <v>-</v>
      </c>
      <c r="CH117" s="121">
        <f t="shared" si="488"/>
        <v>0</v>
      </c>
      <c r="CI117" s="120">
        <f t="shared" si="521"/>
        <v>0</v>
      </c>
      <c r="CJ117" s="121">
        <f t="shared" si="489"/>
        <v>3</v>
      </c>
      <c r="CK117" s="157">
        <f t="shared" si="522"/>
        <v>2019</v>
      </c>
      <c r="CL117" s="158">
        <f t="shared" si="523"/>
        <v>43525</v>
      </c>
      <c r="CM117" s="159">
        <f t="shared" si="524"/>
        <v>31</v>
      </c>
      <c r="CN117" s="121">
        <f t="shared" si="538"/>
        <v>68855</v>
      </c>
      <c r="CO117" s="121">
        <f t="shared" si="538"/>
        <v>0</v>
      </c>
      <c r="CP117" s="121">
        <f t="shared" si="538"/>
        <v>688550</v>
      </c>
      <c r="CQ117" s="121">
        <f t="shared" si="538"/>
        <v>3787025</v>
      </c>
      <c r="CR117" s="121">
        <f t="shared" si="538"/>
        <v>5901540</v>
      </c>
      <c r="CS117" s="121">
        <f t="shared" si="538"/>
        <v>6327530</v>
      </c>
      <c r="CT117" s="121">
        <f t="shared" si="538"/>
        <v>134047362</v>
      </c>
      <c r="CU117" s="121">
        <f t="shared" si="538"/>
        <v>149356835</v>
      </c>
      <c r="CV117" s="121">
        <f t="shared" si="538"/>
        <v>25570908</v>
      </c>
      <c r="CW117" s="121">
        <f t="shared" si="538"/>
        <v>249862</v>
      </c>
      <c r="CX117" s="121">
        <f t="shared" si="538"/>
        <v>415288</v>
      </c>
      <c r="CY117" s="121">
        <f t="shared" si="538"/>
        <v>15337329</v>
      </c>
      <c r="CZ117" s="121">
        <f t="shared" si="538"/>
        <v>8675646</v>
      </c>
      <c r="DA117" s="121">
        <f t="shared" si="538"/>
        <v>797600</v>
      </c>
      <c r="DB117" s="121">
        <f t="shared" si="538"/>
        <v>29470350</v>
      </c>
      <c r="DC117" s="121">
        <f t="shared" si="538"/>
        <v>0</v>
      </c>
      <c r="DD117" s="160"/>
    </row>
    <row r="118" spans="1:113" x14ac:dyDescent="0.2">
      <c r="A118" s="118" t="str">
        <f t="shared" ref="A118" si="548">B118&amp;C118&amp;D118</f>
        <v>2019-20APRILY61</v>
      </c>
      <c r="B118" s="94" t="str">
        <f t="shared" si="492"/>
        <v>2019-20</v>
      </c>
      <c r="C118" s="35" t="s">
        <v>790</v>
      </c>
      <c r="D118" s="119" t="str">
        <f t="shared" si="547"/>
        <v>Y61</v>
      </c>
      <c r="E118" s="119" t="str">
        <f t="shared" si="547"/>
        <v>East of England</v>
      </c>
      <c r="F118" s="119" t="str">
        <f t="shared" ref="F118" si="549">D118</f>
        <v>Y61</v>
      </c>
      <c r="H118" s="120">
        <f t="shared" si="474"/>
        <v>104243</v>
      </c>
      <c r="I118" s="120">
        <f t="shared" si="474"/>
        <v>67493</v>
      </c>
      <c r="J118" s="120">
        <f t="shared" si="474"/>
        <v>323463</v>
      </c>
      <c r="K118" s="117">
        <f t="shared" si="493"/>
        <v>5</v>
      </c>
      <c r="L118" s="120">
        <f t="shared" si="494"/>
        <v>1</v>
      </c>
      <c r="M118" s="120">
        <f t="shared" si="495"/>
        <v>24</v>
      </c>
      <c r="N118" s="120">
        <f t="shared" si="496"/>
        <v>77</v>
      </c>
      <c r="O118" s="120">
        <f t="shared" si="534"/>
        <v>71024</v>
      </c>
      <c r="P118" s="120">
        <f t="shared" si="534"/>
        <v>6974</v>
      </c>
      <c r="Q118" s="120">
        <f t="shared" si="534"/>
        <v>4558</v>
      </c>
      <c r="R118" s="120">
        <f t="shared" si="534"/>
        <v>42069</v>
      </c>
      <c r="S118" s="120">
        <f t="shared" si="534"/>
        <v>11322</v>
      </c>
      <c r="T118" s="120">
        <f t="shared" si="534"/>
        <v>1897</v>
      </c>
      <c r="U118" s="120">
        <f t="shared" si="534"/>
        <v>3287494</v>
      </c>
      <c r="V118" s="120">
        <f t="shared" si="497"/>
        <v>471</v>
      </c>
      <c r="W118" s="120">
        <f t="shared" si="498"/>
        <v>848</v>
      </c>
      <c r="X118" s="120">
        <f t="shared" si="476"/>
        <v>3375860</v>
      </c>
      <c r="Y118" s="120">
        <f t="shared" si="499"/>
        <v>741</v>
      </c>
      <c r="Z118" s="120">
        <f t="shared" si="500"/>
        <v>1314</v>
      </c>
      <c r="AA118" s="120">
        <f t="shared" si="477"/>
        <v>67771204</v>
      </c>
      <c r="AB118" s="120">
        <f t="shared" si="501"/>
        <v>1611</v>
      </c>
      <c r="AC118" s="120">
        <f t="shared" si="502"/>
        <v>3323</v>
      </c>
      <c r="AD118" s="120">
        <f t="shared" si="478"/>
        <v>63413592</v>
      </c>
      <c r="AE118" s="120">
        <f t="shared" si="503"/>
        <v>5601</v>
      </c>
      <c r="AF118" s="120">
        <f t="shared" si="504"/>
        <v>14654</v>
      </c>
      <c r="AG118" s="120">
        <f t="shared" si="479"/>
        <v>10560807</v>
      </c>
      <c r="AH118" s="120">
        <f t="shared" si="505"/>
        <v>5567</v>
      </c>
      <c r="AI118" s="120">
        <f t="shared" si="506"/>
        <v>15050</v>
      </c>
      <c r="AJ118" s="120">
        <f t="shared" si="535"/>
        <v>4577</v>
      </c>
      <c r="AK118" s="120">
        <f t="shared" si="535"/>
        <v>74</v>
      </c>
      <c r="AL118" s="120">
        <f t="shared" si="535"/>
        <v>3148</v>
      </c>
      <c r="AM118" s="120">
        <f t="shared" si="535"/>
        <v>711</v>
      </c>
      <c r="AN118" s="120">
        <f t="shared" si="535"/>
        <v>33</v>
      </c>
      <c r="AO118" s="120">
        <f t="shared" si="535"/>
        <v>1322</v>
      </c>
      <c r="AP118" s="120">
        <f t="shared" si="535"/>
        <v>1205</v>
      </c>
      <c r="AQ118" s="120">
        <f t="shared" si="535"/>
        <v>41791</v>
      </c>
      <c r="AR118" s="120">
        <f t="shared" si="535"/>
        <v>2006</v>
      </c>
      <c r="AS118" s="120">
        <f t="shared" si="535"/>
        <v>22650</v>
      </c>
      <c r="AT118" s="120">
        <f t="shared" si="536"/>
        <v>66447</v>
      </c>
      <c r="AU118" s="120">
        <f t="shared" si="536"/>
        <v>16280</v>
      </c>
      <c r="AV118" s="120">
        <f t="shared" si="536"/>
        <v>11649</v>
      </c>
      <c r="AW118" s="120">
        <f t="shared" si="536"/>
        <v>10487</v>
      </c>
      <c r="AX118" s="120">
        <f t="shared" si="536"/>
        <v>7653</v>
      </c>
      <c r="AY118" s="120">
        <f t="shared" si="536"/>
        <v>65836</v>
      </c>
      <c r="AZ118" s="120">
        <f t="shared" si="536"/>
        <v>47596</v>
      </c>
      <c r="BA118" s="120">
        <f t="shared" si="536"/>
        <v>21976</v>
      </c>
      <c r="BB118" s="120">
        <f t="shared" si="536"/>
        <v>12344</v>
      </c>
      <c r="BC118" s="120">
        <f t="shared" si="536"/>
        <v>3447</v>
      </c>
      <c r="BD118" s="120">
        <f t="shared" si="536"/>
        <v>2033</v>
      </c>
      <c r="BE118" s="117">
        <f t="shared" si="536"/>
        <v>542</v>
      </c>
      <c r="BF118" s="117">
        <f t="shared" si="536"/>
        <v>148490</v>
      </c>
      <c r="BG118" s="117">
        <f t="shared" si="507"/>
        <v>274</v>
      </c>
      <c r="BH118" s="117">
        <f t="shared" si="508"/>
        <v>481</v>
      </c>
      <c r="BI118" s="117">
        <f t="shared" si="482"/>
        <v>6636</v>
      </c>
      <c r="BJ118" s="117">
        <f t="shared" si="482"/>
        <v>247827</v>
      </c>
      <c r="BK118" s="117">
        <f t="shared" si="509"/>
        <v>37</v>
      </c>
      <c r="BL118" s="117">
        <f t="shared" si="510"/>
        <v>66</v>
      </c>
      <c r="BM118" s="117">
        <f t="shared" si="537"/>
        <v>35</v>
      </c>
      <c r="BN118" s="117">
        <f t="shared" si="537"/>
        <v>799</v>
      </c>
      <c r="BO118" s="117">
        <f t="shared" si="537"/>
        <v>410</v>
      </c>
      <c r="BP118" s="117">
        <f t="shared" si="537"/>
        <v>31</v>
      </c>
      <c r="BQ118" s="117">
        <f t="shared" si="537"/>
        <v>1166</v>
      </c>
      <c r="BR118" s="117">
        <f t="shared" si="537"/>
        <v>6847419</v>
      </c>
      <c r="BS118" s="117">
        <f t="shared" si="511"/>
        <v>8570</v>
      </c>
      <c r="BT118" s="117">
        <f t="shared" si="512"/>
        <v>20579</v>
      </c>
      <c r="BU118" s="117">
        <f t="shared" si="484"/>
        <v>3786708</v>
      </c>
      <c r="BV118" s="117">
        <f t="shared" si="513"/>
        <v>9236</v>
      </c>
      <c r="BW118" s="117">
        <f t="shared" si="514"/>
        <v>23026</v>
      </c>
      <c r="BX118" s="117">
        <f t="shared" si="485"/>
        <v>363652</v>
      </c>
      <c r="BY118" s="117">
        <f t="shared" si="515"/>
        <v>11731</v>
      </c>
      <c r="BZ118" s="117">
        <f t="shared" si="516"/>
        <v>26123</v>
      </c>
      <c r="CA118" s="117">
        <f t="shared" si="486"/>
        <v>14237116</v>
      </c>
      <c r="CB118" s="117">
        <f t="shared" si="517"/>
        <v>12210</v>
      </c>
      <c r="CC118" s="121">
        <f t="shared" si="518"/>
        <v>30518</v>
      </c>
      <c r="CD118" s="121">
        <f t="shared" si="487"/>
        <v>145</v>
      </c>
      <c r="CE118" s="121">
        <f t="shared" si="487"/>
        <v>230992</v>
      </c>
      <c r="CF118" s="117">
        <f t="shared" si="519"/>
        <v>1593</v>
      </c>
      <c r="CG118" s="117">
        <f t="shared" si="520"/>
        <v>3198</v>
      </c>
      <c r="CH118" s="121">
        <f t="shared" si="488"/>
        <v>129</v>
      </c>
      <c r="CI118" s="120">
        <f t="shared" si="521"/>
        <v>6</v>
      </c>
      <c r="CJ118" s="121">
        <f t="shared" ref="CJ118" si="550">MONTH(1&amp;C118)</f>
        <v>4</v>
      </c>
      <c r="CK118" s="157">
        <f t="shared" ref="CK118" si="551">LEFT($B118,4)+IF(CJ118&lt;4,1,0)</f>
        <v>2019</v>
      </c>
      <c r="CL118" s="158">
        <f t="shared" ref="CL118" si="552">DATE(LEFT($B118,4)+IF(CJ118&lt;4,1,0),CJ118,1)</f>
        <v>43556</v>
      </c>
      <c r="CM118" s="159">
        <f t="shared" ref="CM118" si="553">DAY(DATE(LEFT($B118,4)+IF(CJ118&lt;4,1,0),$CJ118+1,1)-1)</f>
        <v>30</v>
      </c>
      <c r="CN118" s="121">
        <f t="shared" si="538"/>
        <v>67493</v>
      </c>
      <c r="CO118" s="121">
        <f t="shared" si="538"/>
        <v>404958</v>
      </c>
      <c r="CP118" s="121">
        <f t="shared" si="538"/>
        <v>1619832</v>
      </c>
      <c r="CQ118" s="121">
        <f t="shared" si="538"/>
        <v>5196961</v>
      </c>
      <c r="CR118" s="121">
        <f t="shared" si="538"/>
        <v>5913952</v>
      </c>
      <c r="CS118" s="121">
        <f t="shared" si="538"/>
        <v>5989212</v>
      </c>
      <c r="CT118" s="121">
        <f t="shared" si="538"/>
        <v>139795287</v>
      </c>
      <c r="CU118" s="121">
        <f t="shared" si="538"/>
        <v>165912588</v>
      </c>
      <c r="CV118" s="121">
        <f t="shared" si="538"/>
        <v>28549850</v>
      </c>
      <c r="CW118" s="121">
        <f t="shared" si="538"/>
        <v>260702</v>
      </c>
      <c r="CX118" s="121">
        <f t="shared" si="538"/>
        <v>437976</v>
      </c>
      <c r="CY118" s="121">
        <f t="shared" si="538"/>
        <v>16442621</v>
      </c>
      <c r="CZ118" s="121">
        <f t="shared" si="538"/>
        <v>9440660</v>
      </c>
      <c r="DA118" s="121">
        <f t="shared" si="538"/>
        <v>809813</v>
      </c>
      <c r="DB118" s="121">
        <f t="shared" si="538"/>
        <v>35583988</v>
      </c>
      <c r="DC118" s="121">
        <f t="shared" si="538"/>
        <v>463710</v>
      </c>
      <c r="DD118" s="160"/>
    </row>
    <row r="119" spans="1:113" x14ac:dyDescent="0.2">
      <c r="A119" s="118" t="str">
        <f t="shared" ref="A119" si="554">B119&amp;C119&amp;D119</f>
        <v>2019-20MAYY61</v>
      </c>
      <c r="B119" s="94" t="str">
        <f t="shared" si="492"/>
        <v>2019-20</v>
      </c>
      <c r="C119" s="35" t="s">
        <v>831</v>
      </c>
      <c r="D119" s="119" t="str">
        <f t="shared" si="547"/>
        <v>Y61</v>
      </c>
      <c r="E119" s="119" t="str">
        <f t="shared" si="547"/>
        <v>East of England</v>
      </c>
      <c r="F119" s="119" t="str">
        <f t="shared" ref="F119" si="555">D119</f>
        <v>Y61</v>
      </c>
      <c r="H119" s="120">
        <f t="shared" si="474"/>
        <v>106085</v>
      </c>
      <c r="I119" s="120">
        <f t="shared" si="474"/>
        <v>68448</v>
      </c>
      <c r="J119" s="120">
        <f t="shared" si="474"/>
        <v>301887</v>
      </c>
      <c r="K119" s="117">
        <f t="shared" si="493"/>
        <v>4</v>
      </c>
      <c r="L119" s="120">
        <f t="shared" si="494"/>
        <v>1</v>
      </c>
      <c r="M119" s="120">
        <f t="shared" si="495"/>
        <v>21</v>
      </c>
      <c r="N119" s="120">
        <f t="shared" si="496"/>
        <v>70</v>
      </c>
      <c r="O119" s="120">
        <f t="shared" si="534"/>
        <v>71986</v>
      </c>
      <c r="P119" s="120">
        <f t="shared" si="534"/>
        <v>7006</v>
      </c>
      <c r="Q119" s="120">
        <f t="shared" si="534"/>
        <v>4561</v>
      </c>
      <c r="R119" s="120">
        <f t="shared" si="534"/>
        <v>42305</v>
      </c>
      <c r="S119" s="120">
        <f t="shared" si="534"/>
        <v>11742</v>
      </c>
      <c r="T119" s="120">
        <f t="shared" si="534"/>
        <v>1992</v>
      </c>
      <c r="U119" s="120">
        <f t="shared" si="534"/>
        <v>3233439</v>
      </c>
      <c r="V119" s="120">
        <f t="shared" si="497"/>
        <v>462</v>
      </c>
      <c r="W119" s="120">
        <f t="shared" si="498"/>
        <v>841</v>
      </c>
      <c r="X119" s="120">
        <f t="shared" si="476"/>
        <v>3345323</v>
      </c>
      <c r="Y119" s="120">
        <f t="shared" si="499"/>
        <v>733</v>
      </c>
      <c r="Z119" s="120">
        <f t="shared" si="500"/>
        <v>1320</v>
      </c>
      <c r="AA119" s="120">
        <f t="shared" si="477"/>
        <v>67084321</v>
      </c>
      <c r="AB119" s="120">
        <f t="shared" si="501"/>
        <v>1586</v>
      </c>
      <c r="AC119" s="120">
        <f t="shared" si="502"/>
        <v>3296</v>
      </c>
      <c r="AD119" s="120">
        <f t="shared" si="478"/>
        <v>63555025</v>
      </c>
      <c r="AE119" s="120">
        <f t="shared" si="503"/>
        <v>5413</v>
      </c>
      <c r="AF119" s="120">
        <f t="shared" si="504"/>
        <v>13575</v>
      </c>
      <c r="AG119" s="120">
        <f t="shared" si="479"/>
        <v>10640194</v>
      </c>
      <c r="AH119" s="120">
        <f t="shared" si="505"/>
        <v>5341</v>
      </c>
      <c r="AI119" s="120">
        <f t="shared" si="506"/>
        <v>14250</v>
      </c>
      <c r="AJ119" s="120">
        <f t="shared" si="535"/>
        <v>4457</v>
      </c>
      <c r="AK119" s="120">
        <f t="shared" si="535"/>
        <v>89</v>
      </c>
      <c r="AL119" s="120">
        <f t="shared" si="535"/>
        <v>3102</v>
      </c>
      <c r="AM119" s="120">
        <f t="shared" si="535"/>
        <v>714</v>
      </c>
      <c r="AN119" s="120">
        <f t="shared" si="535"/>
        <v>20</v>
      </c>
      <c r="AO119" s="120">
        <f t="shared" si="535"/>
        <v>1246</v>
      </c>
      <c r="AP119" s="120">
        <f t="shared" si="535"/>
        <v>1180</v>
      </c>
      <c r="AQ119" s="120">
        <f t="shared" si="535"/>
        <v>42177</v>
      </c>
      <c r="AR119" s="120">
        <f t="shared" si="535"/>
        <v>1977</v>
      </c>
      <c r="AS119" s="120">
        <f t="shared" si="535"/>
        <v>23375</v>
      </c>
      <c r="AT119" s="120">
        <f t="shared" si="536"/>
        <v>67529</v>
      </c>
      <c r="AU119" s="120">
        <f t="shared" si="536"/>
        <v>16176</v>
      </c>
      <c r="AV119" s="120">
        <f t="shared" si="536"/>
        <v>11680</v>
      </c>
      <c r="AW119" s="120">
        <f t="shared" si="536"/>
        <v>10453</v>
      </c>
      <c r="AX119" s="120">
        <f t="shared" si="536"/>
        <v>7680</v>
      </c>
      <c r="AY119" s="120">
        <f t="shared" si="536"/>
        <v>65940</v>
      </c>
      <c r="AZ119" s="120">
        <f t="shared" si="536"/>
        <v>47844</v>
      </c>
      <c r="BA119" s="120">
        <f t="shared" si="536"/>
        <v>22823</v>
      </c>
      <c r="BB119" s="120">
        <f t="shared" si="536"/>
        <v>12791</v>
      </c>
      <c r="BC119" s="120">
        <f t="shared" si="536"/>
        <v>3716</v>
      </c>
      <c r="BD119" s="120">
        <f t="shared" si="536"/>
        <v>2135</v>
      </c>
      <c r="BE119" s="117">
        <f t="shared" si="536"/>
        <v>541</v>
      </c>
      <c r="BF119" s="117">
        <f t="shared" si="536"/>
        <v>143593</v>
      </c>
      <c r="BG119" s="117">
        <f t="shared" si="507"/>
        <v>265</v>
      </c>
      <c r="BH119" s="117">
        <f t="shared" si="508"/>
        <v>437</v>
      </c>
      <c r="BI119" s="117">
        <f t="shared" si="482"/>
        <v>6660</v>
      </c>
      <c r="BJ119" s="117">
        <f t="shared" si="482"/>
        <v>239991</v>
      </c>
      <c r="BK119" s="117">
        <f t="shared" si="509"/>
        <v>36</v>
      </c>
      <c r="BL119" s="117">
        <f t="shared" si="510"/>
        <v>64</v>
      </c>
      <c r="BM119" s="117">
        <f t="shared" si="537"/>
        <v>38</v>
      </c>
      <c r="BN119" s="117">
        <f t="shared" si="537"/>
        <v>813</v>
      </c>
      <c r="BO119" s="117">
        <f t="shared" si="537"/>
        <v>426</v>
      </c>
      <c r="BP119" s="117">
        <f t="shared" si="537"/>
        <v>36</v>
      </c>
      <c r="BQ119" s="117">
        <f t="shared" si="537"/>
        <v>1290</v>
      </c>
      <c r="BR119" s="117">
        <f t="shared" si="537"/>
        <v>6974890</v>
      </c>
      <c r="BS119" s="117">
        <f t="shared" si="511"/>
        <v>8579</v>
      </c>
      <c r="BT119" s="117">
        <f t="shared" si="512"/>
        <v>20110</v>
      </c>
      <c r="BU119" s="117">
        <f t="shared" si="484"/>
        <v>4275390</v>
      </c>
      <c r="BV119" s="117">
        <f t="shared" si="513"/>
        <v>10036</v>
      </c>
      <c r="BW119" s="117">
        <f t="shared" si="514"/>
        <v>23878</v>
      </c>
      <c r="BX119" s="117">
        <f t="shared" si="485"/>
        <v>461720</v>
      </c>
      <c r="BY119" s="117">
        <f t="shared" si="515"/>
        <v>12826</v>
      </c>
      <c r="BZ119" s="117">
        <f t="shared" si="516"/>
        <v>31116</v>
      </c>
      <c r="CA119" s="117">
        <f t="shared" si="486"/>
        <v>14501812</v>
      </c>
      <c r="CB119" s="117">
        <f t="shared" si="517"/>
        <v>11242</v>
      </c>
      <c r="CC119" s="121">
        <f t="shared" si="518"/>
        <v>28425</v>
      </c>
      <c r="CD119" s="121">
        <f t="shared" si="487"/>
        <v>154</v>
      </c>
      <c r="CE119" s="121">
        <f t="shared" si="487"/>
        <v>265558</v>
      </c>
      <c r="CF119" s="117">
        <f t="shared" si="519"/>
        <v>1724</v>
      </c>
      <c r="CG119" s="117">
        <f t="shared" si="520"/>
        <v>3056</v>
      </c>
      <c r="CH119" s="121">
        <f t="shared" si="488"/>
        <v>142</v>
      </c>
      <c r="CI119" s="120">
        <f t="shared" si="521"/>
        <v>6</v>
      </c>
      <c r="CJ119" s="121">
        <f t="shared" ref="CJ119" si="556">MONTH(1&amp;C119)</f>
        <v>5</v>
      </c>
      <c r="CK119" s="157">
        <f t="shared" ref="CK119" si="557">LEFT($B119,4)+IF(CJ119&lt;4,1,0)</f>
        <v>2019</v>
      </c>
      <c r="CL119" s="158">
        <f t="shared" ref="CL119" si="558">DATE(LEFT($B119,4)+IF(CJ119&lt;4,1,0),CJ119,1)</f>
        <v>43586</v>
      </c>
      <c r="CM119" s="159">
        <f t="shared" ref="CM119" si="559">DAY(DATE(LEFT($B119,4)+IF(CJ119&lt;4,1,0),$CJ119+1,1)-1)</f>
        <v>31</v>
      </c>
      <c r="CN119" s="121">
        <f t="shared" si="538"/>
        <v>68448</v>
      </c>
      <c r="CO119" s="121">
        <f t="shared" si="538"/>
        <v>410688</v>
      </c>
      <c r="CP119" s="121">
        <f t="shared" si="538"/>
        <v>1437408</v>
      </c>
      <c r="CQ119" s="121">
        <f t="shared" si="538"/>
        <v>4791360</v>
      </c>
      <c r="CR119" s="121">
        <f t="shared" si="538"/>
        <v>5892046</v>
      </c>
      <c r="CS119" s="121">
        <f t="shared" si="538"/>
        <v>6020520</v>
      </c>
      <c r="CT119" s="121">
        <f t="shared" si="538"/>
        <v>139437280</v>
      </c>
      <c r="CU119" s="121">
        <f t="shared" si="538"/>
        <v>159397650</v>
      </c>
      <c r="CV119" s="121">
        <f t="shared" si="538"/>
        <v>28386000</v>
      </c>
      <c r="CW119" s="121">
        <f t="shared" si="538"/>
        <v>236417</v>
      </c>
      <c r="CX119" s="121">
        <f t="shared" si="538"/>
        <v>426240</v>
      </c>
      <c r="CY119" s="121">
        <f t="shared" si="538"/>
        <v>16349430</v>
      </c>
      <c r="CZ119" s="121">
        <f t="shared" si="538"/>
        <v>10172028</v>
      </c>
      <c r="DA119" s="121">
        <f t="shared" si="538"/>
        <v>1120176</v>
      </c>
      <c r="DB119" s="121">
        <f t="shared" si="538"/>
        <v>36668250</v>
      </c>
      <c r="DC119" s="121">
        <f t="shared" si="538"/>
        <v>470624</v>
      </c>
      <c r="DD119" s="160"/>
    </row>
    <row r="120" spans="1:113" x14ac:dyDescent="0.2">
      <c r="A120" s="109"/>
      <c r="H120" s="267"/>
      <c r="I120" s="267"/>
      <c r="J120" s="267"/>
      <c r="K120" s="270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7"/>
      <c r="AS120" s="267"/>
      <c r="AT120" s="267"/>
      <c r="AU120" s="267"/>
      <c r="AV120" s="267"/>
      <c r="AW120" s="267"/>
      <c r="AX120" s="267"/>
      <c r="AY120" s="267"/>
      <c r="AZ120" s="267"/>
      <c r="BA120" s="267"/>
      <c r="BB120" s="267"/>
      <c r="BC120" s="267"/>
      <c r="BD120" s="267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272"/>
      <c r="CN120" s="273"/>
      <c r="CO120" s="273"/>
      <c r="CP120" s="273"/>
      <c r="CQ120" s="273"/>
      <c r="CR120" s="273"/>
      <c r="CS120" s="273"/>
      <c r="CT120" s="273"/>
      <c r="CU120" s="273"/>
      <c r="CV120" s="273"/>
      <c r="CW120" s="273"/>
      <c r="CX120" s="273"/>
      <c r="CY120" s="273"/>
      <c r="CZ120" s="273"/>
      <c r="DA120" s="273"/>
      <c r="DB120" s="273"/>
      <c r="DC120" s="273"/>
    </row>
    <row r="121" spans="1:113" x14ac:dyDescent="0.2">
      <c r="A121" s="136" t="str">
        <f>B121&amp;C121&amp;D121</f>
        <v>2017-18AUGUSTY56</v>
      </c>
      <c r="B121" s="130" t="s">
        <v>654</v>
      </c>
      <c r="C121" s="131" t="s">
        <v>655</v>
      </c>
      <c r="D121" s="220" t="str">
        <f>DG12</f>
        <v>Y56</v>
      </c>
      <c r="E121" s="220" t="str">
        <f>DI12</f>
        <v>London</v>
      </c>
      <c r="F121" s="137" t="str">
        <f t="shared" si="132"/>
        <v>Y56</v>
      </c>
      <c r="G121" s="131"/>
      <c r="H121" s="132">
        <f t="shared" ref="H121:J142" si="560">SUMIFS(H$191:H$10135,$B$191:$B$10135,$B121,$C$191:$C$10135,$C121,$D$191:$D$10135,$D121)</f>
        <v>0</v>
      </c>
      <c r="I121" s="132">
        <f t="shared" si="560"/>
        <v>0</v>
      </c>
      <c r="J121" s="132">
        <f t="shared" si="560"/>
        <v>0</v>
      </c>
      <c r="K121" s="117" t="str">
        <f>IFERROR(ROUND(J121/I121,$H$1),"-")</f>
        <v>-</v>
      </c>
      <c r="L121" s="120" t="str">
        <f>IFERROR(ROUND(CN121/I121,$H$1),"-")</f>
        <v>-</v>
      </c>
      <c r="M121" s="120" t="str">
        <f>IFERROR(ROUND(CP121/I121,$H$1),"-")</f>
        <v>-</v>
      </c>
      <c r="N121" s="120" t="str">
        <f>IFERROR(ROUND(CQ121/I121,$H$1),"-")</f>
        <v>-</v>
      </c>
      <c r="O121" s="132">
        <f t="shared" ref="O121:U130" si="561">SUMIFS(O$191:O$10135,$B$191:$B$10135,$B121,$C$191:$C$10135,$C121,$D$191:$D$10135,$D121)</f>
        <v>0</v>
      </c>
      <c r="P121" s="132">
        <f t="shared" si="561"/>
        <v>0</v>
      </c>
      <c r="Q121" s="132">
        <f t="shared" si="561"/>
        <v>0</v>
      </c>
      <c r="R121" s="132">
        <f t="shared" si="561"/>
        <v>0</v>
      </c>
      <c r="S121" s="132">
        <f t="shared" si="561"/>
        <v>0</v>
      </c>
      <c r="T121" s="132">
        <f t="shared" si="561"/>
        <v>0</v>
      </c>
      <c r="U121" s="268">
        <f t="shared" si="561"/>
        <v>0</v>
      </c>
      <c r="V121" s="120" t="str">
        <f>IFERROR(ROUND(U121/P121,$H$1),"-")</f>
        <v>-</v>
      </c>
      <c r="W121" s="120" t="str">
        <f>IFERROR(ROUND(CR121/P121,$H$1),"-")</f>
        <v>-</v>
      </c>
      <c r="X121" s="268">
        <f t="shared" ref="X121:X142" si="562">SUMIFS(X$191:X$10135,$B$191:$B$10135,$B121,$C$191:$C$10135,$C121,$D$191:$D$10135,$D121)</f>
        <v>0</v>
      </c>
      <c r="Y121" s="120" t="str">
        <f>IFERROR(ROUND(X121/Q121,$H$1),"-")</f>
        <v>-</v>
      </c>
      <c r="Z121" s="120" t="str">
        <f>IFERROR(ROUND(CS121/Q121,$H$1),"-")</f>
        <v>-</v>
      </c>
      <c r="AA121" s="132">
        <f t="shared" ref="AA121:AA142" si="563">SUMIFS(AA$191:AA$10135,$B$191:$B$10135,$B121,$C$191:$C$10135,$C121,$D$191:$D$10135,$D121)</f>
        <v>0</v>
      </c>
      <c r="AB121" s="120" t="str">
        <f>IFERROR(ROUND(AA121/R121,$H$1),"-")</f>
        <v>-</v>
      </c>
      <c r="AC121" s="120" t="str">
        <f>IFERROR(ROUND(CT121/R121,$H$1),"-")</f>
        <v>-</v>
      </c>
      <c r="AD121" s="132">
        <f t="shared" ref="AD121:AD142" si="564">SUMIFS(AD$191:AD$10135,$B$191:$B$10135,$B121,$C$191:$C$10135,$C121,$D$191:$D$10135,$D121)</f>
        <v>0</v>
      </c>
      <c r="AE121" s="120" t="str">
        <f>IFERROR(ROUND(AD121/S121,$H$1),"-")</f>
        <v>-</v>
      </c>
      <c r="AF121" s="120" t="str">
        <f>IFERROR(ROUND(CU121/S121,$H$1),"-")</f>
        <v>-</v>
      </c>
      <c r="AG121" s="132">
        <f t="shared" ref="AG121:AG142" si="565">SUMIFS(AG$191:AG$10135,$B$191:$B$10135,$B121,$C$191:$C$10135,$C121,$D$191:$D$10135,$D121)</f>
        <v>0</v>
      </c>
      <c r="AH121" s="120" t="str">
        <f>IFERROR(ROUND(AG121/T121,$H$1),"-")</f>
        <v>-</v>
      </c>
      <c r="AI121" s="120" t="str">
        <f>IFERROR(ROUND(CV121/T121,$H$1),"-")</f>
        <v>-</v>
      </c>
      <c r="AJ121" s="132">
        <f t="shared" ref="AJ121:AS130" si="566">SUMIFS(AJ$191:AJ$10135,$B$191:$B$10135,$B121,$C$191:$C$10135,$C121,$D$191:$D$10135,$D121)</f>
        <v>0</v>
      </c>
      <c r="AK121" s="132">
        <f t="shared" si="566"/>
        <v>0</v>
      </c>
      <c r="AL121" s="132">
        <f t="shared" si="566"/>
        <v>0</v>
      </c>
      <c r="AM121" s="132">
        <f t="shared" si="566"/>
        <v>0</v>
      </c>
      <c r="AN121" s="132">
        <f t="shared" si="566"/>
        <v>0</v>
      </c>
      <c r="AO121" s="132">
        <f t="shared" si="566"/>
        <v>0</v>
      </c>
      <c r="AP121" s="132">
        <f t="shared" si="566"/>
        <v>0</v>
      </c>
      <c r="AQ121" s="132">
        <f t="shared" si="566"/>
        <v>0</v>
      </c>
      <c r="AR121" s="132">
        <f t="shared" si="566"/>
        <v>0</v>
      </c>
      <c r="AS121" s="132">
        <f t="shared" si="566"/>
        <v>0</v>
      </c>
      <c r="AT121" s="132">
        <f t="shared" ref="AT121:BF130" si="567">SUMIFS(AT$191:AT$10135,$B$191:$B$10135,$B121,$C$191:$C$10135,$C121,$D$191:$D$10135,$D121)</f>
        <v>0</v>
      </c>
      <c r="AU121" s="133">
        <f t="shared" si="567"/>
        <v>0</v>
      </c>
      <c r="AV121" s="133">
        <f t="shared" si="567"/>
        <v>0</v>
      </c>
      <c r="AW121" s="133">
        <f t="shared" si="567"/>
        <v>0</v>
      </c>
      <c r="AX121" s="133">
        <f t="shared" si="567"/>
        <v>0</v>
      </c>
      <c r="AY121" s="133">
        <f t="shared" si="567"/>
        <v>0</v>
      </c>
      <c r="AZ121" s="133">
        <f t="shared" si="567"/>
        <v>0</v>
      </c>
      <c r="BA121" s="133">
        <f t="shared" si="567"/>
        <v>0</v>
      </c>
      <c r="BB121" s="133">
        <f t="shared" si="567"/>
        <v>0</v>
      </c>
      <c r="BC121" s="133">
        <f t="shared" si="567"/>
        <v>0</v>
      </c>
      <c r="BD121" s="133">
        <f t="shared" si="567"/>
        <v>0</v>
      </c>
      <c r="BE121" s="133">
        <f t="shared" si="567"/>
        <v>0</v>
      </c>
      <c r="BF121" s="133">
        <f t="shared" si="567"/>
        <v>0</v>
      </c>
      <c r="BG121" s="117" t="str">
        <f>IFERROR(ROUND(BF121/BE121,$H$1),"-")</f>
        <v>-</v>
      </c>
      <c r="BH121" s="117" t="str">
        <f>IFERROR(ROUND(CW121/BE121,$H$1),"-")</f>
        <v>-</v>
      </c>
      <c r="BI121" s="133">
        <f t="shared" ref="BI121:BJ142" si="568">SUMIFS(BI$191:BI$10135,$B$191:$B$10135,$B121,$C$191:$C$10135,$C121,$D$191:$D$10135,$D121)</f>
        <v>0</v>
      </c>
      <c r="BJ121" s="133">
        <f t="shared" si="568"/>
        <v>0</v>
      </c>
      <c r="BK121" s="117" t="str">
        <f>IFERROR(ROUND(BJ121/BI121,$H$1),"-")</f>
        <v>-</v>
      </c>
      <c r="BL121" s="117" t="str">
        <f>IFERROR(ROUND(CX121/BI121,$H$1),"-")</f>
        <v>-</v>
      </c>
      <c r="BM121" s="133">
        <f t="shared" ref="BM121:BR130" si="569">SUMIFS(BM$191:BM$10135,$B$191:$B$10135,$B121,$C$191:$C$10135,$C121,$D$191:$D$10135,$D121)</f>
        <v>0</v>
      </c>
      <c r="BN121" s="133">
        <f t="shared" si="569"/>
        <v>0</v>
      </c>
      <c r="BO121" s="133">
        <f t="shared" si="569"/>
        <v>0</v>
      </c>
      <c r="BP121" s="133">
        <f t="shared" si="569"/>
        <v>0</v>
      </c>
      <c r="BQ121" s="133">
        <f t="shared" si="569"/>
        <v>0</v>
      </c>
      <c r="BR121" s="133">
        <f t="shared" si="569"/>
        <v>0</v>
      </c>
      <c r="BS121" s="117" t="str">
        <f>IFERROR(ROUND(BR121/BN121,$H$1),"-")</f>
        <v>-</v>
      </c>
      <c r="BT121" s="117" t="str">
        <f>IFERROR(ROUND(CY121/BN121,$H$1),"-")</f>
        <v>-</v>
      </c>
      <c r="BU121" s="133">
        <f t="shared" ref="BU121:BU142" si="570">SUMIFS(BU$191:BU$10135,$B$191:$B$10135,$B121,$C$191:$C$10135,$C121,$D$191:$D$10135,$D121)</f>
        <v>0</v>
      </c>
      <c r="BV121" s="117" t="str">
        <f>IFERROR(ROUND(BU121/BO121,$H$1),"-")</f>
        <v>-</v>
      </c>
      <c r="BW121" s="117" t="str">
        <f>IFERROR(ROUND(CZ121/BO121,$H$1),"-")</f>
        <v>-</v>
      </c>
      <c r="BX121" s="133">
        <f t="shared" ref="BX121:BX142" si="571">SUMIFS(BX$191:BX$10135,$B$191:$B$10135,$B121,$C$191:$C$10135,$C121,$D$191:$D$10135,$D121)</f>
        <v>0</v>
      </c>
      <c r="BY121" s="117" t="str">
        <f>IFERROR(ROUND(BX121/BP121,$H$1),"-")</f>
        <v>-</v>
      </c>
      <c r="BZ121" s="117" t="str">
        <f>IFERROR(ROUND(DA121/BP121,$H$1),"-")</f>
        <v>-</v>
      </c>
      <c r="CA121" s="133">
        <f t="shared" ref="CA121:CA142" si="572">SUMIFS(CA$191:CA$10135,$B$191:$B$10135,$B121,$C$191:$C$10135,$C121,$D$191:$D$10135,$D121)</f>
        <v>0</v>
      </c>
      <c r="CB121" s="117" t="str">
        <f>IFERROR(ROUND(CA121/BQ121,$H$1),"-")</f>
        <v>-</v>
      </c>
      <c r="CC121" s="121" t="str">
        <f>IFERROR(ROUND(DB121/BQ121,$H$1),"-")</f>
        <v>-</v>
      </c>
      <c r="CD121" s="133">
        <f t="shared" ref="CD121:CE142" si="573">SUMIFS(CD$191:CD$10135,$B$191:$B$10135,$B121,$C$191:$C$10135,$C121,$D$191:$D$10135,$D121)</f>
        <v>0</v>
      </c>
      <c r="CE121" s="133">
        <f t="shared" si="573"/>
        <v>0</v>
      </c>
      <c r="CF121" s="117" t="str">
        <f>IFERROR(ROUND(CE121/CD121,$H$1),"-")</f>
        <v>-</v>
      </c>
      <c r="CG121" s="117" t="str">
        <f>IFERROR(ROUND(DC121/CD121,$H$1),"-")</f>
        <v>-</v>
      </c>
      <c r="CH121" s="133">
        <f t="shared" ref="CH121:CH142" si="574">SUMIFS(CH$191:CH$10135,$B$191:$B$10135,$B121,$C$191:$C$10135,$C121,$D$191:$D$10135,$D121)</f>
        <v>0</v>
      </c>
      <c r="CI121" s="120" t="str">
        <f>IFERROR(ROUND(CO121/I121,$H$1),"-")</f>
        <v>-</v>
      </c>
      <c r="CJ121" s="134">
        <f t="shared" ref="CJ121:CJ129" si="575">MONTH(1&amp;C121)</f>
        <v>8</v>
      </c>
      <c r="CK121" s="157">
        <f>LEFT($B121,4)+IF(CJ121&lt;4,1,0)</f>
        <v>2017</v>
      </c>
      <c r="CL121" s="158">
        <f>DATE($CK121,$CJ121,1)</f>
        <v>42948</v>
      </c>
      <c r="CM121" s="159">
        <f>DAY(DATE($CK121,$CJ121+1,1)-1)</f>
        <v>31</v>
      </c>
      <c r="CN121" s="134">
        <f t="shared" ref="CN121:DC130" si="576">SUMIFS(CN$191:CN$10135,$B$191:$B$10135,$B121,$C$191:$C$10135,$C121,$D$191:$D$10135,$D121)</f>
        <v>0</v>
      </c>
      <c r="CO121" s="134">
        <f t="shared" si="576"/>
        <v>0</v>
      </c>
      <c r="CP121" s="134">
        <f t="shared" si="576"/>
        <v>0</v>
      </c>
      <c r="CQ121" s="134">
        <f t="shared" si="576"/>
        <v>0</v>
      </c>
      <c r="CR121" s="134">
        <f t="shared" si="576"/>
        <v>0</v>
      </c>
      <c r="CS121" s="134">
        <f t="shared" si="576"/>
        <v>0</v>
      </c>
      <c r="CT121" s="134">
        <f t="shared" si="576"/>
        <v>0</v>
      </c>
      <c r="CU121" s="134">
        <f t="shared" si="576"/>
        <v>0</v>
      </c>
      <c r="CV121" s="134">
        <f t="shared" si="576"/>
        <v>0</v>
      </c>
      <c r="CW121" s="134">
        <f t="shared" si="576"/>
        <v>0</v>
      </c>
      <c r="CX121" s="134">
        <f t="shared" si="576"/>
        <v>0</v>
      </c>
      <c r="CY121" s="134">
        <f t="shared" si="576"/>
        <v>0</v>
      </c>
      <c r="CZ121" s="134">
        <f t="shared" si="576"/>
        <v>0</v>
      </c>
      <c r="DA121" s="134">
        <f t="shared" si="576"/>
        <v>0</v>
      </c>
      <c r="DB121" s="134">
        <f t="shared" si="576"/>
        <v>0</v>
      </c>
      <c r="DC121" s="134">
        <f t="shared" si="576"/>
        <v>0</v>
      </c>
      <c r="DD121" s="160"/>
    </row>
    <row r="122" spans="1:113" x14ac:dyDescent="0.2">
      <c r="A122" s="118" t="str">
        <f t="shared" ref="A122:A126" si="577">B122&amp;C122&amp;D122</f>
        <v>2017-18SEPTEMBERY56</v>
      </c>
      <c r="B122" s="94" t="str">
        <f t="shared" ref="B122:B133" si="578">IF($C122="April",LEFT($B121,4)+1&amp;"-"&amp;RIGHT($B121,2)+1,$B121)</f>
        <v>2017-18</v>
      </c>
      <c r="C122" s="35" t="s">
        <v>679</v>
      </c>
      <c r="D122" s="119" t="str">
        <f>D121</f>
        <v>Y56</v>
      </c>
      <c r="E122" s="119" t="str">
        <f>E121</f>
        <v>London</v>
      </c>
      <c r="F122" s="119" t="str">
        <f t="shared" si="132"/>
        <v>Y56</v>
      </c>
      <c r="H122" s="120">
        <f t="shared" si="560"/>
        <v>0</v>
      </c>
      <c r="I122" s="120">
        <f t="shared" si="560"/>
        <v>0</v>
      </c>
      <c r="J122" s="120">
        <f t="shared" si="560"/>
        <v>0</v>
      </c>
      <c r="K122" s="117" t="str">
        <f t="shared" ref="K122:K142" si="579">IFERROR(ROUND(J122/I122,$H$1),"-")</f>
        <v>-</v>
      </c>
      <c r="L122" s="120" t="str">
        <f t="shared" ref="L122:L142" si="580">IFERROR(ROUND(CN122/I122,$H$1),"-")</f>
        <v>-</v>
      </c>
      <c r="M122" s="120" t="str">
        <f t="shared" ref="M122:M142" si="581">IFERROR(ROUND(CP122/I122,$H$1),"-")</f>
        <v>-</v>
      </c>
      <c r="N122" s="120" t="str">
        <f t="shared" ref="N122:N142" si="582">IFERROR(ROUND(CQ122/I122,$H$1),"-")</f>
        <v>-</v>
      </c>
      <c r="O122" s="120">
        <f t="shared" si="561"/>
        <v>0</v>
      </c>
      <c r="P122" s="120">
        <f t="shared" si="561"/>
        <v>0</v>
      </c>
      <c r="Q122" s="120">
        <f t="shared" si="561"/>
        <v>0</v>
      </c>
      <c r="R122" s="120">
        <f t="shared" si="561"/>
        <v>0</v>
      </c>
      <c r="S122" s="120">
        <f t="shared" si="561"/>
        <v>0</v>
      </c>
      <c r="T122" s="120">
        <f t="shared" si="561"/>
        <v>0</v>
      </c>
      <c r="U122" s="120">
        <f t="shared" si="561"/>
        <v>0</v>
      </c>
      <c r="V122" s="120" t="str">
        <f t="shared" ref="V122:V142" si="583">IFERROR(ROUND(U122/P122,$H$1),"-")</f>
        <v>-</v>
      </c>
      <c r="W122" s="120" t="str">
        <f t="shared" ref="W122:W142" si="584">IFERROR(ROUND(CR122/P122,$H$1),"-")</f>
        <v>-</v>
      </c>
      <c r="X122" s="120">
        <f t="shared" si="562"/>
        <v>0</v>
      </c>
      <c r="Y122" s="120" t="str">
        <f t="shared" ref="Y122:Y142" si="585">IFERROR(ROUND(X122/Q122,$H$1),"-")</f>
        <v>-</v>
      </c>
      <c r="Z122" s="120" t="str">
        <f t="shared" ref="Z122:Z142" si="586">IFERROR(ROUND(CS122/Q122,$H$1),"-")</f>
        <v>-</v>
      </c>
      <c r="AA122" s="120">
        <f t="shared" si="563"/>
        <v>0</v>
      </c>
      <c r="AB122" s="120" t="str">
        <f t="shared" ref="AB122:AB142" si="587">IFERROR(ROUND(AA122/R122,$H$1),"-")</f>
        <v>-</v>
      </c>
      <c r="AC122" s="120" t="str">
        <f t="shared" ref="AC122:AC142" si="588">IFERROR(ROUND(CT122/R122,$H$1),"-")</f>
        <v>-</v>
      </c>
      <c r="AD122" s="120">
        <f t="shared" si="564"/>
        <v>0</v>
      </c>
      <c r="AE122" s="120" t="str">
        <f t="shared" ref="AE122:AE142" si="589">IFERROR(ROUND(AD122/S122,$H$1),"-")</f>
        <v>-</v>
      </c>
      <c r="AF122" s="120" t="str">
        <f t="shared" ref="AF122:AF142" si="590">IFERROR(ROUND(CU122/S122,$H$1),"-")</f>
        <v>-</v>
      </c>
      <c r="AG122" s="120">
        <f t="shared" si="565"/>
        <v>0</v>
      </c>
      <c r="AH122" s="120" t="str">
        <f t="shared" ref="AH122:AH142" si="591">IFERROR(ROUND(AG122/T122,$H$1),"-")</f>
        <v>-</v>
      </c>
      <c r="AI122" s="120" t="str">
        <f t="shared" ref="AI122:AI142" si="592">IFERROR(ROUND(CV122/T122,$H$1),"-")</f>
        <v>-</v>
      </c>
      <c r="AJ122" s="120">
        <f t="shared" si="566"/>
        <v>0</v>
      </c>
      <c r="AK122" s="120">
        <f t="shared" si="566"/>
        <v>0</v>
      </c>
      <c r="AL122" s="120">
        <f t="shared" si="566"/>
        <v>0</v>
      </c>
      <c r="AM122" s="120">
        <f t="shared" si="566"/>
        <v>0</v>
      </c>
      <c r="AN122" s="120">
        <f t="shared" si="566"/>
        <v>0</v>
      </c>
      <c r="AO122" s="120">
        <f t="shared" si="566"/>
        <v>0</v>
      </c>
      <c r="AP122" s="120">
        <f t="shared" si="566"/>
        <v>0</v>
      </c>
      <c r="AQ122" s="120">
        <f t="shared" si="566"/>
        <v>0</v>
      </c>
      <c r="AR122" s="120">
        <f t="shared" si="566"/>
        <v>0</v>
      </c>
      <c r="AS122" s="120">
        <f t="shared" si="566"/>
        <v>0</v>
      </c>
      <c r="AT122" s="120">
        <f t="shared" si="567"/>
        <v>0</v>
      </c>
      <c r="AU122" s="117">
        <f t="shared" si="567"/>
        <v>0</v>
      </c>
      <c r="AV122" s="117">
        <f t="shared" si="567"/>
        <v>0</v>
      </c>
      <c r="AW122" s="117">
        <f t="shared" si="567"/>
        <v>0</v>
      </c>
      <c r="AX122" s="117">
        <f t="shared" si="567"/>
        <v>0</v>
      </c>
      <c r="AY122" s="117">
        <f t="shared" si="567"/>
        <v>0</v>
      </c>
      <c r="AZ122" s="117">
        <f t="shared" si="567"/>
        <v>0</v>
      </c>
      <c r="BA122" s="117">
        <f t="shared" si="567"/>
        <v>0</v>
      </c>
      <c r="BB122" s="117">
        <f t="shared" si="567"/>
        <v>0</v>
      </c>
      <c r="BC122" s="117">
        <f t="shared" si="567"/>
        <v>0</v>
      </c>
      <c r="BD122" s="117">
        <f t="shared" si="567"/>
        <v>0</v>
      </c>
      <c r="BE122" s="117">
        <f t="shared" si="567"/>
        <v>0</v>
      </c>
      <c r="BF122" s="117">
        <f t="shared" si="567"/>
        <v>0</v>
      </c>
      <c r="BG122" s="117" t="str">
        <f t="shared" ref="BG122:BG142" si="593">IFERROR(ROUND(BF122/BE122,$H$1),"-")</f>
        <v>-</v>
      </c>
      <c r="BH122" s="117" t="str">
        <f t="shared" ref="BH122:BH142" si="594">IFERROR(ROUND(CW122/BE122,$H$1),"-")</f>
        <v>-</v>
      </c>
      <c r="BI122" s="117">
        <f t="shared" si="568"/>
        <v>0</v>
      </c>
      <c r="BJ122" s="117">
        <f t="shared" si="568"/>
        <v>0</v>
      </c>
      <c r="BK122" s="117" t="str">
        <f t="shared" ref="BK122:BK142" si="595">IFERROR(ROUND(BJ122/BI122,$H$1),"-")</f>
        <v>-</v>
      </c>
      <c r="BL122" s="117" t="str">
        <f t="shared" ref="BL122:BL142" si="596">IFERROR(ROUND(CX122/BI122,$H$1),"-")</f>
        <v>-</v>
      </c>
      <c r="BM122" s="117">
        <f t="shared" si="569"/>
        <v>0</v>
      </c>
      <c r="BN122" s="117">
        <f t="shared" si="569"/>
        <v>0</v>
      </c>
      <c r="BO122" s="117">
        <f t="shared" si="569"/>
        <v>0</v>
      </c>
      <c r="BP122" s="117">
        <f t="shared" si="569"/>
        <v>0</v>
      </c>
      <c r="BQ122" s="117">
        <f t="shared" si="569"/>
        <v>0</v>
      </c>
      <c r="BR122" s="117">
        <f t="shared" si="569"/>
        <v>0</v>
      </c>
      <c r="BS122" s="117" t="str">
        <f t="shared" ref="BS122:BS142" si="597">IFERROR(ROUND(BR122/BN122,$H$1),"-")</f>
        <v>-</v>
      </c>
      <c r="BT122" s="117" t="str">
        <f t="shared" ref="BT122:BT142" si="598">IFERROR(ROUND(CY122/BN122,$H$1),"-")</f>
        <v>-</v>
      </c>
      <c r="BU122" s="117">
        <f t="shared" si="570"/>
        <v>0</v>
      </c>
      <c r="BV122" s="117" t="str">
        <f t="shared" ref="BV122:BV142" si="599">IFERROR(ROUND(BU122/BO122,$H$1),"-")</f>
        <v>-</v>
      </c>
      <c r="BW122" s="117" t="str">
        <f t="shared" ref="BW122:BW142" si="600">IFERROR(ROUND(CZ122/BO122,$H$1),"-")</f>
        <v>-</v>
      </c>
      <c r="BX122" s="117">
        <f t="shared" si="571"/>
        <v>0</v>
      </c>
      <c r="BY122" s="117" t="str">
        <f t="shared" ref="BY122:BY142" si="601">IFERROR(ROUND(BX122/BP122,$H$1),"-")</f>
        <v>-</v>
      </c>
      <c r="BZ122" s="117" t="str">
        <f t="shared" ref="BZ122:BZ142" si="602">IFERROR(ROUND(DA122/BP122,$H$1),"-")</f>
        <v>-</v>
      </c>
      <c r="CA122" s="117">
        <f t="shared" si="572"/>
        <v>0</v>
      </c>
      <c r="CB122" s="117" t="str">
        <f t="shared" ref="CB122:CB142" si="603">IFERROR(ROUND(CA122/BQ122,$H$1),"-")</f>
        <v>-</v>
      </c>
      <c r="CC122" s="121" t="str">
        <f t="shared" ref="CC122:CC142" si="604">IFERROR(ROUND(DB122/BQ122,$H$1),"-")</f>
        <v>-</v>
      </c>
      <c r="CD122" s="121">
        <f t="shared" si="573"/>
        <v>0</v>
      </c>
      <c r="CE122" s="121">
        <f t="shared" si="573"/>
        <v>0</v>
      </c>
      <c r="CF122" s="117" t="str">
        <f t="shared" ref="CF122:CF142" si="605">IFERROR(ROUND(CE122/CD122,$H$1),"-")</f>
        <v>-</v>
      </c>
      <c r="CG122" s="117" t="str">
        <f t="shared" ref="CG122:CG142" si="606">IFERROR(ROUND(DC122/CD122,$H$1),"-")</f>
        <v>-</v>
      </c>
      <c r="CH122" s="121">
        <f t="shared" si="574"/>
        <v>0</v>
      </c>
      <c r="CI122" s="120" t="str">
        <f t="shared" ref="CI122:CI142" si="607">IFERROR(ROUND(CO122/I122,$H$1),"-")</f>
        <v>-</v>
      </c>
      <c r="CJ122" s="121">
        <f t="shared" si="575"/>
        <v>9</v>
      </c>
      <c r="CK122" s="157">
        <f t="shared" ref="CK122:CK131" si="608">LEFT($B122,4)+IF(CJ122&lt;4,1,0)</f>
        <v>2017</v>
      </c>
      <c r="CL122" s="158">
        <f t="shared" ref="CL122:CL131" si="609">DATE(LEFT($B122,4)+IF(CJ122&lt;4,1,0),CJ122,1)</f>
        <v>42979</v>
      </c>
      <c r="CM122" s="159">
        <f t="shared" ref="CM122:CM131" si="610">DAY(DATE(LEFT($B122,4)+IF(CJ122&lt;4,1,0),$CJ122+1,1)-1)</f>
        <v>30</v>
      </c>
      <c r="CN122" s="121">
        <f t="shared" si="576"/>
        <v>0</v>
      </c>
      <c r="CO122" s="121">
        <f t="shared" si="576"/>
        <v>0</v>
      </c>
      <c r="CP122" s="121">
        <f t="shared" si="576"/>
        <v>0</v>
      </c>
      <c r="CQ122" s="121">
        <f t="shared" si="576"/>
        <v>0</v>
      </c>
      <c r="CR122" s="121">
        <f t="shared" si="576"/>
        <v>0</v>
      </c>
      <c r="CS122" s="121">
        <f t="shared" si="576"/>
        <v>0</v>
      </c>
      <c r="CT122" s="121">
        <f t="shared" si="576"/>
        <v>0</v>
      </c>
      <c r="CU122" s="121">
        <f t="shared" si="576"/>
        <v>0</v>
      </c>
      <c r="CV122" s="121">
        <f t="shared" si="576"/>
        <v>0</v>
      </c>
      <c r="CW122" s="121">
        <f t="shared" si="576"/>
        <v>0</v>
      </c>
      <c r="CX122" s="121">
        <f t="shared" si="576"/>
        <v>0</v>
      </c>
      <c r="CY122" s="121">
        <f t="shared" si="576"/>
        <v>0</v>
      </c>
      <c r="CZ122" s="121">
        <f t="shared" si="576"/>
        <v>0</v>
      </c>
      <c r="DA122" s="121">
        <f t="shared" si="576"/>
        <v>0</v>
      </c>
      <c r="DB122" s="121">
        <f t="shared" si="576"/>
        <v>0</v>
      </c>
      <c r="DC122" s="121">
        <f t="shared" si="576"/>
        <v>0</v>
      </c>
      <c r="DD122" s="160"/>
    </row>
    <row r="123" spans="1:113" x14ac:dyDescent="0.2">
      <c r="A123" s="118" t="str">
        <f t="shared" si="577"/>
        <v>2017-18OCTOBERY56</v>
      </c>
      <c r="B123" s="94" t="str">
        <f t="shared" si="578"/>
        <v>2017-18</v>
      </c>
      <c r="C123" s="35" t="s">
        <v>732</v>
      </c>
      <c r="D123" s="119" t="str">
        <f t="shared" ref="D123:E142" si="611">D122</f>
        <v>Y56</v>
      </c>
      <c r="E123" s="119" t="str">
        <f t="shared" si="611"/>
        <v>London</v>
      </c>
      <c r="F123" s="119" t="str">
        <f t="shared" si="132"/>
        <v>Y56</v>
      </c>
      <c r="H123" s="120">
        <f t="shared" si="560"/>
        <v>0</v>
      </c>
      <c r="I123" s="120">
        <f t="shared" si="560"/>
        <v>0</v>
      </c>
      <c r="J123" s="120">
        <f t="shared" si="560"/>
        <v>0</v>
      </c>
      <c r="K123" s="117" t="str">
        <f t="shared" si="579"/>
        <v>-</v>
      </c>
      <c r="L123" s="120" t="str">
        <f t="shared" si="580"/>
        <v>-</v>
      </c>
      <c r="M123" s="120" t="str">
        <f t="shared" si="581"/>
        <v>-</v>
      </c>
      <c r="N123" s="120" t="str">
        <f t="shared" si="582"/>
        <v>-</v>
      </c>
      <c r="O123" s="120">
        <f t="shared" si="561"/>
        <v>0</v>
      </c>
      <c r="P123" s="120">
        <f t="shared" si="561"/>
        <v>0</v>
      </c>
      <c r="Q123" s="120">
        <f t="shared" si="561"/>
        <v>0</v>
      </c>
      <c r="R123" s="120">
        <f t="shared" si="561"/>
        <v>0</v>
      </c>
      <c r="S123" s="120">
        <f t="shared" si="561"/>
        <v>0</v>
      </c>
      <c r="T123" s="120">
        <f t="shared" si="561"/>
        <v>0</v>
      </c>
      <c r="U123" s="120">
        <f t="shared" si="561"/>
        <v>0</v>
      </c>
      <c r="V123" s="120" t="str">
        <f t="shared" si="583"/>
        <v>-</v>
      </c>
      <c r="W123" s="120" t="str">
        <f t="shared" si="584"/>
        <v>-</v>
      </c>
      <c r="X123" s="120">
        <f t="shared" si="562"/>
        <v>0</v>
      </c>
      <c r="Y123" s="120" t="str">
        <f t="shared" si="585"/>
        <v>-</v>
      </c>
      <c r="Z123" s="120" t="str">
        <f t="shared" si="586"/>
        <v>-</v>
      </c>
      <c r="AA123" s="120">
        <f t="shared" si="563"/>
        <v>0</v>
      </c>
      <c r="AB123" s="120" t="str">
        <f t="shared" si="587"/>
        <v>-</v>
      </c>
      <c r="AC123" s="120" t="str">
        <f t="shared" si="588"/>
        <v>-</v>
      </c>
      <c r="AD123" s="120">
        <f t="shared" si="564"/>
        <v>0</v>
      </c>
      <c r="AE123" s="120" t="str">
        <f t="shared" si="589"/>
        <v>-</v>
      </c>
      <c r="AF123" s="120" t="str">
        <f t="shared" si="590"/>
        <v>-</v>
      </c>
      <c r="AG123" s="120">
        <f t="shared" si="565"/>
        <v>0</v>
      </c>
      <c r="AH123" s="120" t="str">
        <f t="shared" si="591"/>
        <v>-</v>
      </c>
      <c r="AI123" s="120" t="str">
        <f t="shared" si="592"/>
        <v>-</v>
      </c>
      <c r="AJ123" s="120">
        <f t="shared" si="566"/>
        <v>0</v>
      </c>
      <c r="AK123" s="120">
        <f t="shared" si="566"/>
        <v>0</v>
      </c>
      <c r="AL123" s="120">
        <f t="shared" si="566"/>
        <v>0</v>
      </c>
      <c r="AM123" s="120">
        <f t="shared" si="566"/>
        <v>0</v>
      </c>
      <c r="AN123" s="120">
        <f t="shared" si="566"/>
        <v>0</v>
      </c>
      <c r="AO123" s="120">
        <f t="shared" si="566"/>
        <v>0</v>
      </c>
      <c r="AP123" s="120">
        <f t="shared" si="566"/>
        <v>0</v>
      </c>
      <c r="AQ123" s="120">
        <f t="shared" si="566"/>
        <v>0</v>
      </c>
      <c r="AR123" s="120">
        <f t="shared" si="566"/>
        <v>0</v>
      </c>
      <c r="AS123" s="120">
        <f t="shared" si="566"/>
        <v>0</v>
      </c>
      <c r="AT123" s="120">
        <f t="shared" si="567"/>
        <v>0</v>
      </c>
      <c r="AU123" s="117">
        <f t="shared" si="567"/>
        <v>0</v>
      </c>
      <c r="AV123" s="117">
        <f t="shared" si="567"/>
        <v>0</v>
      </c>
      <c r="AW123" s="117">
        <f t="shared" si="567"/>
        <v>0</v>
      </c>
      <c r="AX123" s="117">
        <f t="shared" si="567"/>
        <v>0</v>
      </c>
      <c r="AY123" s="117">
        <f t="shared" si="567"/>
        <v>0</v>
      </c>
      <c r="AZ123" s="117">
        <f t="shared" si="567"/>
        <v>0</v>
      </c>
      <c r="BA123" s="117">
        <f t="shared" si="567"/>
        <v>0</v>
      </c>
      <c r="BB123" s="117">
        <f t="shared" si="567"/>
        <v>0</v>
      </c>
      <c r="BC123" s="117">
        <f t="shared" si="567"/>
        <v>0</v>
      </c>
      <c r="BD123" s="117">
        <f t="shared" si="567"/>
        <v>0</v>
      </c>
      <c r="BE123" s="117">
        <f t="shared" si="567"/>
        <v>0</v>
      </c>
      <c r="BF123" s="117">
        <f t="shared" si="567"/>
        <v>0</v>
      </c>
      <c r="BG123" s="117" t="str">
        <f t="shared" si="593"/>
        <v>-</v>
      </c>
      <c r="BH123" s="117" t="str">
        <f t="shared" si="594"/>
        <v>-</v>
      </c>
      <c r="BI123" s="117">
        <f t="shared" si="568"/>
        <v>0</v>
      </c>
      <c r="BJ123" s="117">
        <f t="shared" si="568"/>
        <v>0</v>
      </c>
      <c r="BK123" s="117" t="str">
        <f t="shared" si="595"/>
        <v>-</v>
      </c>
      <c r="BL123" s="117" t="str">
        <f t="shared" si="596"/>
        <v>-</v>
      </c>
      <c r="BM123" s="117">
        <f t="shared" si="569"/>
        <v>0</v>
      </c>
      <c r="BN123" s="117">
        <f t="shared" si="569"/>
        <v>0</v>
      </c>
      <c r="BO123" s="117">
        <f t="shared" si="569"/>
        <v>0</v>
      </c>
      <c r="BP123" s="117">
        <f t="shared" si="569"/>
        <v>0</v>
      </c>
      <c r="BQ123" s="117">
        <f t="shared" si="569"/>
        <v>0</v>
      </c>
      <c r="BR123" s="117">
        <f t="shared" si="569"/>
        <v>0</v>
      </c>
      <c r="BS123" s="117" t="str">
        <f t="shared" si="597"/>
        <v>-</v>
      </c>
      <c r="BT123" s="117" t="str">
        <f t="shared" si="598"/>
        <v>-</v>
      </c>
      <c r="BU123" s="117">
        <f t="shared" si="570"/>
        <v>0</v>
      </c>
      <c r="BV123" s="117" t="str">
        <f t="shared" si="599"/>
        <v>-</v>
      </c>
      <c r="BW123" s="117" t="str">
        <f t="shared" si="600"/>
        <v>-</v>
      </c>
      <c r="BX123" s="117">
        <f t="shared" si="571"/>
        <v>0</v>
      </c>
      <c r="BY123" s="117" t="str">
        <f t="shared" si="601"/>
        <v>-</v>
      </c>
      <c r="BZ123" s="117" t="str">
        <f t="shared" si="602"/>
        <v>-</v>
      </c>
      <c r="CA123" s="117">
        <f t="shared" si="572"/>
        <v>0</v>
      </c>
      <c r="CB123" s="117" t="str">
        <f t="shared" si="603"/>
        <v>-</v>
      </c>
      <c r="CC123" s="121" t="str">
        <f t="shared" si="604"/>
        <v>-</v>
      </c>
      <c r="CD123" s="121">
        <f t="shared" si="573"/>
        <v>0</v>
      </c>
      <c r="CE123" s="121">
        <f t="shared" si="573"/>
        <v>0</v>
      </c>
      <c r="CF123" s="117" t="str">
        <f t="shared" si="605"/>
        <v>-</v>
      </c>
      <c r="CG123" s="117" t="str">
        <f t="shared" si="606"/>
        <v>-</v>
      </c>
      <c r="CH123" s="121">
        <f t="shared" si="574"/>
        <v>0</v>
      </c>
      <c r="CI123" s="120" t="str">
        <f t="shared" si="607"/>
        <v>-</v>
      </c>
      <c r="CJ123" s="121">
        <f t="shared" si="575"/>
        <v>10</v>
      </c>
      <c r="CK123" s="157">
        <f t="shared" si="608"/>
        <v>2017</v>
      </c>
      <c r="CL123" s="158">
        <f t="shared" si="609"/>
        <v>43009</v>
      </c>
      <c r="CM123" s="159">
        <f t="shared" si="610"/>
        <v>31</v>
      </c>
      <c r="CN123" s="121">
        <f t="shared" si="576"/>
        <v>0</v>
      </c>
      <c r="CO123" s="121">
        <f t="shared" si="576"/>
        <v>0</v>
      </c>
      <c r="CP123" s="121">
        <f t="shared" si="576"/>
        <v>0</v>
      </c>
      <c r="CQ123" s="121">
        <f t="shared" si="576"/>
        <v>0</v>
      </c>
      <c r="CR123" s="121">
        <f t="shared" si="576"/>
        <v>0</v>
      </c>
      <c r="CS123" s="121">
        <f t="shared" si="576"/>
        <v>0</v>
      </c>
      <c r="CT123" s="121">
        <f t="shared" si="576"/>
        <v>0</v>
      </c>
      <c r="CU123" s="121">
        <f t="shared" si="576"/>
        <v>0</v>
      </c>
      <c r="CV123" s="121">
        <f t="shared" si="576"/>
        <v>0</v>
      </c>
      <c r="CW123" s="121">
        <f t="shared" si="576"/>
        <v>0</v>
      </c>
      <c r="CX123" s="121">
        <f t="shared" si="576"/>
        <v>0</v>
      </c>
      <c r="CY123" s="121">
        <f t="shared" si="576"/>
        <v>0</v>
      </c>
      <c r="CZ123" s="121">
        <f t="shared" si="576"/>
        <v>0</v>
      </c>
      <c r="DA123" s="121">
        <f t="shared" si="576"/>
        <v>0</v>
      </c>
      <c r="DB123" s="121">
        <f t="shared" si="576"/>
        <v>0</v>
      </c>
      <c r="DC123" s="121">
        <f t="shared" si="576"/>
        <v>0</v>
      </c>
      <c r="DD123" s="160"/>
      <c r="DF123" s="124"/>
      <c r="DG123" s="124"/>
      <c r="DH123" s="124"/>
      <c r="DI123" s="124"/>
    </row>
    <row r="124" spans="1:113" x14ac:dyDescent="0.2">
      <c r="A124" s="118" t="str">
        <f t="shared" si="577"/>
        <v>2017-18NOVEMBERY56</v>
      </c>
      <c r="B124" s="94" t="str">
        <f t="shared" si="578"/>
        <v>2017-18</v>
      </c>
      <c r="C124" s="35" t="s">
        <v>738</v>
      </c>
      <c r="D124" s="119" t="str">
        <f t="shared" si="611"/>
        <v>Y56</v>
      </c>
      <c r="E124" s="119" t="str">
        <f t="shared" si="611"/>
        <v>London</v>
      </c>
      <c r="F124" s="119" t="str">
        <f t="shared" si="132"/>
        <v>Y56</v>
      </c>
      <c r="H124" s="120">
        <f t="shared" si="560"/>
        <v>159225</v>
      </c>
      <c r="I124" s="120">
        <f t="shared" si="560"/>
        <v>131432</v>
      </c>
      <c r="J124" s="120">
        <f t="shared" si="560"/>
        <v>2625149</v>
      </c>
      <c r="K124" s="117">
        <f t="shared" si="579"/>
        <v>20</v>
      </c>
      <c r="L124" s="120">
        <f t="shared" si="580"/>
        <v>0</v>
      </c>
      <c r="M124" s="120">
        <f t="shared" si="581"/>
        <v>116</v>
      </c>
      <c r="N124" s="120">
        <f t="shared" si="582"/>
        <v>213</v>
      </c>
      <c r="O124" s="120">
        <f t="shared" si="561"/>
        <v>99509</v>
      </c>
      <c r="P124" s="120">
        <f t="shared" si="561"/>
        <v>7658</v>
      </c>
      <c r="Q124" s="120">
        <f t="shared" si="561"/>
        <v>5591</v>
      </c>
      <c r="R124" s="120">
        <f t="shared" si="561"/>
        <v>52321</v>
      </c>
      <c r="S124" s="120">
        <f t="shared" si="561"/>
        <v>22062</v>
      </c>
      <c r="T124" s="120">
        <f t="shared" si="561"/>
        <v>2586</v>
      </c>
      <c r="U124" s="120">
        <f t="shared" si="561"/>
        <v>3248966</v>
      </c>
      <c r="V124" s="120">
        <f t="shared" si="583"/>
        <v>424</v>
      </c>
      <c r="W124" s="120">
        <f t="shared" si="584"/>
        <v>688</v>
      </c>
      <c r="X124" s="120">
        <f t="shared" si="562"/>
        <v>4352607</v>
      </c>
      <c r="Y124" s="120">
        <f t="shared" si="585"/>
        <v>779</v>
      </c>
      <c r="Z124" s="120">
        <f t="shared" si="586"/>
        <v>1323</v>
      </c>
      <c r="AA124" s="120">
        <f t="shared" si="563"/>
        <v>57927986</v>
      </c>
      <c r="AB124" s="120">
        <f t="shared" si="587"/>
        <v>1107</v>
      </c>
      <c r="AC124" s="120">
        <f t="shared" si="588"/>
        <v>2192</v>
      </c>
      <c r="AD124" s="120">
        <f t="shared" si="564"/>
        <v>75274310</v>
      </c>
      <c r="AE124" s="120">
        <f t="shared" si="589"/>
        <v>3412</v>
      </c>
      <c r="AF124" s="120">
        <f t="shared" si="590"/>
        <v>8100</v>
      </c>
      <c r="AG124" s="120">
        <f t="shared" si="565"/>
        <v>11186014</v>
      </c>
      <c r="AH124" s="120">
        <f t="shared" si="591"/>
        <v>4326</v>
      </c>
      <c r="AI124" s="120">
        <f t="shared" si="592"/>
        <v>8934</v>
      </c>
      <c r="AJ124" s="120">
        <f t="shared" si="566"/>
        <v>6570</v>
      </c>
      <c r="AK124" s="120">
        <f t="shared" si="566"/>
        <v>223</v>
      </c>
      <c r="AL124" s="120">
        <f t="shared" si="566"/>
        <v>710</v>
      </c>
      <c r="AM124" s="120">
        <f t="shared" si="566"/>
        <v>8377</v>
      </c>
      <c r="AN124" s="120">
        <f t="shared" si="566"/>
        <v>262</v>
      </c>
      <c r="AO124" s="120">
        <f t="shared" si="566"/>
        <v>5375</v>
      </c>
      <c r="AP124" s="120">
        <f t="shared" si="566"/>
        <v>0</v>
      </c>
      <c r="AQ124" s="120">
        <f t="shared" si="566"/>
        <v>58723</v>
      </c>
      <c r="AR124" s="120">
        <f t="shared" si="566"/>
        <v>9234</v>
      </c>
      <c r="AS124" s="120">
        <f t="shared" si="566"/>
        <v>24982</v>
      </c>
      <c r="AT124" s="120">
        <f t="shared" si="567"/>
        <v>92939</v>
      </c>
      <c r="AU124" s="117">
        <f t="shared" si="567"/>
        <v>20072</v>
      </c>
      <c r="AV124" s="117">
        <f t="shared" si="567"/>
        <v>15893</v>
      </c>
      <c r="AW124" s="117">
        <f t="shared" si="567"/>
        <v>14502</v>
      </c>
      <c r="AX124" s="117">
        <f t="shared" si="567"/>
        <v>11767</v>
      </c>
      <c r="AY124" s="117">
        <f t="shared" si="567"/>
        <v>73921</v>
      </c>
      <c r="AZ124" s="117">
        <f t="shared" si="567"/>
        <v>59113</v>
      </c>
      <c r="BA124" s="117">
        <f t="shared" si="567"/>
        <v>36200</v>
      </c>
      <c r="BB124" s="117">
        <f t="shared" si="567"/>
        <v>24735</v>
      </c>
      <c r="BC124" s="117">
        <f t="shared" si="567"/>
        <v>3601</v>
      </c>
      <c r="BD124" s="117">
        <f t="shared" si="567"/>
        <v>2756</v>
      </c>
      <c r="BE124" s="117">
        <f t="shared" si="567"/>
        <v>0</v>
      </c>
      <c r="BF124" s="117">
        <f t="shared" si="567"/>
        <v>0</v>
      </c>
      <c r="BG124" s="117" t="str">
        <f t="shared" si="593"/>
        <v>-</v>
      </c>
      <c r="BH124" s="117" t="str">
        <f t="shared" si="594"/>
        <v>-</v>
      </c>
      <c r="BI124" s="117">
        <f t="shared" si="568"/>
        <v>3202</v>
      </c>
      <c r="BJ124" s="117">
        <f t="shared" si="568"/>
        <v>248114</v>
      </c>
      <c r="BK124" s="117">
        <f t="shared" si="595"/>
        <v>77</v>
      </c>
      <c r="BL124" s="117">
        <f t="shared" si="596"/>
        <v>173</v>
      </c>
      <c r="BM124" s="117">
        <f t="shared" si="569"/>
        <v>2078</v>
      </c>
      <c r="BN124" s="117">
        <f t="shared" si="569"/>
        <v>1093</v>
      </c>
      <c r="BO124" s="117">
        <f t="shared" si="569"/>
        <v>1416</v>
      </c>
      <c r="BP124" s="117">
        <f t="shared" si="569"/>
        <v>72</v>
      </c>
      <c r="BQ124" s="117">
        <f t="shared" si="569"/>
        <v>1446</v>
      </c>
      <c r="BR124" s="117">
        <f t="shared" si="569"/>
        <v>7524828</v>
      </c>
      <c r="BS124" s="117">
        <f t="shared" si="597"/>
        <v>6885</v>
      </c>
      <c r="BT124" s="117">
        <f t="shared" si="598"/>
        <v>15065</v>
      </c>
      <c r="BU124" s="117">
        <f t="shared" si="570"/>
        <v>10909836</v>
      </c>
      <c r="BV124" s="117">
        <f t="shared" si="599"/>
        <v>7705</v>
      </c>
      <c r="BW124" s="117">
        <f t="shared" si="600"/>
        <v>15768</v>
      </c>
      <c r="BX124" s="117">
        <f t="shared" si="571"/>
        <v>637609</v>
      </c>
      <c r="BY124" s="117">
        <f t="shared" si="601"/>
        <v>8856</v>
      </c>
      <c r="BZ124" s="117">
        <f t="shared" si="602"/>
        <v>13005</v>
      </c>
      <c r="CA124" s="117">
        <f t="shared" si="572"/>
        <v>12629690</v>
      </c>
      <c r="CB124" s="117">
        <f t="shared" si="603"/>
        <v>8734</v>
      </c>
      <c r="CC124" s="121">
        <f t="shared" si="604"/>
        <v>16476</v>
      </c>
      <c r="CD124" s="121">
        <f t="shared" si="573"/>
        <v>0</v>
      </c>
      <c r="CE124" s="121">
        <f t="shared" si="573"/>
        <v>0</v>
      </c>
      <c r="CF124" s="117" t="str">
        <f t="shared" si="605"/>
        <v>-</v>
      </c>
      <c r="CG124" s="117" t="str">
        <f t="shared" si="606"/>
        <v>-</v>
      </c>
      <c r="CH124" s="121">
        <f t="shared" si="574"/>
        <v>0</v>
      </c>
      <c r="CI124" s="120">
        <f t="shared" si="607"/>
        <v>0</v>
      </c>
      <c r="CJ124" s="121">
        <f t="shared" si="575"/>
        <v>11</v>
      </c>
      <c r="CK124" s="157">
        <f t="shared" si="608"/>
        <v>2017</v>
      </c>
      <c r="CL124" s="158">
        <f t="shared" si="609"/>
        <v>43040</v>
      </c>
      <c r="CM124" s="159">
        <f t="shared" si="610"/>
        <v>30</v>
      </c>
      <c r="CN124" s="121">
        <f t="shared" si="576"/>
        <v>0</v>
      </c>
      <c r="CO124" s="121">
        <f t="shared" si="576"/>
        <v>0</v>
      </c>
      <c r="CP124" s="121">
        <f t="shared" si="576"/>
        <v>15246112</v>
      </c>
      <c r="CQ124" s="121">
        <f t="shared" si="576"/>
        <v>27995016</v>
      </c>
      <c r="CR124" s="121">
        <f t="shared" si="576"/>
        <v>5268704</v>
      </c>
      <c r="CS124" s="121">
        <f t="shared" si="576"/>
        <v>7396893</v>
      </c>
      <c r="CT124" s="121">
        <f t="shared" si="576"/>
        <v>114687632</v>
      </c>
      <c r="CU124" s="121">
        <f t="shared" si="576"/>
        <v>178702200</v>
      </c>
      <c r="CV124" s="121">
        <f t="shared" si="576"/>
        <v>23103324</v>
      </c>
      <c r="CW124" s="121">
        <f t="shared" si="576"/>
        <v>0</v>
      </c>
      <c r="CX124" s="121">
        <f t="shared" si="576"/>
        <v>553946</v>
      </c>
      <c r="CY124" s="121">
        <f t="shared" si="576"/>
        <v>16466045</v>
      </c>
      <c r="CZ124" s="121">
        <f t="shared" si="576"/>
        <v>22327488</v>
      </c>
      <c r="DA124" s="121">
        <f t="shared" si="576"/>
        <v>936360</v>
      </c>
      <c r="DB124" s="121">
        <f t="shared" si="576"/>
        <v>23824296</v>
      </c>
      <c r="DC124" s="121">
        <f t="shared" si="576"/>
        <v>0</v>
      </c>
      <c r="DD124" s="160"/>
      <c r="DE124" s="124"/>
      <c r="DF124" s="124"/>
      <c r="DG124" s="124"/>
      <c r="DH124" s="124"/>
      <c r="DI124" s="124"/>
    </row>
    <row r="125" spans="1:113" x14ac:dyDescent="0.2">
      <c r="A125" s="118" t="str">
        <f t="shared" si="577"/>
        <v>2017-18DECEMBERY56</v>
      </c>
      <c r="B125" s="94" t="str">
        <f t="shared" si="578"/>
        <v>2017-18</v>
      </c>
      <c r="C125" s="35" t="s">
        <v>745</v>
      </c>
      <c r="D125" s="119" t="str">
        <f t="shared" si="611"/>
        <v>Y56</v>
      </c>
      <c r="E125" s="119" t="str">
        <f t="shared" si="611"/>
        <v>London</v>
      </c>
      <c r="F125" s="119" t="str">
        <f t="shared" si="132"/>
        <v>Y56</v>
      </c>
      <c r="H125" s="120">
        <f t="shared" si="560"/>
        <v>180303</v>
      </c>
      <c r="I125" s="120">
        <f t="shared" si="560"/>
        <v>148708</v>
      </c>
      <c r="J125" s="120">
        <f t="shared" si="560"/>
        <v>2955621</v>
      </c>
      <c r="K125" s="117">
        <f t="shared" si="579"/>
        <v>20</v>
      </c>
      <c r="L125" s="120">
        <f t="shared" si="580"/>
        <v>0</v>
      </c>
      <c r="M125" s="120">
        <f t="shared" si="581"/>
        <v>118</v>
      </c>
      <c r="N125" s="120">
        <f t="shared" si="582"/>
        <v>207</v>
      </c>
      <c r="O125" s="120">
        <f t="shared" si="561"/>
        <v>107344</v>
      </c>
      <c r="P125" s="120">
        <f t="shared" si="561"/>
        <v>8551</v>
      </c>
      <c r="Q125" s="120">
        <f t="shared" si="561"/>
        <v>6050</v>
      </c>
      <c r="R125" s="120">
        <f t="shared" si="561"/>
        <v>56491</v>
      </c>
      <c r="S125" s="120">
        <f t="shared" si="561"/>
        <v>21108</v>
      </c>
      <c r="T125" s="120">
        <f t="shared" si="561"/>
        <v>2748</v>
      </c>
      <c r="U125" s="120">
        <f t="shared" si="561"/>
        <v>3800787</v>
      </c>
      <c r="V125" s="120">
        <f t="shared" si="583"/>
        <v>444</v>
      </c>
      <c r="W125" s="120">
        <f t="shared" si="584"/>
        <v>724</v>
      </c>
      <c r="X125" s="120">
        <f t="shared" si="562"/>
        <v>4942918</v>
      </c>
      <c r="Y125" s="120">
        <f t="shared" si="585"/>
        <v>817</v>
      </c>
      <c r="Z125" s="120">
        <f t="shared" si="586"/>
        <v>1425</v>
      </c>
      <c r="AA125" s="120">
        <f t="shared" si="563"/>
        <v>81948038</v>
      </c>
      <c r="AB125" s="120">
        <f t="shared" si="587"/>
        <v>1451</v>
      </c>
      <c r="AC125" s="120">
        <f t="shared" si="588"/>
        <v>3071</v>
      </c>
      <c r="AD125" s="120">
        <f t="shared" si="564"/>
        <v>94600478</v>
      </c>
      <c r="AE125" s="120">
        <f t="shared" si="589"/>
        <v>4482</v>
      </c>
      <c r="AF125" s="120">
        <f t="shared" si="590"/>
        <v>10736</v>
      </c>
      <c r="AG125" s="120">
        <f t="shared" si="565"/>
        <v>13564482</v>
      </c>
      <c r="AH125" s="120">
        <f t="shared" si="591"/>
        <v>4936</v>
      </c>
      <c r="AI125" s="120">
        <f t="shared" si="592"/>
        <v>10309</v>
      </c>
      <c r="AJ125" s="120">
        <f t="shared" si="566"/>
        <v>9703</v>
      </c>
      <c r="AK125" s="120">
        <f t="shared" si="566"/>
        <v>463</v>
      </c>
      <c r="AL125" s="120">
        <f t="shared" si="566"/>
        <v>1873</v>
      </c>
      <c r="AM125" s="120">
        <f t="shared" si="566"/>
        <v>8788</v>
      </c>
      <c r="AN125" s="120">
        <f t="shared" si="566"/>
        <v>296</v>
      </c>
      <c r="AO125" s="120">
        <f t="shared" si="566"/>
        <v>7071</v>
      </c>
      <c r="AP125" s="120">
        <f t="shared" si="566"/>
        <v>0</v>
      </c>
      <c r="AQ125" s="120">
        <f t="shared" si="566"/>
        <v>59499</v>
      </c>
      <c r="AR125" s="120">
        <f t="shared" si="566"/>
        <v>10089</v>
      </c>
      <c r="AS125" s="120">
        <f t="shared" si="566"/>
        <v>28053</v>
      </c>
      <c r="AT125" s="120">
        <f t="shared" si="567"/>
        <v>97641</v>
      </c>
      <c r="AU125" s="117">
        <f t="shared" si="567"/>
        <v>22666</v>
      </c>
      <c r="AV125" s="117">
        <f t="shared" si="567"/>
        <v>17741</v>
      </c>
      <c r="AW125" s="117">
        <f t="shared" si="567"/>
        <v>15920</v>
      </c>
      <c r="AX125" s="117">
        <f t="shared" si="567"/>
        <v>12736</v>
      </c>
      <c r="AY125" s="117">
        <f t="shared" si="567"/>
        <v>83422</v>
      </c>
      <c r="AZ125" s="117">
        <f t="shared" si="567"/>
        <v>64212</v>
      </c>
      <c r="BA125" s="117">
        <f t="shared" si="567"/>
        <v>34925</v>
      </c>
      <c r="BB125" s="117">
        <f t="shared" si="567"/>
        <v>23751</v>
      </c>
      <c r="BC125" s="117">
        <f t="shared" si="567"/>
        <v>3801</v>
      </c>
      <c r="BD125" s="117">
        <f t="shared" si="567"/>
        <v>2936</v>
      </c>
      <c r="BE125" s="117">
        <f t="shared" si="567"/>
        <v>0</v>
      </c>
      <c r="BF125" s="117">
        <f t="shared" si="567"/>
        <v>0</v>
      </c>
      <c r="BG125" s="117" t="str">
        <f t="shared" si="593"/>
        <v>-</v>
      </c>
      <c r="BH125" s="117" t="str">
        <f t="shared" si="594"/>
        <v>-</v>
      </c>
      <c r="BI125" s="117">
        <f t="shared" si="568"/>
        <v>3657</v>
      </c>
      <c r="BJ125" s="117">
        <f t="shared" si="568"/>
        <v>290191</v>
      </c>
      <c r="BK125" s="117">
        <f t="shared" si="595"/>
        <v>79</v>
      </c>
      <c r="BL125" s="117">
        <f t="shared" si="596"/>
        <v>179</v>
      </c>
      <c r="BM125" s="117">
        <f t="shared" si="569"/>
        <v>2019</v>
      </c>
      <c r="BN125" s="117">
        <f t="shared" si="569"/>
        <v>963</v>
      </c>
      <c r="BO125" s="117">
        <f t="shared" si="569"/>
        <v>1643</v>
      </c>
      <c r="BP125" s="117">
        <f t="shared" si="569"/>
        <v>58</v>
      </c>
      <c r="BQ125" s="117">
        <f t="shared" si="569"/>
        <v>1397</v>
      </c>
      <c r="BR125" s="117">
        <f t="shared" si="569"/>
        <v>7640342</v>
      </c>
      <c r="BS125" s="117">
        <f t="shared" si="597"/>
        <v>7934</v>
      </c>
      <c r="BT125" s="117">
        <f t="shared" si="598"/>
        <v>17003</v>
      </c>
      <c r="BU125" s="117">
        <f t="shared" si="570"/>
        <v>14101651</v>
      </c>
      <c r="BV125" s="117">
        <f t="shared" si="599"/>
        <v>8583</v>
      </c>
      <c r="BW125" s="117">
        <f t="shared" si="600"/>
        <v>17798</v>
      </c>
      <c r="BX125" s="117">
        <f t="shared" si="571"/>
        <v>674713</v>
      </c>
      <c r="BY125" s="117">
        <f t="shared" si="601"/>
        <v>11633</v>
      </c>
      <c r="BZ125" s="117">
        <f t="shared" si="602"/>
        <v>20077</v>
      </c>
      <c r="CA125" s="117">
        <f t="shared" si="572"/>
        <v>13427429</v>
      </c>
      <c r="CB125" s="117">
        <f t="shared" si="603"/>
        <v>9612</v>
      </c>
      <c r="CC125" s="121">
        <f t="shared" si="604"/>
        <v>17753</v>
      </c>
      <c r="CD125" s="121">
        <f t="shared" si="573"/>
        <v>0</v>
      </c>
      <c r="CE125" s="121">
        <f t="shared" si="573"/>
        <v>0</v>
      </c>
      <c r="CF125" s="117" t="str">
        <f t="shared" si="605"/>
        <v>-</v>
      </c>
      <c r="CG125" s="117" t="str">
        <f t="shared" si="606"/>
        <v>-</v>
      </c>
      <c r="CH125" s="121">
        <f t="shared" si="574"/>
        <v>0</v>
      </c>
      <c r="CI125" s="120">
        <f t="shared" si="607"/>
        <v>0</v>
      </c>
      <c r="CJ125" s="121">
        <f t="shared" si="575"/>
        <v>12</v>
      </c>
      <c r="CK125" s="157">
        <f t="shared" si="608"/>
        <v>2017</v>
      </c>
      <c r="CL125" s="158">
        <f t="shared" si="609"/>
        <v>43070</v>
      </c>
      <c r="CM125" s="159">
        <f t="shared" si="610"/>
        <v>31</v>
      </c>
      <c r="CN125" s="121">
        <f t="shared" si="576"/>
        <v>0</v>
      </c>
      <c r="CO125" s="121">
        <f t="shared" si="576"/>
        <v>0</v>
      </c>
      <c r="CP125" s="121">
        <f t="shared" si="576"/>
        <v>17547544</v>
      </c>
      <c r="CQ125" s="121">
        <f t="shared" si="576"/>
        <v>30782556</v>
      </c>
      <c r="CR125" s="121">
        <f t="shared" si="576"/>
        <v>6190924</v>
      </c>
      <c r="CS125" s="121">
        <f t="shared" si="576"/>
        <v>8621250</v>
      </c>
      <c r="CT125" s="121">
        <f t="shared" si="576"/>
        <v>173483861</v>
      </c>
      <c r="CU125" s="121">
        <f t="shared" si="576"/>
        <v>226615488</v>
      </c>
      <c r="CV125" s="121">
        <f t="shared" si="576"/>
        <v>28329132</v>
      </c>
      <c r="CW125" s="121">
        <f t="shared" si="576"/>
        <v>0</v>
      </c>
      <c r="CX125" s="121">
        <f t="shared" si="576"/>
        <v>654603</v>
      </c>
      <c r="CY125" s="121">
        <f t="shared" si="576"/>
        <v>16373889</v>
      </c>
      <c r="CZ125" s="121">
        <f t="shared" si="576"/>
        <v>29242114</v>
      </c>
      <c r="DA125" s="121">
        <f t="shared" si="576"/>
        <v>1164466</v>
      </c>
      <c r="DB125" s="121">
        <f t="shared" si="576"/>
        <v>24800941</v>
      </c>
      <c r="DC125" s="121">
        <f t="shared" si="576"/>
        <v>0</v>
      </c>
      <c r="DD125" s="160"/>
      <c r="DE125" s="124"/>
      <c r="DF125" s="124"/>
      <c r="DG125" s="124"/>
      <c r="DH125" s="124"/>
      <c r="DI125" s="124"/>
    </row>
    <row r="126" spans="1:113" x14ac:dyDescent="0.2">
      <c r="A126" s="118" t="str">
        <f t="shared" si="577"/>
        <v>2017-18JANUARYY56</v>
      </c>
      <c r="B126" s="94" t="str">
        <f t="shared" si="578"/>
        <v>2017-18</v>
      </c>
      <c r="C126" s="35" t="s">
        <v>783</v>
      </c>
      <c r="D126" s="119" t="str">
        <f t="shared" si="611"/>
        <v>Y56</v>
      </c>
      <c r="E126" s="119" t="str">
        <f t="shared" si="611"/>
        <v>London</v>
      </c>
      <c r="F126" s="119" t="str">
        <f t="shared" si="132"/>
        <v>Y56</v>
      </c>
      <c r="H126" s="120">
        <f t="shared" si="560"/>
        <v>165944</v>
      </c>
      <c r="I126" s="120">
        <f t="shared" si="560"/>
        <v>135359</v>
      </c>
      <c r="J126" s="120">
        <f t="shared" si="560"/>
        <v>1610430</v>
      </c>
      <c r="K126" s="117">
        <f t="shared" si="579"/>
        <v>12</v>
      </c>
      <c r="L126" s="120">
        <f t="shared" si="580"/>
        <v>0</v>
      </c>
      <c r="M126" s="120">
        <f t="shared" si="581"/>
        <v>82</v>
      </c>
      <c r="N126" s="120">
        <f t="shared" si="582"/>
        <v>165</v>
      </c>
      <c r="O126" s="120">
        <f t="shared" si="561"/>
        <v>101662</v>
      </c>
      <c r="P126" s="120">
        <f t="shared" si="561"/>
        <v>8472</v>
      </c>
      <c r="Q126" s="120">
        <f t="shared" si="561"/>
        <v>6145</v>
      </c>
      <c r="R126" s="120">
        <f t="shared" si="561"/>
        <v>55562</v>
      </c>
      <c r="S126" s="120">
        <f t="shared" si="561"/>
        <v>22023</v>
      </c>
      <c r="T126" s="120">
        <f t="shared" si="561"/>
        <v>2744</v>
      </c>
      <c r="U126" s="120">
        <f t="shared" si="561"/>
        <v>3634469</v>
      </c>
      <c r="V126" s="120">
        <f t="shared" si="583"/>
        <v>429</v>
      </c>
      <c r="W126" s="120">
        <f t="shared" si="584"/>
        <v>703</v>
      </c>
      <c r="X126" s="120">
        <f t="shared" si="562"/>
        <v>4808640</v>
      </c>
      <c r="Y126" s="120">
        <f t="shared" si="585"/>
        <v>783</v>
      </c>
      <c r="Z126" s="120">
        <f t="shared" si="586"/>
        <v>1343</v>
      </c>
      <c r="AA126" s="120">
        <f t="shared" si="563"/>
        <v>67946609</v>
      </c>
      <c r="AB126" s="120">
        <f t="shared" si="587"/>
        <v>1223</v>
      </c>
      <c r="AC126" s="120">
        <f t="shared" si="588"/>
        <v>2525</v>
      </c>
      <c r="AD126" s="120">
        <f t="shared" si="564"/>
        <v>81000877</v>
      </c>
      <c r="AE126" s="120">
        <f t="shared" si="589"/>
        <v>3678</v>
      </c>
      <c r="AF126" s="120">
        <f t="shared" si="590"/>
        <v>8683</v>
      </c>
      <c r="AG126" s="120">
        <f t="shared" si="565"/>
        <v>11215454</v>
      </c>
      <c r="AH126" s="120">
        <f t="shared" si="591"/>
        <v>4087</v>
      </c>
      <c r="AI126" s="120">
        <f t="shared" si="592"/>
        <v>8345</v>
      </c>
      <c r="AJ126" s="120">
        <f t="shared" si="566"/>
        <v>4199</v>
      </c>
      <c r="AK126" s="120">
        <f t="shared" si="566"/>
        <v>408</v>
      </c>
      <c r="AL126" s="120">
        <f t="shared" si="566"/>
        <v>1445</v>
      </c>
      <c r="AM126" s="120">
        <f t="shared" si="566"/>
        <v>8404</v>
      </c>
      <c r="AN126" s="120">
        <f t="shared" si="566"/>
        <v>226</v>
      </c>
      <c r="AO126" s="120">
        <f t="shared" si="566"/>
        <v>2120</v>
      </c>
      <c r="AP126" s="120">
        <f t="shared" si="566"/>
        <v>0</v>
      </c>
      <c r="AQ126" s="120">
        <f t="shared" si="566"/>
        <v>64078</v>
      </c>
      <c r="AR126" s="120">
        <f t="shared" si="566"/>
        <v>6879</v>
      </c>
      <c r="AS126" s="120">
        <f t="shared" si="566"/>
        <v>26506</v>
      </c>
      <c r="AT126" s="120">
        <f t="shared" si="567"/>
        <v>97463</v>
      </c>
      <c r="AU126" s="120">
        <f t="shared" si="567"/>
        <v>22191</v>
      </c>
      <c r="AV126" s="120">
        <f t="shared" si="567"/>
        <v>17478</v>
      </c>
      <c r="AW126" s="120">
        <f t="shared" si="567"/>
        <v>15981</v>
      </c>
      <c r="AX126" s="120">
        <f t="shared" si="567"/>
        <v>12884</v>
      </c>
      <c r="AY126" s="120">
        <f t="shared" si="567"/>
        <v>81538</v>
      </c>
      <c r="AZ126" s="120">
        <f t="shared" si="567"/>
        <v>63237</v>
      </c>
      <c r="BA126" s="120">
        <f t="shared" si="567"/>
        <v>35566</v>
      </c>
      <c r="BB126" s="120">
        <f t="shared" si="567"/>
        <v>24708</v>
      </c>
      <c r="BC126" s="120">
        <f t="shared" si="567"/>
        <v>3760</v>
      </c>
      <c r="BD126" s="120">
        <f t="shared" si="567"/>
        <v>2889</v>
      </c>
      <c r="BE126" s="117">
        <f t="shared" si="567"/>
        <v>0</v>
      </c>
      <c r="BF126" s="117">
        <f t="shared" si="567"/>
        <v>0</v>
      </c>
      <c r="BG126" s="117" t="str">
        <f t="shared" si="593"/>
        <v>-</v>
      </c>
      <c r="BH126" s="117" t="str">
        <f t="shared" si="594"/>
        <v>-</v>
      </c>
      <c r="BI126" s="117">
        <f t="shared" si="568"/>
        <v>3736</v>
      </c>
      <c r="BJ126" s="117">
        <f t="shared" si="568"/>
        <v>255117</v>
      </c>
      <c r="BK126" s="117">
        <f t="shared" si="595"/>
        <v>68</v>
      </c>
      <c r="BL126" s="117">
        <f t="shared" si="596"/>
        <v>150</v>
      </c>
      <c r="BM126" s="117">
        <f t="shared" si="569"/>
        <v>2064</v>
      </c>
      <c r="BN126" s="117">
        <f t="shared" si="569"/>
        <v>1008</v>
      </c>
      <c r="BO126" s="117">
        <f t="shared" si="569"/>
        <v>1620</v>
      </c>
      <c r="BP126" s="117">
        <f t="shared" si="569"/>
        <v>52</v>
      </c>
      <c r="BQ126" s="117">
        <f t="shared" si="569"/>
        <v>1546</v>
      </c>
      <c r="BR126" s="117">
        <f t="shared" si="569"/>
        <v>5980820</v>
      </c>
      <c r="BS126" s="117">
        <f t="shared" si="597"/>
        <v>5933</v>
      </c>
      <c r="BT126" s="117">
        <f t="shared" si="598"/>
        <v>12611</v>
      </c>
      <c r="BU126" s="117">
        <f t="shared" si="570"/>
        <v>11394834</v>
      </c>
      <c r="BV126" s="117">
        <f t="shared" si="599"/>
        <v>7034</v>
      </c>
      <c r="BW126" s="117">
        <f t="shared" si="600"/>
        <v>14196</v>
      </c>
      <c r="BX126" s="117">
        <f t="shared" si="571"/>
        <v>369008</v>
      </c>
      <c r="BY126" s="117">
        <f t="shared" si="601"/>
        <v>7096</v>
      </c>
      <c r="BZ126" s="117">
        <f t="shared" si="602"/>
        <v>13681</v>
      </c>
      <c r="CA126" s="117">
        <f t="shared" si="572"/>
        <v>13904297</v>
      </c>
      <c r="CB126" s="117">
        <f t="shared" si="603"/>
        <v>8994</v>
      </c>
      <c r="CC126" s="121">
        <f t="shared" si="604"/>
        <v>16402</v>
      </c>
      <c r="CD126" s="121">
        <f t="shared" si="573"/>
        <v>0</v>
      </c>
      <c r="CE126" s="121">
        <f t="shared" si="573"/>
        <v>0</v>
      </c>
      <c r="CF126" s="117" t="str">
        <f t="shared" si="605"/>
        <v>-</v>
      </c>
      <c r="CG126" s="117" t="str">
        <f t="shared" si="606"/>
        <v>-</v>
      </c>
      <c r="CH126" s="121">
        <f t="shared" si="574"/>
        <v>0</v>
      </c>
      <c r="CI126" s="120">
        <f t="shared" si="607"/>
        <v>0</v>
      </c>
      <c r="CJ126" s="121">
        <f t="shared" si="575"/>
        <v>1</v>
      </c>
      <c r="CK126" s="157">
        <f t="shared" si="608"/>
        <v>2018</v>
      </c>
      <c r="CL126" s="158">
        <f t="shared" si="609"/>
        <v>43101</v>
      </c>
      <c r="CM126" s="159">
        <f t="shared" si="610"/>
        <v>31</v>
      </c>
      <c r="CN126" s="121">
        <f t="shared" si="576"/>
        <v>0</v>
      </c>
      <c r="CO126" s="121">
        <f t="shared" si="576"/>
        <v>0</v>
      </c>
      <c r="CP126" s="121">
        <f t="shared" si="576"/>
        <v>11099438</v>
      </c>
      <c r="CQ126" s="121">
        <f t="shared" si="576"/>
        <v>22334235</v>
      </c>
      <c r="CR126" s="121">
        <f t="shared" si="576"/>
        <v>5955816</v>
      </c>
      <c r="CS126" s="121">
        <f t="shared" si="576"/>
        <v>8252735</v>
      </c>
      <c r="CT126" s="121">
        <f t="shared" si="576"/>
        <v>140294050</v>
      </c>
      <c r="CU126" s="121">
        <f t="shared" si="576"/>
        <v>191225709</v>
      </c>
      <c r="CV126" s="121">
        <f t="shared" si="576"/>
        <v>22898680</v>
      </c>
      <c r="CW126" s="121">
        <f t="shared" si="576"/>
        <v>0</v>
      </c>
      <c r="CX126" s="121">
        <f t="shared" si="576"/>
        <v>560400</v>
      </c>
      <c r="CY126" s="121">
        <f t="shared" si="576"/>
        <v>12711888</v>
      </c>
      <c r="CZ126" s="121">
        <f t="shared" si="576"/>
        <v>22997520</v>
      </c>
      <c r="DA126" s="121">
        <f t="shared" si="576"/>
        <v>711412</v>
      </c>
      <c r="DB126" s="121">
        <f t="shared" si="576"/>
        <v>25357492</v>
      </c>
      <c r="DC126" s="121">
        <f t="shared" si="576"/>
        <v>0</v>
      </c>
      <c r="DD126" s="160"/>
      <c r="DE126" s="124"/>
      <c r="DF126" s="124"/>
      <c r="DG126" s="124"/>
      <c r="DH126" s="124"/>
      <c r="DI126" s="124"/>
    </row>
    <row r="127" spans="1:113" x14ac:dyDescent="0.2">
      <c r="A127" s="118" t="str">
        <f t="shared" ref="A127:A129" si="612">B127&amp;C127&amp;D127</f>
        <v>2017-18FEBRUARYY56</v>
      </c>
      <c r="B127" s="94" t="str">
        <f t="shared" si="578"/>
        <v>2017-18</v>
      </c>
      <c r="C127" s="35" t="s">
        <v>787</v>
      </c>
      <c r="D127" s="119" t="str">
        <f t="shared" si="611"/>
        <v>Y56</v>
      </c>
      <c r="E127" s="119" t="str">
        <f t="shared" si="611"/>
        <v>London</v>
      </c>
      <c r="F127" s="119" t="str">
        <f t="shared" si="132"/>
        <v>Y56</v>
      </c>
      <c r="H127" s="120">
        <f t="shared" si="560"/>
        <v>155336</v>
      </c>
      <c r="I127" s="120">
        <f t="shared" si="560"/>
        <v>128000</v>
      </c>
      <c r="J127" s="120">
        <f t="shared" si="560"/>
        <v>2204364</v>
      </c>
      <c r="K127" s="117">
        <f t="shared" si="579"/>
        <v>17</v>
      </c>
      <c r="L127" s="120">
        <f t="shared" si="580"/>
        <v>0</v>
      </c>
      <c r="M127" s="120">
        <f t="shared" si="581"/>
        <v>107</v>
      </c>
      <c r="N127" s="120">
        <f t="shared" si="582"/>
        <v>195</v>
      </c>
      <c r="O127" s="120">
        <f t="shared" si="561"/>
        <v>90171</v>
      </c>
      <c r="P127" s="120">
        <f t="shared" si="561"/>
        <v>7770</v>
      </c>
      <c r="Q127" s="120">
        <f t="shared" si="561"/>
        <v>5746</v>
      </c>
      <c r="R127" s="120">
        <f t="shared" si="561"/>
        <v>48706</v>
      </c>
      <c r="S127" s="120">
        <f t="shared" si="561"/>
        <v>19679</v>
      </c>
      <c r="T127" s="120">
        <f t="shared" si="561"/>
        <v>2528</v>
      </c>
      <c r="U127" s="120">
        <f t="shared" si="561"/>
        <v>3477781</v>
      </c>
      <c r="V127" s="120">
        <f t="shared" si="583"/>
        <v>448</v>
      </c>
      <c r="W127" s="120">
        <f t="shared" si="584"/>
        <v>707</v>
      </c>
      <c r="X127" s="120">
        <f t="shared" si="562"/>
        <v>4671358</v>
      </c>
      <c r="Y127" s="120">
        <f t="shared" si="585"/>
        <v>813</v>
      </c>
      <c r="Z127" s="120">
        <f t="shared" si="586"/>
        <v>1390</v>
      </c>
      <c r="AA127" s="120">
        <f t="shared" si="563"/>
        <v>68234130</v>
      </c>
      <c r="AB127" s="120">
        <f t="shared" si="587"/>
        <v>1401</v>
      </c>
      <c r="AC127" s="120">
        <f t="shared" si="588"/>
        <v>2960</v>
      </c>
      <c r="AD127" s="120">
        <f t="shared" si="564"/>
        <v>88307323</v>
      </c>
      <c r="AE127" s="120">
        <f t="shared" si="589"/>
        <v>4487</v>
      </c>
      <c r="AF127" s="120">
        <f t="shared" si="590"/>
        <v>10701</v>
      </c>
      <c r="AG127" s="120">
        <f t="shared" si="565"/>
        <v>11698750</v>
      </c>
      <c r="AH127" s="120">
        <f t="shared" si="591"/>
        <v>4628</v>
      </c>
      <c r="AI127" s="120">
        <f t="shared" si="592"/>
        <v>9256</v>
      </c>
      <c r="AJ127" s="120">
        <f t="shared" si="566"/>
        <v>3680</v>
      </c>
      <c r="AK127" s="120">
        <f t="shared" si="566"/>
        <v>334</v>
      </c>
      <c r="AL127" s="120">
        <f t="shared" si="566"/>
        <v>1152</v>
      </c>
      <c r="AM127" s="120">
        <f t="shared" si="566"/>
        <v>7676</v>
      </c>
      <c r="AN127" s="120">
        <f t="shared" si="566"/>
        <v>258</v>
      </c>
      <c r="AO127" s="120">
        <f t="shared" si="566"/>
        <v>1936</v>
      </c>
      <c r="AP127" s="120">
        <f t="shared" si="566"/>
        <v>0</v>
      </c>
      <c r="AQ127" s="120">
        <f t="shared" si="566"/>
        <v>57615</v>
      </c>
      <c r="AR127" s="120">
        <f t="shared" si="566"/>
        <v>5801</v>
      </c>
      <c r="AS127" s="120">
        <f t="shared" si="566"/>
        <v>23075</v>
      </c>
      <c r="AT127" s="120">
        <f t="shared" si="567"/>
        <v>86491</v>
      </c>
      <c r="AU127" s="120">
        <f t="shared" si="567"/>
        <v>20277</v>
      </c>
      <c r="AV127" s="120">
        <f t="shared" si="567"/>
        <v>15910</v>
      </c>
      <c r="AW127" s="120">
        <f t="shared" si="567"/>
        <v>14928</v>
      </c>
      <c r="AX127" s="120">
        <f t="shared" si="567"/>
        <v>11933</v>
      </c>
      <c r="AY127" s="120">
        <f t="shared" si="567"/>
        <v>72924</v>
      </c>
      <c r="AZ127" s="120">
        <f t="shared" si="567"/>
        <v>55706</v>
      </c>
      <c r="BA127" s="120">
        <f t="shared" si="567"/>
        <v>31973</v>
      </c>
      <c r="BB127" s="120">
        <f t="shared" si="567"/>
        <v>22177</v>
      </c>
      <c r="BC127" s="120">
        <f t="shared" si="567"/>
        <v>3537</v>
      </c>
      <c r="BD127" s="120">
        <f t="shared" si="567"/>
        <v>2701</v>
      </c>
      <c r="BE127" s="117">
        <f t="shared" si="567"/>
        <v>0</v>
      </c>
      <c r="BF127" s="117">
        <f t="shared" si="567"/>
        <v>0</v>
      </c>
      <c r="BG127" s="117" t="str">
        <f t="shared" si="593"/>
        <v>-</v>
      </c>
      <c r="BH127" s="117" t="str">
        <f t="shared" si="594"/>
        <v>-</v>
      </c>
      <c r="BI127" s="117">
        <f t="shared" si="568"/>
        <v>3629</v>
      </c>
      <c r="BJ127" s="117">
        <f t="shared" si="568"/>
        <v>267650</v>
      </c>
      <c r="BK127" s="117">
        <f t="shared" si="595"/>
        <v>74</v>
      </c>
      <c r="BL127" s="117">
        <f t="shared" si="596"/>
        <v>161</v>
      </c>
      <c r="BM127" s="117">
        <f t="shared" si="569"/>
        <v>1827</v>
      </c>
      <c r="BN127" s="117">
        <f t="shared" si="569"/>
        <v>900</v>
      </c>
      <c r="BO127" s="117">
        <f t="shared" si="569"/>
        <v>1427</v>
      </c>
      <c r="BP127" s="117">
        <f t="shared" si="569"/>
        <v>56</v>
      </c>
      <c r="BQ127" s="117">
        <f t="shared" si="569"/>
        <v>1374</v>
      </c>
      <c r="BR127" s="117">
        <f t="shared" si="569"/>
        <v>6639133</v>
      </c>
      <c r="BS127" s="117">
        <f t="shared" si="597"/>
        <v>7377</v>
      </c>
      <c r="BT127" s="117">
        <f t="shared" si="598"/>
        <v>15860</v>
      </c>
      <c r="BU127" s="117">
        <f t="shared" si="570"/>
        <v>11608549</v>
      </c>
      <c r="BV127" s="117">
        <f t="shared" si="599"/>
        <v>8135</v>
      </c>
      <c r="BW127" s="117">
        <f t="shared" si="600"/>
        <v>16838</v>
      </c>
      <c r="BX127" s="117">
        <f t="shared" si="571"/>
        <v>524771</v>
      </c>
      <c r="BY127" s="117">
        <f t="shared" si="601"/>
        <v>9371</v>
      </c>
      <c r="BZ127" s="117">
        <f t="shared" si="602"/>
        <v>16409</v>
      </c>
      <c r="CA127" s="117">
        <f t="shared" si="572"/>
        <v>13127079</v>
      </c>
      <c r="CB127" s="117">
        <f t="shared" si="603"/>
        <v>9554</v>
      </c>
      <c r="CC127" s="121">
        <f t="shared" si="604"/>
        <v>17506</v>
      </c>
      <c r="CD127" s="121">
        <f t="shared" si="573"/>
        <v>0</v>
      </c>
      <c r="CE127" s="121">
        <f t="shared" si="573"/>
        <v>0</v>
      </c>
      <c r="CF127" s="117" t="str">
        <f t="shared" si="605"/>
        <v>-</v>
      </c>
      <c r="CG127" s="117" t="str">
        <f t="shared" si="606"/>
        <v>-</v>
      </c>
      <c r="CH127" s="121">
        <f t="shared" si="574"/>
        <v>0</v>
      </c>
      <c r="CI127" s="120">
        <f t="shared" si="607"/>
        <v>0</v>
      </c>
      <c r="CJ127" s="121">
        <f t="shared" si="575"/>
        <v>2</v>
      </c>
      <c r="CK127" s="157">
        <f t="shared" si="608"/>
        <v>2018</v>
      </c>
      <c r="CL127" s="158">
        <f t="shared" si="609"/>
        <v>43132</v>
      </c>
      <c r="CM127" s="159">
        <f t="shared" si="610"/>
        <v>28</v>
      </c>
      <c r="CN127" s="121">
        <f t="shared" si="576"/>
        <v>0</v>
      </c>
      <c r="CO127" s="121">
        <f t="shared" si="576"/>
        <v>0</v>
      </c>
      <c r="CP127" s="121">
        <f t="shared" si="576"/>
        <v>13696000</v>
      </c>
      <c r="CQ127" s="121">
        <f t="shared" si="576"/>
        <v>24960000</v>
      </c>
      <c r="CR127" s="121">
        <f t="shared" si="576"/>
        <v>5493390</v>
      </c>
      <c r="CS127" s="121">
        <f t="shared" si="576"/>
        <v>7986940</v>
      </c>
      <c r="CT127" s="121">
        <f t="shared" si="576"/>
        <v>144169760</v>
      </c>
      <c r="CU127" s="121">
        <f t="shared" si="576"/>
        <v>210584979</v>
      </c>
      <c r="CV127" s="121">
        <f t="shared" si="576"/>
        <v>23399168</v>
      </c>
      <c r="CW127" s="121">
        <f t="shared" si="576"/>
        <v>0</v>
      </c>
      <c r="CX127" s="121">
        <f t="shared" si="576"/>
        <v>584269</v>
      </c>
      <c r="CY127" s="121">
        <f t="shared" si="576"/>
        <v>14274000</v>
      </c>
      <c r="CZ127" s="121">
        <f t="shared" si="576"/>
        <v>24027826</v>
      </c>
      <c r="DA127" s="121">
        <f t="shared" si="576"/>
        <v>918904</v>
      </c>
      <c r="DB127" s="121">
        <f t="shared" si="576"/>
        <v>24053244</v>
      </c>
      <c r="DC127" s="121">
        <f t="shared" si="576"/>
        <v>0</v>
      </c>
      <c r="DD127" s="160"/>
      <c r="DE127" s="124"/>
      <c r="DF127" s="124"/>
      <c r="DG127" s="124"/>
      <c r="DH127" s="124"/>
      <c r="DI127" s="124"/>
    </row>
    <row r="128" spans="1:113" x14ac:dyDescent="0.2">
      <c r="A128" s="118" t="str">
        <f t="shared" si="612"/>
        <v>2017-18MARCHY56</v>
      </c>
      <c r="B128" s="94" t="str">
        <f t="shared" si="578"/>
        <v>2017-18</v>
      </c>
      <c r="C128" s="35" t="s">
        <v>788</v>
      </c>
      <c r="D128" s="119" t="str">
        <f t="shared" si="611"/>
        <v>Y56</v>
      </c>
      <c r="E128" s="119" t="str">
        <f t="shared" si="611"/>
        <v>London</v>
      </c>
      <c r="F128" s="119" t="str">
        <f t="shared" si="132"/>
        <v>Y56</v>
      </c>
      <c r="H128" s="120">
        <f t="shared" si="560"/>
        <v>172967</v>
      </c>
      <c r="I128" s="120">
        <f t="shared" si="560"/>
        <v>143404</v>
      </c>
      <c r="J128" s="120">
        <f t="shared" si="560"/>
        <v>2341580</v>
      </c>
      <c r="K128" s="117">
        <f t="shared" si="579"/>
        <v>16</v>
      </c>
      <c r="L128" s="120">
        <f t="shared" si="580"/>
        <v>0</v>
      </c>
      <c r="M128" s="120">
        <f t="shared" si="581"/>
        <v>103</v>
      </c>
      <c r="N128" s="120">
        <f t="shared" si="582"/>
        <v>189</v>
      </c>
      <c r="O128" s="120">
        <f t="shared" si="561"/>
        <v>99947</v>
      </c>
      <c r="P128" s="120">
        <f t="shared" si="561"/>
        <v>8660</v>
      </c>
      <c r="Q128" s="120">
        <f t="shared" si="561"/>
        <v>6419</v>
      </c>
      <c r="R128" s="120">
        <f t="shared" si="561"/>
        <v>54677</v>
      </c>
      <c r="S128" s="120">
        <f t="shared" si="561"/>
        <v>21082</v>
      </c>
      <c r="T128" s="120">
        <f t="shared" si="561"/>
        <v>2786</v>
      </c>
      <c r="U128" s="120">
        <f t="shared" si="561"/>
        <v>3849233</v>
      </c>
      <c r="V128" s="120">
        <f t="shared" si="583"/>
        <v>444</v>
      </c>
      <c r="W128" s="120">
        <f t="shared" si="584"/>
        <v>718</v>
      </c>
      <c r="X128" s="120">
        <f t="shared" si="562"/>
        <v>5095605</v>
      </c>
      <c r="Y128" s="120">
        <f t="shared" si="585"/>
        <v>794</v>
      </c>
      <c r="Z128" s="120">
        <f t="shared" si="586"/>
        <v>1368</v>
      </c>
      <c r="AA128" s="120">
        <f t="shared" si="563"/>
        <v>76603986</v>
      </c>
      <c r="AB128" s="120">
        <f t="shared" si="587"/>
        <v>1401</v>
      </c>
      <c r="AC128" s="120">
        <f t="shared" si="588"/>
        <v>2961</v>
      </c>
      <c r="AD128" s="120">
        <f t="shared" si="564"/>
        <v>90152038</v>
      </c>
      <c r="AE128" s="120">
        <f t="shared" si="589"/>
        <v>4276</v>
      </c>
      <c r="AF128" s="120">
        <f t="shared" si="590"/>
        <v>10285</v>
      </c>
      <c r="AG128" s="120">
        <f t="shared" si="565"/>
        <v>12627215</v>
      </c>
      <c r="AH128" s="120">
        <f t="shared" si="591"/>
        <v>4532</v>
      </c>
      <c r="AI128" s="120">
        <f t="shared" si="592"/>
        <v>9396</v>
      </c>
      <c r="AJ128" s="120">
        <f t="shared" si="566"/>
        <v>4212</v>
      </c>
      <c r="AK128" s="120">
        <f t="shared" si="566"/>
        <v>328</v>
      </c>
      <c r="AL128" s="120">
        <f t="shared" si="566"/>
        <v>1359</v>
      </c>
      <c r="AM128" s="120">
        <f t="shared" si="566"/>
        <v>8254</v>
      </c>
      <c r="AN128" s="120">
        <f t="shared" si="566"/>
        <v>241</v>
      </c>
      <c r="AO128" s="120">
        <f t="shared" si="566"/>
        <v>2284</v>
      </c>
      <c r="AP128" s="120">
        <f t="shared" si="566"/>
        <v>0</v>
      </c>
      <c r="AQ128" s="120">
        <f t="shared" si="566"/>
        <v>64100</v>
      </c>
      <c r="AR128" s="120">
        <f t="shared" si="566"/>
        <v>6459</v>
      </c>
      <c r="AS128" s="120">
        <f t="shared" si="566"/>
        <v>25176</v>
      </c>
      <c r="AT128" s="120">
        <f t="shared" si="567"/>
        <v>95735</v>
      </c>
      <c r="AU128" s="120">
        <f t="shared" si="567"/>
        <v>22417</v>
      </c>
      <c r="AV128" s="120">
        <f t="shared" si="567"/>
        <v>17746</v>
      </c>
      <c r="AW128" s="120">
        <f t="shared" si="567"/>
        <v>16489</v>
      </c>
      <c r="AX128" s="120">
        <f t="shared" si="567"/>
        <v>13354</v>
      </c>
      <c r="AY128" s="120">
        <f t="shared" si="567"/>
        <v>81179</v>
      </c>
      <c r="AZ128" s="120">
        <f t="shared" si="567"/>
        <v>62491</v>
      </c>
      <c r="BA128" s="120">
        <f t="shared" si="567"/>
        <v>34425</v>
      </c>
      <c r="BB128" s="120">
        <f t="shared" si="567"/>
        <v>23847</v>
      </c>
      <c r="BC128" s="120">
        <f t="shared" si="567"/>
        <v>3815</v>
      </c>
      <c r="BD128" s="120">
        <f t="shared" si="567"/>
        <v>2950</v>
      </c>
      <c r="BE128" s="117">
        <f t="shared" si="567"/>
        <v>0</v>
      </c>
      <c r="BF128" s="117">
        <f t="shared" si="567"/>
        <v>0</v>
      </c>
      <c r="BG128" s="117" t="str">
        <f t="shared" si="593"/>
        <v>-</v>
      </c>
      <c r="BH128" s="117" t="str">
        <f t="shared" si="594"/>
        <v>-</v>
      </c>
      <c r="BI128" s="117">
        <f t="shared" si="568"/>
        <v>4111</v>
      </c>
      <c r="BJ128" s="117">
        <f t="shared" si="568"/>
        <v>301180</v>
      </c>
      <c r="BK128" s="117">
        <f t="shared" si="595"/>
        <v>73</v>
      </c>
      <c r="BL128" s="117">
        <f t="shared" si="596"/>
        <v>160</v>
      </c>
      <c r="BM128" s="117">
        <f t="shared" si="569"/>
        <v>1958</v>
      </c>
      <c r="BN128" s="117">
        <f t="shared" si="569"/>
        <v>966</v>
      </c>
      <c r="BO128" s="117">
        <f t="shared" si="569"/>
        <v>1625</v>
      </c>
      <c r="BP128" s="117">
        <f t="shared" si="569"/>
        <v>67</v>
      </c>
      <c r="BQ128" s="117">
        <f t="shared" si="569"/>
        <v>1524</v>
      </c>
      <c r="BR128" s="117">
        <f t="shared" si="569"/>
        <v>7271208</v>
      </c>
      <c r="BS128" s="117">
        <f t="shared" si="597"/>
        <v>7527</v>
      </c>
      <c r="BT128" s="117">
        <f t="shared" si="598"/>
        <v>14916</v>
      </c>
      <c r="BU128" s="117">
        <f t="shared" si="570"/>
        <v>13383125</v>
      </c>
      <c r="BV128" s="117">
        <f t="shared" si="599"/>
        <v>8236</v>
      </c>
      <c r="BW128" s="117">
        <f t="shared" si="600"/>
        <v>16905</v>
      </c>
      <c r="BX128" s="117">
        <f t="shared" si="571"/>
        <v>645555</v>
      </c>
      <c r="BY128" s="117">
        <f t="shared" si="601"/>
        <v>9635</v>
      </c>
      <c r="BZ128" s="117">
        <f t="shared" si="602"/>
        <v>18034</v>
      </c>
      <c r="CA128" s="117">
        <f t="shared" si="572"/>
        <v>14864888</v>
      </c>
      <c r="CB128" s="117">
        <f t="shared" si="603"/>
        <v>9754</v>
      </c>
      <c r="CC128" s="121">
        <f t="shared" si="604"/>
        <v>17340</v>
      </c>
      <c r="CD128" s="121">
        <f t="shared" si="573"/>
        <v>0</v>
      </c>
      <c r="CE128" s="121">
        <f t="shared" si="573"/>
        <v>0</v>
      </c>
      <c r="CF128" s="117" t="str">
        <f t="shared" si="605"/>
        <v>-</v>
      </c>
      <c r="CG128" s="117" t="str">
        <f t="shared" si="606"/>
        <v>-</v>
      </c>
      <c r="CH128" s="121">
        <f t="shared" si="574"/>
        <v>0</v>
      </c>
      <c r="CI128" s="120">
        <f t="shared" si="607"/>
        <v>0</v>
      </c>
      <c r="CJ128" s="121">
        <f t="shared" si="575"/>
        <v>3</v>
      </c>
      <c r="CK128" s="157">
        <f t="shared" si="608"/>
        <v>2018</v>
      </c>
      <c r="CL128" s="158">
        <f t="shared" si="609"/>
        <v>43160</v>
      </c>
      <c r="CM128" s="159">
        <f t="shared" si="610"/>
        <v>31</v>
      </c>
      <c r="CN128" s="121">
        <f t="shared" si="576"/>
        <v>0</v>
      </c>
      <c r="CO128" s="121">
        <f t="shared" si="576"/>
        <v>0</v>
      </c>
      <c r="CP128" s="121">
        <f t="shared" si="576"/>
        <v>14770612</v>
      </c>
      <c r="CQ128" s="121">
        <f t="shared" si="576"/>
        <v>27103356</v>
      </c>
      <c r="CR128" s="121">
        <f t="shared" si="576"/>
        <v>6217880</v>
      </c>
      <c r="CS128" s="121">
        <f t="shared" si="576"/>
        <v>8781192</v>
      </c>
      <c r="CT128" s="121">
        <f t="shared" si="576"/>
        <v>161898597</v>
      </c>
      <c r="CU128" s="121">
        <f t="shared" si="576"/>
        <v>216828370</v>
      </c>
      <c r="CV128" s="121">
        <f t="shared" si="576"/>
        <v>26177256</v>
      </c>
      <c r="CW128" s="121">
        <f t="shared" si="576"/>
        <v>0</v>
      </c>
      <c r="CX128" s="121">
        <f t="shared" si="576"/>
        <v>657760</v>
      </c>
      <c r="CY128" s="121">
        <f t="shared" si="576"/>
        <v>14408856</v>
      </c>
      <c r="CZ128" s="121">
        <f t="shared" si="576"/>
        <v>27470625</v>
      </c>
      <c r="DA128" s="121">
        <f t="shared" si="576"/>
        <v>1208278</v>
      </c>
      <c r="DB128" s="121">
        <f t="shared" si="576"/>
        <v>26426160</v>
      </c>
      <c r="DC128" s="121">
        <f t="shared" si="576"/>
        <v>0</v>
      </c>
      <c r="DD128" s="160"/>
      <c r="DE128" s="124"/>
      <c r="DF128" s="124"/>
      <c r="DG128" s="124"/>
      <c r="DH128" s="124"/>
      <c r="DI128" s="124"/>
    </row>
    <row r="129" spans="1:113" x14ac:dyDescent="0.2">
      <c r="A129" s="118" t="str">
        <f t="shared" si="612"/>
        <v>2018-19APRILY56</v>
      </c>
      <c r="B129" s="94" t="str">
        <f t="shared" si="578"/>
        <v>2018-19</v>
      </c>
      <c r="C129" s="35" t="s">
        <v>790</v>
      </c>
      <c r="D129" s="119" t="str">
        <f t="shared" si="611"/>
        <v>Y56</v>
      </c>
      <c r="E129" s="119" t="str">
        <f t="shared" si="611"/>
        <v>London</v>
      </c>
      <c r="F129" s="119" t="str">
        <f t="shared" ref="F129:F134" si="613">D129</f>
        <v>Y56</v>
      </c>
      <c r="H129" s="120">
        <f t="shared" si="560"/>
        <v>147459</v>
      </c>
      <c r="I129" s="120">
        <f t="shared" si="560"/>
        <v>120512</v>
      </c>
      <c r="J129" s="120">
        <f t="shared" si="560"/>
        <v>737728</v>
      </c>
      <c r="K129" s="117">
        <f t="shared" si="579"/>
        <v>6</v>
      </c>
      <c r="L129" s="120">
        <f t="shared" si="580"/>
        <v>0</v>
      </c>
      <c r="M129" s="120">
        <f t="shared" si="581"/>
        <v>39</v>
      </c>
      <c r="N129" s="120">
        <f t="shared" si="582"/>
        <v>139</v>
      </c>
      <c r="O129" s="120">
        <f t="shared" si="561"/>
        <v>97613</v>
      </c>
      <c r="P129" s="120">
        <f t="shared" si="561"/>
        <v>8732</v>
      </c>
      <c r="Q129" s="120">
        <f t="shared" si="561"/>
        <v>6543</v>
      </c>
      <c r="R129" s="120">
        <f t="shared" si="561"/>
        <v>54667</v>
      </c>
      <c r="S129" s="120">
        <f t="shared" si="561"/>
        <v>20432</v>
      </c>
      <c r="T129" s="120">
        <f t="shared" si="561"/>
        <v>1119</v>
      </c>
      <c r="U129" s="120">
        <f t="shared" si="561"/>
        <v>3573708</v>
      </c>
      <c r="V129" s="120">
        <f t="shared" si="583"/>
        <v>409</v>
      </c>
      <c r="W129" s="120">
        <f t="shared" si="584"/>
        <v>675</v>
      </c>
      <c r="X129" s="120">
        <f t="shared" si="562"/>
        <v>4509756</v>
      </c>
      <c r="Y129" s="120">
        <f t="shared" si="585"/>
        <v>689</v>
      </c>
      <c r="Z129" s="120">
        <f t="shared" si="586"/>
        <v>1177</v>
      </c>
      <c r="AA129" s="120">
        <f t="shared" si="563"/>
        <v>54893577</v>
      </c>
      <c r="AB129" s="120">
        <f t="shared" si="587"/>
        <v>1004</v>
      </c>
      <c r="AC129" s="120">
        <f t="shared" si="588"/>
        <v>1967</v>
      </c>
      <c r="AD129" s="120">
        <f t="shared" si="564"/>
        <v>53362801</v>
      </c>
      <c r="AE129" s="120">
        <f t="shared" si="589"/>
        <v>2612</v>
      </c>
      <c r="AF129" s="120">
        <f t="shared" si="590"/>
        <v>6021</v>
      </c>
      <c r="AG129" s="120">
        <f t="shared" si="565"/>
        <v>5069532</v>
      </c>
      <c r="AH129" s="120">
        <f t="shared" si="591"/>
        <v>4530</v>
      </c>
      <c r="AI129" s="120">
        <f t="shared" si="592"/>
        <v>10587</v>
      </c>
      <c r="AJ129" s="120">
        <f t="shared" si="566"/>
        <v>6954</v>
      </c>
      <c r="AK129" s="120">
        <f t="shared" si="566"/>
        <v>250</v>
      </c>
      <c r="AL129" s="120">
        <f t="shared" si="566"/>
        <v>1044</v>
      </c>
      <c r="AM129" s="120">
        <f t="shared" si="566"/>
        <v>6388</v>
      </c>
      <c r="AN129" s="120">
        <f t="shared" si="566"/>
        <v>222</v>
      </c>
      <c r="AO129" s="120">
        <f t="shared" si="566"/>
        <v>5438</v>
      </c>
      <c r="AP129" s="120">
        <f t="shared" si="566"/>
        <v>0</v>
      </c>
      <c r="AQ129" s="120">
        <f t="shared" si="566"/>
        <v>60640</v>
      </c>
      <c r="AR129" s="120">
        <f t="shared" si="566"/>
        <v>6519</v>
      </c>
      <c r="AS129" s="120">
        <f t="shared" si="566"/>
        <v>23500</v>
      </c>
      <c r="AT129" s="120">
        <f t="shared" si="567"/>
        <v>90659</v>
      </c>
      <c r="AU129" s="120">
        <f t="shared" si="567"/>
        <v>23030</v>
      </c>
      <c r="AV129" s="120">
        <f t="shared" si="567"/>
        <v>18008</v>
      </c>
      <c r="AW129" s="120">
        <f t="shared" si="567"/>
        <v>17194</v>
      </c>
      <c r="AX129" s="120">
        <f t="shared" si="567"/>
        <v>13660</v>
      </c>
      <c r="AY129" s="120">
        <f t="shared" si="567"/>
        <v>79378</v>
      </c>
      <c r="AZ129" s="120">
        <f t="shared" si="567"/>
        <v>61782</v>
      </c>
      <c r="BA129" s="120">
        <f t="shared" si="567"/>
        <v>32244</v>
      </c>
      <c r="BB129" s="120">
        <f t="shared" si="567"/>
        <v>22877</v>
      </c>
      <c r="BC129" s="120">
        <f t="shared" si="567"/>
        <v>1612</v>
      </c>
      <c r="BD129" s="120">
        <f t="shared" si="567"/>
        <v>1188</v>
      </c>
      <c r="BE129" s="117">
        <f t="shared" si="567"/>
        <v>0</v>
      </c>
      <c r="BF129" s="117">
        <f t="shared" si="567"/>
        <v>0</v>
      </c>
      <c r="BG129" s="117" t="str">
        <f t="shared" si="593"/>
        <v>-</v>
      </c>
      <c r="BH129" s="117" t="str">
        <f t="shared" si="594"/>
        <v>-</v>
      </c>
      <c r="BI129" s="117">
        <f t="shared" si="568"/>
        <v>4159</v>
      </c>
      <c r="BJ129" s="117">
        <f t="shared" si="568"/>
        <v>280795</v>
      </c>
      <c r="BK129" s="117">
        <f t="shared" si="595"/>
        <v>68</v>
      </c>
      <c r="BL129" s="117">
        <f t="shared" si="596"/>
        <v>137</v>
      </c>
      <c r="BM129" s="117">
        <f t="shared" si="569"/>
        <v>0</v>
      </c>
      <c r="BN129" s="117">
        <f t="shared" si="569"/>
        <v>825</v>
      </c>
      <c r="BO129" s="117">
        <f t="shared" si="569"/>
        <v>1329</v>
      </c>
      <c r="BP129" s="117">
        <f t="shared" si="569"/>
        <v>40</v>
      </c>
      <c r="BQ129" s="117">
        <f t="shared" si="569"/>
        <v>1283</v>
      </c>
      <c r="BR129" s="117">
        <f t="shared" si="569"/>
        <v>4100914</v>
      </c>
      <c r="BS129" s="117">
        <f t="shared" si="597"/>
        <v>4971</v>
      </c>
      <c r="BT129" s="117">
        <f t="shared" si="598"/>
        <v>10209</v>
      </c>
      <c r="BU129" s="117">
        <f t="shared" si="570"/>
        <v>8001593</v>
      </c>
      <c r="BV129" s="117">
        <f t="shared" si="599"/>
        <v>6021</v>
      </c>
      <c r="BW129" s="117">
        <f t="shared" si="600"/>
        <v>11481</v>
      </c>
      <c r="BX129" s="117">
        <f t="shared" si="571"/>
        <v>220248</v>
      </c>
      <c r="BY129" s="117">
        <f t="shared" si="601"/>
        <v>5506</v>
      </c>
      <c r="BZ129" s="117">
        <f t="shared" si="602"/>
        <v>11434</v>
      </c>
      <c r="CA129" s="117">
        <f t="shared" si="572"/>
        <v>10131933</v>
      </c>
      <c r="CB129" s="117">
        <f t="shared" si="603"/>
        <v>7897</v>
      </c>
      <c r="CC129" s="121">
        <f t="shared" si="604"/>
        <v>14937</v>
      </c>
      <c r="CD129" s="121">
        <f t="shared" si="573"/>
        <v>0</v>
      </c>
      <c r="CE129" s="121">
        <f t="shared" si="573"/>
        <v>0</v>
      </c>
      <c r="CF129" s="117" t="str">
        <f t="shared" si="605"/>
        <v>-</v>
      </c>
      <c r="CG129" s="117" t="str">
        <f t="shared" si="606"/>
        <v>-</v>
      </c>
      <c r="CH129" s="121">
        <f t="shared" si="574"/>
        <v>0</v>
      </c>
      <c r="CI129" s="120">
        <f t="shared" si="607"/>
        <v>0</v>
      </c>
      <c r="CJ129" s="121">
        <f t="shared" si="575"/>
        <v>4</v>
      </c>
      <c r="CK129" s="157">
        <f t="shared" si="608"/>
        <v>2018</v>
      </c>
      <c r="CL129" s="158">
        <f t="shared" si="609"/>
        <v>43191</v>
      </c>
      <c r="CM129" s="159">
        <f t="shared" si="610"/>
        <v>30</v>
      </c>
      <c r="CN129" s="121">
        <f t="shared" si="576"/>
        <v>0</v>
      </c>
      <c r="CO129" s="121">
        <f t="shared" si="576"/>
        <v>0</v>
      </c>
      <c r="CP129" s="121">
        <f t="shared" si="576"/>
        <v>4699968</v>
      </c>
      <c r="CQ129" s="121">
        <f t="shared" si="576"/>
        <v>16751168</v>
      </c>
      <c r="CR129" s="121">
        <f t="shared" si="576"/>
        <v>5894100</v>
      </c>
      <c r="CS129" s="121">
        <f t="shared" si="576"/>
        <v>7701111</v>
      </c>
      <c r="CT129" s="121">
        <f t="shared" si="576"/>
        <v>107529989</v>
      </c>
      <c r="CU129" s="121">
        <f t="shared" si="576"/>
        <v>123021072</v>
      </c>
      <c r="CV129" s="121">
        <f t="shared" si="576"/>
        <v>11846853</v>
      </c>
      <c r="CW129" s="121">
        <f t="shared" si="576"/>
        <v>0</v>
      </c>
      <c r="CX129" s="121">
        <f t="shared" si="576"/>
        <v>569783</v>
      </c>
      <c r="CY129" s="121">
        <f t="shared" si="576"/>
        <v>8422425</v>
      </c>
      <c r="CZ129" s="121">
        <f t="shared" si="576"/>
        <v>15258249</v>
      </c>
      <c r="DA129" s="121">
        <f t="shared" si="576"/>
        <v>457360</v>
      </c>
      <c r="DB129" s="121">
        <f t="shared" si="576"/>
        <v>19164171</v>
      </c>
      <c r="DC129" s="121">
        <f t="shared" si="576"/>
        <v>0</v>
      </c>
      <c r="DD129" s="160"/>
      <c r="DE129" s="124"/>
      <c r="DF129" s="124"/>
      <c r="DG129" s="124"/>
      <c r="DH129" s="124"/>
      <c r="DI129" s="124"/>
    </row>
    <row r="130" spans="1:113" x14ac:dyDescent="0.2">
      <c r="A130" s="118" t="str">
        <f t="shared" ref="A130" si="614">B130&amp;C130&amp;D130</f>
        <v>2018-19MAYY56</v>
      </c>
      <c r="B130" s="94" t="str">
        <f t="shared" si="578"/>
        <v>2018-19</v>
      </c>
      <c r="C130" s="35" t="s">
        <v>831</v>
      </c>
      <c r="D130" s="119" t="str">
        <f t="shared" si="611"/>
        <v>Y56</v>
      </c>
      <c r="E130" s="119" t="str">
        <f t="shared" si="611"/>
        <v>London</v>
      </c>
      <c r="F130" s="119" t="str">
        <f t="shared" si="613"/>
        <v>Y56</v>
      </c>
      <c r="H130" s="120">
        <f t="shared" si="560"/>
        <v>161811</v>
      </c>
      <c r="I130" s="120">
        <f t="shared" si="560"/>
        <v>133377</v>
      </c>
      <c r="J130" s="120">
        <f t="shared" si="560"/>
        <v>990169</v>
      </c>
      <c r="K130" s="117">
        <f t="shared" si="579"/>
        <v>7</v>
      </c>
      <c r="L130" s="120">
        <f t="shared" si="580"/>
        <v>0</v>
      </c>
      <c r="M130" s="120">
        <f t="shared" si="581"/>
        <v>54</v>
      </c>
      <c r="N130" s="120">
        <f t="shared" si="582"/>
        <v>130</v>
      </c>
      <c r="O130" s="120">
        <f t="shared" si="561"/>
        <v>101934</v>
      </c>
      <c r="P130" s="120">
        <f t="shared" si="561"/>
        <v>9890</v>
      </c>
      <c r="Q130" s="120">
        <f t="shared" si="561"/>
        <v>7424</v>
      </c>
      <c r="R130" s="120">
        <f t="shared" si="561"/>
        <v>57692</v>
      </c>
      <c r="S130" s="120">
        <f t="shared" si="561"/>
        <v>20597</v>
      </c>
      <c r="T130" s="120">
        <f t="shared" si="561"/>
        <v>1146</v>
      </c>
      <c r="U130" s="120">
        <f t="shared" si="561"/>
        <v>4079263</v>
      </c>
      <c r="V130" s="120">
        <f t="shared" si="583"/>
        <v>412</v>
      </c>
      <c r="W130" s="120">
        <f t="shared" si="584"/>
        <v>681</v>
      </c>
      <c r="X130" s="120">
        <f t="shared" si="562"/>
        <v>5242979</v>
      </c>
      <c r="Y130" s="120">
        <f t="shared" si="585"/>
        <v>706</v>
      </c>
      <c r="Z130" s="120">
        <f t="shared" si="586"/>
        <v>1195</v>
      </c>
      <c r="AA130" s="120">
        <f t="shared" si="563"/>
        <v>63892717</v>
      </c>
      <c r="AB130" s="120">
        <f t="shared" si="587"/>
        <v>1107</v>
      </c>
      <c r="AC130" s="120">
        <f t="shared" si="588"/>
        <v>2244</v>
      </c>
      <c r="AD130" s="120">
        <f t="shared" si="564"/>
        <v>61949799</v>
      </c>
      <c r="AE130" s="120">
        <f t="shared" si="589"/>
        <v>3008</v>
      </c>
      <c r="AF130" s="120">
        <f t="shared" si="590"/>
        <v>7259</v>
      </c>
      <c r="AG130" s="120">
        <f t="shared" si="565"/>
        <v>6082565</v>
      </c>
      <c r="AH130" s="120">
        <f t="shared" si="591"/>
        <v>5308</v>
      </c>
      <c r="AI130" s="120">
        <f t="shared" si="592"/>
        <v>13024</v>
      </c>
      <c r="AJ130" s="120">
        <f t="shared" si="566"/>
        <v>6993</v>
      </c>
      <c r="AK130" s="120">
        <f t="shared" si="566"/>
        <v>275</v>
      </c>
      <c r="AL130" s="120">
        <f t="shared" si="566"/>
        <v>1111</v>
      </c>
      <c r="AM130" s="120">
        <f t="shared" si="566"/>
        <v>6636</v>
      </c>
      <c r="AN130" s="120">
        <f t="shared" si="566"/>
        <v>221</v>
      </c>
      <c r="AO130" s="120">
        <f t="shared" si="566"/>
        <v>5386</v>
      </c>
      <c r="AP130" s="120">
        <f t="shared" si="566"/>
        <v>0</v>
      </c>
      <c r="AQ130" s="120">
        <f t="shared" si="566"/>
        <v>62185</v>
      </c>
      <c r="AR130" s="120">
        <f t="shared" si="566"/>
        <v>6861</v>
      </c>
      <c r="AS130" s="120">
        <f t="shared" si="566"/>
        <v>25895</v>
      </c>
      <c r="AT130" s="120">
        <f t="shared" si="567"/>
        <v>94941</v>
      </c>
      <c r="AU130" s="120">
        <f t="shared" si="567"/>
        <v>25668</v>
      </c>
      <c r="AV130" s="120">
        <f t="shared" si="567"/>
        <v>20026</v>
      </c>
      <c r="AW130" s="120">
        <f t="shared" si="567"/>
        <v>19215</v>
      </c>
      <c r="AX130" s="120">
        <f t="shared" si="567"/>
        <v>15187</v>
      </c>
      <c r="AY130" s="120">
        <f t="shared" si="567"/>
        <v>84555</v>
      </c>
      <c r="AZ130" s="120">
        <f t="shared" si="567"/>
        <v>65155</v>
      </c>
      <c r="BA130" s="120">
        <f t="shared" si="567"/>
        <v>32929</v>
      </c>
      <c r="BB130" s="120">
        <f t="shared" si="567"/>
        <v>23140</v>
      </c>
      <c r="BC130" s="120">
        <f t="shared" si="567"/>
        <v>1630</v>
      </c>
      <c r="BD130" s="120">
        <f t="shared" si="567"/>
        <v>1202</v>
      </c>
      <c r="BE130" s="117">
        <f t="shared" si="567"/>
        <v>0</v>
      </c>
      <c r="BF130" s="117">
        <f t="shared" si="567"/>
        <v>0</v>
      </c>
      <c r="BG130" s="117" t="str">
        <f t="shared" si="593"/>
        <v>-</v>
      </c>
      <c r="BH130" s="117" t="str">
        <f t="shared" si="594"/>
        <v>-</v>
      </c>
      <c r="BI130" s="117">
        <f t="shared" si="568"/>
        <v>4784</v>
      </c>
      <c r="BJ130" s="117">
        <f t="shared" si="568"/>
        <v>346340</v>
      </c>
      <c r="BK130" s="117">
        <f t="shared" si="595"/>
        <v>72</v>
      </c>
      <c r="BL130" s="117">
        <f t="shared" si="596"/>
        <v>144</v>
      </c>
      <c r="BM130" s="117">
        <f t="shared" si="569"/>
        <v>0</v>
      </c>
      <c r="BN130" s="117">
        <f t="shared" si="569"/>
        <v>734</v>
      </c>
      <c r="BO130" s="117">
        <f t="shared" si="569"/>
        <v>1354</v>
      </c>
      <c r="BP130" s="117">
        <f t="shared" si="569"/>
        <v>54</v>
      </c>
      <c r="BQ130" s="117">
        <f t="shared" si="569"/>
        <v>1332</v>
      </c>
      <c r="BR130" s="117">
        <f t="shared" si="569"/>
        <v>4030312</v>
      </c>
      <c r="BS130" s="117">
        <f t="shared" si="597"/>
        <v>5491</v>
      </c>
      <c r="BT130" s="117">
        <f t="shared" si="598"/>
        <v>12079</v>
      </c>
      <c r="BU130" s="117">
        <f t="shared" si="570"/>
        <v>9180872</v>
      </c>
      <c r="BV130" s="117">
        <f t="shared" si="599"/>
        <v>6781</v>
      </c>
      <c r="BW130" s="117">
        <f t="shared" si="600"/>
        <v>13306</v>
      </c>
      <c r="BX130" s="117">
        <f t="shared" si="571"/>
        <v>428748</v>
      </c>
      <c r="BY130" s="117">
        <f t="shared" si="601"/>
        <v>7940</v>
      </c>
      <c r="BZ130" s="117">
        <f t="shared" si="602"/>
        <v>15176</v>
      </c>
      <c r="CA130" s="117">
        <f t="shared" si="572"/>
        <v>11464284</v>
      </c>
      <c r="CB130" s="117">
        <f t="shared" si="603"/>
        <v>8607</v>
      </c>
      <c r="CC130" s="121">
        <f t="shared" si="604"/>
        <v>16087</v>
      </c>
      <c r="CD130" s="121">
        <f t="shared" si="573"/>
        <v>0</v>
      </c>
      <c r="CE130" s="121">
        <f t="shared" si="573"/>
        <v>0</v>
      </c>
      <c r="CF130" s="117" t="str">
        <f t="shared" si="605"/>
        <v>-</v>
      </c>
      <c r="CG130" s="117" t="str">
        <f t="shared" si="606"/>
        <v>-</v>
      </c>
      <c r="CH130" s="121">
        <f t="shared" si="574"/>
        <v>0</v>
      </c>
      <c r="CI130" s="120">
        <f t="shared" si="607"/>
        <v>0</v>
      </c>
      <c r="CJ130" s="121">
        <f t="shared" ref="CJ130" si="615">MONTH(1&amp;C130)</f>
        <v>5</v>
      </c>
      <c r="CK130" s="157">
        <f t="shared" si="608"/>
        <v>2018</v>
      </c>
      <c r="CL130" s="158">
        <f t="shared" si="609"/>
        <v>43221</v>
      </c>
      <c r="CM130" s="159">
        <f t="shared" si="610"/>
        <v>31</v>
      </c>
      <c r="CN130" s="121">
        <f t="shared" si="576"/>
        <v>0</v>
      </c>
      <c r="CO130" s="121">
        <f t="shared" si="576"/>
        <v>0</v>
      </c>
      <c r="CP130" s="121">
        <f t="shared" si="576"/>
        <v>7202358</v>
      </c>
      <c r="CQ130" s="121">
        <f t="shared" si="576"/>
        <v>17339010</v>
      </c>
      <c r="CR130" s="121">
        <f t="shared" si="576"/>
        <v>6735090</v>
      </c>
      <c r="CS130" s="121">
        <f t="shared" si="576"/>
        <v>8871680</v>
      </c>
      <c r="CT130" s="121">
        <f t="shared" si="576"/>
        <v>129460848</v>
      </c>
      <c r="CU130" s="121">
        <f t="shared" si="576"/>
        <v>149513623</v>
      </c>
      <c r="CV130" s="121">
        <f t="shared" si="576"/>
        <v>14925504</v>
      </c>
      <c r="CW130" s="121">
        <f t="shared" si="576"/>
        <v>0</v>
      </c>
      <c r="CX130" s="121">
        <f t="shared" si="576"/>
        <v>688896</v>
      </c>
      <c r="CY130" s="121">
        <f t="shared" si="576"/>
        <v>8865986</v>
      </c>
      <c r="CZ130" s="121">
        <f t="shared" si="576"/>
        <v>18016324</v>
      </c>
      <c r="DA130" s="121">
        <f t="shared" si="576"/>
        <v>819504</v>
      </c>
      <c r="DB130" s="121">
        <f t="shared" si="576"/>
        <v>21427884</v>
      </c>
      <c r="DC130" s="121">
        <f t="shared" si="576"/>
        <v>0</v>
      </c>
      <c r="DD130" s="160"/>
      <c r="DE130" s="124"/>
      <c r="DF130" s="124"/>
      <c r="DG130" s="124"/>
      <c r="DH130" s="124"/>
      <c r="DI130" s="124"/>
    </row>
    <row r="131" spans="1:113" x14ac:dyDescent="0.2">
      <c r="A131" s="118" t="str">
        <f t="shared" ref="A131:A132" si="616">B131&amp;C131&amp;D131</f>
        <v>2018-19JUNEY56</v>
      </c>
      <c r="B131" s="94" t="str">
        <f t="shared" si="578"/>
        <v>2018-19</v>
      </c>
      <c r="C131" s="35" t="s">
        <v>847</v>
      </c>
      <c r="D131" s="119" t="str">
        <f t="shared" si="611"/>
        <v>Y56</v>
      </c>
      <c r="E131" s="119" t="str">
        <f t="shared" si="611"/>
        <v>London</v>
      </c>
      <c r="F131" s="119" t="str">
        <f t="shared" si="613"/>
        <v>Y56</v>
      </c>
      <c r="H131" s="120">
        <f t="shared" si="560"/>
        <v>160548</v>
      </c>
      <c r="I131" s="120">
        <f t="shared" si="560"/>
        <v>132706</v>
      </c>
      <c r="J131" s="120">
        <f t="shared" si="560"/>
        <v>1915129</v>
      </c>
      <c r="K131" s="117">
        <f t="shared" si="579"/>
        <v>14</v>
      </c>
      <c r="L131" s="120">
        <f t="shared" si="580"/>
        <v>0</v>
      </c>
      <c r="M131" s="120">
        <f t="shared" si="581"/>
        <v>98</v>
      </c>
      <c r="N131" s="120">
        <f t="shared" si="582"/>
        <v>200</v>
      </c>
      <c r="O131" s="120">
        <f t="shared" ref="O131:U142" si="617">SUMIFS(O$191:O$10135,$B$191:$B$10135,$B131,$C$191:$C$10135,$C131,$D$191:$D$10135,$D131)</f>
        <v>98404</v>
      </c>
      <c r="P131" s="120">
        <f t="shared" si="617"/>
        <v>9671</v>
      </c>
      <c r="Q131" s="120">
        <f t="shared" si="617"/>
        <v>7324</v>
      </c>
      <c r="R131" s="120">
        <f t="shared" si="617"/>
        <v>55483</v>
      </c>
      <c r="S131" s="120">
        <f t="shared" si="617"/>
        <v>19726</v>
      </c>
      <c r="T131" s="120">
        <f t="shared" si="617"/>
        <v>1106</v>
      </c>
      <c r="U131" s="120">
        <f t="shared" si="617"/>
        <v>4163036</v>
      </c>
      <c r="V131" s="120">
        <f t="shared" si="583"/>
        <v>430</v>
      </c>
      <c r="W131" s="120">
        <f t="shared" si="584"/>
        <v>705</v>
      </c>
      <c r="X131" s="120">
        <f t="shared" si="562"/>
        <v>5425860</v>
      </c>
      <c r="Y131" s="120">
        <f t="shared" si="585"/>
        <v>741</v>
      </c>
      <c r="Z131" s="120">
        <f t="shared" si="586"/>
        <v>1262</v>
      </c>
      <c r="AA131" s="120">
        <f t="shared" si="563"/>
        <v>65855744</v>
      </c>
      <c r="AB131" s="120">
        <f t="shared" si="587"/>
        <v>1187</v>
      </c>
      <c r="AC131" s="120">
        <f t="shared" si="588"/>
        <v>2403</v>
      </c>
      <c r="AD131" s="120">
        <f t="shared" si="564"/>
        <v>64868572</v>
      </c>
      <c r="AE131" s="120">
        <f t="shared" si="589"/>
        <v>3288</v>
      </c>
      <c r="AF131" s="120">
        <f t="shared" si="590"/>
        <v>7929</v>
      </c>
      <c r="AG131" s="120">
        <f t="shared" si="565"/>
        <v>5879177</v>
      </c>
      <c r="AH131" s="120">
        <f t="shared" si="591"/>
        <v>5316</v>
      </c>
      <c r="AI131" s="120">
        <f t="shared" si="592"/>
        <v>12096</v>
      </c>
      <c r="AJ131" s="120">
        <f t="shared" ref="AJ131:AS142" si="618">SUMIFS(AJ$191:AJ$10135,$B$191:$B$10135,$B131,$C$191:$C$10135,$C131,$D$191:$D$10135,$D131)</f>
        <v>7192</v>
      </c>
      <c r="AK131" s="120">
        <f t="shared" si="618"/>
        <v>260</v>
      </c>
      <c r="AL131" s="120">
        <f t="shared" si="618"/>
        <v>1037</v>
      </c>
      <c r="AM131" s="120">
        <f t="shared" si="618"/>
        <v>6263</v>
      </c>
      <c r="AN131" s="120">
        <f t="shared" si="618"/>
        <v>209</v>
      </c>
      <c r="AO131" s="120">
        <f t="shared" si="618"/>
        <v>5686</v>
      </c>
      <c r="AP131" s="120">
        <f t="shared" si="618"/>
        <v>0</v>
      </c>
      <c r="AQ131" s="120">
        <f t="shared" si="618"/>
        <v>59788</v>
      </c>
      <c r="AR131" s="120">
        <f t="shared" si="618"/>
        <v>6397</v>
      </c>
      <c r="AS131" s="120">
        <f t="shared" si="618"/>
        <v>25027</v>
      </c>
      <c r="AT131" s="120">
        <f t="shared" ref="AT131:BF142" si="619">SUMIFS(AT$191:AT$10135,$B$191:$B$10135,$B131,$C$191:$C$10135,$C131,$D$191:$D$10135,$D131)</f>
        <v>91212</v>
      </c>
      <c r="AU131" s="120">
        <f t="shared" si="619"/>
        <v>24965</v>
      </c>
      <c r="AV131" s="120">
        <f t="shared" si="619"/>
        <v>19541</v>
      </c>
      <c r="AW131" s="120">
        <f t="shared" si="619"/>
        <v>18864</v>
      </c>
      <c r="AX131" s="120">
        <f t="shared" si="619"/>
        <v>14988</v>
      </c>
      <c r="AY131" s="120">
        <f t="shared" si="619"/>
        <v>81973</v>
      </c>
      <c r="AZ131" s="120">
        <f t="shared" si="619"/>
        <v>62694</v>
      </c>
      <c r="BA131" s="120">
        <f t="shared" si="619"/>
        <v>31953</v>
      </c>
      <c r="BB131" s="120">
        <f t="shared" si="619"/>
        <v>22289</v>
      </c>
      <c r="BC131" s="120">
        <f t="shared" si="619"/>
        <v>1602</v>
      </c>
      <c r="BD131" s="120">
        <f t="shared" si="619"/>
        <v>1179</v>
      </c>
      <c r="BE131" s="117">
        <f t="shared" si="619"/>
        <v>0</v>
      </c>
      <c r="BF131" s="117">
        <f t="shared" si="619"/>
        <v>0</v>
      </c>
      <c r="BG131" s="117" t="str">
        <f t="shared" si="593"/>
        <v>-</v>
      </c>
      <c r="BH131" s="117" t="str">
        <f t="shared" si="594"/>
        <v>-</v>
      </c>
      <c r="BI131" s="117">
        <f t="shared" si="568"/>
        <v>4678</v>
      </c>
      <c r="BJ131" s="117">
        <f t="shared" si="568"/>
        <v>362204</v>
      </c>
      <c r="BK131" s="117">
        <f t="shared" si="595"/>
        <v>77</v>
      </c>
      <c r="BL131" s="117">
        <f t="shared" si="596"/>
        <v>163</v>
      </c>
      <c r="BM131" s="117">
        <f t="shared" ref="BM131:BR142" si="620">SUMIFS(BM$191:BM$10135,$B$191:$B$10135,$B131,$C$191:$C$10135,$C131,$D$191:$D$10135,$D131)</f>
        <v>0</v>
      </c>
      <c r="BN131" s="117">
        <f t="shared" si="620"/>
        <v>734</v>
      </c>
      <c r="BO131" s="117">
        <f t="shared" si="620"/>
        <v>1144</v>
      </c>
      <c r="BP131" s="117">
        <f t="shared" si="620"/>
        <v>40</v>
      </c>
      <c r="BQ131" s="117">
        <f t="shared" si="620"/>
        <v>1216</v>
      </c>
      <c r="BR131" s="117">
        <f t="shared" si="620"/>
        <v>4735485</v>
      </c>
      <c r="BS131" s="117">
        <f t="shared" si="597"/>
        <v>6452</v>
      </c>
      <c r="BT131" s="117">
        <f t="shared" si="598"/>
        <v>14155</v>
      </c>
      <c r="BU131" s="117">
        <f t="shared" si="570"/>
        <v>8562310</v>
      </c>
      <c r="BV131" s="117">
        <f t="shared" si="599"/>
        <v>7485</v>
      </c>
      <c r="BW131" s="117">
        <f t="shared" si="600"/>
        <v>15391</v>
      </c>
      <c r="BX131" s="117">
        <f t="shared" si="571"/>
        <v>313769</v>
      </c>
      <c r="BY131" s="117">
        <f t="shared" si="601"/>
        <v>7844</v>
      </c>
      <c r="BZ131" s="117">
        <f t="shared" si="602"/>
        <v>13788</v>
      </c>
      <c r="CA131" s="117">
        <f t="shared" si="572"/>
        <v>10637817</v>
      </c>
      <c r="CB131" s="117">
        <f t="shared" si="603"/>
        <v>8748</v>
      </c>
      <c r="CC131" s="121">
        <f t="shared" si="604"/>
        <v>16049</v>
      </c>
      <c r="CD131" s="121">
        <f t="shared" si="573"/>
        <v>0</v>
      </c>
      <c r="CE131" s="121">
        <f t="shared" si="573"/>
        <v>0</v>
      </c>
      <c r="CF131" s="117" t="str">
        <f t="shared" si="605"/>
        <v>-</v>
      </c>
      <c r="CG131" s="117" t="str">
        <f t="shared" si="606"/>
        <v>-</v>
      </c>
      <c r="CH131" s="121">
        <f t="shared" si="574"/>
        <v>0</v>
      </c>
      <c r="CI131" s="120">
        <f t="shared" si="607"/>
        <v>0</v>
      </c>
      <c r="CJ131" s="121">
        <f t="shared" ref="CJ131" si="621">MONTH(1&amp;C131)</f>
        <v>6</v>
      </c>
      <c r="CK131" s="157">
        <f t="shared" si="608"/>
        <v>2018</v>
      </c>
      <c r="CL131" s="158">
        <f t="shared" si="609"/>
        <v>43252</v>
      </c>
      <c r="CM131" s="159">
        <f t="shared" si="610"/>
        <v>30</v>
      </c>
      <c r="CN131" s="121">
        <f t="shared" ref="CN131:DC142" si="622">SUMIFS(CN$191:CN$10135,$B$191:$B$10135,$B131,$C$191:$C$10135,$C131,$D$191:$D$10135,$D131)</f>
        <v>0</v>
      </c>
      <c r="CO131" s="121">
        <f t="shared" si="622"/>
        <v>0</v>
      </c>
      <c r="CP131" s="121">
        <f t="shared" si="622"/>
        <v>13005188</v>
      </c>
      <c r="CQ131" s="121">
        <f t="shared" si="622"/>
        <v>26541200</v>
      </c>
      <c r="CR131" s="121">
        <f t="shared" si="622"/>
        <v>6818055</v>
      </c>
      <c r="CS131" s="121">
        <f t="shared" si="622"/>
        <v>9242888</v>
      </c>
      <c r="CT131" s="121">
        <f t="shared" si="622"/>
        <v>133325649</v>
      </c>
      <c r="CU131" s="121">
        <f t="shared" si="622"/>
        <v>156407454</v>
      </c>
      <c r="CV131" s="121">
        <f t="shared" si="622"/>
        <v>13378176</v>
      </c>
      <c r="CW131" s="121">
        <f t="shared" si="622"/>
        <v>0</v>
      </c>
      <c r="CX131" s="121">
        <f t="shared" si="622"/>
        <v>762514</v>
      </c>
      <c r="CY131" s="121">
        <f t="shared" si="622"/>
        <v>10389770</v>
      </c>
      <c r="CZ131" s="121">
        <f t="shared" si="622"/>
        <v>17607304</v>
      </c>
      <c r="DA131" s="121">
        <f t="shared" si="622"/>
        <v>551520</v>
      </c>
      <c r="DB131" s="121">
        <f t="shared" si="622"/>
        <v>19515584</v>
      </c>
      <c r="DC131" s="121">
        <f t="shared" si="622"/>
        <v>0</v>
      </c>
      <c r="DD131" s="160"/>
      <c r="DE131" s="124"/>
      <c r="DF131" s="124"/>
      <c r="DG131" s="124"/>
      <c r="DH131" s="124"/>
      <c r="DI131" s="124"/>
    </row>
    <row r="132" spans="1:113" x14ac:dyDescent="0.2">
      <c r="A132" s="118" t="str">
        <f t="shared" si="616"/>
        <v>2018-19JULYY56</v>
      </c>
      <c r="B132" s="94" t="str">
        <f t="shared" si="578"/>
        <v>2018-19</v>
      </c>
      <c r="C132" s="35" t="s">
        <v>850</v>
      </c>
      <c r="D132" s="119" t="str">
        <f t="shared" si="611"/>
        <v>Y56</v>
      </c>
      <c r="E132" s="119" t="str">
        <f t="shared" si="611"/>
        <v>London</v>
      </c>
      <c r="F132" s="119" t="str">
        <f t="shared" si="613"/>
        <v>Y56</v>
      </c>
      <c r="H132" s="120">
        <f t="shared" si="560"/>
        <v>173753</v>
      </c>
      <c r="I132" s="120">
        <f t="shared" si="560"/>
        <v>143478</v>
      </c>
      <c r="J132" s="120">
        <f t="shared" si="560"/>
        <v>2567579</v>
      </c>
      <c r="K132" s="117">
        <f t="shared" si="579"/>
        <v>18</v>
      </c>
      <c r="L132" s="120">
        <f t="shared" si="580"/>
        <v>0</v>
      </c>
      <c r="M132" s="120">
        <f t="shared" si="581"/>
        <v>120</v>
      </c>
      <c r="N132" s="120">
        <f t="shared" si="582"/>
        <v>218</v>
      </c>
      <c r="O132" s="120">
        <f t="shared" si="617"/>
        <v>104795</v>
      </c>
      <c r="P132" s="120">
        <f t="shared" si="617"/>
        <v>10721</v>
      </c>
      <c r="Q132" s="120">
        <f t="shared" si="617"/>
        <v>7912</v>
      </c>
      <c r="R132" s="120">
        <f t="shared" si="617"/>
        <v>58926</v>
      </c>
      <c r="S132" s="120">
        <f t="shared" si="617"/>
        <v>20198</v>
      </c>
      <c r="T132" s="120">
        <f t="shared" si="617"/>
        <v>1090</v>
      </c>
      <c r="U132" s="120">
        <f t="shared" si="617"/>
        <v>4334725</v>
      </c>
      <c r="V132" s="120">
        <f t="shared" si="583"/>
        <v>404</v>
      </c>
      <c r="W132" s="120">
        <f t="shared" si="584"/>
        <v>674</v>
      </c>
      <c r="X132" s="120">
        <f t="shared" si="562"/>
        <v>5769727</v>
      </c>
      <c r="Y132" s="120">
        <f t="shared" si="585"/>
        <v>729</v>
      </c>
      <c r="Z132" s="120">
        <f t="shared" si="586"/>
        <v>1266</v>
      </c>
      <c r="AA132" s="120">
        <f t="shared" si="563"/>
        <v>73456954</v>
      </c>
      <c r="AB132" s="120">
        <f t="shared" si="587"/>
        <v>1247</v>
      </c>
      <c r="AC132" s="120">
        <f t="shared" si="588"/>
        <v>2599</v>
      </c>
      <c r="AD132" s="120">
        <f t="shared" si="564"/>
        <v>70902292</v>
      </c>
      <c r="AE132" s="120">
        <f t="shared" si="589"/>
        <v>3510</v>
      </c>
      <c r="AF132" s="120">
        <f t="shared" si="590"/>
        <v>8574</v>
      </c>
      <c r="AG132" s="120">
        <f t="shared" si="565"/>
        <v>6824365</v>
      </c>
      <c r="AH132" s="120">
        <f t="shared" si="591"/>
        <v>6261</v>
      </c>
      <c r="AI132" s="120">
        <f t="shared" si="592"/>
        <v>14724</v>
      </c>
      <c r="AJ132" s="120">
        <f t="shared" si="618"/>
        <v>8022</v>
      </c>
      <c r="AK132" s="120">
        <f t="shared" si="618"/>
        <v>315</v>
      </c>
      <c r="AL132" s="120">
        <f t="shared" si="618"/>
        <v>1266</v>
      </c>
      <c r="AM132" s="120">
        <f t="shared" si="618"/>
        <v>6685</v>
      </c>
      <c r="AN132" s="120">
        <f t="shared" si="618"/>
        <v>238</v>
      </c>
      <c r="AO132" s="120">
        <f t="shared" si="618"/>
        <v>6203</v>
      </c>
      <c r="AP132" s="120">
        <f t="shared" si="618"/>
        <v>0</v>
      </c>
      <c r="AQ132" s="120">
        <f t="shared" si="618"/>
        <v>62977</v>
      </c>
      <c r="AR132" s="120">
        <f t="shared" si="618"/>
        <v>6542</v>
      </c>
      <c r="AS132" s="120">
        <f t="shared" si="618"/>
        <v>27254</v>
      </c>
      <c r="AT132" s="120">
        <f t="shared" si="619"/>
        <v>96773</v>
      </c>
      <c r="AU132" s="120">
        <f t="shared" si="619"/>
        <v>27579</v>
      </c>
      <c r="AV132" s="120">
        <f t="shared" si="619"/>
        <v>21369</v>
      </c>
      <c r="AW132" s="120">
        <f t="shared" si="619"/>
        <v>20249</v>
      </c>
      <c r="AX132" s="120">
        <f t="shared" si="619"/>
        <v>16005</v>
      </c>
      <c r="AY132" s="120">
        <f t="shared" si="619"/>
        <v>87501</v>
      </c>
      <c r="AZ132" s="120">
        <f t="shared" si="619"/>
        <v>66756</v>
      </c>
      <c r="BA132" s="120">
        <f t="shared" si="619"/>
        <v>32333</v>
      </c>
      <c r="BB132" s="120">
        <f t="shared" si="619"/>
        <v>22810</v>
      </c>
      <c r="BC132" s="120">
        <f t="shared" si="619"/>
        <v>1557</v>
      </c>
      <c r="BD132" s="120">
        <f t="shared" si="619"/>
        <v>1156</v>
      </c>
      <c r="BE132" s="117">
        <f t="shared" si="619"/>
        <v>0</v>
      </c>
      <c r="BF132" s="117">
        <f t="shared" si="619"/>
        <v>0</v>
      </c>
      <c r="BG132" s="117" t="str">
        <f t="shared" si="593"/>
        <v>-</v>
      </c>
      <c r="BH132" s="117" t="str">
        <f t="shared" si="594"/>
        <v>-</v>
      </c>
      <c r="BI132" s="117">
        <f t="shared" si="568"/>
        <v>5271</v>
      </c>
      <c r="BJ132" s="117">
        <f t="shared" si="568"/>
        <v>421010</v>
      </c>
      <c r="BK132" s="117">
        <f t="shared" si="595"/>
        <v>80</v>
      </c>
      <c r="BL132" s="117">
        <f t="shared" si="596"/>
        <v>179</v>
      </c>
      <c r="BM132" s="117">
        <f t="shared" si="620"/>
        <v>0</v>
      </c>
      <c r="BN132" s="117">
        <f t="shared" si="620"/>
        <v>805</v>
      </c>
      <c r="BO132" s="117">
        <f t="shared" si="620"/>
        <v>1283</v>
      </c>
      <c r="BP132" s="117">
        <f t="shared" si="620"/>
        <v>38</v>
      </c>
      <c r="BQ132" s="117">
        <f t="shared" si="620"/>
        <v>1348</v>
      </c>
      <c r="BR132" s="117">
        <f t="shared" si="620"/>
        <v>4976951</v>
      </c>
      <c r="BS132" s="117">
        <f t="shared" si="597"/>
        <v>6183</v>
      </c>
      <c r="BT132" s="117">
        <f t="shared" si="598"/>
        <v>12535</v>
      </c>
      <c r="BU132" s="117">
        <f t="shared" si="570"/>
        <v>9908688</v>
      </c>
      <c r="BV132" s="117">
        <f t="shared" si="599"/>
        <v>7723</v>
      </c>
      <c r="BW132" s="117">
        <f t="shared" si="600"/>
        <v>14523</v>
      </c>
      <c r="BX132" s="117">
        <f t="shared" si="571"/>
        <v>272303</v>
      </c>
      <c r="BY132" s="117">
        <f t="shared" si="601"/>
        <v>7166</v>
      </c>
      <c r="BZ132" s="117">
        <f t="shared" si="602"/>
        <v>13746</v>
      </c>
      <c r="CA132" s="117">
        <f t="shared" si="572"/>
        <v>12799241</v>
      </c>
      <c r="CB132" s="117">
        <f t="shared" si="603"/>
        <v>9495</v>
      </c>
      <c r="CC132" s="121">
        <f t="shared" si="604"/>
        <v>16712</v>
      </c>
      <c r="CD132" s="121">
        <f t="shared" si="573"/>
        <v>0</v>
      </c>
      <c r="CE132" s="121">
        <f t="shared" si="573"/>
        <v>0</v>
      </c>
      <c r="CF132" s="117" t="str">
        <f t="shared" si="605"/>
        <v>-</v>
      </c>
      <c r="CG132" s="117" t="str">
        <f t="shared" si="606"/>
        <v>-</v>
      </c>
      <c r="CH132" s="121">
        <f t="shared" si="574"/>
        <v>0</v>
      </c>
      <c r="CI132" s="120">
        <f t="shared" si="607"/>
        <v>0</v>
      </c>
      <c r="CJ132" s="121">
        <f t="shared" ref="CJ132" si="623">MONTH(1&amp;C132)</f>
        <v>7</v>
      </c>
      <c r="CK132" s="157">
        <f t="shared" ref="CK132" si="624">LEFT($B132,4)+IF(CJ132&lt;4,1,0)</f>
        <v>2018</v>
      </c>
      <c r="CL132" s="158">
        <f t="shared" ref="CL132" si="625">DATE(LEFT($B132,4)+IF(CJ132&lt;4,1,0),CJ132,1)</f>
        <v>43282</v>
      </c>
      <c r="CM132" s="159">
        <f t="shared" ref="CM132" si="626">DAY(DATE(LEFT($B132,4)+IF(CJ132&lt;4,1,0),$CJ132+1,1)-1)</f>
        <v>31</v>
      </c>
      <c r="CN132" s="121">
        <f t="shared" si="622"/>
        <v>0</v>
      </c>
      <c r="CO132" s="121">
        <f t="shared" si="622"/>
        <v>0</v>
      </c>
      <c r="CP132" s="121">
        <f t="shared" si="622"/>
        <v>17217360</v>
      </c>
      <c r="CQ132" s="121">
        <f t="shared" si="622"/>
        <v>31278204</v>
      </c>
      <c r="CR132" s="121">
        <f t="shared" si="622"/>
        <v>7225954</v>
      </c>
      <c r="CS132" s="121">
        <f t="shared" si="622"/>
        <v>10016592</v>
      </c>
      <c r="CT132" s="121">
        <f t="shared" si="622"/>
        <v>153148674</v>
      </c>
      <c r="CU132" s="121">
        <f t="shared" si="622"/>
        <v>173177652</v>
      </c>
      <c r="CV132" s="121">
        <f t="shared" si="622"/>
        <v>16049160</v>
      </c>
      <c r="CW132" s="121">
        <f t="shared" si="622"/>
        <v>0</v>
      </c>
      <c r="CX132" s="121">
        <f t="shared" si="622"/>
        <v>943509</v>
      </c>
      <c r="CY132" s="121">
        <f t="shared" si="622"/>
        <v>10090675</v>
      </c>
      <c r="CZ132" s="121">
        <f t="shared" si="622"/>
        <v>18633009</v>
      </c>
      <c r="DA132" s="121">
        <f t="shared" si="622"/>
        <v>522348</v>
      </c>
      <c r="DB132" s="121">
        <f t="shared" si="622"/>
        <v>22527776</v>
      </c>
      <c r="DC132" s="121">
        <f t="shared" si="622"/>
        <v>0</v>
      </c>
      <c r="DD132" s="160"/>
      <c r="DE132" s="124"/>
      <c r="DF132" s="124"/>
      <c r="DG132" s="124"/>
      <c r="DH132" s="124"/>
      <c r="DI132" s="124"/>
    </row>
    <row r="133" spans="1:113" x14ac:dyDescent="0.2">
      <c r="A133" s="118" t="str">
        <f t="shared" ref="A133" si="627">B133&amp;C133&amp;D133</f>
        <v>2018-19AUGUSTY56</v>
      </c>
      <c r="B133" s="94" t="str">
        <f t="shared" si="578"/>
        <v>2018-19</v>
      </c>
      <c r="C133" s="35" t="s">
        <v>655</v>
      </c>
      <c r="D133" s="119" t="str">
        <f t="shared" si="611"/>
        <v>Y56</v>
      </c>
      <c r="E133" s="119" t="str">
        <f t="shared" si="611"/>
        <v>London</v>
      </c>
      <c r="F133" s="119" t="str">
        <f t="shared" si="613"/>
        <v>Y56</v>
      </c>
      <c r="H133" s="120">
        <f t="shared" si="560"/>
        <v>152374</v>
      </c>
      <c r="I133" s="120">
        <f t="shared" si="560"/>
        <v>124901</v>
      </c>
      <c r="J133" s="120">
        <f t="shared" si="560"/>
        <v>714999</v>
      </c>
      <c r="K133" s="117">
        <f t="shared" si="579"/>
        <v>6</v>
      </c>
      <c r="L133" s="120">
        <f t="shared" si="580"/>
        <v>0</v>
      </c>
      <c r="M133" s="120">
        <f t="shared" si="581"/>
        <v>44</v>
      </c>
      <c r="N133" s="120">
        <f t="shared" si="582"/>
        <v>113</v>
      </c>
      <c r="O133" s="120">
        <f t="shared" si="617"/>
        <v>99366</v>
      </c>
      <c r="P133" s="120">
        <f t="shared" si="617"/>
        <v>9819</v>
      </c>
      <c r="Q133" s="120">
        <f t="shared" si="617"/>
        <v>7252</v>
      </c>
      <c r="R133" s="120">
        <f t="shared" si="617"/>
        <v>55207</v>
      </c>
      <c r="S133" s="120">
        <f t="shared" si="617"/>
        <v>20962</v>
      </c>
      <c r="T133" s="120">
        <f t="shared" si="617"/>
        <v>1069</v>
      </c>
      <c r="U133" s="120">
        <f t="shared" si="617"/>
        <v>3566430</v>
      </c>
      <c r="V133" s="120">
        <f t="shared" si="583"/>
        <v>363</v>
      </c>
      <c r="W133" s="120">
        <f t="shared" si="584"/>
        <v>604</v>
      </c>
      <c r="X133" s="120">
        <f t="shared" si="562"/>
        <v>4610664</v>
      </c>
      <c r="Y133" s="120">
        <f t="shared" si="585"/>
        <v>636</v>
      </c>
      <c r="Z133" s="120">
        <f t="shared" si="586"/>
        <v>1091</v>
      </c>
      <c r="AA133" s="120">
        <f t="shared" si="563"/>
        <v>55678423</v>
      </c>
      <c r="AB133" s="120">
        <f t="shared" si="587"/>
        <v>1009</v>
      </c>
      <c r="AC133" s="120">
        <f t="shared" si="588"/>
        <v>2014</v>
      </c>
      <c r="AD133" s="120">
        <f t="shared" si="564"/>
        <v>55798479</v>
      </c>
      <c r="AE133" s="120">
        <f t="shared" si="589"/>
        <v>2662</v>
      </c>
      <c r="AF133" s="120">
        <f t="shared" si="590"/>
        <v>6262</v>
      </c>
      <c r="AG133" s="120">
        <f t="shared" si="565"/>
        <v>4526841</v>
      </c>
      <c r="AH133" s="120">
        <f t="shared" si="591"/>
        <v>4235</v>
      </c>
      <c r="AI133" s="120">
        <f t="shared" si="592"/>
        <v>9926</v>
      </c>
      <c r="AJ133" s="120">
        <f t="shared" si="618"/>
        <v>6633</v>
      </c>
      <c r="AK133" s="120">
        <f t="shared" si="618"/>
        <v>208</v>
      </c>
      <c r="AL133" s="120">
        <f t="shared" si="618"/>
        <v>788</v>
      </c>
      <c r="AM133" s="120">
        <f t="shared" si="618"/>
        <v>6468</v>
      </c>
      <c r="AN133" s="120">
        <f t="shared" si="618"/>
        <v>193</v>
      </c>
      <c r="AO133" s="120">
        <f t="shared" si="618"/>
        <v>5444</v>
      </c>
      <c r="AP133" s="120">
        <f t="shared" si="618"/>
        <v>0</v>
      </c>
      <c r="AQ133" s="120">
        <f t="shared" si="618"/>
        <v>60651</v>
      </c>
      <c r="AR133" s="120">
        <f t="shared" si="618"/>
        <v>6634</v>
      </c>
      <c r="AS133" s="120">
        <f t="shared" si="618"/>
        <v>25448</v>
      </c>
      <c r="AT133" s="120">
        <f t="shared" si="619"/>
        <v>92733</v>
      </c>
      <c r="AU133" s="120">
        <f t="shared" si="619"/>
        <v>25702</v>
      </c>
      <c r="AV133" s="120">
        <f t="shared" si="619"/>
        <v>19930</v>
      </c>
      <c r="AW133" s="120">
        <f t="shared" si="619"/>
        <v>18820</v>
      </c>
      <c r="AX133" s="120">
        <f t="shared" si="619"/>
        <v>14851</v>
      </c>
      <c r="AY133" s="120">
        <f t="shared" si="619"/>
        <v>79797</v>
      </c>
      <c r="AZ133" s="120">
        <f t="shared" si="619"/>
        <v>62041</v>
      </c>
      <c r="BA133" s="120">
        <f t="shared" si="619"/>
        <v>32724</v>
      </c>
      <c r="BB133" s="120">
        <f t="shared" si="619"/>
        <v>23413</v>
      </c>
      <c r="BC133" s="120">
        <f t="shared" si="619"/>
        <v>1498</v>
      </c>
      <c r="BD133" s="120">
        <f t="shared" si="619"/>
        <v>1134</v>
      </c>
      <c r="BE133" s="117">
        <f t="shared" si="619"/>
        <v>0</v>
      </c>
      <c r="BF133" s="117">
        <f t="shared" si="619"/>
        <v>0</v>
      </c>
      <c r="BG133" s="117" t="str">
        <f t="shared" si="593"/>
        <v>-</v>
      </c>
      <c r="BH133" s="117" t="str">
        <f t="shared" si="594"/>
        <v>-</v>
      </c>
      <c r="BI133" s="117">
        <f t="shared" si="568"/>
        <v>5199</v>
      </c>
      <c r="BJ133" s="117">
        <f t="shared" si="568"/>
        <v>338114</v>
      </c>
      <c r="BK133" s="117">
        <f t="shared" si="595"/>
        <v>65</v>
      </c>
      <c r="BL133" s="117">
        <f t="shared" si="596"/>
        <v>135</v>
      </c>
      <c r="BM133" s="117">
        <f t="shared" si="620"/>
        <v>0</v>
      </c>
      <c r="BN133" s="117">
        <f t="shared" si="620"/>
        <v>796</v>
      </c>
      <c r="BO133" s="117">
        <f t="shared" si="620"/>
        <v>1199</v>
      </c>
      <c r="BP133" s="117">
        <f t="shared" si="620"/>
        <v>50</v>
      </c>
      <c r="BQ133" s="117">
        <f t="shared" si="620"/>
        <v>1318</v>
      </c>
      <c r="BR133" s="117">
        <f t="shared" si="620"/>
        <v>4114563</v>
      </c>
      <c r="BS133" s="117">
        <f t="shared" si="597"/>
        <v>5169</v>
      </c>
      <c r="BT133" s="117">
        <f t="shared" si="598"/>
        <v>11613</v>
      </c>
      <c r="BU133" s="117">
        <f t="shared" si="570"/>
        <v>7916060</v>
      </c>
      <c r="BV133" s="117">
        <f t="shared" si="599"/>
        <v>6602</v>
      </c>
      <c r="BW133" s="117">
        <f t="shared" si="600"/>
        <v>12695</v>
      </c>
      <c r="BX133" s="117">
        <f t="shared" si="571"/>
        <v>347138</v>
      </c>
      <c r="BY133" s="117">
        <f t="shared" si="601"/>
        <v>6943</v>
      </c>
      <c r="BZ133" s="117">
        <f t="shared" si="602"/>
        <v>12542</v>
      </c>
      <c r="CA133" s="117">
        <f t="shared" si="572"/>
        <v>11030048</v>
      </c>
      <c r="CB133" s="117">
        <f t="shared" si="603"/>
        <v>8369</v>
      </c>
      <c r="CC133" s="121">
        <f t="shared" si="604"/>
        <v>15150</v>
      </c>
      <c r="CD133" s="121">
        <f t="shared" si="573"/>
        <v>0</v>
      </c>
      <c r="CE133" s="121">
        <f t="shared" si="573"/>
        <v>0</v>
      </c>
      <c r="CF133" s="117" t="str">
        <f t="shared" si="605"/>
        <v>-</v>
      </c>
      <c r="CG133" s="117" t="str">
        <f t="shared" si="606"/>
        <v>-</v>
      </c>
      <c r="CH133" s="121">
        <f t="shared" si="574"/>
        <v>0</v>
      </c>
      <c r="CI133" s="120">
        <f t="shared" si="607"/>
        <v>0</v>
      </c>
      <c r="CJ133" s="121">
        <f t="shared" ref="CJ133" si="628">MONTH(1&amp;C133)</f>
        <v>8</v>
      </c>
      <c r="CK133" s="157">
        <f t="shared" ref="CK133" si="629">LEFT($B133,4)+IF(CJ133&lt;4,1,0)</f>
        <v>2018</v>
      </c>
      <c r="CL133" s="158">
        <f t="shared" ref="CL133" si="630">DATE(LEFT($B133,4)+IF(CJ133&lt;4,1,0),CJ133,1)</f>
        <v>43313</v>
      </c>
      <c r="CM133" s="159">
        <f t="shared" ref="CM133" si="631">DAY(DATE(LEFT($B133,4)+IF(CJ133&lt;4,1,0),$CJ133+1,1)-1)</f>
        <v>31</v>
      </c>
      <c r="CN133" s="121">
        <f t="shared" si="622"/>
        <v>0</v>
      </c>
      <c r="CO133" s="121">
        <f t="shared" si="622"/>
        <v>0</v>
      </c>
      <c r="CP133" s="121">
        <f t="shared" si="622"/>
        <v>5495644</v>
      </c>
      <c r="CQ133" s="121">
        <f t="shared" si="622"/>
        <v>14113813</v>
      </c>
      <c r="CR133" s="121">
        <f t="shared" si="622"/>
        <v>5930676</v>
      </c>
      <c r="CS133" s="121">
        <f t="shared" si="622"/>
        <v>7911932</v>
      </c>
      <c r="CT133" s="121">
        <f t="shared" si="622"/>
        <v>111186898</v>
      </c>
      <c r="CU133" s="121">
        <f t="shared" si="622"/>
        <v>131264044</v>
      </c>
      <c r="CV133" s="121">
        <f t="shared" si="622"/>
        <v>10610894</v>
      </c>
      <c r="CW133" s="121">
        <f t="shared" si="622"/>
        <v>0</v>
      </c>
      <c r="CX133" s="121">
        <f t="shared" si="622"/>
        <v>701865</v>
      </c>
      <c r="CY133" s="121">
        <f t="shared" si="622"/>
        <v>9243948</v>
      </c>
      <c r="CZ133" s="121">
        <f t="shared" si="622"/>
        <v>15221305</v>
      </c>
      <c r="DA133" s="121">
        <f t="shared" si="622"/>
        <v>627100</v>
      </c>
      <c r="DB133" s="121">
        <f t="shared" si="622"/>
        <v>19967700</v>
      </c>
      <c r="DC133" s="121">
        <f t="shared" si="622"/>
        <v>0</v>
      </c>
      <c r="DD133" s="160"/>
      <c r="DE133" s="124"/>
      <c r="DF133" s="124"/>
      <c r="DG133" s="124"/>
      <c r="DH133" s="124"/>
      <c r="DI133" s="124"/>
    </row>
    <row r="134" spans="1:113" x14ac:dyDescent="0.2">
      <c r="A134" s="118" t="str">
        <f t="shared" ref="A134" si="632">B134&amp;C134&amp;D134</f>
        <v>2018-19SEPTEMBERY56</v>
      </c>
      <c r="B134" s="94" t="str">
        <f t="shared" ref="B134:B142" si="633">IF($C134="April",LEFT($B133,4)+1&amp;"-"&amp;RIGHT($B133,2)+1,$B133)</f>
        <v>2018-19</v>
      </c>
      <c r="C134" s="35" t="s">
        <v>679</v>
      </c>
      <c r="D134" s="119" t="str">
        <f t="shared" si="611"/>
        <v>Y56</v>
      </c>
      <c r="E134" s="119" t="str">
        <f t="shared" si="611"/>
        <v>London</v>
      </c>
      <c r="F134" s="119" t="str">
        <f t="shared" si="613"/>
        <v>Y56</v>
      </c>
      <c r="H134" s="120">
        <f t="shared" si="560"/>
        <v>153817</v>
      </c>
      <c r="I134" s="120">
        <f t="shared" si="560"/>
        <v>127693</v>
      </c>
      <c r="J134" s="120">
        <f t="shared" si="560"/>
        <v>1042310</v>
      </c>
      <c r="K134" s="117">
        <f t="shared" si="579"/>
        <v>8</v>
      </c>
      <c r="L134" s="120">
        <f t="shared" si="580"/>
        <v>0</v>
      </c>
      <c r="M134" s="120">
        <f t="shared" si="581"/>
        <v>58</v>
      </c>
      <c r="N134" s="120">
        <f t="shared" si="582"/>
        <v>135</v>
      </c>
      <c r="O134" s="120">
        <f t="shared" si="617"/>
        <v>97012</v>
      </c>
      <c r="P134" s="120">
        <f t="shared" si="617"/>
        <v>9408</v>
      </c>
      <c r="Q134" s="120">
        <f t="shared" si="617"/>
        <v>6973</v>
      </c>
      <c r="R134" s="120">
        <f t="shared" si="617"/>
        <v>55125</v>
      </c>
      <c r="S134" s="120">
        <f t="shared" si="617"/>
        <v>19432</v>
      </c>
      <c r="T134" s="120">
        <f t="shared" si="617"/>
        <v>1063</v>
      </c>
      <c r="U134" s="120">
        <f t="shared" si="617"/>
        <v>3540767</v>
      </c>
      <c r="V134" s="120">
        <f t="shared" si="583"/>
        <v>376</v>
      </c>
      <c r="W134" s="120">
        <f t="shared" si="584"/>
        <v>628</v>
      </c>
      <c r="X134" s="120">
        <f t="shared" si="562"/>
        <v>4710590</v>
      </c>
      <c r="Y134" s="120">
        <f t="shared" si="585"/>
        <v>676</v>
      </c>
      <c r="Z134" s="120">
        <f t="shared" si="586"/>
        <v>1181</v>
      </c>
      <c r="AA134" s="120">
        <f t="shared" si="563"/>
        <v>63232039</v>
      </c>
      <c r="AB134" s="120">
        <f t="shared" si="587"/>
        <v>1147</v>
      </c>
      <c r="AC134" s="120">
        <f t="shared" si="588"/>
        <v>2336</v>
      </c>
      <c r="AD134" s="120">
        <f t="shared" si="564"/>
        <v>61023168</v>
      </c>
      <c r="AE134" s="120">
        <f t="shared" si="589"/>
        <v>3140</v>
      </c>
      <c r="AF134" s="120">
        <f t="shared" si="590"/>
        <v>7663</v>
      </c>
      <c r="AG134" s="120">
        <f t="shared" si="565"/>
        <v>5276990</v>
      </c>
      <c r="AH134" s="120">
        <f t="shared" si="591"/>
        <v>4964</v>
      </c>
      <c r="AI134" s="120">
        <f t="shared" si="592"/>
        <v>11297</v>
      </c>
      <c r="AJ134" s="120">
        <f t="shared" si="618"/>
        <v>6621</v>
      </c>
      <c r="AK134" s="120">
        <f t="shared" si="618"/>
        <v>217</v>
      </c>
      <c r="AL134" s="120">
        <f t="shared" si="618"/>
        <v>834</v>
      </c>
      <c r="AM134" s="120">
        <f t="shared" si="618"/>
        <v>6255</v>
      </c>
      <c r="AN134" s="120">
        <f t="shared" si="618"/>
        <v>192</v>
      </c>
      <c r="AO134" s="120">
        <f t="shared" si="618"/>
        <v>5378</v>
      </c>
      <c r="AP134" s="120">
        <f t="shared" si="618"/>
        <v>0</v>
      </c>
      <c r="AQ134" s="120">
        <f t="shared" si="618"/>
        <v>60195</v>
      </c>
      <c r="AR134" s="120">
        <f t="shared" si="618"/>
        <v>6162</v>
      </c>
      <c r="AS134" s="120">
        <f t="shared" si="618"/>
        <v>24034</v>
      </c>
      <c r="AT134" s="120">
        <f t="shared" si="619"/>
        <v>90391</v>
      </c>
      <c r="AU134" s="120">
        <f t="shared" si="619"/>
        <v>24659</v>
      </c>
      <c r="AV134" s="120">
        <f t="shared" si="619"/>
        <v>19041</v>
      </c>
      <c r="AW134" s="120">
        <f t="shared" si="619"/>
        <v>18146</v>
      </c>
      <c r="AX134" s="120">
        <f t="shared" si="619"/>
        <v>14275</v>
      </c>
      <c r="AY134" s="120">
        <f t="shared" si="619"/>
        <v>81113</v>
      </c>
      <c r="AZ134" s="120">
        <f t="shared" si="619"/>
        <v>62448</v>
      </c>
      <c r="BA134" s="120">
        <f t="shared" si="619"/>
        <v>30848</v>
      </c>
      <c r="BB134" s="120">
        <f t="shared" si="619"/>
        <v>21908</v>
      </c>
      <c r="BC134" s="120">
        <f t="shared" si="619"/>
        <v>1482</v>
      </c>
      <c r="BD134" s="120">
        <f t="shared" si="619"/>
        <v>1115</v>
      </c>
      <c r="BE134" s="117">
        <f t="shared" si="619"/>
        <v>0</v>
      </c>
      <c r="BF134" s="117">
        <f t="shared" si="619"/>
        <v>0</v>
      </c>
      <c r="BG134" s="117" t="str">
        <f t="shared" si="593"/>
        <v>-</v>
      </c>
      <c r="BH134" s="117" t="str">
        <f t="shared" si="594"/>
        <v>-</v>
      </c>
      <c r="BI134" s="117">
        <f t="shared" si="568"/>
        <v>5354</v>
      </c>
      <c r="BJ134" s="117">
        <f t="shared" si="568"/>
        <v>364213</v>
      </c>
      <c r="BK134" s="117">
        <f t="shared" si="595"/>
        <v>68</v>
      </c>
      <c r="BL134" s="117">
        <f t="shared" si="596"/>
        <v>137</v>
      </c>
      <c r="BM134" s="117">
        <f t="shared" si="620"/>
        <v>8</v>
      </c>
      <c r="BN134" s="117">
        <f t="shared" si="620"/>
        <v>649</v>
      </c>
      <c r="BO134" s="117">
        <f t="shared" si="620"/>
        <v>1217</v>
      </c>
      <c r="BP134" s="117">
        <f t="shared" si="620"/>
        <v>39</v>
      </c>
      <c r="BQ134" s="117">
        <f t="shared" si="620"/>
        <v>1167</v>
      </c>
      <c r="BR134" s="117">
        <f t="shared" si="620"/>
        <v>3590904</v>
      </c>
      <c r="BS134" s="117">
        <f t="shared" si="597"/>
        <v>5533</v>
      </c>
      <c r="BT134" s="117">
        <f t="shared" si="598"/>
        <v>11657</v>
      </c>
      <c r="BU134" s="117">
        <f t="shared" si="570"/>
        <v>8933024</v>
      </c>
      <c r="BV134" s="117">
        <f t="shared" si="599"/>
        <v>7340</v>
      </c>
      <c r="BW134" s="117">
        <f t="shared" si="600"/>
        <v>14783</v>
      </c>
      <c r="BX134" s="117">
        <f t="shared" si="571"/>
        <v>328893</v>
      </c>
      <c r="BY134" s="117">
        <f t="shared" si="601"/>
        <v>8433</v>
      </c>
      <c r="BZ134" s="117">
        <f t="shared" si="602"/>
        <v>16557</v>
      </c>
      <c r="CA134" s="117">
        <f t="shared" si="572"/>
        <v>10370403</v>
      </c>
      <c r="CB134" s="117">
        <f t="shared" si="603"/>
        <v>8886</v>
      </c>
      <c r="CC134" s="121">
        <f t="shared" si="604"/>
        <v>16175</v>
      </c>
      <c r="CD134" s="121">
        <f t="shared" si="573"/>
        <v>0</v>
      </c>
      <c r="CE134" s="121">
        <f t="shared" si="573"/>
        <v>0</v>
      </c>
      <c r="CF134" s="117" t="str">
        <f t="shared" si="605"/>
        <v>-</v>
      </c>
      <c r="CG134" s="117" t="str">
        <f t="shared" si="606"/>
        <v>-</v>
      </c>
      <c r="CH134" s="121">
        <f t="shared" si="574"/>
        <v>0</v>
      </c>
      <c r="CI134" s="120">
        <f t="shared" si="607"/>
        <v>0</v>
      </c>
      <c r="CJ134" s="121">
        <f t="shared" ref="CJ134" si="634">MONTH(1&amp;C134)</f>
        <v>9</v>
      </c>
      <c r="CK134" s="157">
        <f t="shared" ref="CK134" si="635">LEFT($B134,4)+IF(CJ134&lt;4,1,0)</f>
        <v>2018</v>
      </c>
      <c r="CL134" s="158">
        <f t="shared" ref="CL134" si="636">DATE(LEFT($B134,4)+IF(CJ134&lt;4,1,0),CJ134,1)</f>
        <v>43344</v>
      </c>
      <c r="CM134" s="159">
        <f t="shared" ref="CM134" si="637">DAY(DATE(LEFT($B134,4)+IF(CJ134&lt;4,1,0),$CJ134+1,1)-1)</f>
        <v>30</v>
      </c>
      <c r="CN134" s="121">
        <f t="shared" si="622"/>
        <v>0</v>
      </c>
      <c r="CO134" s="121">
        <f t="shared" si="622"/>
        <v>0</v>
      </c>
      <c r="CP134" s="121">
        <f t="shared" si="622"/>
        <v>7406194</v>
      </c>
      <c r="CQ134" s="121">
        <f t="shared" si="622"/>
        <v>17238555</v>
      </c>
      <c r="CR134" s="121">
        <f t="shared" si="622"/>
        <v>5908224</v>
      </c>
      <c r="CS134" s="121">
        <f t="shared" si="622"/>
        <v>8235113</v>
      </c>
      <c r="CT134" s="121">
        <f t="shared" si="622"/>
        <v>128772000</v>
      </c>
      <c r="CU134" s="121">
        <f t="shared" si="622"/>
        <v>148907416</v>
      </c>
      <c r="CV134" s="121">
        <f t="shared" si="622"/>
        <v>12008711</v>
      </c>
      <c r="CW134" s="121">
        <f t="shared" si="622"/>
        <v>0</v>
      </c>
      <c r="CX134" s="121">
        <f t="shared" si="622"/>
        <v>733498</v>
      </c>
      <c r="CY134" s="121">
        <f t="shared" si="622"/>
        <v>7565393</v>
      </c>
      <c r="CZ134" s="121">
        <f t="shared" si="622"/>
        <v>17990911</v>
      </c>
      <c r="DA134" s="121">
        <f t="shared" si="622"/>
        <v>645723</v>
      </c>
      <c r="DB134" s="121">
        <f t="shared" si="622"/>
        <v>18876225</v>
      </c>
      <c r="DC134" s="121">
        <f t="shared" si="622"/>
        <v>0</v>
      </c>
      <c r="DD134" s="160"/>
      <c r="DE134" s="124"/>
      <c r="DF134" s="124"/>
      <c r="DG134" s="124"/>
      <c r="DH134" s="124"/>
      <c r="DI134" s="124"/>
    </row>
    <row r="135" spans="1:113" x14ac:dyDescent="0.2">
      <c r="A135" s="118" t="str">
        <f t="shared" ref="A135" si="638">B135&amp;C135&amp;D135</f>
        <v>2018-19OCTOBERY56</v>
      </c>
      <c r="B135" s="94" t="str">
        <f t="shared" si="633"/>
        <v>2018-19</v>
      </c>
      <c r="C135" s="35" t="s">
        <v>732</v>
      </c>
      <c r="D135" s="119" t="str">
        <f t="shared" si="611"/>
        <v>Y56</v>
      </c>
      <c r="E135" s="119" t="str">
        <f t="shared" si="611"/>
        <v>London</v>
      </c>
      <c r="F135" s="119" t="str">
        <f t="shared" ref="F135" si="639">D135</f>
        <v>Y56</v>
      </c>
      <c r="H135" s="120">
        <f t="shared" si="560"/>
        <v>158598</v>
      </c>
      <c r="I135" s="120">
        <f t="shared" si="560"/>
        <v>129009</v>
      </c>
      <c r="J135" s="120">
        <f t="shared" si="560"/>
        <v>899974</v>
      </c>
      <c r="K135" s="117">
        <f t="shared" si="579"/>
        <v>7</v>
      </c>
      <c r="L135" s="120">
        <f t="shared" si="580"/>
        <v>0</v>
      </c>
      <c r="M135" s="120">
        <f t="shared" si="581"/>
        <v>53</v>
      </c>
      <c r="N135" s="120">
        <f t="shared" si="582"/>
        <v>119</v>
      </c>
      <c r="O135" s="120">
        <f t="shared" si="617"/>
        <v>102991</v>
      </c>
      <c r="P135" s="120">
        <f t="shared" si="617"/>
        <v>10379</v>
      </c>
      <c r="Q135" s="120">
        <f t="shared" si="617"/>
        <v>7801</v>
      </c>
      <c r="R135" s="120">
        <f t="shared" si="617"/>
        <v>56699</v>
      </c>
      <c r="S135" s="120">
        <f t="shared" si="617"/>
        <v>21463</v>
      </c>
      <c r="T135" s="120">
        <f t="shared" si="617"/>
        <v>1548</v>
      </c>
      <c r="U135" s="120">
        <f t="shared" si="617"/>
        <v>3804163</v>
      </c>
      <c r="V135" s="120">
        <f t="shared" si="583"/>
        <v>367</v>
      </c>
      <c r="W135" s="120">
        <f t="shared" si="584"/>
        <v>610</v>
      </c>
      <c r="X135" s="120">
        <f t="shared" si="562"/>
        <v>5135940</v>
      </c>
      <c r="Y135" s="120">
        <f t="shared" si="585"/>
        <v>658</v>
      </c>
      <c r="Z135" s="120">
        <f t="shared" si="586"/>
        <v>1128</v>
      </c>
      <c r="AA135" s="120">
        <f t="shared" si="563"/>
        <v>59494481</v>
      </c>
      <c r="AB135" s="120">
        <f t="shared" si="587"/>
        <v>1049</v>
      </c>
      <c r="AC135" s="120">
        <f t="shared" si="588"/>
        <v>2108</v>
      </c>
      <c r="AD135" s="120">
        <f t="shared" si="564"/>
        <v>60975914</v>
      </c>
      <c r="AE135" s="120">
        <f t="shared" si="589"/>
        <v>2841</v>
      </c>
      <c r="AF135" s="120">
        <f t="shared" si="590"/>
        <v>6733</v>
      </c>
      <c r="AG135" s="120">
        <f t="shared" si="565"/>
        <v>6457179</v>
      </c>
      <c r="AH135" s="120">
        <f t="shared" si="591"/>
        <v>4171</v>
      </c>
      <c r="AI135" s="120">
        <f t="shared" si="592"/>
        <v>9402</v>
      </c>
      <c r="AJ135" s="120">
        <f t="shared" si="618"/>
        <v>6917</v>
      </c>
      <c r="AK135" s="120">
        <f t="shared" si="618"/>
        <v>205</v>
      </c>
      <c r="AL135" s="120">
        <f t="shared" si="618"/>
        <v>966</v>
      </c>
      <c r="AM135" s="120">
        <f t="shared" si="618"/>
        <v>6266</v>
      </c>
      <c r="AN135" s="120">
        <f t="shared" si="618"/>
        <v>214</v>
      </c>
      <c r="AO135" s="120">
        <f t="shared" si="618"/>
        <v>5532</v>
      </c>
      <c r="AP135" s="120">
        <f t="shared" si="618"/>
        <v>0</v>
      </c>
      <c r="AQ135" s="120">
        <f t="shared" si="618"/>
        <v>63494</v>
      </c>
      <c r="AR135" s="120">
        <f t="shared" si="618"/>
        <v>6873</v>
      </c>
      <c r="AS135" s="120">
        <f t="shared" si="618"/>
        <v>25707</v>
      </c>
      <c r="AT135" s="120">
        <f t="shared" si="619"/>
        <v>96074</v>
      </c>
      <c r="AU135" s="120">
        <f t="shared" si="619"/>
        <v>27356</v>
      </c>
      <c r="AV135" s="120">
        <f t="shared" si="619"/>
        <v>21065</v>
      </c>
      <c r="AW135" s="120">
        <f t="shared" si="619"/>
        <v>20534</v>
      </c>
      <c r="AX135" s="120">
        <f t="shared" si="619"/>
        <v>16040</v>
      </c>
      <c r="AY135" s="120">
        <f t="shared" si="619"/>
        <v>83976</v>
      </c>
      <c r="AZ135" s="120">
        <f t="shared" si="619"/>
        <v>64117</v>
      </c>
      <c r="BA135" s="120">
        <f t="shared" si="619"/>
        <v>34177</v>
      </c>
      <c r="BB135" s="120">
        <f t="shared" si="619"/>
        <v>24115</v>
      </c>
      <c r="BC135" s="120">
        <f t="shared" si="619"/>
        <v>2152</v>
      </c>
      <c r="BD135" s="120">
        <f t="shared" si="619"/>
        <v>1643</v>
      </c>
      <c r="BE135" s="117">
        <f t="shared" si="619"/>
        <v>0</v>
      </c>
      <c r="BF135" s="117">
        <f t="shared" si="619"/>
        <v>0</v>
      </c>
      <c r="BG135" s="117" t="str">
        <f t="shared" si="593"/>
        <v>-</v>
      </c>
      <c r="BH135" s="117" t="str">
        <f t="shared" si="594"/>
        <v>-</v>
      </c>
      <c r="BI135" s="117">
        <f t="shared" si="568"/>
        <v>6087</v>
      </c>
      <c r="BJ135" s="117">
        <f t="shared" si="568"/>
        <v>376830</v>
      </c>
      <c r="BK135" s="117">
        <f t="shared" si="595"/>
        <v>62</v>
      </c>
      <c r="BL135" s="117">
        <f t="shared" si="596"/>
        <v>123</v>
      </c>
      <c r="BM135" s="117">
        <f t="shared" si="620"/>
        <v>9</v>
      </c>
      <c r="BN135" s="117">
        <f t="shared" si="620"/>
        <v>684</v>
      </c>
      <c r="BO135" s="117">
        <f t="shared" si="620"/>
        <v>1284</v>
      </c>
      <c r="BP135" s="117">
        <f t="shared" si="620"/>
        <v>46</v>
      </c>
      <c r="BQ135" s="117">
        <f t="shared" si="620"/>
        <v>1359</v>
      </c>
      <c r="BR135" s="117">
        <f t="shared" si="620"/>
        <v>3754201</v>
      </c>
      <c r="BS135" s="117">
        <f t="shared" si="597"/>
        <v>5489</v>
      </c>
      <c r="BT135" s="117">
        <f t="shared" si="598"/>
        <v>11539</v>
      </c>
      <c r="BU135" s="117">
        <f t="shared" si="570"/>
        <v>8748427</v>
      </c>
      <c r="BV135" s="117">
        <f t="shared" si="599"/>
        <v>6813</v>
      </c>
      <c r="BW135" s="117">
        <f t="shared" si="600"/>
        <v>12831</v>
      </c>
      <c r="BX135" s="117">
        <f t="shared" si="571"/>
        <v>344485</v>
      </c>
      <c r="BY135" s="117">
        <f t="shared" si="601"/>
        <v>7489</v>
      </c>
      <c r="BZ135" s="117">
        <f t="shared" si="602"/>
        <v>12556</v>
      </c>
      <c r="CA135" s="117">
        <f t="shared" si="572"/>
        <v>11808296</v>
      </c>
      <c r="CB135" s="117">
        <f t="shared" si="603"/>
        <v>8689</v>
      </c>
      <c r="CC135" s="121">
        <f t="shared" si="604"/>
        <v>15778</v>
      </c>
      <c r="CD135" s="121">
        <f t="shared" si="573"/>
        <v>0</v>
      </c>
      <c r="CE135" s="121">
        <f t="shared" si="573"/>
        <v>0</v>
      </c>
      <c r="CF135" s="117" t="str">
        <f t="shared" si="605"/>
        <v>-</v>
      </c>
      <c r="CG135" s="117" t="str">
        <f t="shared" si="606"/>
        <v>-</v>
      </c>
      <c r="CH135" s="121">
        <f t="shared" si="574"/>
        <v>0</v>
      </c>
      <c r="CI135" s="120">
        <f t="shared" si="607"/>
        <v>0</v>
      </c>
      <c r="CJ135" s="121">
        <f t="shared" ref="CJ135" si="640">MONTH(1&amp;C135)</f>
        <v>10</v>
      </c>
      <c r="CK135" s="157">
        <f t="shared" ref="CK135" si="641">LEFT($B135,4)+IF(CJ135&lt;4,1,0)</f>
        <v>2018</v>
      </c>
      <c r="CL135" s="158">
        <f t="shared" ref="CL135" si="642">DATE(LEFT($B135,4)+IF(CJ135&lt;4,1,0),CJ135,1)</f>
        <v>43374</v>
      </c>
      <c r="CM135" s="159">
        <f t="shared" ref="CM135" si="643">DAY(DATE(LEFT($B135,4)+IF(CJ135&lt;4,1,0),$CJ135+1,1)-1)</f>
        <v>31</v>
      </c>
      <c r="CN135" s="121">
        <f t="shared" si="622"/>
        <v>0</v>
      </c>
      <c r="CO135" s="121">
        <f t="shared" si="622"/>
        <v>0</v>
      </c>
      <c r="CP135" s="121">
        <f t="shared" si="622"/>
        <v>6837477</v>
      </c>
      <c r="CQ135" s="121">
        <f t="shared" si="622"/>
        <v>15352071</v>
      </c>
      <c r="CR135" s="121">
        <f t="shared" si="622"/>
        <v>6331190</v>
      </c>
      <c r="CS135" s="121">
        <f t="shared" si="622"/>
        <v>8799528</v>
      </c>
      <c r="CT135" s="121">
        <f t="shared" si="622"/>
        <v>119521492</v>
      </c>
      <c r="CU135" s="121">
        <f t="shared" si="622"/>
        <v>144510379</v>
      </c>
      <c r="CV135" s="121">
        <f t="shared" si="622"/>
        <v>14554296</v>
      </c>
      <c r="CW135" s="121">
        <f t="shared" si="622"/>
        <v>0</v>
      </c>
      <c r="CX135" s="121">
        <f t="shared" si="622"/>
        <v>748701</v>
      </c>
      <c r="CY135" s="121">
        <f t="shared" si="622"/>
        <v>7892676</v>
      </c>
      <c r="CZ135" s="121">
        <f t="shared" si="622"/>
        <v>16475004</v>
      </c>
      <c r="DA135" s="121">
        <f t="shared" si="622"/>
        <v>577576</v>
      </c>
      <c r="DB135" s="121">
        <f t="shared" si="622"/>
        <v>21442302</v>
      </c>
      <c r="DC135" s="121">
        <f t="shared" si="622"/>
        <v>0</v>
      </c>
      <c r="DD135" s="160"/>
      <c r="DE135" s="124"/>
      <c r="DF135" s="124"/>
      <c r="DG135" s="124"/>
      <c r="DH135" s="124"/>
      <c r="DI135" s="124"/>
    </row>
    <row r="136" spans="1:113" x14ac:dyDescent="0.2">
      <c r="A136" s="118" t="str">
        <f t="shared" ref="A136" si="644">B136&amp;C136&amp;D136</f>
        <v>2018-19NOVEMBERY56</v>
      </c>
      <c r="B136" s="94" t="str">
        <f t="shared" si="633"/>
        <v>2018-19</v>
      </c>
      <c r="C136" s="35" t="s">
        <v>738</v>
      </c>
      <c r="D136" s="119" t="str">
        <f t="shared" si="611"/>
        <v>Y56</v>
      </c>
      <c r="E136" s="119" t="str">
        <f t="shared" si="611"/>
        <v>London</v>
      </c>
      <c r="F136" s="119" t="str">
        <f t="shared" ref="F136" si="645">D136</f>
        <v>Y56</v>
      </c>
      <c r="H136" s="120">
        <f t="shared" si="560"/>
        <v>161455</v>
      </c>
      <c r="I136" s="120">
        <f t="shared" si="560"/>
        <v>131288</v>
      </c>
      <c r="J136" s="120">
        <f t="shared" si="560"/>
        <v>671387</v>
      </c>
      <c r="K136" s="117">
        <f t="shared" si="579"/>
        <v>5</v>
      </c>
      <c r="L136" s="120">
        <f t="shared" si="580"/>
        <v>0</v>
      </c>
      <c r="M136" s="120">
        <f t="shared" si="581"/>
        <v>39</v>
      </c>
      <c r="N136" s="120">
        <f t="shared" si="582"/>
        <v>96</v>
      </c>
      <c r="O136" s="120">
        <f t="shared" si="617"/>
        <v>103270</v>
      </c>
      <c r="P136" s="120">
        <f t="shared" si="617"/>
        <v>11231</v>
      </c>
      <c r="Q136" s="120">
        <f t="shared" si="617"/>
        <v>8473</v>
      </c>
      <c r="R136" s="120">
        <f t="shared" si="617"/>
        <v>57048</v>
      </c>
      <c r="S136" s="120">
        <f t="shared" si="617"/>
        <v>20570</v>
      </c>
      <c r="T136" s="120">
        <f t="shared" si="617"/>
        <v>1521</v>
      </c>
      <c r="U136" s="120">
        <f t="shared" si="617"/>
        <v>4228910</v>
      </c>
      <c r="V136" s="120">
        <f t="shared" si="583"/>
        <v>377</v>
      </c>
      <c r="W136" s="120">
        <f t="shared" si="584"/>
        <v>629</v>
      </c>
      <c r="X136" s="120">
        <f t="shared" si="562"/>
        <v>5610521</v>
      </c>
      <c r="Y136" s="120">
        <f t="shared" si="585"/>
        <v>662</v>
      </c>
      <c r="Z136" s="120">
        <f t="shared" si="586"/>
        <v>1144</v>
      </c>
      <c r="AA136" s="120">
        <f t="shared" si="563"/>
        <v>64317518</v>
      </c>
      <c r="AB136" s="120">
        <f t="shared" si="587"/>
        <v>1127</v>
      </c>
      <c r="AC136" s="120">
        <f t="shared" si="588"/>
        <v>2294</v>
      </c>
      <c r="AD136" s="120">
        <f t="shared" si="564"/>
        <v>64923320</v>
      </c>
      <c r="AE136" s="120">
        <f t="shared" si="589"/>
        <v>3156</v>
      </c>
      <c r="AF136" s="120">
        <f t="shared" si="590"/>
        <v>7565</v>
      </c>
      <c r="AG136" s="120">
        <f t="shared" si="565"/>
        <v>6970353</v>
      </c>
      <c r="AH136" s="120">
        <f t="shared" si="591"/>
        <v>4583</v>
      </c>
      <c r="AI136" s="120">
        <f t="shared" si="592"/>
        <v>10310</v>
      </c>
      <c r="AJ136" s="120">
        <f t="shared" si="618"/>
        <v>7093</v>
      </c>
      <c r="AK136" s="120">
        <f t="shared" si="618"/>
        <v>182</v>
      </c>
      <c r="AL136" s="120">
        <f t="shared" si="618"/>
        <v>1123</v>
      </c>
      <c r="AM136" s="120">
        <f t="shared" si="618"/>
        <v>6207</v>
      </c>
      <c r="AN136" s="120">
        <f t="shared" si="618"/>
        <v>226</v>
      </c>
      <c r="AO136" s="120">
        <f t="shared" si="618"/>
        <v>5562</v>
      </c>
      <c r="AP136" s="120">
        <f t="shared" si="618"/>
        <v>0</v>
      </c>
      <c r="AQ136" s="120">
        <f t="shared" si="618"/>
        <v>64089</v>
      </c>
      <c r="AR136" s="120">
        <f t="shared" si="618"/>
        <v>6861</v>
      </c>
      <c r="AS136" s="120">
        <f t="shared" si="618"/>
        <v>25227</v>
      </c>
      <c r="AT136" s="120">
        <f t="shared" si="619"/>
        <v>96177</v>
      </c>
      <c r="AU136" s="120">
        <f t="shared" si="619"/>
        <v>29573</v>
      </c>
      <c r="AV136" s="120">
        <f t="shared" si="619"/>
        <v>22690</v>
      </c>
      <c r="AW136" s="120">
        <f t="shared" si="619"/>
        <v>22158</v>
      </c>
      <c r="AX136" s="120">
        <f t="shared" si="619"/>
        <v>17263</v>
      </c>
      <c r="AY136" s="120">
        <f t="shared" si="619"/>
        <v>86277</v>
      </c>
      <c r="AZ136" s="120">
        <f t="shared" si="619"/>
        <v>65247</v>
      </c>
      <c r="BA136" s="120">
        <f t="shared" si="619"/>
        <v>33625</v>
      </c>
      <c r="BB136" s="120">
        <f t="shared" si="619"/>
        <v>23203</v>
      </c>
      <c r="BC136" s="120">
        <f t="shared" si="619"/>
        <v>2168</v>
      </c>
      <c r="BD136" s="120">
        <f t="shared" si="619"/>
        <v>1614</v>
      </c>
      <c r="BE136" s="117">
        <f t="shared" si="619"/>
        <v>0</v>
      </c>
      <c r="BF136" s="117">
        <f t="shared" si="619"/>
        <v>0</v>
      </c>
      <c r="BG136" s="117" t="str">
        <f t="shared" si="593"/>
        <v>-</v>
      </c>
      <c r="BH136" s="117" t="str">
        <f t="shared" si="594"/>
        <v>-</v>
      </c>
      <c r="BI136" s="117">
        <f t="shared" si="568"/>
        <v>6512</v>
      </c>
      <c r="BJ136" s="117">
        <f t="shared" si="568"/>
        <v>394087</v>
      </c>
      <c r="BK136" s="117">
        <f t="shared" si="595"/>
        <v>61</v>
      </c>
      <c r="BL136" s="117">
        <f t="shared" si="596"/>
        <v>120</v>
      </c>
      <c r="BM136" s="117">
        <f t="shared" si="620"/>
        <v>5</v>
      </c>
      <c r="BN136" s="117">
        <f t="shared" si="620"/>
        <v>583</v>
      </c>
      <c r="BO136" s="117">
        <f t="shared" si="620"/>
        <v>1302</v>
      </c>
      <c r="BP136" s="117">
        <f t="shared" si="620"/>
        <v>43</v>
      </c>
      <c r="BQ136" s="117">
        <f t="shared" si="620"/>
        <v>1285</v>
      </c>
      <c r="BR136" s="117">
        <f t="shared" si="620"/>
        <v>3290291</v>
      </c>
      <c r="BS136" s="117">
        <f t="shared" si="597"/>
        <v>5644</v>
      </c>
      <c r="BT136" s="117">
        <f t="shared" si="598"/>
        <v>11789</v>
      </c>
      <c r="BU136" s="117">
        <f t="shared" si="570"/>
        <v>9245055</v>
      </c>
      <c r="BV136" s="117">
        <f t="shared" si="599"/>
        <v>7101</v>
      </c>
      <c r="BW136" s="117">
        <f t="shared" si="600"/>
        <v>13303</v>
      </c>
      <c r="BX136" s="117">
        <f t="shared" si="571"/>
        <v>307481</v>
      </c>
      <c r="BY136" s="117">
        <f t="shared" si="601"/>
        <v>7151</v>
      </c>
      <c r="BZ136" s="117">
        <f t="shared" si="602"/>
        <v>13295</v>
      </c>
      <c r="CA136" s="117">
        <f t="shared" si="572"/>
        <v>11439641</v>
      </c>
      <c r="CB136" s="117">
        <f t="shared" si="603"/>
        <v>8902</v>
      </c>
      <c r="CC136" s="121">
        <f t="shared" si="604"/>
        <v>16318</v>
      </c>
      <c r="CD136" s="121">
        <f t="shared" si="573"/>
        <v>0</v>
      </c>
      <c r="CE136" s="121">
        <f t="shared" si="573"/>
        <v>0</v>
      </c>
      <c r="CF136" s="117" t="str">
        <f t="shared" si="605"/>
        <v>-</v>
      </c>
      <c r="CG136" s="117" t="str">
        <f t="shared" si="606"/>
        <v>-</v>
      </c>
      <c r="CH136" s="121">
        <f t="shared" si="574"/>
        <v>0</v>
      </c>
      <c r="CI136" s="120">
        <f t="shared" si="607"/>
        <v>0</v>
      </c>
      <c r="CJ136" s="121">
        <f t="shared" ref="CJ136" si="646">MONTH(1&amp;C136)</f>
        <v>11</v>
      </c>
      <c r="CK136" s="157">
        <f t="shared" ref="CK136" si="647">LEFT($B136,4)+IF(CJ136&lt;4,1,0)</f>
        <v>2018</v>
      </c>
      <c r="CL136" s="158">
        <f t="shared" ref="CL136" si="648">DATE(LEFT($B136,4)+IF(CJ136&lt;4,1,0),CJ136,1)</f>
        <v>43405</v>
      </c>
      <c r="CM136" s="159">
        <f t="shared" ref="CM136" si="649">DAY(DATE(LEFT($B136,4)+IF(CJ136&lt;4,1,0),$CJ136+1,1)-1)</f>
        <v>30</v>
      </c>
      <c r="CN136" s="121">
        <f t="shared" si="622"/>
        <v>0</v>
      </c>
      <c r="CO136" s="121">
        <f t="shared" si="622"/>
        <v>0</v>
      </c>
      <c r="CP136" s="121">
        <f t="shared" si="622"/>
        <v>5120232</v>
      </c>
      <c r="CQ136" s="121">
        <f t="shared" si="622"/>
        <v>12603648</v>
      </c>
      <c r="CR136" s="121">
        <f t="shared" si="622"/>
        <v>7064299</v>
      </c>
      <c r="CS136" s="121">
        <f t="shared" si="622"/>
        <v>9693112</v>
      </c>
      <c r="CT136" s="121">
        <f t="shared" si="622"/>
        <v>130868112</v>
      </c>
      <c r="CU136" s="121">
        <f t="shared" si="622"/>
        <v>155612050</v>
      </c>
      <c r="CV136" s="121">
        <f t="shared" si="622"/>
        <v>15681510</v>
      </c>
      <c r="CW136" s="121">
        <f t="shared" si="622"/>
        <v>0</v>
      </c>
      <c r="CX136" s="121">
        <f t="shared" si="622"/>
        <v>781440</v>
      </c>
      <c r="CY136" s="121">
        <f t="shared" si="622"/>
        <v>6872987</v>
      </c>
      <c r="CZ136" s="121">
        <f t="shared" si="622"/>
        <v>17320506</v>
      </c>
      <c r="DA136" s="121">
        <f t="shared" si="622"/>
        <v>571685</v>
      </c>
      <c r="DB136" s="121">
        <f t="shared" si="622"/>
        <v>20968630</v>
      </c>
      <c r="DC136" s="121">
        <f t="shared" si="622"/>
        <v>0</v>
      </c>
      <c r="DD136" s="160"/>
      <c r="DE136" s="124"/>
      <c r="DF136" s="124"/>
      <c r="DG136" s="124"/>
      <c r="DH136" s="124"/>
      <c r="DI136" s="124"/>
    </row>
    <row r="137" spans="1:113" x14ac:dyDescent="0.2">
      <c r="A137" s="118" t="str">
        <f t="shared" ref="A137" si="650">B137&amp;C137&amp;D137</f>
        <v>2018-19DECEMBERY56</v>
      </c>
      <c r="B137" s="94" t="str">
        <f t="shared" si="633"/>
        <v>2018-19</v>
      </c>
      <c r="C137" s="35" t="s">
        <v>745</v>
      </c>
      <c r="D137" s="119" t="str">
        <f t="shared" si="611"/>
        <v>Y56</v>
      </c>
      <c r="E137" s="119" t="str">
        <f t="shared" si="611"/>
        <v>London</v>
      </c>
      <c r="F137" s="119" t="str">
        <f t="shared" ref="F137" si="651">D137</f>
        <v>Y56</v>
      </c>
      <c r="H137" s="120">
        <f t="shared" si="560"/>
        <v>172917</v>
      </c>
      <c r="I137" s="120">
        <f t="shared" si="560"/>
        <v>139276</v>
      </c>
      <c r="J137" s="120">
        <f t="shared" si="560"/>
        <v>655071</v>
      </c>
      <c r="K137" s="117">
        <f t="shared" si="579"/>
        <v>5</v>
      </c>
      <c r="L137" s="120">
        <f t="shared" si="580"/>
        <v>0</v>
      </c>
      <c r="M137" s="120">
        <f t="shared" si="581"/>
        <v>34</v>
      </c>
      <c r="N137" s="120">
        <f t="shared" si="582"/>
        <v>97</v>
      </c>
      <c r="O137" s="120">
        <f t="shared" si="617"/>
        <v>108821</v>
      </c>
      <c r="P137" s="120">
        <f t="shared" si="617"/>
        <v>12148</v>
      </c>
      <c r="Q137" s="120">
        <f t="shared" si="617"/>
        <v>9261</v>
      </c>
      <c r="R137" s="120">
        <f t="shared" si="617"/>
        <v>60714</v>
      </c>
      <c r="S137" s="120">
        <f t="shared" si="617"/>
        <v>20524</v>
      </c>
      <c r="T137" s="120">
        <f t="shared" si="617"/>
        <v>1635</v>
      </c>
      <c r="U137" s="120">
        <f t="shared" si="617"/>
        <v>4591325</v>
      </c>
      <c r="V137" s="120">
        <f t="shared" si="583"/>
        <v>378</v>
      </c>
      <c r="W137" s="120">
        <f t="shared" si="584"/>
        <v>629</v>
      </c>
      <c r="X137" s="120">
        <f t="shared" si="562"/>
        <v>6142372</v>
      </c>
      <c r="Y137" s="120">
        <f t="shared" si="585"/>
        <v>663</v>
      </c>
      <c r="Z137" s="120">
        <f t="shared" si="586"/>
        <v>1151</v>
      </c>
      <c r="AA137" s="120">
        <f t="shared" si="563"/>
        <v>75370612</v>
      </c>
      <c r="AB137" s="120">
        <f t="shared" si="587"/>
        <v>1241</v>
      </c>
      <c r="AC137" s="120">
        <f t="shared" si="588"/>
        <v>2605</v>
      </c>
      <c r="AD137" s="120">
        <f t="shared" si="564"/>
        <v>74575302</v>
      </c>
      <c r="AE137" s="120">
        <f t="shared" si="589"/>
        <v>3634</v>
      </c>
      <c r="AF137" s="120">
        <f t="shared" si="590"/>
        <v>8891</v>
      </c>
      <c r="AG137" s="120">
        <f t="shared" si="565"/>
        <v>7418447</v>
      </c>
      <c r="AH137" s="120">
        <f t="shared" si="591"/>
        <v>4537</v>
      </c>
      <c r="AI137" s="120">
        <f t="shared" si="592"/>
        <v>10332</v>
      </c>
      <c r="AJ137" s="120">
        <f t="shared" si="618"/>
        <v>7878</v>
      </c>
      <c r="AK137" s="120">
        <f t="shared" si="618"/>
        <v>243</v>
      </c>
      <c r="AL137" s="120">
        <f t="shared" si="618"/>
        <v>1196</v>
      </c>
      <c r="AM137" s="120">
        <f t="shared" si="618"/>
        <v>6943</v>
      </c>
      <c r="AN137" s="120">
        <f t="shared" si="618"/>
        <v>244</v>
      </c>
      <c r="AO137" s="120">
        <f t="shared" si="618"/>
        <v>6195</v>
      </c>
      <c r="AP137" s="120">
        <f t="shared" si="618"/>
        <v>0</v>
      </c>
      <c r="AQ137" s="120">
        <f t="shared" si="618"/>
        <v>66867</v>
      </c>
      <c r="AR137" s="120">
        <f t="shared" si="618"/>
        <v>6994</v>
      </c>
      <c r="AS137" s="120">
        <f t="shared" si="618"/>
        <v>27082</v>
      </c>
      <c r="AT137" s="120">
        <f t="shared" si="619"/>
        <v>100943</v>
      </c>
      <c r="AU137" s="120">
        <f t="shared" si="619"/>
        <v>31755</v>
      </c>
      <c r="AV137" s="120">
        <f t="shared" si="619"/>
        <v>24308</v>
      </c>
      <c r="AW137" s="120">
        <f t="shared" si="619"/>
        <v>24031</v>
      </c>
      <c r="AX137" s="120">
        <f t="shared" si="619"/>
        <v>18686</v>
      </c>
      <c r="AY137" s="120">
        <f t="shared" si="619"/>
        <v>93061</v>
      </c>
      <c r="AZ137" s="120">
        <f t="shared" si="619"/>
        <v>69389</v>
      </c>
      <c r="BA137" s="120">
        <f t="shared" si="619"/>
        <v>33319</v>
      </c>
      <c r="BB137" s="120">
        <f t="shared" si="619"/>
        <v>23132</v>
      </c>
      <c r="BC137" s="120">
        <f t="shared" si="619"/>
        <v>2216</v>
      </c>
      <c r="BD137" s="120">
        <f t="shared" si="619"/>
        <v>1732</v>
      </c>
      <c r="BE137" s="117">
        <f t="shared" si="619"/>
        <v>0</v>
      </c>
      <c r="BF137" s="117">
        <f t="shared" si="619"/>
        <v>0</v>
      </c>
      <c r="BG137" s="117" t="str">
        <f t="shared" si="593"/>
        <v>-</v>
      </c>
      <c r="BH137" s="117" t="str">
        <f t="shared" si="594"/>
        <v>-</v>
      </c>
      <c r="BI137" s="117">
        <f t="shared" si="568"/>
        <v>7149</v>
      </c>
      <c r="BJ137" s="117">
        <f t="shared" si="568"/>
        <v>429279</v>
      </c>
      <c r="BK137" s="117">
        <f t="shared" si="595"/>
        <v>60</v>
      </c>
      <c r="BL137" s="117">
        <f t="shared" si="596"/>
        <v>118</v>
      </c>
      <c r="BM137" s="117">
        <f t="shared" si="620"/>
        <v>23</v>
      </c>
      <c r="BN137" s="117">
        <f t="shared" si="620"/>
        <v>539</v>
      </c>
      <c r="BO137" s="117">
        <f t="shared" si="620"/>
        <v>1359</v>
      </c>
      <c r="BP137" s="117">
        <f t="shared" si="620"/>
        <v>37</v>
      </c>
      <c r="BQ137" s="117">
        <f t="shared" si="620"/>
        <v>1319</v>
      </c>
      <c r="BR137" s="117">
        <f t="shared" si="620"/>
        <v>3289045</v>
      </c>
      <c r="BS137" s="117">
        <f t="shared" si="597"/>
        <v>6102</v>
      </c>
      <c r="BT137" s="117">
        <f t="shared" si="598"/>
        <v>12872</v>
      </c>
      <c r="BU137" s="117">
        <f t="shared" si="570"/>
        <v>10209781</v>
      </c>
      <c r="BV137" s="117">
        <f t="shared" si="599"/>
        <v>7513</v>
      </c>
      <c r="BW137" s="117">
        <f t="shared" si="600"/>
        <v>14876</v>
      </c>
      <c r="BX137" s="117">
        <f t="shared" si="571"/>
        <v>344233</v>
      </c>
      <c r="BY137" s="117">
        <f t="shared" si="601"/>
        <v>9304</v>
      </c>
      <c r="BZ137" s="117">
        <f t="shared" si="602"/>
        <v>17240</v>
      </c>
      <c r="CA137" s="117">
        <f t="shared" si="572"/>
        <v>12396323</v>
      </c>
      <c r="CB137" s="117">
        <f t="shared" si="603"/>
        <v>9398</v>
      </c>
      <c r="CC137" s="121">
        <f t="shared" si="604"/>
        <v>16798</v>
      </c>
      <c r="CD137" s="121">
        <f t="shared" si="573"/>
        <v>0</v>
      </c>
      <c r="CE137" s="121">
        <f t="shared" si="573"/>
        <v>0</v>
      </c>
      <c r="CF137" s="117" t="str">
        <f t="shared" si="605"/>
        <v>-</v>
      </c>
      <c r="CG137" s="117" t="str">
        <f t="shared" si="606"/>
        <v>-</v>
      </c>
      <c r="CH137" s="121">
        <f t="shared" si="574"/>
        <v>0</v>
      </c>
      <c r="CI137" s="120">
        <f t="shared" si="607"/>
        <v>0</v>
      </c>
      <c r="CJ137" s="121">
        <f t="shared" ref="CJ137" si="652">MONTH(1&amp;C137)</f>
        <v>12</v>
      </c>
      <c r="CK137" s="157">
        <f t="shared" ref="CK137" si="653">LEFT($B137,4)+IF(CJ137&lt;4,1,0)</f>
        <v>2018</v>
      </c>
      <c r="CL137" s="158">
        <f t="shared" ref="CL137" si="654">DATE(LEFT($B137,4)+IF(CJ137&lt;4,1,0),CJ137,1)</f>
        <v>43435</v>
      </c>
      <c r="CM137" s="159">
        <f t="shared" ref="CM137" si="655">DAY(DATE(LEFT($B137,4)+IF(CJ137&lt;4,1,0),$CJ137+1,1)-1)</f>
        <v>31</v>
      </c>
      <c r="CN137" s="121">
        <f t="shared" si="622"/>
        <v>0</v>
      </c>
      <c r="CO137" s="121">
        <f t="shared" si="622"/>
        <v>0</v>
      </c>
      <c r="CP137" s="121">
        <f t="shared" si="622"/>
        <v>4735384</v>
      </c>
      <c r="CQ137" s="121">
        <f t="shared" si="622"/>
        <v>13509772</v>
      </c>
      <c r="CR137" s="121">
        <f t="shared" si="622"/>
        <v>7641092</v>
      </c>
      <c r="CS137" s="121">
        <f t="shared" si="622"/>
        <v>10659411</v>
      </c>
      <c r="CT137" s="121">
        <f t="shared" si="622"/>
        <v>158159970</v>
      </c>
      <c r="CU137" s="121">
        <f t="shared" si="622"/>
        <v>182478884</v>
      </c>
      <c r="CV137" s="121">
        <f t="shared" si="622"/>
        <v>16892820</v>
      </c>
      <c r="CW137" s="121">
        <f t="shared" si="622"/>
        <v>0</v>
      </c>
      <c r="CX137" s="121">
        <f t="shared" si="622"/>
        <v>843582</v>
      </c>
      <c r="CY137" s="121">
        <f t="shared" si="622"/>
        <v>6938008</v>
      </c>
      <c r="CZ137" s="121">
        <f t="shared" si="622"/>
        <v>20216484</v>
      </c>
      <c r="DA137" s="121">
        <f t="shared" si="622"/>
        <v>637880</v>
      </c>
      <c r="DB137" s="121">
        <f t="shared" si="622"/>
        <v>22156562</v>
      </c>
      <c r="DC137" s="121">
        <f t="shared" si="622"/>
        <v>0</v>
      </c>
      <c r="DD137" s="160"/>
      <c r="DE137" s="124"/>
      <c r="DF137" s="124"/>
      <c r="DG137" s="124"/>
      <c r="DH137" s="124"/>
      <c r="DI137" s="124"/>
    </row>
    <row r="138" spans="1:113" x14ac:dyDescent="0.2">
      <c r="A138" s="118" t="str">
        <f t="shared" ref="A138" si="656">B138&amp;C138&amp;D138</f>
        <v>2018-19JANUARYY56</v>
      </c>
      <c r="B138" s="94" t="str">
        <f t="shared" si="633"/>
        <v>2018-19</v>
      </c>
      <c r="C138" s="35" t="s">
        <v>783</v>
      </c>
      <c r="D138" s="119" t="str">
        <f t="shared" si="611"/>
        <v>Y56</v>
      </c>
      <c r="E138" s="119" t="str">
        <f t="shared" si="611"/>
        <v>London</v>
      </c>
      <c r="F138" s="119" t="str">
        <f t="shared" ref="F138" si="657">D138</f>
        <v>Y56</v>
      </c>
      <c r="H138" s="120">
        <f t="shared" si="560"/>
        <v>171966</v>
      </c>
      <c r="I138" s="120">
        <f t="shared" si="560"/>
        <v>138775</v>
      </c>
      <c r="J138" s="120">
        <f t="shared" si="560"/>
        <v>942013</v>
      </c>
      <c r="K138" s="117">
        <f t="shared" si="579"/>
        <v>7</v>
      </c>
      <c r="L138" s="120">
        <f t="shared" si="580"/>
        <v>0</v>
      </c>
      <c r="M138" s="120">
        <f t="shared" si="581"/>
        <v>52</v>
      </c>
      <c r="N138" s="120">
        <f t="shared" si="582"/>
        <v>116</v>
      </c>
      <c r="O138" s="120">
        <f t="shared" si="617"/>
        <v>108664</v>
      </c>
      <c r="P138" s="120">
        <f t="shared" si="617"/>
        <v>12441</v>
      </c>
      <c r="Q138" s="120">
        <f t="shared" si="617"/>
        <v>9478</v>
      </c>
      <c r="R138" s="120">
        <f t="shared" si="617"/>
        <v>60485</v>
      </c>
      <c r="S138" s="120">
        <f t="shared" si="617"/>
        <v>19972</v>
      </c>
      <c r="T138" s="120">
        <f t="shared" si="617"/>
        <v>1610</v>
      </c>
      <c r="U138" s="120">
        <f t="shared" si="617"/>
        <v>4738155</v>
      </c>
      <c r="V138" s="120">
        <f t="shared" si="583"/>
        <v>381</v>
      </c>
      <c r="W138" s="120">
        <f t="shared" si="584"/>
        <v>630</v>
      </c>
      <c r="X138" s="120">
        <f t="shared" si="562"/>
        <v>6635218</v>
      </c>
      <c r="Y138" s="120">
        <f t="shared" si="585"/>
        <v>700</v>
      </c>
      <c r="Z138" s="120">
        <f t="shared" si="586"/>
        <v>1212</v>
      </c>
      <c r="AA138" s="120">
        <f t="shared" si="563"/>
        <v>78392824</v>
      </c>
      <c r="AB138" s="120">
        <f t="shared" si="587"/>
        <v>1296</v>
      </c>
      <c r="AC138" s="120">
        <f t="shared" si="588"/>
        <v>2769</v>
      </c>
      <c r="AD138" s="120">
        <f t="shared" si="564"/>
        <v>78364425</v>
      </c>
      <c r="AE138" s="120">
        <f t="shared" si="589"/>
        <v>3924</v>
      </c>
      <c r="AF138" s="120">
        <f t="shared" si="590"/>
        <v>9709</v>
      </c>
      <c r="AG138" s="120">
        <f t="shared" si="565"/>
        <v>7011919</v>
      </c>
      <c r="AH138" s="120">
        <f t="shared" si="591"/>
        <v>4355</v>
      </c>
      <c r="AI138" s="120">
        <f t="shared" si="592"/>
        <v>10285</v>
      </c>
      <c r="AJ138" s="120">
        <f t="shared" si="618"/>
        <v>7959</v>
      </c>
      <c r="AK138" s="120">
        <f t="shared" si="618"/>
        <v>287</v>
      </c>
      <c r="AL138" s="120">
        <f t="shared" si="618"/>
        <v>1338</v>
      </c>
      <c r="AM138" s="120">
        <f t="shared" si="618"/>
        <v>6851</v>
      </c>
      <c r="AN138" s="120">
        <f t="shared" si="618"/>
        <v>224</v>
      </c>
      <c r="AO138" s="120">
        <f t="shared" si="618"/>
        <v>6110</v>
      </c>
      <c r="AP138" s="120">
        <f t="shared" si="618"/>
        <v>0</v>
      </c>
      <c r="AQ138" s="120">
        <f t="shared" si="618"/>
        <v>67107</v>
      </c>
      <c r="AR138" s="120">
        <f t="shared" si="618"/>
        <v>6855</v>
      </c>
      <c r="AS138" s="120">
        <f t="shared" si="618"/>
        <v>26743</v>
      </c>
      <c r="AT138" s="120">
        <f t="shared" si="619"/>
        <v>100705</v>
      </c>
      <c r="AU138" s="120">
        <f t="shared" si="619"/>
        <v>32435</v>
      </c>
      <c r="AV138" s="120">
        <f t="shared" si="619"/>
        <v>24950</v>
      </c>
      <c r="AW138" s="120">
        <f t="shared" si="619"/>
        <v>24551</v>
      </c>
      <c r="AX138" s="120">
        <f t="shared" si="619"/>
        <v>19112</v>
      </c>
      <c r="AY138" s="120">
        <f t="shared" si="619"/>
        <v>92710</v>
      </c>
      <c r="AZ138" s="120">
        <f t="shared" si="619"/>
        <v>69227</v>
      </c>
      <c r="BA138" s="120">
        <f t="shared" si="619"/>
        <v>32462</v>
      </c>
      <c r="BB138" s="120">
        <f t="shared" si="619"/>
        <v>22606</v>
      </c>
      <c r="BC138" s="120">
        <f t="shared" si="619"/>
        <v>2217</v>
      </c>
      <c r="BD138" s="120">
        <f t="shared" si="619"/>
        <v>1711</v>
      </c>
      <c r="BE138" s="117">
        <f t="shared" si="619"/>
        <v>0</v>
      </c>
      <c r="BF138" s="117">
        <f t="shared" si="619"/>
        <v>0</v>
      </c>
      <c r="BG138" s="117" t="str">
        <f t="shared" si="593"/>
        <v>-</v>
      </c>
      <c r="BH138" s="117" t="str">
        <f t="shared" si="594"/>
        <v>-</v>
      </c>
      <c r="BI138" s="117">
        <f t="shared" si="568"/>
        <v>7148</v>
      </c>
      <c r="BJ138" s="117">
        <f t="shared" si="568"/>
        <v>442294</v>
      </c>
      <c r="BK138" s="117">
        <f t="shared" si="595"/>
        <v>62</v>
      </c>
      <c r="BL138" s="117">
        <f t="shared" si="596"/>
        <v>121</v>
      </c>
      <c r="BM138" s="117">
        <f t="shared" si="620"/>
        <v>32</v>
      </c>
      <c r="BN138" s="117">
        <f t="shared" si="620"/>
        <v>584</v>
      </c>
      <c r="BO138" s="117">
        <f t="shared" si="620"/>
        <v>1484</v>
      </c>
      <c r="BP138" s="117">
        <f t="shared" si="620"/>
        <v>60</v>
      </c>
      <c r="BQ138" s="117">
        <f t="shared" si="620"/>
        <v>1417</v>
      </c>
      <c r="BR138" s="117">
        <f t="shared" si="620"/>
        <v>3942217</v>
      </c>
      <c r="BS138" s="117">
        <f t="shared" si="597"/>
        <v>6750</v>
      </c>
      <c r="BT138" s="117">
        <f t="shared" si="598"/>
        <v>13452</v>
      </c>
      <c r="BU138" s="117">
        <f t="shared" si="570"/>
        <v>11065103</v>
      </c>
      <c r="BV138" s="117">
        <f t="shared" si="599"/>
        <v>7456</v>
      </c>
      <c r="BW138" s="117">
        <f t="shared" si="600"/>
        <v>14394</v>
      </c>
      <c r="BX138" s="117">
        <f t="shared" si="571"/>
        <v>529955</v>
      </c>
      <c r="BY138" s="117">
        <f t="shared" si="601"/>
        <v>8833</v>
      </c>
      <c r="BZ138" s="117">
        <f t="shared" si="602"/>
        <v>14511</v>
      </c>
      <c r="CA138" s="117">
        <f t="shared" si="572"/>
        <v>14150677</v>
      </c>
      <c r="CB138" s="117">
        <f t="shared" si="603"/>
        <v>9986</v>
      </c>
      <c r="CC138" s="121">
        <f t="shared" si="604"/>
        <v>17299</v>
      </c>
      <c r="CD138" s="121">
        <f t="shared" si="573"/>
        <v>0</v>
      </c>
      <c r="CE138" s="121">
        <f t="shared" si="573"/>
        <v>0</v>
      </c>
      <c r="CF138" s="117" t="str">
        <f t="shared" si="605"/>
        <v>-</v>
      </c>
      <c r="CG138" s="117" t="str">
        <f t="shared" si="606"/>
        <v>-</v>
      </c>
      <c r="CH138" s="121">
        <f t="shared" si="574"/>
        <v>0</v>
      </c>
      <c r="CI138" s="120">
        <f t="shared" si="607"/>
        <v>0</v>
      </c>
      <c r="CJ138" s="121">
        <f t="shared" ref="CJ138" si="658">MONTH(1&amp;C138)</f>
        <v>1</v>
      </c>
      <c r="CK138" s="157">
        <f t="shared" ref="CK138" si="659">LEFT($B138,4)+IF(CJ138&lt;4,1,0)</f>
        <v>2019</v>
      </c>
      <c r="CL138" s="158">
        <f t="shared" ref="CL138" si="660">DATE(LEFT($B138,4)+IF(CJ138&lt;4,1,0),CJ138,1)</f>
        <v>43466</v>
      </c>
      <c r="CM138" s="159">
        <f t="shared" ref="CM138" si="661">DAY(DATE(LEFT($B138,4)+IF(CJ138&lt;4,1,0),$CJ138+1,1)-1)</f>
        <v>31</v>
      </c>
      <c r="CN138" s="121">
        <f t="shared" si="622"/>
        <v>0</v>
      </c>
      <c r="CO138" s="121">
        <f t="shared" si="622"/>
        <v>0</v>
      </c>
      <c r="CP138" s="121">
        <f t="shared" si="622"/>
        <v>7216300</v>
      </c>
      <c r="CQ138" s="121">
        <f t="shared" si="622"/>
        <v>16097900</v>
      </c>
      <c r="CR138" s="121">
        <f t="shared" si="622"/>
        <v>7837830</v>
      </c>
      <c r="CS138" s="121">
        <f t="shared" si="622"/>
        <v>11487336</v>
      </c>
      <c r="CT138" s="121">
        <f t="shared" si="622"/>
        <v>167482965</v>
      </c>
      <c r="CU138" s="121">
        <f t="shared" si="622"/>
        <v>193908148</v>
      </c>
      <c r="CV138" s="121">
        <f t="shared" si="622"/>
        <v>16558850</v>
      </c>
      <c r="CW138" s="121">
        <f t="shared" si="622"/>
        <v>0</v>
      </c>
      <c r="CX138" s="121">
        <f t="shared" si="622"/>
        <v>864908</v>
      </c>
      <c r="CY138" s="121">
        <f t="shared" si="622"/>
        <v>7855968</v>
      </c>
      <c r="CZ138" s="121">
        <f t="shared" si="622"/>
        <v>21360696</v>
      </c>
      <c r="DA138" s="121">
        <f t="shared" si="622"/>
        <v>870660</v>
      </c>
      <c r="DB138" s="121">
        <f t="shared" si="622"/>
        <v>24512683</v>
      </c>
      <c r="DC138" s="121">
        <f t="shared" si="622"/>
        <v>0</v>
      </c>
      <c r="DD138" s="160"/>
      <c r="DE138" s="124"/>
      <c r="DF138" s="124"/>
      <c r="DG138" s="124"/>
      <c r="DH138" s="124"/>
      <c r="DI138" s="124"/>
    </row>
    <row r="139" spans="1:113" x14ac:dyDescent="0.2">
      <c r="A139" s="118" t="str">
        <f t="shared" ref="A139" si="662">B139&amp;C139&amp;D139</f>
        <v>2018-19FEBRUARYY56</v>
      </c>
      <c r="B139" s="94" t="str">
        <f t="shared" si="633"/>
        <v>2018-19</v>
      </c>
      <c r="C139" s="35" t="s">
        <v>787</v>
      </c>
      <c r="D139" s="119" t="str">
        <f t="shared" si="611"/>
        <v>Y56</v>
      </c>
      <c r="E139" s="119" t="str">
        <f t="shared" si="611"/>
        <v>London</v>
      </c>
      <c r="F139" s="119" t="str">
        <f t="shared" ref="F139" si="663">D139</f>
        <v>Y56</v>
      </c>
      <c r="H139" s="120">
        <f t="shared" si="560"/>
        <v>158421</v>
      </c>
      <c r="I139" s="120">
        <f t="shared" si="560"/>
        <v>127765</v>
      </c>
      <c r="J139" s="120">
        <f t="shared" si="560"/>
        <v>1410678</v>
      </c>
      <c r="K139" s="117">
        <f t="shared" si="579"/>
        <v>11</v>
      </c>
      <c r="L139" s="120">
        <f t="shared" si="580"/>
        <v>0</v>
      </c>
      <c r="M139" s="120">
        <f t="shared" si="581"/>
        <v>79</v>
      </c>
      <c r="N139" s="120">
        <f t="shared" si="582"/>
        <v>155</v>
      </c>
      <c r="O139" s="120">
        <f t="shared" si="617"/>
        <v>98285</v>
      </c>
      <c r="P139" s="120">
        <f t="shared" si="617"/>
        <v>11499</v>
      </c>
      <c r="Q139" s="120">
        <f t="shared" si="617"/>
        <v>8794</v>
      </c>
      <c r="R139" s="120">
        <f t="shared" si="617"/>
        <v>54833</v>
      </c>
      <c r="S139" s="120">
        <f t="shared" si="617"/>
        <v>17726</v>
      </c>
      <c r="T139" s="120">
        <f t="shared" si="617"/>
        <v>1459</v>
      </c>
      <c r="U139" s="120">
        <f t="shared" si="617"/>
        <v>4569382</v>
      </c>
      <c r="V139" s="120">
        <f t="shared" si="583"/>
        <v>397</v>
      </c>
      <c r="W139" s="120">
        <f t="shared" si="584"/>
        <v>659</v>
      </c>
      <c r="X139" s="120">
        <f t="shared" si="562"/>
        <v>6240009</v>
      </c>
      <c r="Y139" s="120">
        <f t="shared" si="585"/>
        <v>710</v>
      </c>
      <c r="Z139" s="120">
        <f t="shared" si="586"/>
        <v>1231</v>
      </c>
      <c r="AA139" s="120">
        <f t="shared" si="563"/>
        <v>73534278</v>
      </c>
      <c r="AB139" s="120">
        <f t="shared" si="587"/>
        <v>1341</v>
      </c>
      <c r="AC139" s="120">
        <f t="shared" si="588"/>
        <v>2819</v>
      </c>
      <c r="AD139" s="120">
        <f t="shared" si="564"/>
        <v>74087914</v>
      </c>
      <c r="AE139" s="120">
        <f t="shared" si="589"/>
        <v>4180</v>
      </c>
      <c r="AF139" s="120">
        <f t="shared" si="590"/>
        <v>10387</v>
      </c>
      <c r="AG139" s="120">
        <f t="shared" si="565"/>
        <v>7498026</v>
      </c>
      <c r="AH139" s="120">
        <f t="shared" si="591"/>
        <v>5139</v>
      </c>
      <c r="AI139" s="120">
        <f t="shared" si="592"/>
        <v>12283</v>
      </c>
      <c r="AJ139" s="120">
        <f t="shared" si="618"/>
        <v>7371</v>
      </c>
      <c r="AK139" s="120">
        <f t="shared" si="618"/>
        <v>230</v>
      </c>
      <c r="AL139" s="120">
        <f t="shared" si="618"/>
        <v>998</v>
      </c>
      <c r="AM139" s="120">
        <f t="shared" si="618"/>
        <v>5981</v>
      </c>
      <c r="AN139" s="120">
        <f t="shared" si="618"/>
        <v>257</v>
      </c>
      <c r="AO139" s="120">
        <f t="shared" si="618"/>
        <v>5886</v>
      </c>
      <c r="AP139" s="120">
        <f t="shared" si="618"/>
        <v>0</v>
      </c>
      <c r="AQ139" s="120">
        <f t="shared" si="618"/>
        <v>60370</v>
      </c>
      <c r="AR139" s="120">
        <f t="shared" si="618"/>
        <v>6330</v>
      </c>
      <c r="AS139" s="120">
        <f t="shared" si="618"/>
        <v>24214</v>
      </c>
      <c r="AT139" s="120">
        <f t="shared" si="619"/>
        <v>90914</v>
      </c>
      <c r="AU139" s="120">
        <f t="shared" si="619"/>
        <v>29928</v>
      </c>
      <c r="AV139" s="120">
        <f t="shared" si="619"/>
        <v>22989</v>
      </c>
      <c r="AW139" s="120">
        <f t="shared" si="619"/>
        <v>22607</v>
      </c>
      <c r="AX139" s="120">
        <f t="shared" si="619"/>
        <v>17636</v>
      </c>
      <c r="AY139" s="120">
        <f t="shared" si="619"/>
        <v>84763</v>
      </c>
      <c r="AZ139" s="120">
        <f t="shared" si="619"/>
        <v>62719</v>
      </c>
      <c r="BA139" s="120">
        <f t="shared" si="619"/>
        <v>29340</v>
      </c>
      <c r="BB139" s="120">
        <f t="shared" si="619"/>
        <v>20094</v>
      </c>
      <c r="BC139" s="120">
        <f t="shared" si="619"/>
        <v>2095</v>
      </c>
      <c r="BD139" s="120">
        <f t="shared" si="619"/>
        <v>1535</v>
      </c>
      <c r="BE139" s="117">
        <f t="shared" si="619"/>
        <v>0</v>
      </c>
      <c r="BF139" s="117">
        <f t="shared" si="619"/>
        <v>0</v>
      </c>
      <c r="BG139" s="117" t="str">
        <f t="shared" si="593"/>
        <v>-</v>
      </c>
      <c r="BH139" s="117" t="str">
        <f t="shared" si="594"/>
        <v>-</v>
      </c>
      <c r="BI139" s="117">
        <f t="shared" si="568"/>
        <v>6671</v>
      </c>
      <c r="BJ139" s="117">
        <f t="shared" si="568"/>
        <v>431549</v>
      </c>
      <c r="BK139" s="117">
        <f t="shared" si="595"/>
        <v>65</v>
      </c>
      <c r="BL139" s="117">
        <f t="shared" si="596"/>
        <v>136</v>
      </c>
      <c r="BM139" s="117">
        <f t="shared" si="620"/>
        <v>25</v>
      </c>
      <c r="BN139" s="117">
        <f t="shared" si="620"/>
        <v>463</v>
      </c>
      <c r="BO139" s="117">
        <f t="shared" si="620"/>
        <v>1280</v>
      </c>
      <c r="BP139" s="117">
        <f t="shared" si="620"/>
        <v>43</v>
      </c>
      <c r="BQ139" s="117">
        <f t="shared" si="620"/>
        <v>1280</v>
      </c>
      <c r="BR139" s="117">
        <f t="shared" si="620"/>
        <v>3223593</v>
      </c>
      <c r="BS139" s="117">
        <f t="shared" si="597"/>
        <v>6962</v>
      </c>
      <c r="BT139" s="117">
        <f t="shared" si="598"/>
        <v>15162</v>
      </c>
      <c r="BU139" s="117">
        <f t="shared" si="570"/>
        <v>10852182</v>
      </c>
      <c r="BV139" s="117">
        <f t="shared" si="599"/>
        <v>8478</v>
      </c>
      <c r="BW139" s="117">
        <f t="shared" si="600"/>
        <v>17457</v>
      </c>
      <c r="BX139" s="117">
        <f t="shared" si="571"/>
        <v>393487</v>
      </c>
      <c r="BY139" s="117">
        <f t="shared" si="601"/>
        <v>9151</v>
      </c>
      <c r="BZ139" s="117">
        <f t="shared" si="602"/>
        <v>15929</v>
      </c>
      <c r="CA139" s="117">
        <f t="shared" si="572"/>
        <v>12612894</v>
      </c>
      <c r="CB139" s="117">
        <f t="shared" si="603"/>
        <v>9854</v>
      </c>
      <c r="CC139" s="121">
        <f t="shared" si="604"/>
        <v>18149</v>
      </c>
      <c r="CD139" s="121">
        <f t="shared" si="573"/>
        <v>0</v>
      </c>
      <c r="CE139" s="121">
        <f t="shared" si="573"/>
        <v>0</v>
      </c>
      <c r="CF139" s="117" t="str">
        <f t="shared" si="605"/>
        <v>-</v>
      </c>
      <c r="CG139" s="117" t="str">
        <f t="shared" si="606"/>
        <v>-</v>
      </c>
      <c r="CH139" s="121">
        <f t="shared" si="574"/>
        <v>0</v>
      </c>
      <c r="CI139" s="120">
        <f t="shared" si="607"/>
        <v>0</v>
      </c>
      <c r="CJ139" s="121">
        <f t="shared" ref="CJ139" si="664">MONTH(1&amp;C139)</f>
        <v>2</v>
      </c>
      <c r="CK139" s="157">
        <f t="shared" ref="CK139" si="665">LEFT($B139,4)+IF(CJ139&lt;4,1,0)</f>
        <v>2019</v>
      </c>
      <c r="CL139" s="158">
        <f t="shared" ref="CL139" si="666">DATE(LEFT($B139,4)+IF(CJ139&lt;4,1,0),CJ139,1)</f>
        <v>43497</v>
      </c>
      <c r="CM139" s="159">
        <f t="shared" ref="CM139" si="667">DAY(DATE(LEFT($B139,4)+IF(CJ139&lt;4,1,0),$CJ139+1,1)-1)</f>
        <v>28</v>
      </c>
      <c r="CN139" s="121">
        <f t="shared" si="622"/>
        <v>0</v>
      </c>
      <c r="CO139" s="121">
        <f t="shared" si="622"/>
        <v>0</v>
      </c>
      <c r="CP139" s="121">
        <f t="shared" si="622"/>
        <v>10093435</v>
      </c>
      <c r="CQ139" s="121">
        <f t="shared" si="622"/>
        <v>19803575</v>
      </c>
      <c r="CR139" s="121">
        <f t="shared" si="622"/>
        <v>7577841</v>
      </c>
      <c r="CS139" s="121">
        <f t="shared" si="622"/>
        <v>10825414</v>
      </c>
      <c r="CT139" s="121">
        <f t="shared" si="622"/>
        <v>154574227</v>
      </c>
      <c r="CU139" s="121">
        <f t="shared" si="622"/>
        <v>184119962</v>
      </c>
      <c r="CV139" s="121">
        <f t="shared" si="622"/>
        <v>17920897</v>
      </c>
      <c r="CW139" s="121">
        <f t="shared" si="622"/>
        <v>0</v>
      </c>
      <c r="CX139" s="121">
        <f t="shared" si="622"/>
        <v>907256</v>
      </c>
      <c r="CY139" s="121">
        <f t="shared" si="622"/>
        <v>7020006</v>
      </c>
      <c r="CZ139" s="121">
        <f t="shared" si="622"/>
        <v>22344960</v>
      </c>
      <c r="DA139" s="121">
        <f t="shared" si="622"/>
        <v>684947</v>
      </c>
      <c r="DB139" s="121">
        <f t="shared" si="622"/>
        <v>23230720</v>
      </c>
      <c r="DC139" s="121">
        <f t="shared" si="622"/>
        <v>0</v>
      </c>
      <c r="DD139" s="160"/>
      <c r="DE139" s="124"/>
      <c r="DF139" s="124"/>
      <c r="DG139" s="124"/>
      <c r="DH139" s="124"/>
      <c r="DI139" s="124"/>
    </row>
    <row r="140" spans="1:113" x14ac:dyDescent="0.2">
      <c r="A140" s="118" t="str">
        <f t="shared" ref="A140" si="668">B140&amp;C140&amp;D140</f>
        <v>2018-19MARCHY56</v>
      </c>
      <c r="B140" s="94" t="str">
        <f t="shared" si="633"/>
        <v>2018-19</v>
      </c>
      <c r="C140" s="35" t="s">
        <v>788</v>
      </c>
      <c r="D140" s="119" t="str">
        <f t="shared" si="611"/>
        <v>Y56</v>
      </c>
      <c r="E140" s="119" t="str">
        <f t="shared" si="611"/>
        <v>London</v>
      </c>
      <c r="F140" s="119" t="str">
        <f t="shared" ref="F140" si="669">D140</f>
        <v>Y56</v>
      </c>
      <c r="H140" s="120">
        <f t="shared" si="560"/>
        <v>165881</v>
      </c>
      <c r="I140" s="120">
        <f t="shared" si="560"/>
        <v>133585</v>
      </c>
      <c r="J140" s="120">
        <f t="shared" si="560"/>
        <v>983404</v>
      </c>
      <c r="K140" s="117">
        <f t="shared" si="579"/>
        <v>7</v>
      </c>
      <c r="L140" s="120">
        <f t="shared" si="580"/>
        <v>0</v>
      </c>
      <c r="M140" s="120">
        <f t="shared" si="581"/>
        <v>55</v>
      </c>
      <c r="N140" s="120">
        <f t="shared" si="582"/>
        <v>125</v>
      </c>
      <c r="O140" s="120">
        <f t="shared" si="617"/>
        <v>107706</v>
      </c>
      <c r="P140" s="120">
        <f t="shared" si="617"/>
        <v>12566</v>
      </c>
      <c r="Q140" s="120">
        <f t="shared" si="617"/>
        <v>9526</v>
      </c>
      <c r="R140" s="120">
        <f t="shared" si="617"/>
        <v>58412</v>
      </c>
      <c r="S140" s="120">
        <f t="shared" si="617"/>
        <v>22335</v>
      </c>
      <c r="T140" s="120">
        <f t="shared" si="617"/>
        <v>1606</v>
      </c>
      <c r="U140" s="120">
        <f t="shared" si="617"/>
        <v>4754467</v>
      </c>
      <c r="V140" s="120">
        <f t="shared" si="583"/>
        <v>378</v>
      </c>
      <c r="W140" s="120">
        <f t="shared" si="584"/>
        <v>624</v>
      </c>
      <c r="X140" s="120">
        <f t="shared" si="562"/>
        <v>6307886</v>
      </c>
      <c r="Y140" s="120">
        <f t="shared" si="585"/>
        <v>662</v>
      </c>
      <c r="Z140" s="120">
        <f t="shared" si="586"/>
        <v>1140</v>
      </c>
      <c r="AA140" s="120">
        <f t="shared" si="563"/>
        <v>63981785</v>
      </c>
      <c r="AB140" s="120">
        <f t="shared" si="587"/>
        <v>1095</v>
      </c>
      <c r="AC140" s="120">
        <f t="shared" si="588"/>
        <v>2233</v>
      </c>
      <c r="AD140" s="120">
        <f t="shared" si="564"/>
        <v>67214791</v>
      </c>
      <c r="AE140" s="120">
        <f t="shared" si="589"/>
        <v>3009</v>
      </c>
      <c r="AF140" s="120">
        <f t="shared" si="590"/>
        <v>7076</v>
      </c>
      <c r="AG140" s="120">
        <f t="shared" si="565"/>
        <v>7123514</v>
      </c>
      <c r="AH140" s="120">
        <f t="shared" si="591"/>
        <v>4436</v>
      </c>
      <c r="AI140" s="120">
        <f t="shared" si="592"/>
        <v>10422</v>
      </c>
      <c r="AJ140" s="120">
        <f t="shared" si="618"/>
        <v>7538</v>
      </c>
      <c r="AK140" s="120">
        <f t="shared" si="618"/>
        <v>216</v>
      </c>
      <c r="AL140" s="120">
        <f t="shared" si="618"/>
        <v>966</v>
      </c>
      <c r="AM140" s="120">
        <f t="shared" si="618"/>
        <v>5074</v>
      </c>
      <c r="AN140" s="120">
        <f t="shared" si="618"/>
        <v>247</v>
      </c>
      <c r="AO140" s="120">
        <f t="shared" si="618"/>
        <v>6109</v>
      </c>
      <c r="AP140" s="120">
        <f t="shared" si="618"/>
        <v>0</v>
      </c>
      <c r="AQ140" s="120">
        <f t="shared" si="618"/>
        <v>66012</v>
      </c>
      <c r="AR140" s="120">
        <f t="shared" si="618"/>
        <v>7096</v>
      </c>
      <c r="AS140" s="120">
        <f t="shared" si="618"/>
        <v>27060</v>
      </c>
      <c r="AT140" s="120">
        <f t="shared" si="619"/>
        <v>100168</v>
      </c>
      <c r="AU140" s="120">
        <f t="shared" si="619"/>
        <v>32645</v>
      </c>
      <c r="AV140" s="120">
        <f t="shared" si="619"/>
        <v>25123</v>
      </c>
      <c r="AW140" s="120">
        <f t="shared" si="619"/>
        <v>24529</v>
      </c>
      <c r="AX140" s="120">
        <f t="shared" si="619"/>
        <v>19204</v>
      </c>
      <c r="AY140" s="120">
        <f t="shared" si="619"/>
        <v>87301</v>
      </c>
      <c r="AZ140" s="120">
        <f t="shared" si="619"/>
        <v>65853</v>
      </c>
      <c r="BA140" s="120">
        <f t="shared" si="619"/>
        <v>35835</v>
      </c>
      <c r="BB140" s="120">
        <f t="shared" si="619"/>
        <v>24953</v>
      </c>
      <c r="BC140" s="120">
        <f t="shared" si="619"/>
        <v>2213</v>
      </c>
      <c r="BD140" s="120">
        <f t="shared" si="619"/>
        <v>1687</v>
      </c>
      <c r="BE140" s="117">
        <f t="shared" si="619"/>
        <v>0</v>
      </c>
      <c r="BF140" s="117">
        <f t="shared" si="619"/>
        <v>0</v>
      </c>
      <c r="BG140" s="117" t="str">
        <f t="shared" si="593"/>
        <v>-</v>
      </c>
      <c r="BH140" s="117" t="str">
        <f t="shared" si="594"/>
        <v>-</v>
      </c>
      <c r="BI140" s="117">
        <f t="shared" si="568"/>
        <v>7409</v>
      </c>
      <c r="BJ140" s="117">
        <f t="shared" si="568"/>
        <v>434005</v>
      </c>
      <c r="BK140" s="117">
        <f t="shared" si="595"/>
        <v>59</v>
      </c>
      <c r="BL140" s="117">
        <f t="shared" si="596"/>
        <v>122</v>
      </c>
      <c r="BM140" s="117">
        <f t="shared" si="620"/>
        <v>25</v>
      </c>
      <c r="BN140" s="117">
        <f t="shared" si="620"/>
        <v>511</v>
      </c>
      <c r="BO140" s="117">
        <f t="shared" si="620"/>
        <v>1329</v>
      </c>
      <c r="BP140" s="117">
        <f t="shared" si="620"/>
        <v>39</v>
      </c>
      <c r="BQ140" s="117">
        <f t="shared" si="620"/>
        <v>1221</v>
      </c>
      <c r="BR140" s="117">
        <f t="shared" si="620"/>
        <v>2582478</v>
      </c>
      <c r="BS140" s="117">
        <f t="shared" si="597"/>
        <v>5054</v>
      </c>
      <c r="BT140" s="117">
        <f t="shared" si="598"/>
        <v>10122</v>
      </c>
      <c r="BU140" s="117">
        <f t="shared" si="570"/>
        <v>8548534</v>
      </c>
      <c r="BV140" s="117">
        <f t="shared" si="599"/>
        <v>6432</v>
      </c>
      <c r="BW140" s="117">
        <f t="shared" si="600"/>
        <v>11698</v>
      </c>
      <c r="BX140" s="117">
        <f t="shared" si="571"/>
        <v>251132</v>
      </c>
      <c r="BY140" s="117">
        <f t="shared" si="601"/>
        <v>6439</v>
      </c>
      <c r="BZ140" s="117">
        <f t="shared" si="602"/>
        <v>10641</v>
      </c>
      <c r="CA140" s="117">
        <f t="shared" si="572"/>
        <v>10299099</v>
      </c>
      <c r="CB140" s="117">
        <f t="shared" si="603"/>
        <v>8435</v>
      </c>
      <c r="CC140" s="121">
        <f t="shared" si="604"/>
        <v>15512</v>
      </c>
      <c r="CD140" s="121">
        <f t="shared" si="573"/>
        <v>0</v>
      </c>
      <c r="CE140" s="121">
        <f t="shared" si="573"/>
        <v>0</v>
      </c>
      <c r="CF140" s="117" t="str">
        <f t="shared" si="605"/>
        <v>-</v>
      </c>
      <c r="CG140" s="117" t="str">
        <f t="shared" si="606"/>
        <v>-</v>
      </c>
      <c r="CH140" s="121">
        <f t="shared" si="574"/>
        <v>0</v>
      </c>
      <c r="CI140" s="120">
        <f t="shared" si="607"/>
        <v>0</v>
      </c>
      <c r="CJ140" s="121">
        <f t="shared" ref="CJ140" si="670">MONTH(1&amp;C140)</f>
        <v>3</v>
      </c>
      <c r="CK140" s="157">
        <f t="shared" ref="CK140" si="671">LEFT($B140,4)+IF(CJ140&lt;4,1,0)</f>
        <v>2019</v>
      </c>
      <c r="CL140" s="158">
        <f t="shared" ref="CL140" si="672">DATE(LEFT($B140,4)+IF(CJ140&lt;4,1,0),CJ140,1)</f>
        <v>43525</v>
      </c>
      <c r="CM140" s="159">
        <f t="shared" ref="CM140" si="673">DAY(DATE(LEFT($B140,4)+IF(CJ140&lt;4,1,0),$CJ140+1,1)-1)</f>
        <v>31</v>
      </c>
      <c r="CN140" s="121">
        <f t="shared" si="622"/>
        <v>0</v>
      </c>
      <c r="CO140" s="121">
        <f t="shared" si="622"/>
        <v>0</v>
      </c>
      <c r="CP140" s="121">
        <f t="shared" si="622"/>
        <v>7347175</v>
      </c>
      <c r="CQ140" s="121">
        <f t="shared" si="622"/>
        <v>16698125</v>
      </c>
      <c r="CR140" s="121">
        <f t="shared" si="622"/>
        <v>7841184</v>
      </c>
      <c r="CS140" s="121">
        <f t="shared" si="622"/>
        <v>10859640</v>
      </c>
      <c r="CT140" s="121">
        <f t="shared" si="622"/>
        <v>130433996</v>
      </c>
      <c r="CU140" s="121">
        <f t="shared" si="622"/>
        <v>158042460</v>
      </c>
      <c r="CV140" s="121">
        <f t="shared" si="622"/>
        <v>16737732</v>
      </c>
      <c r="CW140" s="121">
        <f t="shared" si="622"/>
        <v>0</v>
      </c>
      <c r="CX140" s="121">
        <f t="shared" si="622"/>
        <v>903898</v>
      </c>
      <c r="CY140" s="121">
        <f t="shared" si="622"/>
        <v>5172342</v>
      </c>
      <c r="CZ140" s="121">
        <f t="shared" si="622"/>
        <v>15546642</v>
      </c>
      <c r="DA140" s="121">
        <f t="shared" si="622"/>
        <v>414999</v>
      </c>
      <c r="DB140" s="121">
        <f t="shared" si="622"/>
        <v>18940152</v>
      </c>
      <c r="DC140" s="121">
        <f t="shared" si="622"/>
        <v>0</v>
      </c>
      <c r="DD140" s="160"/>
      <c r="DE140" s="124"/>
      <c r="DF140" s="124"/>
      <c r="DG140" s="124"/>
      <c r="DH140" s="124"/>
      <c r="DI140" s="124"/>
    </row>
    <row r="141" spans="1:113" x14ac:dyDescent="0.2">
      <c r="A141" s="118" t="str">
        <f t="shared" ref="A141" si="674">B141&amp;C141&amp;D141</f>
        <v>2019-20APRILY56</v>
      </c>
      <c r="B141" s="94" t="str">
        <f t="shared" si="633"/>
        <v>2019-20</v>
      </c>
      <c r="C141" s="35" t="s">
        <v>790</v>
      </c>
      <c r="D141" s="119" t="str">
        <f t="shared" si="611"/>
        <v>Y56</v>
      </c>
      <c r="E141" s="119" t="str">
        <f t="shared" si="611"/>
        <v>London</v>
      </c>
      <c r="F141" s="119" t="str">
        <f t="shared" ref="F141" si="675">D141</f>
        <v>Y56</v>
      </c>
      <c r="H141" s="120">
        <f t="shared" si="560"/>
        <v>160731</v>
      </c>
      <c r="I141" s="120">
        <f t="shared" si="560"/>
        <v>128647</v>
      </c>
      <c r="J141" s="120">
        <f t="shared" si="560"/>
        <v>564984</v>
      </c>
      <c r="K141" s="117">
        <f t="shared" si="579"/>
        <v>4</v>
      </c>
      <c r="L141" s="120">
        <f t="shared" si="580"/>
        <v>0</v>
      </c>
      <c r="M141" s="120">
        <f t="shared" si="581"/>
        <v>27</v>
      </c>
      <c r="N141" s="120">
        <f t="shared" si="582"/>
        <v>101</v>
      </c>
      <c r="O141" s="120">
        <f t="shared" si="617"/>
        <v>103960</v>
      </c>
      <c r="P141" s="120">
        <f t="shared" si="617"/>
        <v>11459</v>
      </c>
      <c r="Q141" s="120">
        <f t="shared" si="617"/>
        <v>8391</v>
      </c>
      <c r="R141" s="120">
        <f t="shared" si="617"/>
        <v>57103</v>
      </c>
      <c r="S141" s="120">
        <f t="shared" si="617"/>
        <v>21941</v>
      </c>
      <c r="T141" s="120">
        <f t="shared" si="617"/>
        <v>1697</v>
      </c>
      <c r="U141" s="120">
        <f t="shared" si="617"/>
        <v>4167786</v>
      </c>
      <c r="V141" s="120">
        <f t="shared" si="583"/>
        <v>364</v>
      </c>
      <c r="W141" s="120">
        <f t="shared" si="584"/>
        <v>611</v>
      </c>
      <c r="X141" s="120">
        <f t="shared" si="562"/>
        <v>5138868</v>
      </c>
      <c r="Y141" s="120">
        <f t="shared" si="585"/>
        <v>612</v>
      </c>
      <c r="Z141" s="120">
        <f t="shared" si="586"/>
        <v>1038</v>
      </c>
      <c r="AA141" s="120">
        <f t="shared" si="563"/>
        <v>56323939</v>
      </c>
      <c r="AB141" s="120">
        <f t="shared" si="587"/>
        <v>986</v>
      </c>
      <c r="AC141" s="120">
        <f t="shared" si="588"/>
        <v>1975</v>
      </c>
      <c r="AD141" s="120">
        <f t="shared" si="564"/>
        <v>60082805</v>
      </c>
      <c r="AE141" s="120">
        <f t="shared" si="589"/>
        <v>2738</v>
      </c>
      <c r="AF141" s="120">
        <f t="shared" si="590"/>
        <v>6502</v>
      </c>
      <c r="AG141" s="120">
        <f t="shared" si="565"/>
        <v>8475348</v>
      </c>
      <c r="AH141" s="120">
        <f t="shared" si="591"/>
        <v>4994</v>
      </c>
      <c r="AI141" s="120">
        <f t="shared" si="592"/>
        <v>11679</v>
      </c>
      <c r="AJ141" s="120">
        <f t="shared" si="618"/>
        <v>7319</v>
      </c>
      <c r="AK141" s="120">
        <f t="shared" si="618"/>
        <v>194</v>
      </c>
      <c r="AL141" s="120">
        <f t="shared" si="618"/>
        <v>1089</v>
      </c>
      <c r="AM141" s="120">
        <f t="shared" si="618"/>
        <v>2772</v>
      </c>
      <c r="AN141" s="120">
        <f t="shared" si="618"/>
        <v>211</v>
      </c>
      <c r="AO141" s="120">
        <f t="shared" si="618"/>
        <v>5825</v>
      </c>
      <c r="AP141" s="120">
        <f t="shared" si="618"/>
        <v>0</v>
      </c>
      <c r="AQ141" s="120">
        <f t="shared" si="618"/>
        <v>61559</v>
      </c>
      <c r="AR141" s="120">
        <f t="shared" si="618"/>
        <v>6949</v>
      </c>
      <c r="AS141" s="120">
        <f t="shared" si="618"/>
        <v>28133</v>
      </c>
      <c r="AT141" s="120">
        <f t="shared" si="619"/>
        <v>96641</v>
      </c>
      <c r="AU141" s="120">
        <f t="shared" si="619"/>
        <v>29838</v>
      </c>
      <c r="AV141" s="120">
        <f t="shared" si="619"/>
        <v>23071</v>
      </c>
      <c r="AW141" s="120">
        <f t="shared" si="619"/>
        <v>21609</v>
      </c>
      <c r="AX141" s="120">
        <f t="shared" si="619"/>
        <v>17003</v>
      </c>
      <c r="AY141" s="120">
        <f t="shared" si="619"/>
        <v>83149</v>
      </c>
      <c r="AZ141" s="120">
        <f t="shared" si="619"/>
        <v>63785</v>
      </c>
      <c r="BA141" s="120">
        <f t="shared" si="619"/>
        <v>33749</v>
      </c>
      <c r="BB141" s="120">
        <f t="shared" si="619"/>
        <v>24428</v>
      </c>
      <c r="BC141" s="120">
        <f t="shared" si="619"/>
        <v>2243</v>
      </c>
      <c r="BD141" s="120">
        <f t="shared" si="619"/>
        <v>1788</v>
      </c>
      <c r="BE141" s="117">
        <f t="shared" si="619"/>
        <v>0</v>
      </c>
      <c r="BF141" s="117">
        <f t="shared" si="619"/>
        <v>0</v>
      </c>
      <c r="BG141" s="117" t="str">
        <f t="shared" si="593"/>
        <v>-</v>
      </c>
      <c r="BH141" s="117" t="str">
        <f t="shared" si="594"/>
        <v>-</v>
      </c>
      <c r="BI141" s="117">
        <f t="shared" si="568"/>
        <v>6898</v>
      </c>
      <c r="BJ141" s="117">
        <f t="shared" si="568"/>
        <v>402792</v>
      </c>
      <c r="BK141" s="117">
        <f t="shared" si="595"/>
        <v>58</v>
      </c>
      <c r="BL141" s="117">
        <f t="shared" si="596"/>
        <v>118</v>
      </c>
      <c r="BM141" s="117">
        <f t="shared" si="620"/>
        <v>17</v>
      </c>
      <c r="BN141" s="117">
        <f t="shared" si="620"/>
        <v>516</v>
      </c>
      <c r="BO141" s="117">
        <f t="shared" si="620"/>
        <v>1330</v>
      </c>
      <c r="BP141" s="117">
        <f t="shared" si="620"/>
        <v>45</v>
      </c>
      <c r="BQ141" s="117">
        <f t="shared" si="620"/>
        <v>1227</v>
      </c>
      <c r="BR141" s="117">
        <f t="shared" si="620"/>
        <v>2611131</v>
      </c>
      <c r="BS141" s="117">
        <f t="shared" si="597"/>
        <v>5060</v>
      </c>
      <c r="BT141" s="117">
        <f t="shared" si="598"/>
        <v>10150</v>
      </c>
      <c r="BU141" s="117">
        <f t="shared" si="570"/>
        <v>8238741</v>
      </c>
      <c r="BV141" s="117">
        <f t="shared" si="599"/>
        <v>6195</v>
      </c>
      <c r="BW141" s="117">
        <f t="shared" si="600"/>
        <v>11599</v>
      </c>
      <c r="BX141" s="117">
        <f t="shared" si="571"/>
        <v>355442</v>
      </c>
      <c r="BY141" s="117">
        <f t="shared" si="601"/>
        <v>7899</v>
      </c>
      <c r="BZ141" s="117">
        <f t="shared" si="602"/>
        <v>12519</v>
      </c>
      <c r="CA141" s="117">
        <f t="shared" si="572"/>
        <v>10098623</v>
      </c>
      <c r="CB141" s="117">
        <f t="shared" si="603"/>
        <v>8230</v>
      </c>
      <c r="CC141" s="121">
        <f t="shared" si="604"/>
        <v>15120</v>
      </c>
      <c r="CD141" s="121">
        <f t="shared" si="573"/>
        <v>0</v>
      </c>
      <c r="CE141" s="121">
        <f t="shared" si="573"/>
        <v>0</v>
      </c>
      <c r="CF141" s="117" t="str">
        <f t="shared" si="605"/>
        <v>-</v>
      </c>
      <c r="CG141" s="117" t="str">
        <f t="shared" si="606"/>
        <v>-</v>
      </c>
      <c r="CH141" s="121">
        <f t="shared" si="574"/>
        <v>0</v>
      </c>
      <c r="CI141" s="120">
        <f t="shared" si="607"/>
        <v>1</v>
      </c>
      <c r="CJ141" s="121">
        <f t="shared" ref="CJ141" si="676">MONTH(1&amp;C141)</f>
        <v>4</v>
      </c>
      <c r="CK141" s="157">
        <f t="shared" ref="CK141" si="677">LEFT($B141,4)+IF(CJ141&lt;4,1,0)</f>
        <v>2019</v>
      </c>
      <c r="CL141" s="158">
        <f t="shared" ref="CL141" si="678">DATE(LEFT($B141,4)+IF(CJ141&lt;4,1,0),CJ141,1)</f>
        <v>43556</v>
      </c>
      <c r="CM141" s="159">
        <f t="shared" ref="CM141" si="679">DAY(DATE(LEFT($B141,4)+IF(CJ141&lt;4,1,0),$CJ141+1,1)-1)</f>
        <v>30</v>
      </c>
      <c r="CN141" s="121">
        <f t="shared" si="622"/>
        <v>0</v>
      </c>
      <c r="CO141" s="121">
        <f t="shared" si="622"/>
        <v>128647</v>
      </c>
      <c r="CP141" s="121">
        <f t="shared" si="622"/>
        <v>3473469</v>
      </c>
      <c r="CQ141" s="121">
        <f t="shared" si="622"/>
        <v>12993347</v>
      </c>
      <c r="CR141" s="121">
        <f t="shared" si="622"/>
        <v>7001449</v>
      </c>
      <c r="CS141" s="121">
        <f t="shared" si="622"/>
        <v>8709858</v>
      </c>
      <c r="CT141" s="121">
        <f t="shared" si="622"/>
        <v>112778425</v>
      </c>
      <c r="CU141" s="121">
        <f t="shared" si="622"/>
        <v>142660382</v>
      </c>
      <c r="CV141" s="121">
        <f t="shared" si="622"/>
        <v>19819263</v>
      </c>
      <c r="CW141" s="121">
        <f t="shared" si="622"/>
        <v>0</v>
      </c>
      <c r="CX141" s="121">
        <f t="shared" si="622"/>
        <v>813964</v>
      </c>
      <c r="CY141" s="121">
        <f t="shared" si="622"/>
        <v>5237400</v>
      </c>
      <c r="CZ141" s="121">
        <f t="shared" si="622"/>
        <v>15426670</v>
      </c>
      <c r="DA141" s="121">
        <f t="shared" si="622"/>
        <v>563355</v>
      </c>
      <c r="DB141" s="121">
        <f t="shared" si="622"/>
        <v>18552240</v>
      </c>
      <c r="DC141" s="121">
        <f t="shared" si="622"/>
        <v>0</v>
      </c>
      <c r="DD141" s="160"/>
      <c r="DE141" s="124"/>
      <c r="DF141" s="124"/>
      <c r="DG141" s="124"/>
      <c r="DH141" s="124"/>
      <c r="DI141" s="124"/>
    </row>
    <row r="142" spans="1:113" x14ac:dyDescent="0.2">
      <c r="A142" s="118" t="str">
        <f t="shared" ref="A142" si="680">B142&amp;C142&amp;D142</f>
        <v>2019-20MAYY56</v>
      </c>
      <c r="B142" s="94" t="str">
        <f t="shared" si="633"/>
        <v>2019-20</v>
      </c>
      <c r="C142" s="35" t="s">
        <v>831</v>
      </c>
      <c r="D142" s="119" t="str">
        <f t="shared" si="611"/>
        <v>Y56</v>
      </c>
      <c r="E142" s="119" t="str">
        <f t="shared" si="611"/>
        <v>London</v>
      </c>
      <c r="F142" s="119" t="str">
        <f t="shared" ref="F142" si="681">D142</f>
        <v>Y56</v>
      </c>
      <c r="H142" s="120">
        <f t="shared" si="560"/>
        <v>165028</v>
      </c>
      <c r="I142" s="120">
        <f t="shared" si="560"/>
        <v>134864</v>
      </c>
      <c r="J142" s="120">
        <f t="shared" si="560"/>
        <v>715458</v>
      </c>
      <c r="K142" s="117">
        <f t="shared" si="579"/>
        <v>5</v>
      </c>
      <c r="L142" s="120">
        <f t="shared" si="580"/>
        <v>0</v>
      </c>
      <c r="M142" s="120">
        <f t="shared" si="581"/>
        <v>38</v>
      </c>
      <c r="N142" s="120">
        <f t="shared" si="582"/>
        <v>111</v>
      </c>
      <c r="O142" s="120">
        <f t="shared" si="617"/>
        <v>106246</v>
      </c>
      <c r="P142" s="120">
        <f t="shared" si="617"/>
        <v>12021</v>
      </c>
      <c r="Q142" s="120">
        <f t="shared" si="617"/>
        <v>8880</v>
      </c>
      <c r="R142" s="120">
        <f t="shared" si="617"/>
        <v>58040</v>
      </c>
      <c r="S142" s="120">
        <f t="shared" si="617"/>
        <v>21927</v>
      </c>
      <c r="T142" s="120">
        <f t="shared" si="617"/>
        <v>2037</v>
      </c>
      <c r="U142" s="120">
        <f t="shared" si="617"/>
        <v>4423904</v>
      </c>
      <c r="V142" s="120">
        <f t="shared" si="583"/>
        <v>368</v>
      </c>
      <c r="W142" s="120">
        <f t="shared" si="584"/>
        <v>610</v>
      </c>
      <c r="X142" s="120">
        <f t="shared" si="562"/>
        <v>5650074</v>
      </c>
      <c r="Y142" s="120">
        <f t="shared" si="585"/>
        <v>636</v>
      </c>
      <c r="Z142" s="120">
        <f t="shared" si="586"/>
        <v>1099</v>
      </c>
      <c r="AA142" s="120">
        <f t="shared" si="563"/>
        <v>61275929</v>
      </c>
      <c r="AB142" s="120">
        <f t="shared" si="587"/>
        <v>1056</v>
      </c>
      <c r="AC142" s="120">
        <f t="shared" si="588"/>
        <v>2142</v>
      </c>
      <c r="AD142" s="120">
        <f t="shared" si="564"/>
        <v>70673807</v>
      </c>
      <c r="AE142" s="120">
        <f t="shared" si="589"/>
        <v>3223</v>
      </c>
      <c r="AF142" s="120">
        <f t="shared" si="590"/>
        <v>7364</v>
      </c>
      <c r="AG142" s="120">
        <f t="shared" si="565"/>
        <v>10528868</v>
      </c>
      <c r="AH142" s="120">
        <f t="shared" si="591"/>
        <v>5169</v>
      </c>
      <c r="AI142" s="120">
        <f t="shared" si="592"/>
        <v>11630</v>
      </c>
      <c r="AJ142" s="120">
        <f t="shared" si="618"/>
        <v>7702</v>
      </c>
      <c r="AK142" s="120">
        <f t="shared" si="618"/>
        <v>230</v>
      </c>
      <c r="AL142" s="120">
        <f t="shared" si="618"/>
        <v>1145</v>
      </c>
      <c r="AM142" s="120">
        <f t="shared" si="618"/>
        <v>2616</v>
      </c>
      <c r="AN142" s="120">
        <f t="shared" si="618"/>
        <v>263</v>
      </c>
      <c r="AO142" s="120">
        <f t="shared" si="618"/>
        <v>6064</v>
      </c>
      <c r="AP142" s="120">
        <f t="shared" si="618"/>
        <v>0</v>
      </c>
      <c r="AQ142" s="120">
        <f t="shared" si="618"/>
        <v>63195</v>
      </c>
      <c r="AR142" s="120">
        <f t="shared" si="618"/>
        <v>7082</v>
      </c>
      <c r="AS142" s="120">
        <f t="shared" si="618"/>
        <v>28267</v>
      </c>
      <c r="AT142" s="120">
        <f t="shared" si="619"/>
        <v>98544</v>
      </c>
      <c r="AU142" s="120">
        <f t="shared" si="619"/>
        <v>31473</v>
      </c>
      <c r="AV142" s="120">
        <f t="shared" si="619"/>
        <v>24043</v>
      </c>
      <c r="AW142" s="120">
        <f t="shared" si="619"/>
        <v>23066</v>
      </c>
      <c r="AX142" s="120">
        <f t="shared" si="619"/>
        <v>17919</v>
      </c>
      <c r="AY142" s="120">
        <f t="shared" si="619"/>
        <v>86367</v>
      </c>
      <c r="AZ142" s="120">
        <f t="shared" si="619"/>
        <v>65167</v>
      </c>
      <c r="BA142" s="120">
        <f t="shared" si="619"/>
        <v>34613</v>
      </c>
      <c r="BB142" s="120">
        <f t="shared" si="619"/>
        <v>24594</v>
      </c>
      <c r="BC142" s="120">
        <f t="shared" si="619"/>
        <v>2781</v>
      </c>
      <c r="BD142" s="120">
        <f t="shared" si="619"/>
        <v>2146</v>
      </c>
      <c r="BE142" s="117">
        <f t="shared" si="619"/>
        <v>0</v>
      </c>
      <c r="BF142" s="117">
        <f t="shared" si="619"/>
        <v>0</v>
      </c>
      <c r="BG142" s="117" t="str">
        <f t="shared" si="593"/>
        <v>-</v>
      </c>
      <c r="BH142" s="117" t="str">
        <f t="shared" si="594"/>
        <v>-</v>
      </c>
      <c r="BI142" s="117">
        <f t="shared" si="568"/>
        <v>6975</v>
      </c>
      <c r="BJ142" s="117">
        <f t="shared" si="568"/>
        <v>410199</v>
      </c>
      <c r="BK142" s="117">
        <f t="shared" si="595"/>
        <v>59</v>
      </c>
      <c r="BL142" s="117">
        <f t="shared" si="596"/>
        <v>118</v>
      </c>
      <c r="BM142" s="117">
        <f t="shared" si="620"/>
        <v>16</v>
      </c>
      <c r="BN142" s="117">
        <f t="shared" si="620"/>
        <v>515</v>
      </c>
      <c r="BO142" s="117">
        <f t="shared" si="620"/>
        <v>1369</v>
      </c>
      <c r="BP142" s="117">
        <f t="shared" si="620"/>
        <v>47</v>
      </c>
      <c r="BQ142" s="117">
        <f t="shared" si="620"/>
        <v>1331</v>
      </c>
      <c r="BR142" s="117">
        <f t="shared" si="620"/>
        <v>2862205</v>
      </c>
      <c r="BS142" s="117">
        <f t="shared" si="597"/>
        <v>5558</v>
      </c>
      <c r="BT142" s="117">
        <f t="shared" si="598"/>
        <v>12081</v>
      </c>
      <c r="BU142" s="117">
        <f t="shared" si="570"/>
        <v>9755297</v>
      </c>
      <c r="BV142" s="117">
        <f t="shared" si="599"/>
        <v>7126</v>
      </c>
      <c r="BW142" s="117">
        <f t="shared" si="600"/>
        <v>13492</v>
      </c>
      <c r="BX142" s="117">
        <f t="shared" si="571"/>
        <v>441128</v>
      </c>
      <c r="BY142" s="117">
        <f t="shared" si="601"/>
        <v>9386</v>
      </c>
      <c r="BZ142" s="117">
        <f t="shared" si="602"/>
        <v>15296</v>
      </c>
      <c r="CA142" s="117">
        <f t="shared" si="572"/>
        <v>11856760</v>
      </c>
      <c r="CB142" s="117">
        <f t="shared" si="603"/>
        <v>8908</v>
      </c>
      <c r="CC142" s="121">
        <f t="shared" si="604"/>
        <v>16320</v>
      </c>
      <c r="CD142" s="121">
        <f t="shared" si="573"/>
        <v>0</v>
      </c>
      <c r="CE142" s="121">
        <f t="shared" si="573"/>
        <v>0</v>
      </c>
      <c r="CF142" s="117" t="str">
        <f t="shared" si="605"/>
        <v>-</v>
      </c>
      <c r="CG142" s="117" t="str">
        <f t="shared" si="606"/>
        <v>-</v>
      </c>
      <c r="CH142" s="121">
        <f t="shared" si="574"/>
        <v>0</v>
      </c>
      <c r="CI142" s="120">
        <f t="shared" si="607"/>
        <v>3</v>
      </c>
      <c r="CJ142" s="121">
        <f t="shared" ref="CJ142" si="682">MONTH(1&amp;C142)</f>
        <v>5</v>
      </c>
      <c r="CK142" s="157">
        <f t="shared" ref="CK142" si="683">LEFT($B142,4)+IF(CJ142&lt;4,1,0)</f>
        <v>2019</v>
      </c>
      <c r="CL142" s="158">
        <f t="shared" ref="CL142" si="684">DATE(LEFT($B142,4)+IF(CJ142&lt;4,1,0),CJ142,1)</f>
        <v>43586</v>
      </c>
      <c r="CM142" s="159">
        <f t="shared" ref="CM142" si="685">DAY(DATE(LEFT($B142,4)+IF(CJ142&lt;4,1,0),$CJ142+1,1)-1)</f>
        <v>31</v>
      </c>
      <c r="CN142" s="121">
        <f t="shared" si="622"/>
        <v>0</v>
      </c>
      <c r="CO142" s="121">
        <f t="shared" si="622"/>
        <v>404592</v>
      </c>
      <c r="CP142" s="121">
        <f t="shared" si="622"/>
        <v>5124832</v>
      </c>
      <c r="CQ142" s="121">
        <f t="shared" si="622"/>
        <v>14969904</v>
      </c>
      <c r="CR142" s="121">
        <f t="shared" si="622"/>
        <v>7332810</v>
      </c>
      <c r="CS142" s="121">
        <f t="shared" si="622"/>
        <v>9759120</v>
      </c>
      <c r="CT142" s="121">
        <f t="shared" si="622"/>
        <v>124321680</v>
      </c>
      <c r="CU142" s="121">
        <f t="shared" si="622"/>
        <v>161470428</v>
      </c>
      <c r="CV142" s="121">
        <f t="shared" si="622"/>
        <v>23690310</v>
      </c>
      <c r="CW142" s="121">
        <f t="shared" si="622"/>
        <v>0</v>
      </c>
      <c r="CX142" s="121">
        <f t="shared" si="622"/>
        <v>823050</v>
      </c>
      <c r="CY142" s="121">
        <f t="shared" si="622"/>
        <v>6221715</v>
      </c>
      <c r="CZ142" s="121">
        <f t="shared" si="622"/>
        <v>18470548</v>
      </c>
      <c r="DA142" s="121">
        <f t="shared" si="622"/>
        <v>718912</v>
      </c>
      <c r="DB142" s="121">
        <f t="shared" si="622"/>
        <v>21721920</v>
      </c>
      <c r="DC142" s="121">
        <f t="shared" si="622"/>
        <v>0</v>
      </c>
      <c r="DD142" s="160"/>
      <c r="DE142" s="124"/>
      <c r="DF142" s="124"/>
      <c r="DG142" s="124"/>
      <c r="DH142" s="124"/>
      <c r="DI142" s="124"/>
    </row>
    <row r="143" spans="1:113" x14ac:dyDescent="0.2">
      <c r="A143" s="109"/>
      <c r="H143" s="267"/>
      <c r="I143" s="267"/>
      <c r="J143" s="267"/>
      <c r="K143" s="270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270"/>
      <c r="BF143" s="270"/>
      <c r="BG143" s="270"/>
      <c r="BH143" s="270"/>
      <c r="BI143" s="270"/>
      <c r="BJ143" s="270"/>
      <c r="BK143" s="270"/>
      <c r="BL143" s="270"/>
      <c r="BM143" s="270"/>
      <c r="BN143" s="270"/>
      <c r="BO143" s="270"/>
      <c r="BP143" s="270"/>
      <c r="BQ143" s="270"/>
      <c r="BR143" s="270"/>
      <c r="BS143" s="270"/>
      <c r="BT143" s="270"/>
      <c r="BU143" s="270"/>
      <c r="BV143" s="270"/>
      <c r="BW143" s="270"/>
      <c r="BX143" s="270"/>
      <c r="BY143" s="270"/>
      <c r="BZ143" s="270"/>
      <c r="CA143" s="270"/>
      <c r="CB143" s="270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272"/>
      <c r="CN143" s="273"/>
      <c r="CO143" s="273"/>
      <c r="CP143" s="273"/>
      <c r="CQ143" s="273"/>
      <c r="CR143" s="273"/>
      <c r="CS143" s="273"/>
      <c r="CT143" s="273"/>
      <c r="CU143" s="273"/>
      <c r="CV143" s="273"/>
      <c r="CW143" s="273"/>
      <c r="CX143" s="273"/>
      <c r="CY143" s="273"/>
      <c r="CZ143" s="273"/>
      <c r="DA143" s="273"/>
      <c r="DB143" s="273"/>
      <c r="DC143" s="273"/>
      <c r="DE143" s="124"/>
      <c r="DF143" s="124"/>
      <c r="DG143" s="124"/>
      <c r="DH143" s="124"/>
      <c r="DI143" s="124"/>
    </row>
    <row r="144" spans="1:113" x14ac:dyDescent="0.2">
      <c r="A144" s="136" t="str">
        <f>B144&amp;C144&amp;D144</f>
        <v>2017-18AUGUSTY59</v>
      </c>
      <c r="B144" s="130" t="s">
        <v>654</v>
      </c>
      <c r="C144" s="131" t="s">
        <v>655</v>
      </c>
      <c r="D144" s="220" t="str">
        <f>DG13</f>
        <v>Y59</v>
      </c>
      <c r="E144" s="220" t="str">
        <f>DI13</f>
        <v>South East</v>
      </c>
      <c r="F144" s="137" t="str">
        <f t="shared" si="132"/>
        <v>Y59</v>
      </c>
      <c r="G144" s="131"/>
      <c r="H144" s="132">
        <f t="shared" ref="H144:J165" si="686">SUMIFS(H$191:H$10135,$B$191:$B$10135,$B144,$C$191:$C$10135,$C144,$D$191:$D$10135,$D144)</f>
        <v>0</v>
      </c>
      <c r="I144" s="132">
        <f t="shared" si="686"/>
        <v>0</v>
      </c>
      <c r="J144" s="132">
        <f t="shared" si="686"/>
        <v>0</v>
      </c>
      <c r="K144" s="117" t="str">
        <f>IFERROR(ROUND(J144/I144,$H$1),"-")</f>
        <v>-</v>
      </c>
      <c r="L144" s="120" t="str">
        <f>IFERROR(ROUND(CN144/I144,$H$1),"-")</f>
        <v>-</v>
      </c>
      <c r="M144" s="120" t="str">
        <f>IFERROR(ROUND(CP144/I144,$H$1),"-")</f>
        <v>-</v>
      </c>
      <c r="N144" s="120" t="str">
        <f>IFERROR(ROUND(CQ144/I144,$H$1),"-")</f>
        <v>-</v>
      </c>
      <c r="O144" s="132">
        <f t="shared" ref="O144:U153" si="687">SUMIFS(O$191:O$10135,$B$191:$B$10135,$B144,$C$191:$C$10135,$C144,$D$191:$D$10135,$D144)</f>
        <v>0</v>
      </c>
      <c r="P144" s="132">
        <f t="shared" si="687"/>
        <v>0</v>
      </c>
      <c r="Q144" s="132">
        <f t="shared" si="687"/>
        <v>0</v>
      </c>
      <c r="R144" s="132">
        <f t="shared" si="687"/>
        <v>0</v>
      </c>
      <c r="S144" s="132">
        <f t="shared" si="687"/>
        <v>0</v>
      </c>
      <c r="T144" s="132">
        <f t="shared" si="687"/>
        <v>0</v>
      </c>
      <c r="U144" s="268">
        <f t="shared" si="687"/>
        <v>0</v>
      </c>
      <c r="V144" s="120" t="str">
        <f>IFERROR(ROUND(U144/P144,$H$1),"-")</f>
        <v>-</v>
      </c>
      <c r="W144" s="120" t="str">
        <f>IFERROR(ROUND(CR144/P144,$H$1),"-")</f>
        <v>-</v>
      </c>
      <c r="X144" s="268">
        <f t="shared" ref="X144:X165" si="688">SUMIFS(X$191:X$10135,$B$191:$B$10135,$B144,$C$191:$C$10135,$C144,$D$191:$D$10135,$D144)</f>
        <v>0</v>
      </c>
      <c r="Y144" s="120" t="str">
        <f>IFERROR(ROUND(X144/Q144,$H$1),"-")</f>
        <v>-</v>
      </c>
      <c r="Z144" s="120" t="str">
        <f>IFERROR(ROUND(CS144/Q144,$H$1),"-")</f>
        <v>-</v>
      </c>
      <c r="AA144" s="132">
        <f t="shared" ref="AA144:AA165" si="689">SUMIFS(AA$191:AA$10135,$B$191:$B$10135,$B144,$C$191:$C$10135,$C144,$D$191:$D$10135,$D144)</f>
        <v>0</v>
      </c>
      <c r="AB144" s="120" t="str">
        <f>IFERROR(ROUND(AA144/R144,$H$1),"-")</f>
        <v>-</v>
      </c>
      <c r="AC144" s="120" t="str">
        <f>IFERROR(ROUND(CT144/R144,$H$1),"-")</f>
        <v>-</v>
      </c>
      <c r="AD144" s="132">
        <f t="shared" ref="AD144:AD165" si="690">SUMIFS(AD$191:AD$10135,$B$191:$B$10135,$B144,$C$191:$C$10135,$C144,$D$191:$D$10135,$D144)</f>
        <v>0</v>
      </c>
      <c r="AE144" s="120" t="str">
        <f>IFERROR(ROUND(AD144/S144,$H$1),"-")</f>
        <v>-</v>
      </c>
      <c r="AF144" s="120" t="str">
        <f>IFERROR(ROUND(CU144/S144,$H$1),"-")</f>
        <v>-</v>
      </c>
      <c r="AG144" s="132">
        <f t="shared" ref="AG144:AG165" si="691">SUMIFS(AG$191:AG$10135,$B$191:$B$10135,$B144,$C$191:$C$10135,$C144,$D$191:$D$10135,$D144)</f>
        <v>0</v>
      </c>
      <c r="AH144" s="120" t="str">
        <f>IFERROR(ROUND(AG144/T144,$H$1),"-")</f>
        <v>-</v>
      </c>
      <c r="AI144" s="120" t="str">
        <f>IFERROR(ROUND(CV144/T144,$H$1),"-")</f>
        <v>-</v>
      </c>
      <c r="AJ144" s="132">
        <f t="shared" ref="AJ144:AS153" si="692">SUMIFS(AJ$191:AJ$10135,$B$191:$B$10135,$B144,$C$191:$C$10135,$C144,$D$191:$D$10135,$D144)</f>
        <v>0</v>
      </c>
      <c r="AK144" s="132">
        <f t="shared" si="692"/>
        <v>0</v>
      </c>
      <c r="AL144" s="132">
        <f t="shared" si="692"/>
        <v>0</v>
      </c>
      <c r="AM144" s="132">
        <f t="shared" si="692"/>
        <v>0</v>
      </c>
      <c r="AN144" s="132">
        <f t="shared" si="692"/>
        <v>0</v>
      </c>
      <c r="AO144" s="132">
        <f t="shared" si="692"/>
        <v>0</v>
      </c>
      <c r="AP144" s="132">
        <f t="shared" si="692"/>
        <v>0</v>
      </c>
      <c r="AQ144" s="132">
        <f t="shared" si="692"/>
        <v>0</v>
      </c>
      <c r="AR144" s="132">
        <f t="shared" si="692"/>
        <v>0</v>
      </c>
      <c r="AS144" s="132">
        <f t="shared" si="692"/>
        <v>0</v>
      </c>
      <c r="AT144" s="132">
        <f t="shared" ref="AT144:BF153" si="693">SUMIFS(AT$191:AT$10135,$B$191:$B$10135,$B144,$C$191:$C$10135,$C144,$D$191:$D$10135,$D144)</f>
        <v>0</v>
      </c>
      <c r="AU144" s="133">
        <f t="shared" si="693"/>
        <v>0</v>
      </c>
      <c r="AV144" s="133">
        <f t="shared" si="693"/>
        <v>0</v>
      </c>
      <c r="AW144" s="133">
        <f t="shared" si="693"/>
        <v>0</v>
      </c>
      <c r="AX144" s="133">
        <f t="shared" si="693"/>
        <v>0</v>
      </c>
      <c r="AY144" s="133">
        <f t="shared" si="693"/>
        <v>0</v>
      </c>
      <c r="AZ144" s="133">
        <f t="shared" si="693"/>
        <v>0</v>
      </c>
      <c r="BA144" s="133">
        <f t="shared" si="693"/>
        <v>0</v>
      </c>
      <c r="BB144" s="133">
        <f t="shared" si="693"/>
        <v>0</v>
      </c>
      <c r="BC144" s="133">
        <f t="shared" si="693"/>
        <v>0</v>
      </c>
      <c r="BD144" s="133">
        <f t="shared" si="693"/>
        <v>0</v>
      </c>
      <c r="BE144" s="133">
        <f t="shared" si="693"/>
        <v>0</v>
      </c>
      <c r="BF144" s="133">
        <f t="shared" si="693"/>
        <v>0</v>
      </c>
      <c r="BG144" s="117" t="str">
        <f>IFERROR(ROUND(BF144/BE144,$H$1),"-")</f>
        <v>-</v>
      </c>
      <c r="BH144" s="117" t="str">
        <f>IFERROR(ROUND(CW144/BE144,$H$1),"-")</f>
        <v>-</v>
      </c>
      <c r="BI144" s="133">
        <f t="shared" ref="BI144:BJ165" si="694">SUMIFS(BI$191:BI$10135,$B$191:$B$10135,$B144,$C$191:$C$10135,$C144,$D$191:$D$10135,$D144)</f>
        <v>0</v>
      </c>
      <c r="BJ144" s="133">
        <f t="shared" si="694"/>
        <v>0</v>
      </c>
      <c r="BK144" s="117" t="str">
        <f>IFERROR(ROUND(BJ144/BI144,$H$1),"-")</f>
        <v>-</v>
      </c>
      <c r="BL144" s="117" t="str">
        <f>IFERROR(ROUND(CX144/BI144,$H$1),"-")</f>
        <v>-</v>
      </c>
      <c r="BM144" s="133">
        <f t="shared" ref="BM144:BR153" si="695">SUMIFS(BM$191:BM$10135,$B$191:$B$10135,$B144,$C$191:$C$10135,$C144,$D$191:$D$10135,$D144)</f>
        <v>0</v>
      </c>
      <c r="BN144" s="133">
        <f t="shared" si="695"/>
        <v>0</v>
      </c>
      <c r="BO144" s="133">
        <f t="shared" si="695"/>
        <v>0</v>
      </c>
      <c r="BP144" s="133">
        <f t="shared" si="695"/>
        <v>0</v>
      </c>
      <c r="BQ144" s="133">
        <f t="shared" si="695"/>
        <v>0</v>
      </c>
      <c r="BR144" s="133">
        <f t="shared" si="695"/>
        <v>0</v>
      </c>
      <c r="BS144" s="117" t="str">
        <f>IFERROR(ROUND(BR144/BN144,$H$1),"-")</f>
        <v>-</v>
      </c>
      <c r="BT144" s="117" t="str">
        <f>IFERROR(ROUND(CY144/BN144,$H$1),"-")</f>
        <v>-</v>
      </c>
      <c r="BU144" s="133">
        <f t="shared" ref="BU144:BU165" si="696">SUMIFS(BU$191:BU$10135,$B$191:$B$10135,$B144,$C$191:$C$10135,$C144,$D$191:$D$10135,$D144)</f>
        <v>0</v>
      </c>
      <c r="BV144" s="117" t="str">
        <f>IFERROR(ROUND(BU144/BO144,$H$1),"-")</f>
        <v>-</v>
      </c>
      <c r="BW144" s="117" t="str">
        <f>IFERROR(ROUND(CZ144/BO144,$H$1),"-")</f>
        <v>-</v>
      </c>
      <c r="BX144" s="133">
        <f t="shared" ref="BX144:BX165" si="697">SUMIFS(BX$191:BX$10135,$B$191:$B$10135,$B144,$C$191:$C$10135,$C144,$D$191:$D$10135,$D144)</f>
        <v>0</v>
      </c>
      <c r="BY144" s="117" t="str">
        <f>IFERROR(ROUND(BX144/BP144,$H$1),"-")</f>
        <v>-</v>
      </c>
      <c r="BZ144" s="117" t="str">
        <f>IFERROR(ROUND(DA144/BP144,$H$1),"-")</f>
        <v>-</v>
      </c>
      <c r="CA144" s="133">
        <f t="shared" ref="CA144:CA165" si="698">SUMIFS(CA$191:CA$10135,$B$191:$B$10135,$B144,$C$191:$C$10135,$C144,$D$191:$D$10135,$D144)</f>
        <v>0</v>
      </c>
      <c r="CB144" s="117" t="str">
        <f>IFERROR(ROUND(CA144/BQ144,$H$1),"-")</f>
        <v>-</v>
      </c>
      <c r="CC144" s="121" t="str">
        <f>IFERROR(ROUND(DB144/BQ144,$H$1),"-")</f>
        <v>-</v>
      </c>
      <c r="CD144" s="133">
        <f t="shared" ref="CD144:CE165" si="699">SUMIFS(CD$191:CD$10135,$B$191:$B$10135,$B144,$C$191:$C$10135,$C144,$D$191:$D$10135,$D144)</f>
        <v>0</v>
      </c>
      <c r="CE144" s="133">
        <f t="shared" si="699"/>
        <v>0</v>
      </c>
      <c r="CF144" s="117" t="str">
        <f>IFERROR(ROUND(CE144/CD144,$H$1),"-")</f>
        <v>-</v>
      </c>
      <c r="CG144" s="117" t="str">
        <f>IFERROR(ROUND(DC144/CD144,$H$1),"-")</f>
        <v>-</v>
      </c>
      <c r="CH144" s="133">
        <f t="shared" ref="CH144:CH165" si="700">SUMIFS(CH$191:CH$10135,$B$191:$B$10135,$B144,$C$191:$C$10135,$C144,$D$191:$D$10135,$D144)</f>
        <v>0</v>
      </c>
      <c r="CI144" s="120" t="str">
        <f>IFERROR(ROUND(CO144/I144,$H$1),"-")</f>
        <v>-</v>
      </c>
      <c r="CJ144" s="134">
        <f t="shared" ref="CJ144:CJ152" si="701">MONTH(1&amp;C144)</f>
        <v>8</v>
      </c>
      <c r="CK144" s="157">
        <f>LEFT($B144,4)+IF(CJ144&lt;4,1,0)</f>
        <v>2017</v>
      </c>
      <c r="CL144" s="158">
        <f>DATE($CK144,$CJ144,1)</f>
        <v>42948</v>
      </c>
      <c r="CM144" s="159">
        <f>DAY(DATE($CK144,$CJ144+1,1)-1)</f>
        <v>31</v>
      </c>
      <c r="CN144" s="134">
        <f t="shared" ref="CN144:DC153" si="702">SUMIFS(CN$191:CN$10135,$B$191:$B$10135,$B144,$C$191:$C$10135,$C144,$D$191:$D$10135,$D144)</f>
        <v>0</v>
      </c>
      <c r="CO144" s="134">
        <f t="shared" si="702"/>
        <v>0</v>
      </c>
      <c r="CP144" s="134">
        <f t="shared" si="702"/>
        <v>0</v>
      </c>
      <c r="CQ144" s="134">
        <f t="shared" si="702"/>
        <v>0</v>
      </c>
      <c r="CR144" s="134">
        <f t="shared" si="702"/>
        <v>0</v>
      </c>
      <c r="CS144" s="134">
        <f t="shared" si="702"/>
        <v>0</v>
      </c>
      <c r="CT144" s="134">
        <f t="shared" si="702"/>
        <v>0</v>
      </c>
      <c r="CU144" s="134">
        <f t="shared" si="702"/>
        <v>0</v>
      </c>
      <c r="CV144" s="134">
        <f t="shared" si="702"/>
        <v>0</v>
      </c>
      <c r="CW144" s="134">
        <f t="shared" si="702"/>
        <v>0</v>
      </c>
      <c r="CX144" s="134">
        <f t="shared" si="702"/>
        <v>0</v>
      </c>
      <c r="CY144" s="134">
        <f t="shared" si="702"/>
        <v>0</v>
      </c>
      <c r="CZ144" s="134">
        <f t="shared" si="702"/>
        <v>0</v>
      </c>
      <c r="DA144" s="134">
        <f t="shared" si="702"/>
        <v>0</v>
      </c>
      <c r="DB144" s="134">
        <f t="shared" si="702"/>
        <v>0</v>
      </c>
      <c r="DC144" s="134">
        <f t="shared" si="702"/>
        <v>0</v>
      </c>
      <c r="DD144" s="160"/>
      <c r="DE144" s="124"/>
      <c r="DF144" s="124"/>
      <c r="DG144" s="124"/>
      <c r="DH144" s="124"/>
      <c r="DI144" s="124"/>
    </row>
    <row r="145" spans="1:113" x14ac:dyDescent="0.2">
      <c r="A145" s="118" t="str">
        <f t="shared" ref="A145:A149" si="703">B145&amp;C145&amp;D145</f>
        <v>2017-18SEPTEMBERY59</v>
      </c>
      <c r="B145" s="94" t="str">
        <f t="shared" ref="B145:B156" si="704">IF($C145="April",LEFT($B144,4)+1&amp;"-"&amp;RIGHT($B144,2)+1,$B144)</f>
        <v>2017-18</v>
      </c>
      <c r="C145" s="35" t="s">
        <v>679</v>
      </c>
      <c r="D145" s="119" t="str">
        <f>D144</f>
        <v>Y59</v>
      </c>
      <c r="E145" s="119" t="str">
        <f>E144</f>
        <v>South East</v>
      </c>
      <c r="F145" s="119" t="str">
        <f t="shared" si="132"/>
        <v>Y59</v>
      </c>
      <c r="H145" s="120">
        <f t="shared" si="686"/>
        <v>0</v>
      </c>
      <c r="I145" s="120">
        <f t="shared" si="686"/>
        <v>0</v>
      </c>
      <c r="J145" s="120">
        <f t="shared" si="686"/>
        <v>0</v>
      </c>
      <c r="K145" s="117" t="str">
        <f t="shared" ref="K145:K165" si="705">IFERROR(ROUND(J145/I145,$H$1),"-")</f>
        <v>-</v>
      </c>
      <c r="L145" s="120" t="str">
        <f t="shared" ref="L145:L165" si="706">IFERROR(ROUND(CN145/I145,$H$1),"-")</f>
        <v>-</v>
      </c>
      <c r="M145" s="120" t="str">
        <f t="shared" ref="M145:M165" si="707">IFERROR(ROUND(CP145/I145,$H$1),"-")</f>
        <v>-</v>
      </c>
      <c r="N145" s="120" t="str">
        <f t="shared" ref="N145:N165" si="708">IFERROR(ROUND(CQ145/I145,$H$1),"-")</f>
        <v>-</v>
      </c>
      <c r="O145" s="120">
        <f t="shared" si="687"/>
        <v>0</v>
      </c>
      <c r="P145" s="120">
        <f t="shared" si="687"/>
        <v>0</v>
      </c>
      <c r="Q145" s="120">
        <f t="shared" si="687"/>
        <v>0</v>
      </c>
      <c r="R145" s="120">
        <f t="shared" si="687"/>
        <v>0</v>
      </c>
      <c r="S145" s="120">
        <f t="shared" si="687"/>
        <v>0</v>
      </c>
      <c r="T145" s="120">
        <f t="shared" si="687"/>
        <v>0</v>
      </c>
      <c r="U145" s="120">
        <f t="shared" si="687"/>
        <v>0</v>
      </c>
      <c r="V145" s="120" t="str">
        <f t="shared" ref="V145:V165" si="709">IFERROR(ROUND(U145/P145,$H$1),"-")</f>
        <v>-</v>
      </c>
      <c r="W145" s="120" t="str">
        <f t="shared" ref="W145:W165" si="710">IFERROR(ROUND(CR145/P145,$H$1),"-")</f>
        <v>-</v>
      </c>
      <c r="X145" s="120">
        <f t="shared" si="688"/>
        <v>0</v>
      </c>
      <c r="Y145" s="120" t="str">
        <f t="shared" ref="Y145:Y165" si="711">IFERROR(ROUND(X145/Q145,$H$1),"-")</f>
        <v>-</v>
      </c>
      <c r="Z145" s="120" t="str">
        <f t="shared" ref="Z145:Z165" si="712">IFERROR(ROUND(CS145/Q145,$H$1),"-")</f>
        <v>-</v>
      </c>
      <c r="AA145" s="120">
        <f t="shared" si="689"/>
        <v>0</v>
      </c>
      <c r="AB145" s="120" t="str">
        <f t="shared" ref="AB145:AB165" si="713">IFERROR(ROUND(AA145/R145,$H$1),"-")</f>
        <v>-</v>
      </c>
      <c r="AC145" s="120" t="str">
        <f t="shared" ref="AC145:AC165" si="714">IFERROR(ROUND(CT145/R145,$H$1),"-")</f>
        <v>-</v>
      </c>
      <c r="AD145" s="120">
        <f t="shared" si="690"/>
        <v>0</v>
      </c>
      <c r="AE145" s="120" t="str">
        <f t="shared" ref="AE145:AE165" si="715">IFERROR(ROUND(AD145/S145,$H$1),"-")</f>
        <v>-</v>
      </c>
      <c r="AF145" s="120" t="str">
        <f t="shared" ref="AF145:AF165" si="716">IFERROR(ROUND(CU145/S145,$H$1),"-")</f>
        <v>-</v>
      </c>
      <c r="AG145" s="120">
        <f t="shared" si="691"/>
        <v>0</v>
      </c>
      <c r="AH145" s="120" t="str">
        <f t="shared" ref="AH145:AH165" si="717">IFERROR(ROUND(AG145/T145,$H$1),"-")</f>
        <v>-</v>
      </c>
      <c r="AI145" s="120" t="str">
        <f t="shared" ref="AI145:AI165" si="718">IFERROR(ROUND(CV145/T145,$H$1),"-")</f>
        <v>-</v>
      </c>
      <c r="AJ145" s="120">
        <f t="shared" si="692"/>
        <v>0</v>
      </c>
      <c r="AK145" s="120">
        <f t="shared" si="692"/>
        <v>0</v>
      </c>
      <c r="AL145" s="120">
        <f t="shared" si="692"/>
        <v>0</v>
      </c>
      <c r="AM145" s="120">
        <f t="shared" si="692"/>
        <v>0</v>
      </c>
      <c r="AN145" s="120">
        <f t="shared" si="692"/>
        <v>0</v>
      </c>
      <c r="AO145" s="120">
        <f t="shared" si="692"/>
        <v>0</v>
      </c>
      <c r="AP145" s="120">
        <f t="shared" si="692"/>
        <v>0</v>
      </c>
      <c r="AQ145" s="120">
        <f t="shared" si="692"/>
        <v>0</v>
      </c>
      <c r="AR145" s="120">
        <f t="shared" si="692"/>
        <v>0</v>
      </c>
      <c r="AS145" s="120">
        <f t="shared" si="692"/>
        <v>0</v>
      </c>
      <c r="AT145" s="120">
        <f t="shared" si="693"/>
        <v>0</v>
      </c>
      <c r="AU145" s="117">
        <f t="shared" si="693"/>
        <v>0</v>
      </c>
      <c r="AV145" s="117">
        <f t="shared" si="693"/>
        <v>0</v>
      </c>
      <c r="AW145" s="117">
        <f t="shared" si="693"/>
        <v>0</v>
      </c>
      <c r="AX145" s="117">
        <f t="shared" si="693"/>
        <v>0</v>
      </c>
      <c r="AY145" s="117">
        <f t="shared" si="693"/>
        <v>0</v>
      </c>
      <c r="AZ145" s="117">
        <f t="shared" si="693"/>
        <v>0</v>
      </c>
      <c r="BA145" s="117">
        <f t="shared" si="693"/>
        <v>0</v>
      </c>
      <c r="BB145" s="117">
        <f t="shared" si="693"/>
        <v>0</v>
      </c>
      <c r="BC145" s="117">
        <f t="shared" si="693"/>
        <v>0</v>
      </c>
      <c r="BD145" s="117">
        <f t="shared" si="693"/>
        <v>0</v>
      </c>
      <c r="BE145" s="117">
        <f t="shared" si="693"/>
        <v>0</v>
      </c>
      <c r="BF145" s="117">
        <f t="shared" si="693"/>
        <v>0</v>
      </c>
      <c r="BG145" s="117" t="str">
        <f t="shared" ref="BG145:BG165" si="719">IFERROR(ROUND(BF145/BE145,$H$1),"-")</f>
        <v>-</v>
      </c>
      <c r="BH145" s="117" t="str">
        <f t="shared" ref="BH145:BH165" si="720">IFERROR(ROUND(CW145/BE145,$H$1),"-")</f>
        <v>-</v>
      </c>
      <c r="BI145" s="117">
        <f t="shared" si="694"/>
        <v>0</v>
      </c>
      <c r="BJ145" s="117">
        <f t="shared" si="694"/>
        <v>0</v>
      </c>
      <c r="BK145" s="117" t="str">
        <f t="shared" ref="BK145:BK165" si="721">IFERROR(ROUND(BJ145/BI145,$H$1),"-")</f>
        <v>-</v>
      </c>
      <c r="BL145" s="117" t="str">
        <f t="shared" ref="BL145:BL165" si="722">IFERROR(ROUND(CX145/BI145,$H$1),"-")</f>
        <v>-</v>
      </c>
      <c r="BM145" s="117">
        <f t="shared" si="695"/>
        <v>0</v>
      </c>
      <c r="BN145" s="117">
        <f t="shared" si="695"/>
        <v>0</v>
      </c>
      <c r="BO145" s="117">
        <f t="shared" si="695"/>
        <v>0</v>
      </c>
      <c r="BP145" s="117">
        <f t="shared" si="695"/>
        <v>0</v>
      </c>
      <c r="BQ145" s="117">
        <f t="shared" si="695"/>
        <v>0</v>
      </c>
      <c r="BR145" s="117">
        <f t="shared" si="695"/>
        <v>0</v>
      </c>
      <c r="BS145" s="117" t="str">
        <f t="shared" ref="BS145:BS165" si="723">IFERROR(ROUND(BR145/BN145,$H$1),"-")</f>
        <v>-</v>
      </c>
      <c r="BT145" s="117" t="str">
        <f t="shared" ref="BT145:BT165" si="724">IFERROR(ROUND(CY145/BN145,$H$1),"-")</f>
        <v>-</v>
      </c>
      <c r="BU145" s="117">
        <f t="shared" si="696"/>
        <v>0</v>
      </c>
      <c r="BV145" s="117" t="str">
        <f t="shared" ref="BV145:BV165" si="725">IFERROR(ROUND(BU145/BO145,$H$1),"-")</f>
        <v>-</v>
      </c>
      <c r="BW145" s="117" t="str">
        <f t="shared" ref="BW145:BW165" si="726">IFERROR(ROUND(CZ145/BO145,$H$1),"-")</f>
        <v>-</v>
      </c>
      <c r="BX145" s="117">
        <f t="shared" si="697"/>
        <v>0</v>
      </c>
      <c r="BY145" s="117" t="str">
        <f t="shared" ref="BY145:BY165" si="727">IFERROR(ROUND(BX145/BP145,$H$1),"-")</f>
        <v>-</v>
      </c>
      <c r="BZ145" s="117" t="str">
        <f t="shared" ref="BZ145:BZ165" si="728">IFERROR(ROUND(DA145/BP145,$H$1),"-")</f>
        <v>-</v>
      </c>
      <c r="CA145" s="117">
        <f t="shared" si="698"/>
        <v>0</v>
      </c>
      <c r="CB145" s="117" t="str">
        <f t="shared" ref="CB145:CB165" si="729">IFERROR(ROUND(CA145/BQ145,$H$1),"-")</f>
        <v>-</v>
      </c>
      <c r="CC145" s="121" t="str">
        <f t="shared" ref="CC145:CC165" si="730">IFERROR(ROUND(DB145/BQ145,$H$1),"-")</f>
        <v>-</v>
      </c>
      <c r="CD145" s="121">
        <f t="shared" si="699"/>
        <v>0</v>
      </c>
      <c r="CE145" s="121">
        <f t="shared" si="699"/>
        <v>0</v>
      </c>
      <c r="CF145" s="117" t="str">
        <f t="shared" ref="CF145:CF165" si="731">IFERROR(ROUND(CE145/CD145,$H$1),"-")</f>
        <v>-</v>
      </c>
      <c r="CG145" s="117" t="str">
        <f t="shared" ref="CG145:CG165" si="732">IFERROR(ROUND(DC145/CD145,$H$1),"-")</f>
        <v>-</v>
      </c>
      <c r="CH145" s="121">
        <f t="shared" si="700"/>
        <v>0</v>
      </c>
      <c r="CI145" s="120" t="str">
        <f t="shared" ref="CI145:CI165" si="733">IFERROR(ROUND(CO145/I145,$H$1),"-")</f>
        <v>-</v>
      </c>
      <c r="CJ145" s="121">
        <f t="shared" si="701"/>
        <v>9</v>
      </c>
      <c r="CK145" s="157">
        <f t="shared" ref="CK145:CK154" si="734">LEFT($B145,4)+IF(CJ145&lt;4,1,0)</f>
        <v>2017</v>
      </c>
      <c r="CL145" s="158">
        <f t="shared" ref="CL145:CL154" si="735">DATE(LEFT($B145,4)+IF(CJ145&lt;4,1,0),CJ145,1)</f>
        <v>42979</v>
      </c>
      <c r="CM145" s="159">
        <f t="shared" ref="CM145:CM154" si="736">DAY(DATE(LEFT($B145,4)+IF(CJ145&lt;4,1,0),$CJ145+1,1)-1)</f>
        <v>30</v>
      </c>
      <c r="CN145" s="121">
        <f t="shared" si="702"/>
        <v>0</v>
      </c>
      <c r="CO145" s="121">
        <f t="shared" si="702"/>
        <v>0</v>
      </c>
      <c r="CP145" s="121">
        <f t="shared" si="702"/>
        <v>0</v>
      </c>
      <c r="CQ145" s="121">
        <f t="shared" si="702"/>
        <v>0</v>
      </c>
      <c r="CR145" s="121">
        <f t="shared" si="702"/>
        <v>0</v>
      </c>
      <c r="CS145" s="121">
        <f t="shared" si="702"/>
        <v>0</v>
      </c>
      <c r="CT145" s="121">
        <f t="shared" si="702"/>
        <v>0</v>
      </c>
      <c r="CU145" s="121">
        <f t="shared" si="702"/>
        <v>0</v>
      </c>
      <c r="CV145" s="121">
        <f t="shared" si="702"/>
        <v>0</v>
      </c>
      <c r="CW145" s="121">
        <f t="shared" si="702"/>
        <v>0</v>
      </c>
      <c r="CX145" s="121">
        <f t="shared" si="702"/>
        <v>0</v>
      </c>
      <c r="CY145" s="121">
        <f t="shared" si="702"/>
        <v>0</v>
      </c>
      <c r="CZ145" s="121">
        <f t="shared" si="702"/>
        <v>0</v>
      </c>
      <c r="DA145" s="121">
        <f t="shared" si="702"/>
        <v>0</v>
      </c>
      <c r="DB145" s="121">
        <f t="shared" si="702"/>
        <v>0</v>
      </c>
      <c r="DC145" s="121">
        <f t="shared" si="702"/>
        <v>0</v>
      </c>
      <c r="DD145" s="160"/>
      <c r="DE145" s="124"/>
      <c r="DF145" s="124"/>
      <c r="DG145" s="124"/>
      <c r="DH145" s="124"/>
      <c r="DI145" s="124"/>
    </row>
    <row r="146" spans="1:113" x14ac:dyDescent="0.2">
      <c r="A146" s="118" t="str">
        <f t="shared" si="703"/>
        <v>2017-18OCTOBERY59</v>
      </c>
      <c r="B146" s="94" t="str">
        <f t="shared" si="704"/>
        <v>2017-18</v>
      </c>
      <c r="C146" s="35" t="s">
        <v>732</v>
      </c>
      <c r="D146" s="119" t="str">
        <f t="shared" ref="D146:E165" si="737">D145</f>
        <v>Y59</v>
      </c>
      <c r="E146" s="119" t="str">
        <f t="shared" si="737"/>
        <v>South East</v>
      </c>
      <c r="F146" s="119" t="str">
        <f t="shared" si="132"/>
        <v>Y59</v>
      </c>
      <c r="H146" s="120">
        <f t="shared" si="686"/>
        <v>0</v>
      </c>
      <c r="I146" s="120">
        <f t="shared" si="686"/>
        <v>0</v>
      </c>
      <c r="J146" s="120">
        <f t="shared" si="686"/>
        <v>0</v>
      </c>
      <c r="K146" s="117" t="str">
        <f t="shared" si="705"/>
        <v>-</v>
      </c>
      <c r="L146" s="120" t="str">
        <f t="shared" si="706"/>
        <v>-</v>
      </c>
      <c r="M146" s="120" t="str">
        <f t="shared" si="707"/>
        <v>-</v>
      </c>
      <c r="N146" s="120" t="str">
        <f t="shared" si="708"/>
        <v>-</v>
      </c>
      <c r="O146" s="120">
        <f t="shared" si="687"/>
        <v>0</v>
      </c>
      <c r="P146" s="120">
        <f t="shared" si="687"/>
        <v>0</v>
      </c>
      <c r="Q146" s="120">
        <f t="shared" si="687"/>
        <v>0</v>
      </c>
      <c r="R146" s="120">
        <f t="shared" si="687"/>
        <v>0</v>
      </c>
      <c r="S146" s="120">
        <f t="shared" si="687"/>
        <v>0</v>
      </c>
      <c r="T146" s="120">
        <f t="shared" si="687"/>
        <v>0</v>
      </c>
      <c r="U146" s="120">
        <f t="shared" si="687"/>
        <v>0</v>
      </c>
      <c r="V146" s="120" t="str">
        <f t="shared" si="709"/>
        <v>-</v>
      </c>
      <c r="W146" s="120" t="str">
        <f t="shared" si="710"/>
        <v>-</v>
      </c>
      <c r="X146" s="120">
        <f t="shared" si="688"/>
        <v>0</v>
      </c>
      <c r="Y146" s="120" t="str">
        <f t="shared" si="711"/>
        <v>-</v>
      </c>
      <c r="Z146" s="120" t="str">
        <f t="shared" si="712"/>
        <v>-</v>
      </c>
      <c r="AA146" s="120">
        <f t="shared" si="689"/>
        <v>0</v>
      </c>
      <c r="AB146" s="120" t="str">
        <f t="shared" si="713"/>
        <v>-</v>
      </c>
      <c r="AC146" s="120" t="str">
        <f t="shared" si="714"/>
        <v>-</v>
      </c>
      <c r="AD146" s="120">
        <f t="shared" si="690"/>
        <v>0</v>
      </c>
      <c r="AE146" s="120" t="str">
        <f t="shared" si="715"/>
        <v>-</v>
      </c>
      <c r="AF146" s="120" t="str">
        <f t="shared" si="716"/>
        <v>-</v>
      </c>
      <c r="AG146" s="120">
        <f t="shared" si="691"/>
        <v>0</v>
      </c>
      <c r="AH146" s="120" t="str">
        <f t="shared" si="717"/>
        <v>-</v>
      </c>
      <c r="AI146" s="120" t="str">
        <f t="shared" si="718"/>
        <v>-</v>
      </c>
      <c r="AJ146" s="120">
        <f t="shared" si="692"/>
        <v>0</v>
      </c>
      <c r="AK146" s="120">
        <f t="shared" si="692"/>
        <v>0</v>
      </c>
      <c r="AL146" s="120">
        <f t="shared" si="692"/>
        <v>0</v>
      </c>
      <c r="AM146" s="120">
        <f t="shared" si="692"/>
        <v>0</v>
      </c>
      <c r="AN146" s="120">
        <f t="shared" si="692"/>
        <v>0</v>
      </c>
      <c r="AO146" s="120">
        <f t="shared" si="692"/>
        <v>0</v>
      </c>
      <c r="AP146" s="120">
        <f t="shared" si="692"/>
        <v>0</v>
      </c>
      <c r="AQ146" s="120">
        <f t="shared" si="692"/>
        <v>0</v>
      </c>
      <c r="AR146" s="120">
        <f t="shared" si="692"/>
        <v>0</v>
      </c>
      <c r="AS146" s="120">
        <f t="shared" si="692"/>
        <v>0</v>
      </c>
      <c r="AT146" s="120">
        <f t="shared" si="693"/>
        <v>0</v>
      </c>
      <c r="AU146" s="117">
        <f t="shared" si="693"/>
        <v>0</v>
      </c>
      <c r="AV146" s="117">
        <f t="shared" si="693"/>
        <v>0</v>
      </c>
      <c r="AW146" s="117">
        <f t="shared" si="693"/>
        <v>0</v>
      </c>
      <c r="AX146" s="117">
        <f t="shared" si="693"/>
        <v>0</v>
      </c>
      <c r="AY146" s="117">
        <f t="shared" si="693"/>
        <v>0</v>
      </c>
      <c r="AZ146" s="117">
        <f t="shared" si="693"/>
        <v>0</v>
      </c>
      <c r="BA146" s="117">
        <f t="shared" si="693"/>
        <v>0</v>
      </c>
      <c r="BB146" s="117">
        <f t="shared" si="693"/>
        <v>0</v>
      </c>
      <c r="BC146" s="117">
        <f t="shared" si="693"/>
        <v>0</v>
      </c>
      <c r="BD146" s="117">
        <f t="shared" si="693"/>
        <v>0</v>
      </c>
      <c r="BE146" s="117">
        <f t="shared" si="693"/>
        <v>0</v>
      </c>
      <c r="BF146" s="117">
        <f t="shared" si="693"/>
        <v>0</v>
      </c>
      <c r="BG146" s="117" t="str">
        <f t="shared" si="719"/>
        <v>-</v>
      </c>
      <c r="BH146" s="117" t="str">
        <f t="shared" si="720"/>
        <v>-</v>
      </c>
      <c r="BI146" s="117">
        <f t="shared" si="694"/>
        <v>0</v>
      </c>
      <c r="BJ146" s="117">
        <f t="shared" si="694"/>
        <v>0</v>
      </c>
      <c r="BK146" s="117" t="str">
        <f t="shared" si="721"/>
        <v>-</v>
      </c>
      <c r="BL146" s="117" t="str">
        <f t="shared" si="722"/>
        <v>-</v>
      </c>
      <c r="BM146" s="117">
        <f t="shared" si="695"/>
        <v>0</v>
      </c>
      <c r="BN146" s="117">
        <f t="shared" si="695"/>
        <v>0</v>
      </c>
      <c r="BO146" s="117">
        <f t="shared" si="695"/>
        <v>0</v>
      </c>
      <c r="BP146" s="117">
        <f t="shared" si="695"/>
        <v>0</v>
      </c>
      <c r="BQ146" s="117">
        <f t="shared" si="695"/>
        <v>0</v>
      </c>
      <c r="BR146" s="117">
        <f t="shared" si="695"/>
        <v>0</v>
      </c>
      <c r="BS146" s="117" t="str">
        <f t="shared" si="723"/>
        <v>-</v>
      </c>
      <c r="BT146" s="117" t="str">
        <f t="shared" si="724"/>
        <v>-</v>
      </c>
      <c r="BU146" s="117">
        <f t="shared" si="696"/>
        <v>0</v>
      </c>
      <c r="BV146" s="117" t="str">
        <f t="shared" si="725"/>
        <v>-</v>
      </c>
      <c r="BW146" s="117" t="str">
        <f t="shared" si="726"/>
        <v>-</v>
      </c>
      <c r="BX146" s="117">
        <f t="shared" si="697"/>
        <v>0</v>
      </c>
      <c r="BY146" s="117" t="str">
        <f t="shared" si="727"/>
        <v>-</v>
      </c>
      <c r="BZ146" s="117" t="str">
        <f t="shared" si="728"/>
        <v>-</v>
      </c>
      <c r="CA146" s="117">
        <f t="shared" si="698"/>
        <v>0</v>
      </c>
      <c r="CB146" s="117" t="str">
        <f t="shared" si="729"/>
        <v>-</v>
      </c>
      <c r="CC146" s="121" t="str">
        <f t="shared" si="730"/>
        <v>-</v>
      </c>
      <c r="CD146" s="121">
        <f t="shared" si="699"/>
        <v>0</v>
      </c>
      <c r="CE146" s="121">
        <f t="shared" si="699"/>
        <v>0</v>
      </c>
      <c r="CF146" s="117" t="str">
        <f t="shared" si="731"/>
        <v>-</v>
      </c>
      <c r="CG146" s="117" t="str">
        <f t="shared" si="732"/>
        <v>-</v>
      </c>
      <c r="CH146" s="121">
        <f t="shared" si="700"/>
        <v>0</v>
      </c>
      <c r="CI146" s="120" t="str">
        <f t="shared" si="733"/>
        <v>-</v>
      </c>
      <c r="CJ146" s="121">
        <f t="shared" si="701"/>
        <v>10</v>
      </c>
      <c r="CK146" s="157">
        <f t="shared" si="734"/>
        <v>2017</v>
      </c>
      <c r="CL146" s="158">
        <f t="shared" si="735"/>
        <v>43009</v>
      </c>
      <c r="CM146" s="159">
        <f t="shared" si="736"/>
        <v>31</v>
      </c>
      <c r="CN146" s="121">
        <f t="shared" si="702"/>
        <v>0</v>
      </c>
      <c r="CO146" s="121">
        <f t="shared" si="702"/>
        <v>0</v>
      </c>
      <c r="CP146" s="121">
        <f t="shared" si="702"/>
        <v>0</v>
      </c>
      <c r="CQ146" s="121">
        <f t="shared" si="702"/>
        <v>0</v>
      </c>
      <c r="CR146" s="121">
        <f t="shared" si="702"/>
        <v>0</v>
      </c>
      <c r="CS146" s="121">
        <f t="shared" si="702"/>
        <v>0</v>
      </c>
      <c r="CT146" s="121">
        <f t="shared" si="702"/>
        <v>0</v>
      </c>
      <c r="CU146" s="121">
        <f t="shared" si="702"/>
        <v>0</v>
      </c>
      <c r="CV146" s="121">
        <f t="shared" si="702"/>
        <v>0</v>
      </c>
      <c r="CW146" s="121">
        <f t="shared" si="702"/>
        <v>0</v>
      </c>
      <c r="CX146" s="121">
        <f t="shared" si="702"/>
        <v>0</v>
      </c>
      <c r="CY146" s="121">
        <f t="shared" si="702"/>
        <v>0</v>
      </c>
      <c r="CZ146" s="121">
        <f t="shared" si="702"/>
        <v>0</v>
      </c>
      <c r="DA146" s="121">
        <f t="shared" si="702"/>
        <v>0</v>
      </c>
      <c r="DB146" s="121">
        <f t="shared" si="702"/>
        <v>0</v>
      </c>
      <c r="DC146" s="121">
        <f t="shared" si="702"/>
        <v>0</v>
      </c>
      <c r="DD146" s="160"/>
      <c r="DE146" s="124"/>
      <c r="DF146" s="124"/>
      <c r="DG146" s="124"/>
      <c r="DH146" s="124"/>
      <c r="DI146" s="124"/>
    </row>
    <row r="147" spans="1:113" x14ac:dyDescent="0.2">
      <c r="A147" s="118" t="str">
        <f t="shared" si="703"/>
        <v>2017-18NOVEMBERY59</v>
      </c>
      <c r="B147" s="94" t="str">
        <f t="shared" si="704"/>
        <v>2017-18</v>
      </c>
      <c r="C147" s="35" t="s">
        <v>738</v>
      </c>
      <c r="D147" s="119" t="str">
        <f t="shared" si="737"/>
        <v>Y59</v>
      </c>
      <c r="E147" s="119" t="str">
        <f t="shared" si="737"/>
        <v>South East</v>
      </c>
      <c r="F147" s="119" t="str">
        <f t="shared" si="132"/>
        <v>Y59</v>
      </c>
      <c r="H147" s="120">
        <f t="shared" si="686"/>
        <v>56338</v>
      </c>
      <c r="I147" s="120">
        <f t="shared" si="686"/>
        <v>39583</v>
      </c>
      <c r="J147" s="120">
        <f t="shared" si="686"/>
        <v>319784</v>
      </c>
      <c r="K147" s="117">
        <f t="shared" si="705"/>
        <v>8</v>
      </c>
      <c r="L147" s="120">
        <f t="shared" si="706"/>
        <v>3</v>
      </c>
      <c r="M147" s="120">
        <f t="shared" si="707"/>
        <v>40</v>
      </c>
      <c r="N147" s="120">
        <f t="shared" si="708"/>
        <v>97</v>
      </c>
      <c r="O147" s="120">
        <f t="shared" si="687"/>
        <v>46012</v>
      </c>
      <c r="P147" s="120">
        <f t="shared" si="687"/>
        <v>3350</v>
      </c>
      <c r="Q147" s="120">
        <f t="shared" si="687"/>
        <v>2185</v>
      </c>
      <c r="R147" s="120">
        <f t="shared" si="687"/>
        <v>18763</v>
      </c>
      <c r="S147" s="120">
        <f t="shared" si="687"/>
        <v>15625</v>
      </c>
      <c r="T147" s="120">
        <f t="shared" si="687"/>
        <v>2006</v>
      </c>
      <c r="U147" s="120">
        <f t="shared" si="687"/>
        <v>1462526</v>
      </c>
      <c r="V147" s="120">
        <f t="shared" si="709"/>
        <v>437</v>
      </c>
      <c r="W147" s="120">
        <f t="shared" si="710"/>
        <v>781</v>
      </c>
      <c r="X147" s="120">
        <f t="shared" si="688"/>
        <v>1635969</v>
      </c>
      <c r="Y147" s="120">
        <f t="shared" si="711"/>
        <v>749</v>
      </c>
      <c r="Z147" s="120">
        <f t="shared" si="712"/>
        <v>1409</v>
      </c>
      <c r="AA147" s="120">
        <f t="shared" si="689"/>
        <v>16519599</v>
      </c>
      <c r="AB147" s="120">
        <f t="shared" si="713"/>
        <v>880</v>
      </c>
      <c r="AC147" s="120">
        <f t="shared" si="714"/>
        <v>1709</v>
      </c>
      <c r="AD147" s="120">
        <f t="shared" si="690"/>
        <v>45065438</v>
      </c>
      <c r="AE147" s="120">
        <f t="shared" si="715"/>
        <v>2884</v>
      </c>
      <c r="AF147" s="120">
        <f t="shared" si="716"/>
        <v>6607</v>
      </c>
      <c r="AG147" s="120">
        <f t="shared" si="691"/>
        <v>9695388</v>
      </c>
      <c r="AH147" s="120">
        <f t="shared" si="717"/>
        <v>4833</v>
      </c>
      <c r="AI147" s="120">
        <f t="shared" si="718"/>
        <v>10446</v>
      </c>
      <c r="AJ147" s="120">
        <f t="shared" si="692"/>
        <v>2777</v>
      </c>
      <c r="AK147" s="120">
        <f t="shared" si="692"/>
        <v>10</v>
      </c>
      <c r="AL147" s="120">
        <f t="shared" si="692"/>
        <v>71</v>
      </c>
      <c r="AM147" s="120">
        <f t="shared" si="692"/>
        <v>305</v>
      </c>
      <c r="AN147" s="120">
        <f t="shared" si="692"/>
        <v>253</v>
      </c>
      <c r="AO147" s="120">
        <f t="shared" si="692"/>
        <v>2443</v>
      </c>
      <c r="AP147" s="120">
        <f t="shared" si="692"/>
        <v>0</v>
      </c>
      <c r="AQ147" s="120">
        <f t="shared" si="692"/>
        <v>25327</v>
      </c>
      <c r="AR147" s="120">
        <f t="shared" si="692"/>
        <v>2976</v>
      </c>
      <c r="AS147" s="120">
        <f t="shared" si="692"/>
        <v>14932</v>
      </c>
      <c r="AT147" s="120">
        <f t="shared" si="693"/>
        <v>43235</v>
      </c>
      <c r="AU147" s="117">
        <f t="shared" si="693"/>
        <v>6551</v>
      </c>
      <c r="AV147" s="117">
        <f t="shared" si="693"/>
        <v>5207</v>
      </c>
      <c r="AW147" s="117">
        <f t="shared" si="693"/>
        <v>4315</v>
      </c>
      <c r="AX147" s="117">
        <f t="shared" si="693"/>
        <v>3475</v>
      </c>
      <c r="AY147" s="117">
        <f t="shared" si="693"/>
        <v>27683</v>
      </c>
      <c r="AZ147" s="117">
        <f t="shared" si="693"/>
        <v>23067</v>
      </c>
      <c r="BA147" s="117">
        <f t="shared" si="693"/>
        <v>22853</v>
      </c>
      <c r="BB147" s="117">
        <f t="shared" si="693"/>
        <v>18090</v>
      </c>
      <c r="BC147" s="117">
        <f t="shared" si="693"/>
        <v>3149</v>
      </c>
      <c r="BD147" s="117">
        <f t="shared" si="693"/>
        <v>2276</v>
      </c>
      <c r="BE147" s="117">
        <f t="shared" si="693"/>
        <v>197</v>
      </c>
      <c r="BF147" s="117">
        <f t="shared" si="693"/>
        <v>64232</v>
      </c>
      <c r="BG147" s="117">
        <f t="shared" si="719"/>
        <v>326</v>
      </c>
      <c r="BH147" s="117">
        <f t="shared" si="720"/>
        <v>560</v>
      </c>
      <c r="BI147" s="117">
        <f t="shared" si="694"/>
        <v>2602</v>
      </c>
      <c r="BJ147" s="117">
        <f t="shared" si="694"/>
        <v>108855</v>
      </c>
      <c r="BK147" s="117">
        <f t="shared" si="721"/>
        <v>42</v>
      </c>
      <c r="BL147" s="117">
        <f t="shared" si="722"/>
        <v>85</v>
      </c>
      <c r="BM147" s="117">
        <f t="shared" si="695"/>
        <v>1</v>
      </c>
      <c r="BN147" s="117">
        <f t="shared" si="695"/>
        <v>1767</v>
      </c>
      <c r="BO147" s="117">
        <f t="shared" si="695"/>
        <v>1374</v>
      </c>
      <c r="BP147" s="117">
        <f t="shared" si="695"/>
        <v>0</v>
      </c>
      <c r="BQ147" s="117">
        <f t="shared" si="695"/>
        <v>367</v>
      </c>
      <c r="BR147" s="117">
        <f t="shared" si="695"/>
        <v>5552654</v>
      </c>
      <c r="BS147" s="117">
        <f t="shared" si="723"/>
        <v>3142</v>
      </c>
      <c r="BT147" s="117">
        <f t="shared" si="724"/>
        <v>5450</v>
      </c>
      <c r="BU147" s="117">
        <f t="shared" si="696"/>
        <v>7208164</v>
      </c>
      <c r="BV147" s="117">
        <f t="shared" si="725"/>
        <v>5246</v>
      </c>
      <c r="BW147" s="117">
        <f t="shared" si="726"/>
        <v>9568</v>
      </c>
      <c r="BX147" s="117">
        <f t="shared" si="697"/>
        <v>0</v>
      </c>
      <c r="BY147" s="117" t="str">
        <f t="shared" si="727"/>
        <v>-</v>
      </c>
      <c r="BZ147" s="117" t="str">
        <f t="shared" si="728"/>
        <v>-</v>
      </c>
      <c r="CA147" s="117">
        <f t="shared" si="698"/>
        <v>2679635</v>
      </c>
      <c r="CB147" s="117">
        <f t="shared" si="729"/>
        <v>7301</v>
      </c>
      <c r="CC147" s="121">
        <f t="shared" si="730"/>
        <v>15579</v>
      </c>
      <c r="CD147" s="121">
        <f t="shared" si="699"/>
        <v>0</v>
      </c>
      <c r="CE147" s="121">
        <f t="shared" si="699"/>
        <v>0</v>
      </c>
      <c r="CF147" s="117" t="str">
        <f t="shared" si="731"/>
        <v>-</v>
      </c>
      <c r="CG147" s="117" t="str">
        <f t="shared" si="732"/>
        <v>-</v>
      </c>
      <c r="CH147" s="121">
        <f t="shared" si="700"/>
        <v>0</v>
      </c>
      <c r="CI147" s="120">
        <f t="shared" si="733"/>
        <v>0</v>
      </c>
      <c r="CJ147" s="121">
        <f t="shared" si="701"/>
        <v>11</v>
      </c>
      <c r="CK147" s="157">
        <f t="shared" si="734"/>
        <v>2017</v>
      </c>
      <c r="CL147" s="158">
        <f t="shared" si="735"/>
        <v>43040</v>
      </c>
      <c r="CM147" s="159">
        <f t="shared" si="736"/>
        <v>30</v>
      </c>
      <c r="CN147" s="121">
        <f t="shared" si="702"/>
        <v>118749</v>
      </c>
      <c r="CO147" s="121">
        <f t="shared" si="702"/>
        <v>0</v>
      </c>
      <c r="CP147" s="121">
        <f t="shared" si="702"/>
        <v>1583320</v>
      </c>
      <c r="CQ147" s="121">
        <f t="shared" si="702"/>
        <v>3839551</v>
      </c>
      <c r="CR147" s="121">
        <f t="shared" si="702"/>
        <v>2616350</v>
      </c>
      <c r="CS147" s="121">
        <f t="shared" si="702"/>
        <v>3078665</v>
      </c>
      <c r="CT147" s="121">
        <f t="shared" si="702"/>
        <v>32065967</v>
      </c>
      <c r="CU147" s="121">
        <f t="shared" si="702"/>
        <v>103234375</v>
      </c>
      <c r="CV147" s="121">
        <f t="shared" si="702"/>
        <v>20954676</v>
      </c>
      <c r="CW147" s="121">
        <f t="shared" si="702"/>
        <v>110320</v>
      </c>
      <c r="CX147" s="121">
        <f t="shared" si="702"/>
        <v>221170</v>
      </c>
      <c r="CY147" s="121">
        <f t="shared" si="702"/>
        <v>9630150</v>
      </c>
      <c r="CZ147" s="121">
        <f t="shared" si="702"/>
        <v>13146432</v>
      </c>
      <c r="DA147" s="121">
        <f t="shared" si="702"/>
        <v>0</v>
      </c>
      <c r="DB147" s="121">
        <f t="shared" si="702"/>
        <v>5717493</v>
      </c>
      <c r="DC147" s="121">
        <f t="shared" si="702"/>
        <v>0</v>
      </c>
      <c r="DD147" s="160"/>
      <c r="DE147" s="124"/>
      <c r="DF147" s="124"/>
      <c r="DG147" s="124"/>
      <c r="DH147" s="124"/>
      <c r="DI147" s="124"/>
    </row>
    <row r="148" spans="1:113" x14ac:dyDescent="0.2">
      <c r="A148" s="118" t="str">
        <f t="shared" si="703"/>
        <v>2017-18DECEMBERY59</v>
      </c>
      <c r="B148" s="94" t="str">
        <f t="shared" si="704"/>
        <v>2017-18</v>
      </c>
      <c r="C148" s="35" t="s">
        <v>745</v>
      </c>
      <c r="D148" s="119" t="str">
        <f t="shared" si="737"/>
        <v>Y59</v>
      </c>
      <c r="E148" s="119" t="str">
        <f t="shared" si="737"/>
        <v>South East</v>
      </c>
      <c r="F148" s="119" t="str">
        <f t="shared" si="132"/>
        <v>Y59</v>
      </c>
      <c r="H148" s="120">
        <f t="shared" si="686"/>
        <v>148174</v>
      </c>
      <c r="I148" s="120">
        <f t="shared" si="686"/>
        <v>122214</v>
      </c>
      <c r="J148" s="120">
        <f t="shared" si="686"/>
        <v>5574280</v>
      </c>
      <c r="K148" s="117">
        <f t="shared" si="705"/>
        <v>46</v>
      </c>
      <c r="L148" s="120">
        <f t="shared" si="706"/>
        <v>23</v>
      </c>
      <c r="M148" s="120">
        <f t="shared" si="707"/>
        <v>173</v>
      </c>
      <c r="N148" s="120">
        <f t="shared" si="708"/>
        <v>277</v>
      </c>
      <c r="O148" s="120">
        <f t="shared" si="687"/>
        <v>115510</v>
      </c>
      <c r="P148" s="120">
        <f t="shared" si="687"/>
        <v>6537</v>
      </c>
      <c r="Q148" s="120">
        <f t="shared" si="687"/>
        <v>4132</v>
      </c>
      <c r="R148" s="120">
        <f t="shared" si="687"/>
        <v>54899</v>
      </c>
      <c r="S148" s="120">
        <f t="shared" si="687"/>
        <v>39906</v>
      </c>
      <c r="T148" s="120">
        <f t="shared" si="687"/>
        <v>2539</v>
      </c>
      <c r="U148" s="120">
        <f t="shared" si="687"/>
        <v>3196669</v>
      </c>
      <c r="V148" s="120">
        <f t="shared" si="709"/>
        <v>489</v>
      </c>
      <c r="W148" s="120">
        <f t="shared" si="710"/>
        <v>894</v>
      </c>
      <c r="X148" s="120">
        <f t="shared" si="688"/>
        <v>2963367</v>
      </c>
      <c r="Y148" s="120">
        <f t="shared" si="711"/>
        <v>717</v>
      </c>
      <c r="Z148" s="120">
        <f t="shared" si="712"/>
        <v>1322</v>
      </c>
      <c r="AA148" s="120">
        <f t="shared" si="689"/>
        <v>62167432</v>
      </c>
      <c r="AB148" s="120">
        <f t="shared" si="713"/>
        <v>1132</v>
      </c>
      <c r="AC148" s="120">
        <f t="shared" si="714"/>
        <v>2200</v>
      </c>
      <c r="AD148" s="120">
        <f t="shared" si="690"/>
        <v>214893812</v>
      </c>
      <c r="AE148" s="120">
        <f t="shared" si="715"/>
        <v>5385</v>
      </c>
      <c r="AF148" s="120">
        <f t="shared" si="716"/>
        <v>12335</v>
      </c>
      <c r="AG148" s="120">
        <f t="shared" si="691"/>
        <v>18636445</v>
      </c>
      <c r="AH148" s="120">
        <f t="shared" si="717"/>
        <v>7340</v>
      </c>
      <c r="AI148" s="120">
        <f t="shared" si="718"/>
        <v>17462</v>
      </c>
      <c r="AJ148" s="120">
        <f t="shared" si="692"/>
        <v>6493</v>
      </c>
      <c r="AK148" s="120">
        <f t="shared" si="692"/>
        <v>125</v>
      </c>
      <c r="AL148" s="120">
        <f t="shared" si="692"/>
        <v>632</v>
      </c>
      <c r="AM148" s="120">
        <f t="shared" si="692"/>
        <v>429</v>
      </c>
      <c r="AN148" s="120">
        <f t="shared" si="692"/>
        <v>521</v>
      </c>
      <c r="AO148" s="120">
        <f t="shared" si="692"/>
        <v>5215</v>
      </c>
      <c r="AP148" s="120">
        <f t="shared" si="692"/>
        <v>574</v>
      </c>
      <c r="AQ148" s="120">
        <f t="shared" si="692"/>
        <v>64996</v>
      </c>
      <c r="AR148" s="120">
        <f t="shared" si="692"/>
        <v>4737</v>
      </c>
      <c r="AS148" s="120">
        <f t="shared" si="692"/>
        <v>39284</v>
      </c>
      <c r="AT148" s="120">
        <f t="shared" si="693"/>
        <v>109017</v>
      </c>
      <c r="AU148" s="117">
        <f t="shared" si="693"/>
        <v>14149</v>
      </c>
      <c r="AV148" s="117">
        <f t="shared" si="693"/>
        <v>10844</v>
      </c>
      <c r="AW148" s="117">
        <f t="shared" si="693"/>
        <v>8845</v>
      </c>
      <c r="AX148" s="117">
        <f t="shared" si="693"/>
        <v>9292</v>
      </c>
      <c r="AY148" s="117">
        <f t="shared" si="693"/>
        <v>77791</v>
      </c>
      <c r="AZ148" s="117">
        <f t="shared" si="693"/>
        <v>63220</v>
      </c>
      <c r="BA148" s="117">
        <f t="shared" si="693"/>
        <v>66233</v>
      </c>
      <c r="BB148" s="117">
        <f t="shared" si="693"/>
        <v>43994</v>
      </c>
      <c r="BC148" s="117">
        <f t="shared" si="693"/>
        <v>4208</v>
      </c>
      <c r="BD148" s="117">
        <f t="shared" si="693"/>
        <v>2784</v>
      </c>
      <c r="BE148" s="117">
        <f t="shared" si="693"/>
        <v>565</v>
      </c>
      <c r="BF148" s="117">
        <f t="shared" si="693"/>
        <v>182258</v>
      </c>
      <c r="BG148" s="117">
        <f t="shared" si="719"/>
        <v>323</v>
      </c>
      <c r="BH148" s="117">
        <f t="shared" si="720"/>
        <v>544</v>
      </c>
      <c r="BI148" s="117">
        <f t="shared" si="694"/>
        <v>4710</v>
      </c>
      <c r="BJ148" s="117">
        <f t="shared" si="694"/>
        <v>283548</v>
      </c>
      <c r="BK148" s="117">
        <f t="shared" si="721"/>
        <v>60</v>
      </c>
      <c r="BL148" s="117">
        <f t="shared" si="722"/>
        <v>138</v>
      </c>
      <c r="BM148" s="117">
        <f t="shared" si="695"/>
        <v>1</v>
      </c>
      <c r="BN148" s="117">
        <f t="shared" si="695"/>
        <v>1940</v>
      </c>
      <c r="BO148" s="117">
        <f t="shared" si="695"/>
        <v>2483</v>
      </c>
      <c r="BP148" s="117">
        <f t="shared" si="695"/>
        <v>0</v>
      </c>
      <c r="BQ148" s="117">
        <f t="shared" si="695"/>
        <v>707</v>
      </c>
      <c r="BR148" s="117">
        <f t="shared" si="695"/>
        <v>8523228</v>
      </c>
      <c r="BS148" s="117">
        <f t="shared" si="723"/>
        <v>4393</v>
      </c>
      <c r="BT148" s="117">
        <f t="shared" si="724"/>
        <v>8143</v>
      </c>
      <c r="BU148" s="117">
        <f t="shared" si="696"/>
        <v>23076336</v>
      </c>
      <c r="BV148" s="117">
        <f t="shared" si="725"/>
        <v>9294</v>
      </c>
      <c r="BW148" s="117">
        <f t="shared" si="726"/>
        <v>18663</v>
      </c>
      <c r="BX148" s="117">
        <f t="shared" si="697"/>
        <v>0</v>
      </c>
      <c r="BY148" s="117" t="str">
        <f t="shared" si="727"/>
        <v>-</v>
      </c>
      <c r="BZ148" s="117" t="str">
        <f t="shared" si="728"/>
        <v>-</v>
      </c>
      <c r="CA148" s="117">
        <f t="shared" si="698"/>
        <v>9433994</v>
      </c>
      <c r="CB148" s="117">
        <f t="shared" si="729"/>
        <v>13344</v>
      </c>
      <c r="CC148" s="121">
        <f t="shared" si="730"/>
        <v>26873</v>
      </c>
      <c r="CD148" s="121">
        <f t="shared" si="699"/>
        <v>0</v>
      </c>
      <c r="CE148" s="121">
        <f t="shared" si="699"/>
        <v>0</v>
      </c>
      <c r="CF148" s="117" t="str">
        <f t="shared" si="731"/>
        <v>-</v>
      </c>
      <c r="CG148" s="117" t="str">
        <f t="shared" si="732"/>
        <v>-</v>
      </c>
      <c r="CH148" s="121">
        <f t="shared" si="700"/>
        <v>0</v>
      </c>
      <c r="CI148" s="120">
        <f t="shared" si="733"/>
        <v>0</v>
      </c>
      <c r="CJ148" s="121">
        <f t="shared" si="701"/>
        <v>12</v>
      </c>
      <c r="CK148" s="157">
        <f t="shared" si="734"/>
        <v>2017</v>
      </c>
      <c r="CL148" s="158">
        <f t="shared" si="735"/>
        <v>43070</v>
      </c>
      <c r="CM148" s="159">
        <f t="shared" si="736"/>
        <v>31</v>
      </c>
      <c r="CN148" s="121">
        <f t="shared" si="702"/>
        <v>2767161</v>
      </c>
      <c r="CO148" s="121">
        <f t="shared" si="702"/>
        <v>0</v>
      </c>
      <c r="CP148" s="121">
        <f t="shared" si="702"/>
        <v>21127811</v>
      </c>
      <c r="CQ148" s="121">
        <f t="shared" si="702"/>
        <v>33794162</v>
      </c>
      <c r="CR148" s="121">
        <f t="shared" si="702"/>
        <v>5846037</v>
      </c>
      <c r="CS148" s="121">
        <f t="shared" si="702"/>
        <v>5460767</v>
      </c>
      <c r="CT148" s="121">
        <f t="shared" si="702"/>
        <v>120779854</v>
      </c>
      <c r="CU148" s="121">
        <f t="shared" si="702"/>
        <v>492238532</v>
      </c>
      <c r="CV148" s="121">
        <f t="shared" si="702"/>
        <v>44336485</v>
      </c>
      <c r="CW148" s="121">
        <f t="shared" si="702"/>
        <v>307492</v>
      </c>
      <c r="CX148" s="121">
        <f t="shared" si="702"/>
        <v>650752</v>
      </c>
      <c r="CY148" s="121">
        <f t="shared" si="702"/>
        <v>15797655</v>
      </c>
      <c r="CZ148" s="121">
        <f t="shared" si="702"/>
        <v>46340845</v>
      </c>
      <c r="DA148" s="121">
        <f t="shared" si="702"/>
        <v>0</v>
      </c>
      <c r="DB148" s="121">
        <f t="shared" si="702"/>
        <v>18999299</v>
      </c>
      <c r="DC148" s="121">
        <f t="shared" si="702"/>
        <v>0</v>
      </c>
      <c r="DD148" s="160"/>
      <c r="DE148" s="124"/>
      <c r="DF148" s="124"/>
      <c r="DG148" s="124"/>
      <c r="DH148" s="124"/>
      <c r="DI148" s="124"/>
    </row>
    <row r="149" spans="1:113" x14ac:dyDescent="0.2">
      <c r="A149" s="118" t="str">
        <f t="shared" si="703"/>
        <v>2017-18JANUARYY59</v>
      </c>
      <c r="B149" s="94" t="str">
        <f t="shared" si="704"/>
        <v>2017-18</v>
      </c>
      <c r="C149" s="35" t="s">
        <v>783</v>
      </c>
      <c r="D149" s="119" t="str">
        <f t="shared" si="737"/>
        <v>Y59</v>
      </c>
      <c r="E149" s="119" t="str">
        <f t="shared" si="737"/>
        <v>South East</v>
      </c>
      <c r="F149" s="119" t="str">
        <f t="shared" si="132"/>
        <v>Y59</v>
      </c>
      <c r="H149" s="120">
        <f t="shared" si="686"/>
        <v>135846</v>
      </c>
      <c r="I149" s="120">
        <f t="shared" si="686"/>
        <v>104111</v>
      </c>
      <c r="J149" s="120">
        <f t="shared" si="686"/>
        <v>2098413</v>
      </c>
      <c r="K149" s="117">
        <f t="shared" si="705"/>
        <v>20</v>
      </c>
      <c r="L149" s="120">
        <f t="shared" si="706"/>
        <v>4</v>
      </c>
      <c r="M149" s="120">
        <f t="shared" si="707"/>
        <v>109</v>
      </c>
      <c r="N149" s="120">
        <f t="shared" si="708"/>
        <v>238</v>
      </c>
      <c r="O149" s="120">
        <f t="shared" si="687"/>
        <v>109392</v>
      </c>
      <c r="P149" s="120">
        <f t="shared" si="687"/>
        <v>5894</v>
      </c>
      <c r="Q149" s="120">
        <f t="shared" si="687"/>
        <v>3646</v>
      </c>
      <c r="R149" s="120">
        <f t="shared" si="687"/>
        <v>50588</v>
      </c>
      <c r="S149" s="120">
        <f t="shared" si="687"/>
        <v>38458</v>
      </c>
      <c r="T149" s="120">
        <f t="shared" si="687"/>
        <v>2780</v>
      </c>
      <c r="U149" s="120">
        <f t="shared" si="687"/>
        <v>2654782</v>
      </c>
      <c r="V149" s="120">
        <f t="shared" si="709"/>
        <v>450</v>
      </c>
      <c r="W149" s="120">
        <f t="shared" si="710"/>
        <v>808</v>
      </c>
      <c r="X149" s="120">
        <f t="shared" si="688"/>
        <v>2328961</v>
      </c>
      <c r="Y149" s="120">
        <f t="shared" si="711"/>
        <v>639</v>
      </c>
      <c r="Z149" s="120">
        <f t="shared" si="712"/>
        <v>1175</v>
      </c>
      <c r="AA149" s="120">
        <f t="shared" si="689"/>
        <v>49554538</v>
      </c>
      <c r="AB149" s="120">
        <f t="shared" si="713"/>
        <v>980</v>
      </c>
      <c r="AC149" s="120">
        <f t="shared" si="714"/>
        <v>1884</v>
      </c>
      <c r="AD149" s="120">
        <f t="shared" si="690"/>
        <v>142004909</v>
      </c>
      <c r="AE149" s="120">
        <f t="shared" si="715"/>
        <v>3692</v>
      </c>
      <c r="AF149" s="120">
        <f t="shared" si="716"/>
        <v>8412</v>
      </c>
      <c r="AG149" s="120">
        <f t="shared" si="691"/>
        <v>14959765</v>
      </c>
      <c r="AH149" s="120">
        <f t="shared" si="717"/>
        <v>5381</v>
      </c>
      <c r="AI149" s="120">
        <f t="shared" si="718"/>
        <v>12755</v>
      </c>
      <c r="AJ149" s="120">
        <f t="shared" si="692"/>
        <v>5741</v>
      </c>
      <c r="AK149" s="120">
        <f t="shared" si="692"/>
        <v>88</v>
      </c>
      <c r="AL149" s="120">
        <f t="shared" si="692"/>
        <v>404</v>
      </c>
      <c r="AM149" s="120">
        <f t="shared" si="692"/>
        <v>376</v>
      </c>
      <c r="AN149" s="120">
        <f t="shared" si="692"/>
        <v>448</v>
      </c>
      <c r="AO149" s="120">
        <f t="shared" si="692"/>
        <v>4801</v>
      </c>
      <c r="AP149" s="120">
        <f t="shared" si="692"/>
        <v>709</v>
      </c>
      <c r="AQ149" s="120">
        <f t="shared" si="692"/>
        <v>61792</v>
      </c>
      <c r="AR149" s="120">
        <f t="shared" si="692"/>
        <v>4712</v>
      </c>
      <c r="AS149" s="120">
        <f t="shared" si="692"/>
        <v>37147</v>
      </c>
      <c r="AT149" s="120">
        <f t="shared" si="693"/>
        <v>103651</v>
      </c>
      <c r="AU149" s="120">
        <f t="shared" si="693"/>
        <v>13358</v>
      </c>
      <c r="AV149" s="120">
        <f t="shared" si="693"/>
        <v>10142</v>
      </c>
      <c r="AW149" s="120">
        <f t="shared" si="693"/>
        <v>8178</v>
      </c>
      <c r="AX149" s="120">
        <f t="shared" si="693"/>
        <v>8622</v>
      </c>
      <c r="AY149" s="120">
        <f t="shared" si="693"/>
        <v>70886</v>
      </c>
      <c r="AZ149" s="120">
        <f t="shared" si="693"/>
        <v>58012</v>
      </c>
      <c r="BA149" s="120">
        <f t="shared" si="693"/>
        <v>61425</v>
      </c>
      <c r="BB149" s="120">
        <f t="shared" si="693"/>
        <v>41966</v>
      </c>
      <c r="BC149" s="120">
        <f t="shared" si="693"/>
        <v>4661</v>
      </c>
      <c r="BD149" s="120">
        <f t="shared" si="693"/>
        <v>3051</v>
      </c>
      <c r="BE149" s="117">
        <f t="shared" si="693"/>
        <v>524</v>
      </c>
      <c r="BF149" s="117">
        <f t="shared" si="693"/>
        <v>151886</v>
      </c>
      <c r="BG149" s="117">
        <f t="shared" si="719"/>
        <v>290</v>
      </c>
      <c r="BH149" s="117">
        <f t="shared" si="720"/>
        <v>458</v>
      </c>
      <c r="BI149" s="117">
        <f t="shared" si="694"/>
        <v>4667</v>
      </c>
      <c r="BJ149" s="117">
        <f t="shared" si="694"/>
        <v>210853</v>
      </c>
      <c r="BK149" s="117">
        <f t="shared" si="721"/>
        <v>45</v>
      </c>
      <c r="BL149" s="117">
        <f t="shared" si="722"/>
        <v>95</v>
      </c>
      <c r="BM149" s="117">
        <f t="shared" si="695"/>
        <v>2154</v>
      </c>
      <c r="BN149" s="117">
        <f t="shared" si="695"/>
        <v>2023</v>
      </c>
      <c r="BO149" s="117">
        <f t="shared" si="695"/>
        <v>3013</v>
      </c>
      <c r="BP149" s="117">
        <f t="shared" si="695"/>
        <v>0</v>
      </c>
      <c r="BQ149" s="117">
        <f t="shared" si="695"/>
        <v>834</v>
      </c>
      <c r="BR149" s="117">
        <f t="shared" si="695"/>
        <v>6785355</v>
      </c>
      <c r="BS149" s="117">
        <f t="shared" si="723"/>
        <v>3354</v>
      </c>
      <c r="BT149" s="117">
        <f t="shared" si="724"/>
        <v>6225</v>
      </c>
      <c r="BU149" s="117">
        <f t="shared" si="696"/>
        <v>20924189</v>
      </c>
      <c r="BV149" s="117">
        <f t="shared" si="725"/>
        <v>6945</v>
      </c>
      <c r="BW149" s="117">
        <f t="shared" si="726"/>
        <v>14414</v>
      </c>
      <c r="BX149" s="117">
        <f t="shared" si="697"/>
        <v>0</v>
      </c>
      <c r="BY149" s="117" t="str">
        <f t="shared" si="727"/>
        <v>-</v>
      </c>
      <c r="BZ149" s="117" t="str">
        <f t="shared" si="728"/>
        <v>-</v>
      </c>
      <c r="CA149" s="117">
        <f t="shared" si="698"/>
        <v>8307893</v>
      </c>
      <c r="CB149" s="117">
        <f t="shared" si="729"/>
        <v>9962</v>
      </c>
      <c r="CC149" s="121">
        <f t="shared" si="730"/>
        <v>21349</v>
      </c>
      <c r="CD149" s="121">
        <f t="shared" si="699"/>
        <v>0</v>
      </c>
      <c r="CE149" s="121">
        <f t="shared" si="699"/>
        <v>0</v>
      </c>
      <c r="CF149" s="117" t="str">
        <f t="shared" si="731"/>
        <v>-</v>
      </c>
      <c r="CG149" s="117" t="str">
        <f t="shared" si="732"/>
        <v>-</v>
      </c>
      <c r="CH149" s="121">
        <f t="shared" si="700"/>
        <v>0</v>
      </c>
      <c r="CI149" s="120">
        <f t="shared" si="733"/>
        <v>0</v>
      </c>
      <c r="CJ149" s="121">
        <f t="shared" si="701"/>
        <v>1</v>
      </c>
      <c r="CK149" s="157">
        <f t="shared" si="734"/>
        <v>2018</v>
      </c>
      <c r="CL149" s="158">
        <f t="shared" si="735"/>
        <v>43101</v>
      </c>
      <c r="CM149" s="159">
        <f t="shared" si="736"/>
        <v>31</v>
      </c>
      <c r="CN149" s="121">
        <f t="shared" si="702"/>
        <v>375615</v>
      </c>
      <c r="CO149" s="121">
        <f t="shared" si="702"/>
        <v>0</v>
      </c>
      <c r="CP149" s="121">
        <f t="shared" si="702"/>
        <v>11345913</v>
      </c>
      <c r="CQ149" s="121">
        <f t="shared" si="702"/>
        <v>24792422</v>
      </c>
      <c r="CR149" s="121">
        <f t="shared" si="702"/>
        <v>4762978</v>
      </c>
      <c r="CS149" s="121">
        <f t="shared" si="702"/>
        <v>4282786</v>
      </c>
      <c r="CT149" s="121">
        <f t="shared" si="702"/>
        <v>95301928</v>
      </c>
      <c r="CU149" s="121">
        <f t="shared" si="702"/>
        <v>323506538</v>
      </c>
      <c r="CV149" s="121">
        <f t="shared" si="702"/>
        <v>35460260</v>
      </c>
      <c r="CW149" s="121">
        <f t="shared" si="702"/>
        <v>240086</v>
      </c>
      <c r="CX149" s="121">
        <f t="shared" si="702"/>
        <v>445050</v>
      </c>
      <c r="CY149" s="121">
        <f t="shared" si="702"/>
        <v>12592286</v>
      </c>
      <c r="CZ149" s="121">
        <f t="shared" si="702"/>
        <v>43430586</v>
      </c>
      <c r="DA149" s="121">
        <f t="shared" si="702"/>
        <v>0</v>
      </c>
      <c r="DB149" s="121">
        <f t="shared" si="702"/>
        <v>17805417</v>
      </c>
      <c r="DC149" s="121">
        <f t="shared" si="702"/>
        <v>0</v>
      </c>
      <c r="DD149" s="160"/>
      <c r="DE149" s="124"/>
      <c r="DF149" s="124"/>
      <c r="DG149" s="124"/>
      <c r="DH149" s="124"/>
      <c r="DI149" s="124"/>
    </row>
    <row r="150" spans="1:113" x14ac:dyDescent="0.2">
      <c r="A150" s="118" t="str">
        <f t="shared" ref="A150:A152" si="738">B150&amp;C150&amp;D150</f>
        <v>2017-18FEBRUARYY59</v>
      </c>
      <c r="B150" s="94" t="str">
        <f t="shared" si="704"/>
        <v>2017-18</v>
      </c>
      <c r="C150" s="35" t="s">
        <v>787</v>
      </c>
      <c r="D150" s="119" t="str">
        <f t="shared" si="737"/>
        <v>Y59</v>
      </c>
      <c r="E150" s="119" t="str">
        <f t="shared" si="737"/>
        <v>South East</v>
      </c>
      <c r="F150" s="119" t="str">
        <f t="shared" si="132"/>
        <v>Y59</v>
      </c>
      <c r="H150" s="120">
        <f t="shared" si="686"/>
        <v>124878</v>
      </c>
      <c r="I150" s="120">
        <f t="shared" si="686"/>
        <v>94904</v>
      </c>
      <c r="J150" s="120">
        <f t="shared" si="686"/>
        <v>2641303</v>
      </c>
      <c r="K150" s="117">
        <f t="shared" si="705"/>
        <v>28</v>
      </c>
      <c r="L150" s="120">
        <f t="shared" si="706"/>
        <v>4</v>
      </c>
      <c r="M150" s="120">
        <f t="shared" si="707"/>
        <v>129</v>
      </c>
      <c r="N150" s="120">
        <f t="shared" si="708"/>
        <v>225</v>
      </c>
      <c r="O150" s="120">
        <f t="shared" si="687"/>
        <v>97194</v>
      </c>
      <c r="P150" s="120">
        <f t="shared" si="687"/>
        <v>5290</v>
      </c>
      <c r="Q150" s="120">
        <f t="shared" si="687"/>
        <v>3297</v>
      </c>
      <c r="R150" s="120">
        <f t="shared" si="687"/>
        <v>44428</v>
      </c>
      <c r="S150" s="120">
        <f t="shared" si="687"/>
        <v>34318</v>
      </c>
      <c r="T150" s="120">
        <f t="shared" si="687"/>
        <v>2428</v>
      </c>
      <c r="U150" s="120">
        <f t="shared" si="687"/>
        <v>2469739</v>
      </c>
      <c r="V150" s="120">
        <f t="shared" si="709"/>
        <v>467</v>
      </c>
      <c r="W150" s="120">
        <f t="shared" si="710"/>
        <v>841</v>
      </c>
      <c r="X150" s="120">
        <f t="shared" si="688"/>
        <v>2200439</v>
      </c>
      <c r="Y150" s="120">
        <f t="shared" si="711"/>
        <v>667</v>
      </c>
      <c r="Z150" s="120">
        <f t="shared" si="712"/>
        <v>1219</v>
      </c>
      <c r="AA150" s="120">
        <f t="shared" si="689"/>
        <v>45649197</v>
      </c>
      <c r="AB150" s="120">
        <f t="shared" si="713"/>
        <v>1027</v>
      </c>
      <c r="AC150" s="120">
        <f t="shared" si="714"/>
        <v>1960</v>
      </c>
      <c r="AD150" s="120">
        <f t="shared" si="690"/>
        <v>154626411</v>
      </c>
      <c r="AE150" s="120">
        <f t="shared" si="715"/>
        <v>4506</v>
      </c>
      <c r="AF150" s="120">
        <f t="shared" si="716"/>
        <v>10354</v>
      </c>
      <c r="AG150" s="120">
        <f t="shared" si="691"/>
        <v>16185357</v>
      </c>
      <c r="AH150" s="120">
        <f t="shared" si="717"/>
        <v>6666</v>
      </c>
      <c r="AI150" s="120">
        <f t="shared" si="718"/>
        <v>15304</v>
      </c>
      <c r="AJ150" s="120">
        <f t="shared" si="692"/>
        <v>5466</v>
      </c>
      <c r="AK150" s="120">
        <f t="shared" si="692"/>
        <v>114</v>
      </c>
      <c r="AL150" s="120">
        <f t="shared" si="692"/>
        <v>519</v>
      </c>
      <c r="AM150" s="120">
        <f t="shared" si="692"/>
        <v>268</v>
      </c>
      <c r="AN150" s="120">
        <f t="shared" si="692"/>
        <v>466</v>
      </c>
      <c r="AO150" s="120">
        <f t="shared" si="692"/>
        <v>4367</v>
      </c>
      <c r="AP150" s="120">
        <f t="shared" si="692"/>
        <v>539</v>
      </c>
      <c r="AQ150" s="120">
        <f t="shared" si="692"/>
        <v>55153</v>
      </c>
      <c r="AR150" s="120">
        <f t="shared" si="692"/>
        <v>4122</v>
      </c>
      <c r="AS150" s="120">
        <f t="shared" si="692"/>
        <v>32453</v>
      </c>
      <c r="AT150" s="120">
        <f t="shared" si="693"/>
        <v>91728</v>
      </c>
      <c r="AU150" s="120">
        <f t="shared" si="693"/>
        <v>12135</v>
      </c>
      <c r="AV150" s="120">
        <f t="shared" si="693"/>
        <v>9118</v>
      </c>
      <c r="AW150" s="120">
        <f t="shared" si="693"/>
        <v>7530</v>
      </c>
      <c r="AX150" s="120">
        <f t="shared" si="693"/>
        <v>7773</v>
      </c>
      <c r="AY150" s="120">
        <f t="shared" si="693"/>
        <v>62454</v>
      </c>
      <c r="AZ150" s="120">
        <f t="shared" si="693"/>
        <v>50943</v>
      </c>
      <c r="BA150" s="120">
        <f t="shared" si="693"/>
        <v>56027</v>
      </c>
      <c r="BB150" s="120">
        <f t="shared" si="693"/>
        <v>37471</v>
      </c>
      <c r="BC150" s="120">
        <f t="shared" si="693"/>
        <v>4078</v>
      </c>
      <c r="BD150" s="120">
        <f t="shared" si="693"/>
        <v>2630</v>
      </c>
      <c r="BE150" s="117">
        <f t="shared" si="693"/>
        <v>402</v>
      </c>
      <c r="BF150" s="117">
        <f t="shared" si="693"/>
        <v>126416</v>
      </c>
      <c r="BG150" s="117">
        <f t="shared" si="719"/>
        <v>314</v>
      </c>
      <c r="BH150" s="117">
        <f t="shared" si="720"/>
        <v>532</v>
      </c>
      <c r="BI150" s="117">
        <f t="shared" si="694"/>
        <v>4081</v>
      </c>
      <c r="BJ150" s="117">
        <f t="shared" si="694"/>
        <v>211467</v>
      </c>
      <c r="BK150" s="117">
        <f t="shared" si="721"/>
        <v>52</v>
      </c>
      <c r="BL150" s="117">
        <f t="shared" si="722"/>
        <v>120</v>
      </c>
      <c r="BM150" s="117">
        <f t="shared" si="695"/>
        <v>2005</v>
      </c>
      <c r="BN150" s="117">
        <f t="shared" si="695"/>
        <v>1852</v>
      </c>
      <c r="BO150" s="117">
        <f t="shared" si="695"/>
        <v>2572</v>
      </c>
      <c r="BP150" s="117">
        <f t="shared" si="695"/>
        <v>0</v>
      </c>
      <c r="BQ150" s="117">
        <f t="shared" si="695"/>
        <v>822</v>
      </c>
      <c r="BR150" s="117">
        <f t="shared" si="695"/>
        <v>5917995</v>
      </c>
      <c r="BS150" s="117">
        <f t="shared" si="723"/>
        <v>3195</v>
      </c>
      <c r="BT150" s="117">
        <f t="shared" si="724"/>
        <v>5959</v>
      </c>
      <c r="BU150" s="117">
        <f t="shared" si="696"/>
        <v>20782995</v>
      </c>
      <c r="BV150" s="117">
        <f t="shared" si="725"/>
        <v>8080</v>
      </c>
      <c r="BW150" s="117">
        <f t="shared" si="726"/>
        <v>16435</v>
      </c>
      <c r="BX150" s="117">
        <f t="shared" si="697"/>
        <v>0</v>
      </c>
      <c r="BY150" s="117" t="str">
        <f t="shared" si="727"/>
        <v>-</v>
      </c>
      <c r="BZ150" s="117" t="str">
        <f t="shared" si="728"/>
        <v>-</v>
      </c>
      <c r="CA150" s="117">
        <f t="shared" si="698"/>
        <v>9258399</v>
      </c>
      <c r="CB150" s="117">
        <f t="shared" si="729"/>
        <v>11263</v>
      </c>
      <c r="CC150" s="121">
        <f t="shared" si="730"/>
        <v>25194</v>
      </c>
      <c r="CD150" s="121">
        <f t="shared" si="699"/>
        <v>0</v>
      </c>
      <c r="CE150" s="121">
        <f t="shared" si="699"/>
        <v>0</v>
      </c>
      <c r="CF150" s="117" t="str">
        <f t="shared" si="731"/>
        <v>-</v>
      </c>
      <c r="CG150" s="117" t="str">
        <f t="shared" si="732"/>
        <v>-</v>
      </c>
      <c r="CH150" s="121">
        <f t="shared" si="700"/>
        <v>0</v>
      </c>
      <c r="CI150" s="120">
        <f t="shared" si="733"/>
        <v>0</v>
      </c>
      <c r="CJ150" s="121">
        <f t="shared" si="701"/>
        <v>2</v>
      </c>
      <c r="CK150" s="157">
        <f t="shared" si="734"/>
        <v>2018</v>
      </c>
      <c r="CL150" s="158">
        <f t="shared" si="735"/>
        <v>43132</v>
      </c>
      <c r="CM150" s="159">
        <f t="shared" si="736"/>
        <v>28</v>
      </c>
      <c r="CN150" s="121">
        <f t="shared" si="702"/>
        <v>342657</v>
      </c>
      <c r="CO150" s="121">
        <f t="shared" si="702"/>
        <v>0</v>
      </c>
      <c r="CP150" s="121">
        <f t="shared" si="702"/>
        <v>12198185</v>
      </c>
      <c r="CQ150" s="121">
        <f t="shared" si="702"/>
        <v>21390111</v>
      </c>
      <c r="CR150" s="121">
        <f t="shared" si="702"/>
        <v>4449350</v>
      </c>
      <c r="CS150" s="121">
        <f t="shared" si="702"/>
        <v>4018591</v>
      </c>
      <c r="CT150" s="121">
        <f t="shared" si="702"/>
        <v>87082108</v>
      </c>
      <c r="CU150" s="121">
        <f t="shared" si="702"/>
        <v>355337720</v>
      </c>
      <c r="CV150" s="121">
        <f t="shared" si="702"/>
        <v>37158892</v>
      </c>
      <c r="CW150" s="121">
        <f t="shared" si="702"/>
        <v>213704</v>
      </c>
      <c r="CX150" s="121">
        <f t="shared" si="702"/>
        <v>491305</v>
      </c>
      <c r="CY150" s="121">
        <f t="shared" si="702"/>
        <v>11036958</v>
      </c>
      <c r="CZ150" s="121">
        <f t="shared" si="702"/>
        <v>42271172</v>
      </c>
      <c r="DA150" s="121">
        <f t="shared" si="702"/>
        <v>0</v>
      </c>
      <c r="DB150" s="121">
        <f t="shared" si="702"/>
        <v>20709384</v>
      </c>
      <c r="DC150" s="121">
        <f t="shared" si="702"/>
        <v>0</v>
      </c>
      <c r="DD150" s="160"/>
      <c r="DE150" s="124"/>
      <c r="DF150" s="124"/>
      <c r="DG150" s="124"/>
      <c r="DH150" s="124"/>
      <c r="DI150" s="124"/>
    </row>
    <row r="151" spans="1:113" x14ac:dyDescent="0.2">
      <c r="A151" s="118" t="str">
        <f t="shared" si="738"/>
        <v>2017-18MARCHY59</v>
      </c>
      <c r="B151" s="94" t="str">
        <f t="shared" si="704"/>
        <v>2017-18</v>
      </c>
      <c r="C151" s="35" t="s">
        <v>788</v>
      </c>
      <c r="D151" s="119" t="str">
        <f t="shared" si="737"/>
        <v>Y59</v>
      </c>
      <c r="E151" s="119" t="str">
        <f t="shared" si="737"/>
        <v>South East</v>
      </c>
      <c r="F151" s="119" t="str">
        <f t="shared" si="132"/>
        <v>Y59</v>
      </c>
      <c r="H151" s="120">
        <f t="shared" si="686"/>
        <v>146028</v>
      </c>
      <c r="I151" s="120">
        <f t="shared" si="686"/>
        <v>112723</v>
      </c>
      <c r="J151" s="120">
        <f t="shared" si="686"/>
        <v>3318718</v>
      </c>
      <c r="K151" s="117">
        <f t="shared" si="705"/>
        <v>29</v>
      </c>
      <c r="L151" s="120">
        <f t="shared" si="706"/>
        <v>4</v>
      </c>
      <c r="M151" s="120">
        <f t="shared" si="707"/>
        <v>142</v>
      </c>
      <c r="N151" s="120">
        <f t="shared" si="708"/>
        <v>246</v>
      </c>
      <c r="O151" s="120">
        <f t="shared" si="687"/>
        <v>107778</v>
      </c>
      <c r="P151" s="120">
        <f t="shared" si="687"/>
        <v>6068</v>
      </c>
      <c r="Q151" s="120">
        <f t="shared" si="687"/>
        <v>3766</v>
      </c>
      <c r="R151" s="120">
        <f t="shared" si="687"/>
        <v>51530</v>
      </c>
      <c r="S151" s="120">
        <f t="shared" si="687"/>
        <v>34915</v>
      </c>
      <c r="T151" s="120">
        <f t="shared" si="687"/>
        <v>2522</v>
      </c>
      <c r="U151" s="120">
        <f t="shared" si="687"/>
        <v>2876671</v>
      </c>
      <c r="V151" s="120">
        <f t="shared" si="709"/>
        <v>474</v>
      </c>
      <c r="W151" s="120">
        <f t="shared" si="710"/>
        <v>868</v>
      </c>
      <c r="X151" s="120">
        <f t="shared" si="688"/>
        <v>2668399</v>
      </c>
      <c r="Y151" s="120">
        <f t="shared" si="711"/>
        <v>709</v>
      </c>
      <c r="Z151" s="120">
        <f t="shared" si="712"/>
        <v>1351</v>
      </c>
      <c r="AA151" s="120">
        <f t="shared" si="689"/>
        <v>61313566</v>
      </c>
      <c r="AB151" s="120">
        <f t="shared" si="713"/>
        <v>1190</v>
      </c>
      <c r="AC151" s="120">
        <f t="shared" si="714"/>
        <v>2353</v>
      </c>
      <c r="AD151" s="120">
        <f t="shared" si="690"/>
        <v>183939147</v>
      </c>
      <c r="AE151" s="120">
        <f t="shared" si="715"/>
        <v>5268</v>
      </c>
      <c r="AF151" s="120">
        <f t="shared" si="716"/>
        <v>12372</v>
      </c>
      <c r="AG151" s="120">
        <f t="shared" si="691"/>
        <v>18956637</v>
      </c>
      <c r="AH151" s="120">
        <f t="shared" si="717"/>
        <v>7517</v>
      </c>
      <c r="AI151" s="120">
        <f t="shared" si="718"/>
        <v>17434</v>
      </c>
      <c r="AJ151" s="120">
        <f t="shared" si="692"/>
        <v>6963</v>
      </c>
      <c r="AK151" s="120">
        <f t="shared" si="692"/>
        <v>140</v>
      </c>
      <c r="AL151" s="120">
        <f t="shared" si="692"/>
        <v>678</v>
      </c>
      <c r="AM151" s="120">
        <f t="shared" si="692"/>
        <v>373</v>
      </c>
      <c r="AN151" s="120">
        <f t="shared" si="692"/>
        <v>551</v>
      </c>
      <c r="AO151" s="120">
        <f t="shared" si="692"/>
        <v>5594</v>
      </c>
      <c r="AP151" s="120">
        <f t="shared" si="692"/>
        <v>628</v>
      </c>
      <c r="AQ151" s="120">
        <f t="shared" si="692"/>
        <v>61093</v>
      </c>
      <c r="AR151" s="120">
        <f t="shared" si="692"/>
        <v>4627</v>
      </c>
      <c r="AS151" s="120">
        <f t="shared" si="692"/>
        <v>35095</v>
      </c>
      <c r="AT151" s="120">
        <f t="shared" si="693"/>
        <v>100815</v>
      </c>
      <c r="AU151" s="120">
        <f t="shared" si="693"/>
        <v>13555</v>
      </c>
      <c r="AV151" s="120">
        <f t="shared" si="693"/>
        <v>10163</v>
      </c>
      <c r="AW151" s="120">
        <f t="shared" si="693"/>
        <v>8471</v>
      </c>
      <c r="AX151" s="120">
        <f t="shared" si="693"/>
        <v>8666</v>
      </c>
      <c r="AY151" s="120">
        <f t="shared" si="693"/>
        <v>72985</v>
      </c>
      <c r="AZ151" s="120">
        <f t="shared" si="693"/>
        <v>58946</v>
      </c>
      <c r="BA151" s="120">
        <f t="shared" si="693"/>
        <v>57958</v>
      </c>
      <c r="BB151" s="120">
        <f t="shared" si="693"/>
        <v>38208</v>
      </c>
      <c r="BC151" s="120">
        <f t="shared" si="693"/>
        <v>4216</v>
      </c>
      <c r="BD151" s="120">
        <f t="shared" si="693"/>
        <v>2737</v>
      </c>
      <c r="BE151" s="117">
        <f t="shared" si="693"/>
        <v>486</v>
      </c>
      <c r="BF151" s="117">
        <f t="shared" si="693"/>
        <v>150293</v>
      </c>
      <c r="BG151" s="117">
        <f t="shared" si="719"/>
        <v>309</v>
      </c>
      <c r="BH151" s="117">
        <f t="shared" si="720"/>
        <v>518</v>
      </c>
      <c r="BI151" s="117">
        <f t="shared" si="694"/>
        <v>4715</v>
      </c>
      <c r="BJ151" s="117">
        <f t="shared" si="694"/>
        <v>256241</v>
      </c>
      <c r="BK151" s="117">
        <f t="shared" si="721"/>
        <v>54</v>
      </c>
      <c r="BL151" s="117">
        <f t="shared" si="722"/>
        <v>126</v>
      </c>
      <c r="BM151" s="117">
        <f t="shared" si="695"/>
        <v>1945</v>
      </c>
      <c r="BN151" s="117">
        <f t="shared" si="695"/>
        <v>2173</v>
      </c>
      <c r="BO151" s="117">
        <f t="shared" si="695"/>
        <v>2708</v>
      </c>
      <c r="BP151" s="117">
        <f t="shared" si="695"/>
        <v>0</v>
      </c>
      <c r="BQ151" s="117">
        <f t="shared" si="695"/>
        <v>887</v>
      </c>
      <c r="BR151" s="117">
        <f t="shared" si="695"/>
        <v>8013632</v>
      </c>
      <c r="BS151" s="117">
        <f t="shared" si="723"/>
        <v>3688</v>
      </c>
      <c r="BT151" s="117">
        <f t="shared" si="724"/>
        <v>7126</v>
      </c>
      <c r="BU151" s="117">
        <f t="shared" si="696"/>
        <v>22339346</v>
      </c>
      <c r="BV151" s="117">
        <f t="shared" si="725"/>
        <v>8249</v>
      </c>
      <c r="BW151" s="117">
        <f t="shared" si="726"/>
        <v>17603</v>
      </c>
      <c r="BX151" s="117">
        <f t="shared" si="697"/>
        <v>0</v>
      </c>
      <c r="BY151" s="117" t="str">
        <f t="shared" si="727"/>
        <v>-</v>
      </c>
      <c r="BZ151" s="117" t="str">
        <f t="shared" si="728"/>
        <v>-</v>
      </c>
      <c r="CA151" s="117">
        <f t="shared" si="698"/>
        <v>11309918</v>
      </c>
      <c r="CB151" s="117">
        <f t="shared" si="729"/>
        <v>12751</v>
      </c>
      <c r="CC151" s="121">
        <f t="shared" si="730"/>
        <v>29769</v>
      </c>
      <c r="CD151" s="121">
        <f t="shared" si="699"/>
        <v>0</v>
      </c>
      <c r="CE151" s="121">
        <f t="shared" si="699"/>
        <v>0</v>
      </c>
      <c r="CF151" s="117" t="str">
        <f t="shared" si="731"/>
        <v>-</v>
      </c>
      <c r="CG151" s="117" t="str">
        <f t="shared" si="732"/>
        <v>-</v>
      </c>
      <c r="CH151" s="121">
        <f t="shared" si="700"/>
        <v>0</v>
      </c>
      <c r="CI151" s="120">
        <f t="shared" si="733"/>
        <v>0</v>
      </c>
      <c r="CJ151" s="121">
        <f t="shared" si="701"/>
        <v>3</v>
      </c>
      <c r="CK151" s="157">
        <f t="shared" si="734"/>
        <v>2018</v>
      </c>
      <c r="CL151" s="158">
        <f t="shared" si="735"/>
        <v>43160</v>
      </c>
      <c r="CM151" s="159">
        <f t="shared" si="736"/>
        <v>31</v>
      </c>
      <c r="CN151" s="121">
        <f t="shared" si="702"/>
        <v>405912</v>
      </c>
      <c r="CO151" s="121">
        <f t="shared" si="702"/>
        <v>0</v>
      </c>
      <c r="CP151" s="121">
        <f t="shared" si="702"/>
        <v>15956395</v>
      </c>
      <c r="CQ151" s="121">
        <f t="shared" si="702"/>
        <v>27733303</v>
      </c>
      <c r="CR151" s="121">
        <f t="shared" si="702"/>
        <v>5266904</v>
      </c>
      <c r="CS151" s="121">
        <f t="shared" si="702"/>
        <v>5088150</v>
      </c>
      <c r="CT151" s="121">
        <f t="shared" si="702"/>
        <v>121269780</v>
      </c>
      <c r="CU151" s="121">
        <f t="shared" si="702"/>
        <v>431969840</v>
      </c>
      <c r="CV151" s="121">
        <f t="shared" si="702"/>
        <v>43967914</v>
      </c>
      <c r="CW151" s="121">
        <f t="shared" si="702"/>
        <v>251658</v>
      </c>
      <c r="CX151" s="121">
        <f t="shared" si="702"/>
        <v>592253</v>
      </c>
      <c r="CY151" s="121">
        <f t="shared" si="702"/>
        <v>15484732</v>
      </c>
      <c r="CZ151" s="121">
        <f t="shared" si="702"/>
        <v>47669632</v>
      </c>
      <c r="DA151" s="121">
        <f t="shared" si="702"/>
        <v>0</v>
      </c>
      <c r="DB151" s="121">
        <f t="shared" si="702"/>
        <v>26405266</v>
      </c>
      <c r="DC151" s="121">
        <f t="shared" si="702"/>
        <v>0</v>
      </c>
      <c r="DD151" s="160"/>
      <c r="DE151" s="124"/>
      <c r="DF151" s="124"/>
      <c r="DG151" s="124"/>
      <c r="DH151" s="124"/>
      <c r="DI151" s="124"/>
    </row>
    <row r="152" spans="1:113" x14ac:dyDescent="0.2">
      <c r="A152" s="118" t="str">
        <f t="shared" si="738"/>
        <v>2018-19APRILY59</v>
      </c>
      <c r="B152" s="94" t="str">
        <f t="shared" si="704"/>
        <v>2018-19</v>
      </c>
      <c r="C152" s="35" t="s">
        <v>790</v>
      </c>
      <c r="D152" s="119" t="str">
        <f t="shared" si="737"/>
        <v>Y59</v>
      </c>
      <c r="E152" s="119" t="str">
        <f t="shared" si="737"/>
        <v>South East</v>
      </c>
      <c r="F152" s="119" t="str">
        <f t="shared" ref="F152:F157" si="739">D152</f>
        <v>Y59</v>
      </c>
      <c r="H152" s="120">
        <f t="shared" si="686"/>
        <v>136027</v>
      </c>
      <c r="I152" s="120">
        <f t="shared" si="686"/>
        <v>96856</v>
      </c>
      <c r="J152" s="120">
        <f t="shared" si="686"/>
        <v>1083951</v>
      </c>
      <c r="K152" s="117">
        <f t="shared" si="705"/>
        <v>11</v>
      </c>
      <c r="L152" s="120">
        <f t="shared" si="706"/>
        <v>3</v>
      </c>
      <c r="M152" s="120">
        <f t="shared" si="707"/>
        <v>62</v>
      </c>
      <c r="N152" s="120">
        <f t="shared" si="708"/>
        <v>148</v>
      </c>
      <c r="O152" s="120">
        <f t="shared" si="687"/>
        <v>103675</v>
      </c>
      <c r="P152" s="120">
        <f t="shared" si="687"/>
        <v>5755</v>
      </c>
      <c r="Q152" s="120">
        <f t="shared" si="687"/>
        <v>3541</v>
      </c>
      <c r="R152" s="120">
        <f t="shared" si="687"/>
        <v>47197</v>
      </c>
      <c r="S152" s="120">
        <f t="shared" si="687"/>
        <v>36048</v>
      </c>
      <c r="T152" s="120">
        <f t="shared" si="687"/>
        <v>2784</v>
      </c>
      <c r="U152" s="120">
        <f t="shared" si="687"/>
        <v>2438859</v>
      </c>
      <c r="V152" s="120">
        <f t="shared" si="709"/>
        <v>424</v>
      </c>
      <c r="W152" s="120">
        <f t="shared" si="710"/>
        <v>776</v>
      </c>
      <c r="X152" s="120">
        <f t="shared" si="688"/>
        <v>2131623</v>
      </c>
      <c r="Y152" s="120">
        <f t="shared" si="711"/>
        <v>602</v>
      </c>
      <c r="Z152" s="120">
        <f t="shared" si="712"/>
        <v>1131</v>
      </c>
      <c r="AA152" s="120">
        <f t="shared" si="689"/>
        <v>43262118</v>
      </c>
      <c r="AB152" s="120">
        <f t="shared" si="713"/>
        <v>917</v>
      </c>
      <c r="AC152" s="120">
        <f t="shared" si="714"/>
        <v>1752</v>
      </c>
      <c r="AD152" s="120">
        <f t="shared" si="690"/>
        <v>120924795</v>
      </c>
      <c r="AE152" s="120">
        <f t="shared" si="715"/>
        <v>3355</v>
      </c>
      <c r="AF152" s="120">
        <f t="shared" si="716"/>
        <v>7879</v>
      </c>
      <c r="AG152" s="120">
        <f t="shared" si="691"/>
        <v>13638137</v>
      </c>
      <c r="AH152" s="120">
        <f t="shared" si="717"/>
        <v>4899</v>
      </c>
      <c r="AI152" s="120">
        <f t="shared" si="718"/>
        <v>11706</v>
      </c>
      <c r="AJ152" s="120">
        <f t="shared" si="692"/>
        <v>6287</v>
      </c>
      <c r="AK152" s="120">
        <f t="shared" si="692"/>
        <v>134</v>
      </c>
      <c r="AL152" s="120">
        <f t="shared" si="692"/>
        <v>503</v>
      </c>
      <c r="AM152" s="120">
        <f t="shared" si="692"/>
        <v>879</v>
      </c>
      <c r="AN152" s="120">
        <f t="shared" si="692"/>
        <v>662</v>
      </c>
      <c r="AO152" s="120">
        <f t="shared" si="692"/>
        <v>4988</v>
      </c>
      <c r="AP152" s="120">
        <f t="shared" si="692"/>
        <v>638</v>
      </c>
      <c r="AQ152" s="120">
        <f t="shared" si="692"/>
        <v>60410</v>
      </c>
      <c r="AR152" s="120">
        <f t="shared" si="692"/>
        <v>3179</v>
      </c>
      <c r="AS152" s="120">
        <f t="shared" si="692"/>
        <v>33799</v>
      </c>
      <c r="AT152" s="120">
        <f t="shared" si="693"/>
        <v>97388</v>
      </c>
      <c r="AU152" s="120">
        <f t="shared" si="693"/>
        <v>12518</v>
      </c>
      <c r="AV152" s="120">
        <f t="shared" si="693"/>
        <v>9531</v>
      </c>
      <c r="AW152" s="120">
        <f t="shared" si="693"/>
        <v>7780</v>
      </c>
      <c r="AX152" s="120">
        <f t="shared" si="693"/>
        <v>6028</v>
      </c>
      <c r="AY152" s="120">
        <f t="shared" si="693"/>
        <v>65860</v>
      </c>
      <c r="AZ152" s="120">
        <f t="shared" si="693"/>
        <v>54100</v>
      </c>
      <c r="BA152" s="120">
        <f t="shared" si="693"/>
        <v>56077</v>
      </c>
      <c r="BB152" s="120">
        <f t="shared" si="693"/>
        <v>39062</v>
      </c>
      <c r="BC152" s="120">
        <f t="shared" si="693"/>
        <v>4771</v>
      </c>
      <c r="BD152" s="120">
        <f t="shared" si="693"/>
        <v>3030</v>
      </c>
      <c r="BE152" s="117">
        <f t="shared" si="693"/>
        <v>457</v>
      </c>
      <c r="BF152" s="117">
        <f t="shared" si="693"/>
        <v>137778</v>
      </c>
      <c r="BG152" s="117">
        <f t="shared" si="719"/>
        <v>301</v>
      </c>
      <c r="BH152" s="117">
        <f t="shared" si="720"/>
        <v>498</v>
      </c>
      <c r="BI152" s="117">
        <f t="shared" si="694"/>
        <v>4517</v>
      </c>
      <c r="BJ152" s="117">
        <f t="shared" si="694"/>
        <v>206250</v>
      </c>
      <c r="BK152" s="117">
        <f t="shared" si="721"/>
        <v>46</v>
      </c>
      <c r="BL152" s="117">
        <f t="shared" si="722"/>
        <v>81</v>
      </c>
      <c r="BM152" s="117">
        <f t="shared" si="695"/>
        <v>93</v>
      </c>
      <c r="BN152" s="117">
        <f t="shared" si="695"/>
        <v>2038</v>
      </c>
      <c r="BO152" s="117">
        <f t="shared" si="695"/>
        <v>2916</v>
      </c>
      <c r="BP152" s="117">
        <f t="shared" si="695"/>
        <v>0</v>
      </c>
      <c r="BQ152" s="117">
        <f t="shared" si="695"/>
        <v>661</v>
      </c>
      <c r="BR152" s="117">
        <f t="shared" si="695"/>
        <v>5607268</v>
      </c>
      <c r="BS152" s="117">
        <f t="shared" si="723"/>
        <v>2751</v>
      </c>
      <c r="BT152" s="117">
        <f t="shared" si="724"/>
        <v>5201</v>
      </c>
      <c r="BU152" s="117">
        <f t="shared" si="696"/>
        <v>18785074</v>
      </c>
      <c r="BV152" s="117">
        <f t="shared" si="725"/>
        <v>6442</v>
      </c>
      <c r="BW152" s="117">
        <f t="shared" si="726"/>
        <v>14380</v>
      </c>
      <c r="BX152" s="117">
        <f t="shared" si="697"/>
        <v>0</v>
      </c>
      <c r="BY152" s="117" t="str">
        <f t="shared" si="727"/>
        <v>-</v>
      </c>
      <c r="BZ152" s="117" t="str">
        <f t="shared" si="728"/>
        <v>-</v>
      </c>
      <c r="CA152" s="117">
        <f t="shared" si="698"/>
        <v>4852123</v>
      </c>
      <c r="CB152" s="117">
        <f t="shared" si="729"/>
        <v>7341</v>
      </c>
      <c r="CC152" s="121">
        <f t="shared" si="730"/>
        <v>16986</v>
      </c>
      <c r="CD152" s="121">
        <f t="shared" si="699"/>
        <v>0</v>
      </c>
      <c r="CE152" s="121">
        <f t="shared" si="699"/>
        <v>0</v>
      </c>
      <c r="CF152" s="117" t="str">
        <f t="shared" si="731"/>
        <v>-</v>
      </c>
      <c r="CG152" s="117" t="str">
        <f t="shared" si="732"/>
        <v>-</v>
      </c>
      <c r="CH152" s="121">
        <f t="shared" si="700"/>
        <v>0</v>
      </c>
      <c r="CI152" s="120">
        <f t="shared" si="733"/>
        <v>0</v>
      </c>
      <c r="CJ152" s="121">
        <f t="shared" si="701"/>
        <v>4</v>
      </c>
      <c r="CK152" s="157">
        <f t="shared" si="734"/>
        <v>2018</v>
      </c>
      <c r="CL152" s="158">
        <f t="shared" si="735"/>
        <v>43191</v>
      </c>
      <c r="CM152" s="159">
        <f t="shared" si="736"/>
        <v>30</v>
      </c>
      <c r="CN152" s="121">
        <f t="shared" si="702"/>
        <v>288048</v>
      </c>
      <c r="CO152" s="121">
        <f t="shared" si="702"/>
        <v>0</v>
      </c>
      <c r="CP152" s="121">
        <f t="shared" si="702"/>
        <v>5991375</v>
      </c>
      <c r="CQ152" s="121">
        <f t="shared" si="702"/>
        <v>14346388</v>
      </c>
      <c r="CR152" s="121">
        <f t="shared" si="702"/>
        <v>4464900</v>
      </c>
      <c r="CS152" s="121">
        <f t="shared" si="702"/>
        <v>4006240</v>
      </c>
      <c r="CT152" s="121">
        <f t="shared" si="702"/>
        <v>82679592</v>
      </c>
      <c r="CU152" s="121">
        <f t="shared" si="702"/>
        <v>284019343</v>
      </c>
      <c r="CV152" s="121">
        <f t="shared" si="702"/>
        <v>32589820</v>
      </c>
      <c r="CW152" s="121">
        <f t="shared" si="702"/>
        <v>227643</v>
      </c>
      <c r="CX152" s="121">
        <f t="shared" si="702"/>
        <v>367725</v>
      </c>
      <c r="CY152" s="121">
        <f t="shared" si="702"/>
        <v>10599498</v>
      </c>
      <c r="CZ152" s="121">
        <f t="shared" si="702"/>
        <v>41932932</v>
      </c>
      <c r="DA152" s="121">
        <f t="shared" si="702"/>
        <v>0</v>
      </c>
      <c r="DB152" s="121">
        <f t="shared" si="702"/>
        <v>11227572</v>
      </c>
      <c r="DC152" s="121">
        <f t="shared" si="702"/>
        <v>0</v>
      </c>
      <c r="DD152" s="160"/>
      <c r="DE152" s="124"/>
      <c r="DF152" s="124"/>
      <c r="DG152" s="124"/>
      <c r="DH152" s="124"/>
      <c r="DI152" s="124"/>
    </row>
    <row r="153" spans="1:113" x14ac:dyDescent="0.2">
      <c r="A153" s="118" t="str">
        <f t="shared" ref="A153" si="740">B153&amp;C153&amp;D153</f>
        <v>2018-19MAYY59</v>
      </c>
      <c r="B153" s="94" t="str">
        <f t="shared" si="704"/>
        <v>2018-19</v>
      </c>
      <c r="C153" s="35" t="s">
        <v>831</v>
      </c>
      <c r="D153" s="119" t="str">
        <f t="shared" si="737"/>
        <v>Y59</v>
      </c>
      <c r="E153" s="119" t="str">
        <f t="shared" si="737"/>
        <v>South East</v>
      </c>
      <c r="F153" s="119" t="str">
        <f t="shared" si="739"/>
        <v>Y59</v>
      </c>
      <c r="H153" s="120">
        <f t="shared" si="686"/>
        <v>147042</v>
      </c>
      <c r="I153" s="120">
        <f t="shared" si="686"/>
        <v>106594</v>
      </c>
      <c r="J153" s="120">
        <f t="shared" si="686"/>
        <v>1483350</v>
      </c>
      <c r="K153" s="117">
        <f t="shared" si="705"/>
        <v>14</v>
      </c>
      <c r="L153" s="120">
        <f t="shared" si="706"/>
        <v>3</v>
      </c>
      <c r="M153" s="120">
        <f t="shared" si="707"/>
        <v>78</v>
      </c>
      <c r="N153" s="120">
        <f t="shared" si="708"/>
        <v>167</v>
      </c>
      <c r="O153" s="120">
        <f t="shared" si="687"/>
        <v>108687</v>
      </c>
      <c r="P153" s="120">
        <f t="shared" si="687"/>
        <v>5872</v>
      </c>
      <c r="Q153" s="120">
        <f t="shared" si="687"/>
        <v>3652</v>
      </c>
      <c r="R153" s="120">
        <f t="shared" si="687"/>
        <v>49410</v>
      </c>
      <c r="S153" s="120">
        <f t="shared" si="687"/>
        <v>37746</v>
      </c>
      <c r="T153" s="120">
        <f t="shared" si="687"/>
        <v>2881</v>
      </c>
      <c r="U153" s="120">
        <f t="shared" si="687"/>
        <v>2593293</v>
      </c>
      <c r="V153" s="120">
        <f t="shared" si="709"/>
        <v>442</v>
      </c>
      <c r="W153" s="120">
        <f t="shared" si="710"/>
        <v>802</v>
      </c>
      <c r="X153" s="120">
        <f t="shared" si="688"/>
        <v>2296315</v>
      </c>
      <c r="Y153" s="120">
        <f t="shared" si="711"/>
        <v>629</v>
      </c>
      <c r="Z153" s="120">
        <f t="shared" si="712"/>
        <v>1182</v>
      </c>
      <c r="AA153" s="120">
        <f t="shared" si="689"/>
        <v>48661906</v>
      </c>
      <c r="AB153" s="120">
        <f t="shared" si="713"/>
        <v>985</v>
      </c>
      <c r="AC153" s="120">
        <f t="shared" si="714"/>
        <v>1914</v>
      </c>
      <c r="AD153" s="120">
        <f t="shared" si="690"/>
        <v>147214485</v>
      </c>
      <c r="AE153" s="120">
        <f t="shared" si="715"/>
        <v>3900</v>
      </c>
      <c r="AF153" s="120">
        <f t="shared" si="716"/>
        <v>9098</v>
      </c>
      <c r="AG153" s="120">
        <f t="shared" si="691"/>
        <v>16734771</v>
      </c>
      <c r="AH153" s="120">
        <f t="shared" si="717"/>
        <v>5809</v>
      </c>
      <c r="AI153" s="120">
        <f t="shared" si="718"/>
        <v>13304</v>
      </c>
      <c r="AJ153" s="120">
        <f t="shared" si="692"/>
        <v>6537</v>
      </c>
      <c r="AK153" s="120">
        <f t="shared" si="692"/>
        <v>189</v>
      </c>
      <c r="AL153" s="120">
        <f t="shared" si="692"/>
        <v>783</v>
      </c>
      <c r="AM153" s="120">
        <f t="shared" si="692"/>
        <v>954</v>
      </c>
      <c r="AN153" s="120">
        <f t="shared" si="692"/>
        <v>438</v>
      </c>
      <c r="AO153" s="120">
        <f t="shared" si="692"/>
        <v>5127</v>
      </c>
      <c r="AP153" s="120">
        <f t="shared" si="692"/>
        <v>653</v>
      </c>
      <c r="AQ153" s="120">
        <f t="shared" si="692"/>
        <v>63562</v>
      </c>
      <c r="AR153" s="120">
        <f t="shared" si="692"/>
        <v>3337</v>
      </c>
      <c r="AS153" s="120">
        <f t="shared" si="692"/>
        <v>35251</v>
      </c>
      <c r="AT153" s="120">
        <f t="shared" si="693"/>
        <v>102150</v>
      </c>
      <c r="AU153" s="120">
        <f t="shared" si="693"/>
        <v>12805</v>
      </c>
      <c r="AV153" s="120">
        <f t="shared" si="693"/>
        <v>9721</v>
      </c>
      <c r="AW153" s="120">
        <f t="shared" si="693"/>
        <v>7934</v>
      </c>
      <c r="AX153" s="120">
        <f t="shared" si="693"/>
        <v>6163</v>
      </c>
      <c r="AY153" s="120">
        <f t="shared" si="693"/>
        <v>69541</v>
      </c>
      <c r="AZ153" s="120">
        <f t="shared" si="693"/>
        <v>56550</v>
      </c>
      <c r="BA153" s="120">
        <f t="shared" si="693"/>
        <v>60258</v>
      </c>
      <c r="BB153" s="120">
        <f t="shared" si="693"/>
        <v>41069</v>
      </c>
      <c r="BC153" s="120">
        <f t="shared" si="693"/>
        <v>5047</v>
      </c>
      <c r="BD153" s="120">
        <f t="shared" si="693"/>
        <v>3096</v>
      </c>
      <c r="BE153" s="117">
        <f t="shared" si="693"/>
        <v>431</v>
      </c>
      <c r="BF153" s="117">
        <f t="shared" si="693"/>
        <v>137674</v>
      </c>
      <c r="BG153" s="117">
        <f t="shared" si="719"/>
        <v>319</v>
      </c>
      <c r="BH153" s="117">
        <f t="shared" si="720"/>
        <v>574</v>
      </c>
      <c r="BI153" s="117">
        <f t="shared" si="694"/>
        <v>4583</v>
      </c>
      <c r="BJ153" s="117">
        <f t="shared" si="694"/>
        <v>223213</v>
      </c>
      <c r="BK153" s="117">
        <f t="shared" si="721"/>
        <v>49</v>
      </c>
      <c r="BL153" s="117">
        <f t="shared" si="722"/>
        <v>90</v>
      </c>
      <c r="BM153" s="117">
        <f t="shared" si="695"/>
        <v>106</v>
      </c>
      <c r="BN153" s="117">
        <f t="shared" si="695"/>
        <v>2144</v>
      </c>
      <c r="BO153" s="117">
        <f t="shared" si="695"/>
        <v>3091</v>
      </c>
      <c r="BP153" s="117">
        <f t="shared" si="695"/>
        <v>0</v>
      </c>
      <c r="BQ153" s="117">
        <f t="shared" si="695"/>
        <v>712</v>
      </c>
      <c r="BR153" s="117">
        <f t="shared" si="695"/>
        <v>6575844</v>
      </c>
      <c r="BS153" s="117">
        <f t="shared" si="723"/>
        <v>3067</v>
      </c>
      <c r="BT153" s="117">
        <f t="shared" si="724"/>
        <v>5855</v>
      </c>
      <c r="BU153" s="117">
        <f t="shared" si="696"/>
        <v>20833442</v>
      </c>
      <c r="BV153" s="117">
        <f t="shared" si="725"/>
        <v>6740</v>
      </c>
      <c r="BW153" s="117">
        <f t="shared" si="726"/>
        <v>14707</v>
      </c>
      <c r="BX153" s="117">
        <f t="shared" si="697"/>
        <v>0</v>
      </c>
      <c r="BY153" s="117" t="str">
        <f t="shared" si="727"/>
        <v>-</v>
      </c>
      <c r="BZ153" s="117" t="str">
        <f t="shared" si="728"/>
        <v>-</v>
      </c>
      <c r="CA153" s="117">
        <f t="shared" si="698"/>
        <v>6425060</v>
      </c>
      <c r="CB153" s="117">
        <f t="shared" si="729"/>
        <v>9024</v>
      </c>
      <c r="CC153" s="121">
        <f t="shared" si="730"/>
        <v>20459</v>
      </c>
      <c r="CD153" s="121">
        <f t="shared" si="699"/>
        <v>0</v>
      </c>
      <c r="CE153" s="121">
        <f t="shared" si="699"/>
        <v>0</v>
      </c>
      <c r="CF153" s="117" t="str">
        <f t="shared" si="731"/>
        <v>-</v>
      </c>
      <c r="CG153" s="117" t="str">
        <f t="shared" si="732"/>
        <v>-</v>
      </c>
      <c r="CH153" s="121">
        <f t="shared" si="700"/>
        <v>0</v>
      </c>
      <c r="CI153" s="120">
        <f t="shared" si="733"/>
        <v>0</v>
      </c>
      <c r="CJ153" s="121">
        <f t="shared" ref="CJ153" si="741">MONTH(1&amp;C153)</f>
        <v>5</v>
      </c>
      <c r="CK153" s="157">
        <f t="shared" si="734"/>
        <v>2018</v>
      </c>
      <c r="CL153" s="158">
        <f t="shared" si="735"/>
        <v>43221</v>
      </c>
      <c r="CM153" s="159">
        <f t="shared" si="736"/>
        <v>31</v>
      </c>
      <c r="CN153" s="121">
        <f t="shared" si="702"/>
        <v>316750</v>
      </c>
      <c r="CO153" s="121">
        <f t="shared" si="702"/>
        <v>0</v>
      </c>
      <c r="CP153" s="121">
        <f t="shared" si="702"/>
        <v>8354697</v>
      </c>
      <c r="CQ153" s="121">
        <f t="shared" si="702"/>
        <v>17784045</v>
      </c>
      <c r="CR153" s="121">
        <f t="shared" si="702"/>
        <v>4710887</v>
      </c>
      <c r="CS153" s="121">
        <f t="shared" si="702"/>
        <v>4315091</v>
      </c>
      <c r="CT153" s="121">
        <f t="shared" si="702"/>
        <v>94588969</v>
      </c>
      <c r="CU153" s="121">
        <f t="shared" si="702"/>
        <v>343413626</v>
      </c>
      <c r="CV153" s="121">
        <f t="shared" si="702"/>
        <v>38328200</v>
      </c>
      <c r="CW153" s="121">
        <f t="shared" si="702"/>
        <v>247542</v>
      </c>
      <c r="CX153" s="121">
        <f t="shared" si="702"/>
        <v>414366</v>
      </c>
      <c r="CY153" s="121">
        <f t="shared" si="702"/>
        <v>12553462</v>
      </c>
      <c r="CZ153" s="121">
        <f t="shared" si="702"/>
        <v>45457988</v>
      </c>
      <c r="DA153" s="121">
        <f t="shared" si="702"/>
        <v>0</v>
      </c>
      <c r="DB153" s="121">
        <f t="shared" si="702"/>
        <v>14567034</v>
      </c>
      <c r="DC153" s="121">
        <f t="shared" si="702"/>
        <v>0</v>
      </c>
      <c r="DD153" s="160"/>
      <c r="DE153" s="124"/>
      <c r="DF153" s="124"/>
      <c r="DG153" s="124"/>
      <c r="DH153" s="124"/>
      <c r="DI153" s="124"/>
    </row>
    <row r="154" spans="1:113" x14ac:dyDescent="0.2">
      <c r="A154" s="118" t="str">
        <f t="shared" ref="A154:A155" si="742">B154&amp;C154&amp;D154</f>
        <v>2018-19JUNEY59</v>
      </c>
      <c r="B154" s="94" t="str">
        <f t="shared" si="704"/>
        <v>2018-19</v>
      </c>
      <c r="C154" s="35" t="s">
        <v>847</v>
      </c>
      <c r="D154" s="119" t="str">
        <f t="shared" si="737"/>
        <v>Y59</v>
      </c>
      <c r="E154" s="119" t="str">
        <f t="shared" si="737"/>
        <v>South East</v>
      </c>
      <c r="F154" s="119" t="str">
        <f t="shared" si="739"/>
        <v>Y59</v>
      </c>
      <c r="H154" s="120">
        <f t="shared" si="686"/>
        <v>142774</v>
      </c>
      <c r="I154" s="120">
        <f t="shared" si="686"/>
        <v>104612</v>
      </c>
      <c r="J154" s="120">
        <f t="shared" si="686"/>
        <v>1807292</v>
      </c>
      <c r="K154" s="117">
        <f t="shared" si="705"/>
        <v>17</v>
      </c>
      <c r="L154" s="120">
        <f t="shared" si="706"/>
        <v>3</v>
      </c>
      <c r="M154" s="120">
        <f t="shared" si="707"/>
        <v>95</v>
      </c>
      <c r="N154" s="120">
        <f t="shared" si="708"/>
        <v>183</v>
      </c>
      <c r="O154" s="120">
        <f t="shared" ref="O154:U165" si="743">SUMIFS(O$191:O$10135,$B$191:$B$10135,$B154,$C$191:$C$10135,$C154,$D$191:$D$10135,$D154)</f>
        <v>104553</v>
      </c>
      <c r="P154" s="120">
        <f t="shared" si="743"/>
        <v>5888</v>
      </c>
      <c r="Q154" s="120">
        <f t="shared" si="743"/>
        <v>3714</v>
      </c>
      <c r="R154" s="120">
        <f t="shared" si="743"/>
        <v>47936</v>
      </c>
      <c r="S154" s="120">
        <f t="shared" si="743"/>
        <v>36390</v>
      </c>
      <c r="T154" s="120">
        <f t="shared" si="743"/>
        <v>2746</v>
      </c>
      <c r="U154" s="120">
        <f t="shared" si="743"/>
        <v>2603714</v>
      </c>
      <c r="V154" s="120">
        <f t="shared" si="709"/>
        <v>442</v>
      </c>
      <c r="W154" s="120">
        <f t="shared" si="710"/>
        <v>821</v>
      </c>
      <c r="X154" s="120">
        <f t="shared" si="688"/>
        <v>2312297</v>
      </c>
      <c r="Y154" s="120">
        <f t="shared" si="711"/>
        <v>623</v>
      </c>
      <c r="Z154" s="120">
        <f t="shared" si="712"/>
        <v>1152</v>
      </c>
      <c r="AA154" s="120">
        <f t="shared" si="689"/>
        <v>47513406</v>
      </c>
      <c r="AB154" s="120">
        <f t="shared" si="713"/>
        <v>991</v>
      </c>
      <c r="AC154" s="120">
        <f t="shared" si="714"/>
        <v>1910</v>
      </c>
      <c r="AD154" s="120">
        <f t="shared" si="690"/>
        <v>139684944</v>
      </c>
      <c r="AE154" s="120">
        <f t="shared" si="715"/>
        <v>3839</v>
      </c>
      <c r="AF154" s="120">
        <f t="shared" si="716"/>
        <v>8848</v>
      </c>
      <c r="AG154" s="120">
        <f t="shared" si="691"/>
        <v>15573932</v>
      </c>
      <c r="AH154" s="120">
        <f t="shared" si="717"/>
        <v>5671</v>
      </c>
      <c r="AI154" s="120">
        <f t="shared" si="718"/>
        <v>13461</v>
      </c>
      <c r="AJ154" s="120">
        <f t="shared" ref="AJ154:AS165" si="744">SUMIFS(AJ$191:AJ$10135,$B$191:$B$10135,$B154,$C$191:$C$10135,$C154,$D$191:$D$10135,$D154)</f>
        <v>6044</v>
      </c>
      <c r="AK154" s="120">
        <f t="shared" si="744"/>
        <v>157</v>
      </c>
      <c r="AL154" s="120">
        <f t="shared" si="744"/>
        <v>638</v>
      </c>
      <c r="AM154" s="120">
        <f t="shared" si="744"/>
        <v>963</v>
      </c>
      <c r="AN154" s="120">
        <f t="shared" si="744"/>
        <v>473</v>
      </c>
      <c r="AO154" s="120">
        <f t="shared" si="744"/>
        <v>4776</v>
      </c>
      <c r="AP154" s="120">
        <f t="shared" si="744"/>
        <v>659</v>
      </c>
      <c r="AQ154" s="120">
        <f t="shared" si="744"/>
        <v>61098</v>
      </c>
      <c r="AR154" s="120">
        <f t="shared" si="744"/>
        <v>3348</v>
      </c>
      <c r="AS154" s="120">
        <f t="shared" si="744"/>
        <v>34063</v>
      </c>
      <c r="AT154" s="120">
        <f t="shared" ref="AT154:BF165" si="745">SUMIFS(AT$191:AT$10135,$B$191:$B$10135,$B154,$C$191:$C$10135,$C154,$D$191:$D$10135,$D154)</f>
        <v>98509</v>
      </c>
      <c r="AU154" s="120">
        <f t="shared" si="745"/>
        <v>12611</v>
      </c>
      <c r="AV154" s="120">
        <f t="shared" si="745"/>
        <v>9642</v>
      </c>
      <c r="AW154" s="120">
        <f t="shared" si="745"/>
        <v>7970</v>
      </c>
      <c r="AX154" s="120">
        <f t="shared" si="745"/>
        <v>6219</v>
      </c>
      <c r="AY154" s="120">
        <f t="shared" si="745"/>
        <v>67182</v>
      </c>
      <c r="AZ154" s="120">
        <f t="shared" si="745"/>
        <v>54470</v>
      </c>
      <c r="BA154" s="120">
        <f t="shared" si="745"/>
        <v>56481</v>
      </c>
      <c r="BB154" s="120">
        <f t="shared" si="745"/>
        <v>39541</v>
      </c>
      <c r="BC154" s="120">
        <f t="shared" si="745"/>
        <v>4757</v>
      </c>
      <c r="BD154" s="120">
        <f t="shared" si="745"/>
        <v>2963</v>
      </c>
      <c r="BE154" s="117">
        <f t="shared" si="745"/>
        <v>403</v>
      </c>
      <c r="BF154" s="117">
        <f t="shared" si="745"/>
        <v>127567</v>
      </c>
      <c r="BG154" s="117">
        <f t="shared" si="719"/>
        <v>317</v>
      </c>
      <c r="BH154" s="117">
        <f t="shared" si="720"/>
        <v>544</v>
      </c>
      <c r="BI154" s="117">
        <f t="shared" si="694"/>
        <v>4605</v>
      </c>
      <c r="BJ154" s="117">
        <f t="shared" si="694"/>
        <v>241573</v>
      </c>
      <c r="BK154" s="117">
        <f t="shared" si="721"/>
        <v>52</v>
      </c>
      <c r="BL154" s="117">
        <f t="shared" si="722"/>
        <v>100</v>
      </c>
      <c r="BM154" s="117">
        <f t="shared" ref="BM154:BR165" si="746">SUMIFS(BM$191:BM$10135,$B$191:$B$10135,$B154,$C$191:$C$10135,$C154,$D$191:$D$10135,$D154)</f>
        <v>135</v>
      </c>
      <c r="BN154" s="117">
        <f t="shared" si="746"/>
        <v>2091</v>
      </c>
      <c r="BO154" s="117">
        <f t="shared" si="746"/>
        <v>2879</v>
      </c>
      <c r="BP154" s="117">
        <f t="shared" si="746"/>
        <v>0</v>
      </c>
      <c r="BQ154" s="117">
        <f t="shared" si="746"/>
        <v>710</v>
      </c>
      <c r="BR154" s="117">
        <f t="shared" si="746"/>
        <v>6415649</v>
      </c>
      <c r="BS154" s="117">
        <f t="shared" si="723"/>
        <v>3068</v>
      </c>
      <c r="BT154" s="117">
        <f t="shared" si="724"/>
        <v>5821</v>
      </c>
      <c r="BU154" s="117">
        <f t="shared" si="696"/>
        <v>20214390</v>
      </c>
      <c r="BV154" s="117">
        <f t="shared" si="725"/>
        <v>7021</v>
      </c>
      <c r="BW154" s="117">
        <f t="shared" si="726"/>
        <v>14544</v>
      </c>
      <c r="BX154" s="117">
        <f t="shared" si="697"/>
        <v>0</v>
      </c>
      <c r="BY154" s="117" t="str">
        <f t="shared" si="727"/>
        <v>-</v>
      </c>
      <c r="BZ154" s="117" t="str">
        <f t="shared" si="728"/>
        <v>-</v>
      </c>
      <c r="CA154" s="117">
        <f t="shared" si="698"/>
        <v>6151082</v>
      </c>
      <c r="CB154" s="117">
        <f t="shared" si="729"/>
        <v>8663</v>
      </c>
      <c r="CC154" s="121">
        <f t="shared" si="730"/>
        <v>19895</v>
      </c>
      <c r="CD154" s="121">
        <f t="shared" si="699"/>
        <v>0</v>
      </c>
      <c r="CE154" s="121">
        <f t="shared" si="699"/>
        <v>0</v>
      </c>
      <c r="CF154" s="117" t="str">
        <f t="shared" si="731"/>
        <v>-</v>
      </c>
      <c r="CG154" s="117" t="str">
        <f t="shared" si="732"/>
        <v>-</v>
      </c>
      <c r="CH154" s="121">
        <f t="shared" si="700"/>
        <v>0</v>
      </c>
      <c r="CI154" s="120">
        <f t="shared" si="733"/>
        <v>0</v>
      </c>
      <c r="CJ154" s="121">
        <f t="shared" ref="CJ154" si="747">MONTH(1&amp;C154)</f>
        <v>6</v>
      </c>
      <c r="CK154" s="157">
        <f t="shared" si="734"/>
        <v>2018</v>
      </c>
      <c r="CL154" s="158">
        <f t="shared" si="735"/>
        <v>43252</v>
      </c>
      <c r="CM154" s="159">
        <f t="shared" si="736"/>
        <v>30</v>
      </c>
      <c r="CN154" s="121">
        <f t="shared" ref="CN154:DC165" si="748">SUMIFS(CN$191:CN$10135,$B$191:$B$10135,$B154,$C$191:$C$10135,$C154,$D$191:$D$10135,$D154)</f>
        <v>310696</v>
      </c>
      <c r="CO154" s="121">
        <f t="shared" si="748"/>
        <v>0</v>
      </c>
      <c r="CP154" s="121">
        <f t="shared" si="748"/>
        <v>9928784</v>
      </c>
      <c r="CQ154" s="121">
        <f t="shared" si="748"/>
        <v>19122140</v>
      </c>
      <c r="CR154" s="121">
        <f t="shared" si="748"/>
        <v>4835672</v>
      </c>
      <c r="CS154" s="121">
        <f t="shared" si="748"/>
        <v>4278566</v>
      </c>
      <c r="CT154" s="121">
        <f t="shared" si="748"/>
        <v>91558358</v>
      </c>
      <c r="CU154" s="121">
        <f t="shared" si="748"/>
        <v>321973979</v>
      </c>
      <c r="CV154" s="121">
        <f t="shared" si="748"/>
        <v>36964915</v>
      </c>
      <c r="CW154" s="121">
        <f t="shared" si="748"/>
        <v>219114</v>
      </c>
      <c r="CX154" s="121">
        <f t="shared" si="748"/>
        <v>460555</v>
      </c>
      <c r="CY154" s="121">
        <f t="shared" si="748"/>
        <v>12171757</v>
      </c>
      <c r="CZ154" s="121">
        <f t="shared" si="748"/>
        <v>41872892</v>
      </c>
      <c r="DA154" s="121">
        <f t="shared" si="748"/>
        <v>0</v>
      </c>
      <c r="DB154" s="121">
        <f t="shared" si="748"/>
        <v>14125677</v>
      </c>
      <c r="DC154" s="121">
        <f t="shared" si="748"/>
        <v>0</v>
      </c>
      <c r="DD154" s="160"/>
      <c r="DE154" s="124"/>
      <c r="DF154" s="124"/>
      <c r="DG154" s="124"/>
      <c r="DH154" s="124"/>
      <c r="DI154" s="124"/>
    </row>
    <row r="155" spans="1:113" x14ac:dyDescent="0.2">
      <c r="A155" s="118" t="str">
        <f t="shared" si="742"/>
        <v>2018-19JULYY59</v>
      </c>
      <c r="B155" s="94" t="str">
        <f t="shared" si="704"/>
        <v>2018-19</v>
      </c>
      <c r="C155" s="35" t="s">
        <v>850</v>
      </c>
      <c r="D155" s="119" t="str">
        <f t="shared" si="737"/>
        <v>Y59</v>
      </c>
      <c r="E155" s="119" t="str">
        <f t="shared" si="737"/>
        <v>South East</v>
      </c>
      <c r="F155" s="119" t="str">
        <f t="shared" si="739"/>
        <v>Y59</v>
      </c>
      <c r="H155" s="120">
        <f t="shared" si="686"/>
        <v>157531</v>
      </c>
      <c r="I155" s="120">
        <f t="shared" si="686"/>
        <v>117008</v>
      </c>
      <c r="J155" s="120">
        <f t="shared" si="686"/>
        <v>2319910</v>
      </c>
      <c r="K155" s="117">
        <f t="shared" si="705"/>
        <v>20</v>
      </c>
      <c r="L155" s="120">
        <f t="shared" si="706"/>
        <v>3</v>
      </c>
      <c r="M155" s="120">
        <f t="shared" si="707"/>
        <v>112</v>
      </c>
      <c r="N155" s="120">
        <f t="shared" si="708"/>
        <v>197</v>
      </c>
      <c r="O155" s="120">
        <f t="shared" si="743"/>
        <v>109653</v>
      </c>
      <c r="P155" s="120">
        <f t="shared" si="743"/>
        <v>6180</v>
      </c>
      <c r="Q155" s="120">
        <f t="shared" si="743"/>
        <v>3833</v>
      </c>
      <c r="R155" s="120">
        <f t="shared" si="743"/>
        <v>52097</v>
      </c>
      <c r="S155" s="120">
        <f t="shared" si="743"/>
        <v>36045</v>
      </c>
      <c r="T155" s="120">
        <f t="shared" si="743"/>
        <v>2711</v>
      </c>
      <c r="U155" s="120">
        <f t="shared" si="743"/>
        <v>2911018</v>
      </c>
      <c r="V155" s="120">
        <f t="shared" si="709"/>
        <v>471</v>
      </c>
      <c r="W155" s="120">
        <f t="shared" si="710"/>
        <v>854</v>
      </c>
      <c r="X155" s="120">
        <f t="shared" si="688"/>
        <v>2448749</v>
      </c>
      <c r="Y155" s="120">
        <f t="shared" si="711"/>
        <v>639</v>
      </c>
      <c r="Z155" s="120">
        <f t="shared" si="712"/>
        <v>1226</v>
      </c>
      <c r="AA155" s="120">
        <f t="shared" si="689"/>
        <v>57345314</v>
      </c>
      <c r="AB155" s="120">
        <f t="shared" si="713"/>
        <v>1101</v>
      </c>
      <c r="AC155" s="120">
        <f t="shared" si="714"/>
        <v>2158</v>
      </c>
      <c r="AD155" s="120">
        <f t="shared" si="690"/>
        <v>168308414</v>
      </c>
      <c r="AE155" s="120">
        <f t="shared" si="715"/>
        <v>4669</v>
      </c>
      <c r="AF155" s="120">
        <f t="shared" si="716"/>
        <v>10824</v>
      </c>
      <c r="AG155" s="120">
        <f t="shared" si="691"/>
        <v>15034849</v>
      </c>
      <c r="AH155" s="120">
        <f t="shared" si="717"/>
        <v>5546</v>
      </c>
      <c r="AI155" s="120">
        <f t="shared" si="718"/>
        <v>12966</v>
      </c>
      <c r="AJ155" s="120">
        <f t="shared" si="744"/>
        <v>6961</v>
      </c>
      <c r="AK155" s="120">
        <f t="shared" si="744"/>
        <v>176</v>
      </c>
      <c r="AL155" s="120">
        <f t="shared" si="744"/>
        <v>754</v>
      </c>
      <c r="AM155" s="120">
        <f t="shared" si="744"/>
        <v>1168</v>
      </c>
      <c r="AN155" s="120">
        <f t="shared" si="744"/>
        <v>502</v>
      </c>
      <c r="AO155" s="120">
        <f t="shared" si="744"/>
        <v>5529</v>
      </c>
      <c r="AP155" s="120">
        <f t="shared" si="744"/>
        <v>712</v>
      </c>
      <c r="AQ155" s="120">
        <f t="shared" si="744"/>
        <v>63324</v>
      </c>
      <c r="AR155" s="120">
        <f t="shared" si="744"/>
        <v>3289</v>
      </c>
      <c r="AS155" s="120">
        <f t="shared" si="744"/>
        <v>36079</v>
      </c>
      <c r="AT155" s="120">
        <f t="shared" si="745"/>
        <v>102692</v>
      </c>
      <c r="AU155" s="120">
        <f t="shared" si="745"/>
        <v>13385</v>
      </c>
      <c r="AV155" s="120">
        <f t="shared" si="745"/>
        <v>10035</v>
      </c>
      <c r="AW155" s="120">
        <f t="shared" si="745"/>
        <v>8267</v>
      </c>
      <c r="AX155" s="120">
        <f t="shared" si="745"/>
        <v>6349</v>
      </c>
      <c r="AY155" s="120">
        <f t="shared" si="745"/>
        <v>73917</v>
      </c>
      <c r="AZ155" s="120">
        <f t="shared" si="745"/>
        <v>59297</v>
      </c>
      <c r="BA155" s="120">
        <f t="shared" si="745"/>
        <v>58629</v>
      </c>
      <c r="BB155" s="120">
        <f t="shared" si="745"/>
        <v>39170</v>
      </c>
      <c r="BC155" s="120">
        <f t="shared" si="745"/>
        <v>5073</v>
      </c>
      <c r="BD155" s="120">
        <f t="shared" si="745"/>
        <v>2981</v>
      </c>
      <c r="BE155" s="117">
        <f t="shared" si="745"/>
        <v>516</v>
      </c>
      <c r="BF155" s="117">
        <f t="shared" si="745"/>
        <v>169258</v>
      </c>
      <c r="BG155" s="117">
        <f t="shared" si="719"/>
        <v>328</v>
      </c>
      <c r="BH155" s="117">
        <f t="shared" si="720"/>
        <v>552</v>
      </c>
      <c r="BI155" s="117">
        <f t="shared" si="694"/>
        <v>4804</v>
      </c>
      <c r="BJ155" s="117">
        <f t="shared" si="694"/>
        <v>270606</v>
      </c>
      <c r="BK155" s="117">
        <f t="shared" si="721"/>
        <v>56</v>
      </c>
      <c r="BL155" s="117">
        <f t="shared" si="722"/>
        <v>108</v>
      </c>
      <c r="BM155" s="117">
        <f t="shared" si="746"/>
        <v>130</v>
      </c>
      <c r="BN155" s="117">
        <f t="shared" si="746"/>
        <v>2202</v>
      </c>
      <c r="BO155" s="117">
        <f t="shared" si="746"/>
        <v>2831</v>
      </c>
      <c r="BP155" s="117">
        <f t="shared" si="746"/>
        <v>0</v>
      </c>
      <c r="BQ155" s="117">
        <f t="shared" si="746"/>
        <v>742</v>
      </c>
      <c r="BR155" s="117">
        <f t="shared" si="746"/>
        <v>6753663</v>
      </c>
      <c r="BS155" s="117">
        <f t="shared" si="723"/>
        <v>3067</v>
      </c>
      <c r="BT155" s="117">
        <f t="shared" si="724"/>
        <v>5518</v>
      </c>
      <c r="BU155" s="117">
        <f t="shared" si="696"/>
        <v>19498309</v>
      </c>
      <c r="BV155" s="117">
        <f t="shared" si="725"/>
        <v>6887</v>
      </c>
      <c r="BW155" s="117">
        <f t="shared" si="726"/>
        <v>14287</v>
      </c>
      <c r="BX155" s="117">
        <f t="shared" si="697"/>
        <v>0</v>
      </c>
      <c r="BY155" s="117" t="str">
        <f t="shared" si="727"/>
        <v>-</v>
      </c>
      <c r="BZ155" s="117" t="str">
        <f t="shared" si="728"/>
        <v>-</v>
      </c>
      <c r="CA155" s="117">
        <f t="shared" si="698"/>
        <v>7120509</v>
      </c>
      <c r="CB155" s="117">
        <f t="shared" si="729"/>
        <v>9596</v>
      </c>
      <c r="CC155" s="121">
        <f t="shared" si="730"/>
        <v>20559</v>
      </c>
      <c r="CD155" s="121">
        <f t="shared" si="699"/>
        <v>0</v>
      </c>
      <c r="CE155" s="121">
        <f t="shared" si="699"/>
        <v>0</v>
      </c>
      <c r="CF155" s="117" t="str">
        <f t="shared" si="731"/>
        <v>-</v>
      </c>
      <c r="CG155" s="117" t="str">
        <f t="shared" si="732"/>
        <v>-</v>
      </c>
      <c r="CH155" s="121">
        <f t="shared" si="700"/>
        <v>0</v>
      </c>
      <c r="CI155" s="120">
        <f t="shared" si="733"/>
        <v>0</v>
      </c>
      <c r="CJ155" s="121">
        <f t="shared" ref="CJ155" si="749">MONTH(1&amp;C155)</f>
        <v>7</v>
      </c>
      <c r="CK155" s="157">
        <f t="shared" ref="CK155" si="750">LEFT($B155,4)+IF(CJ155&lt;4,1,0)</f>
        <v>2018</v>
      </c>
      <c r="CL155" s="158">
        <f t="shared" ref="CL155" si="751">DATE(LEFT($B155,4)+IF(CJ155&lt;4,1,0),CJ155,1)</f>
        <v>43282</v>
      </c>
      <c r="CM155" s="159">
        <f t="shared" ref="CM155" si="752">DAY(DATE(LEFT($B155,4)+IF(CJ155&lt;4,1,0),$CJ155+1,1)-1)</f>
        <v>31</v>
      </c>
      <c r="CN155" s="121">
        <f t="shared" si="748"/>
        <v>392470</v>
      </c>
      <c r="CO155" s="121">
        <f t="shared" si="748"/>
        <v>0</v>
      </c>
      <c r="CP155" s="121">
        <f t="shared" si="748"/>
        <v>13121098</v>
      </c>
      <c r="CQ155" s="121">
        <f t="shared" si="748"/>
        <v>23066292</v>
      </c>
      <c r="CR155" s="121">
        <f t="shared" si="748"/>
        <v>5276942</v>
      </c>
      <c r="CS155" s="121">
        <f t="shared" si="748"/>
        <v>4699498</v>
      </c>
      <c r="CT155" s="121">
        <f t="shared" si="748"/>
        <v>112416560</v>
      </c>
      <c r="CU155" s="121">
        <f t="shared" si="748"/>
        <v>390147366</v>
      </c>
      <c r="CV155" s="121">
        <f t="shared" si="748"/>
        <v>35151268</v>
      </c>
      <c r="CW155" s="121">
        <f t="shared" si="748"/>
        <v>285028</v>
      </c>
      <c r="CX155" s="121">
        <f t="shared" si="748"/>
        <v>520440</v>
      </c>
      <c r="CY155" s="121">
        <f t="shared" si="748"/>
        <v>12149796</v>
      </c>
      <c r="CZ155" s="121">
        <f t="shared" si="748"/>
        <v>40445420</v>
      </c>
      <c r="DA155" s="121">
        <f t="shared" si="748"/>
        <v>0</v>
      </c>
      <c r="DB155" s="121">
        <f t="shared" si="748"/>
        <v>15254813</v>
      </c>
      <c r="DC155" s="121">
        <f t="shared" si="748"/>
        <v>0</v>
      </c>
      <c r="DD155" s="160"/>
      <c r="DE155" s="124"/>
      <c r="DF155" s="124"/>
      <c r="DG155" s="124"/>
      <c r="DH155" s="124"/>
      <c r="DI155" s="124"/>
    </row>
    <row r="156" spans="1:113" x14ac:dyDescent="0.2">
      <c r="A156" s="118" t="str">
        <f t="shared" ref="A156" si="753">B156&amp;C156&amp;D156</f>
        <v>2018-19AUGUSTY59</v>
      </c>
      <c r="B156" s="94" t="str">
        <f t="shared" si="704"/>
        <v>2018-19</v>
      </c>
      <c r="C156" s="35" t="s">
        <v>655</v>
      </c>
      <c r="D156" s="119" t="str">
        <f t="shared" si="737"/>
        <v>Y59</v>
      </c>
      <c r="E156" s="119" t="str">
        <f t="shared" si="737"/>
        <v>South East</v>
      </c>
      <c r="F156" s="119" t="str">
        <f t="shared" si="739"/>
        <v>Y59</v>
      </c>
      <c r="H156" s="120">
        <f t="shared" si="686"/>
        <v>144170</v>
      </c>
      <c r="I156" s="120">
        <f t="shared" si="686"/>
        <v>104996</v>
      </c>
      <c r="J156" s="120">
        <f t="shared" si="686"/>
        <v>1369160</v>
      </c>
      <c r="K156" s="117">
        <f t="shared" si="705"/>
        <v>13</v>
      </c>
      <c r="L156" s="120">
        <f t="shared" si="706"/>
        <v>3</v>
      </c>
      <c r="M156" s="120">
        <f t="shared" si="707"/>
        <v>78</v>
      </c>
      <c r="N156" s="120">
        <f t="shared" si="708"/>
        <v>157</v>
      </c>
      <c r="O156" s="120">
        <f t="shared" si="743"/>
        <v>105373</v>
      </c>
      <c r="P156" s="120">
        <f t="shared" si="743"/>
        <v>5832</v>
      </c>
      <c r="Q156" s="120">
        <f t="shared" si="743"/>
        <v>3664</v>
      </c>
      <c r="R156" s="120">
        <f t="shared" si="743"/>
        <v>49894</v>
      </c>
      <c r="S156" s="120">
        <f t="shared" si="743"/>
        <v>36070</v>
      </c>
      <c r="T156" s="120">
        <f t="shared" si="743"/>
        <v>2272</v>
      </c>
      <c r="U156" s="120">
        <f t="shared" si="743"/>
        <v>2578691</v>
      </c>
      <c r="V156" s="120">
        <f t="shared" si="709"/>
        <v>442</v>
      </c>
      <c r="W156" s="120">
        <f t="shared" si="710"/>
        <v>833</v>
      </c>
      <c r="X156" s="120">
        <f t="shared" si="688"/>
        <v>2283336</v>
      </c>
      <c r="Y156" s="120">
        <f t="shared" si="711"/>
        <v>623</v>
      </c>
      <c r="Z156" s="120">
        <f t="shared" si="712"/>
        <v>1207</v>
      </c>
      <c r="AA156" s="120">
        <f t="shared" si="689"/>
        <v>50570102</v>
      </c>
      <c r="AB156" s="120">
        <f t="shared" si="713"/>
        <v>1014</v>
      </c>
      <c r="AC156" s="120">
        <f t="shared" si="714"/>
        <v>1980</v>
      </c>
      <c r="AD156" s="120">
        <f t="shared" si="690"/>
        <v>143186354</v>
      </c>
      <c r="AE156" s="120">
        <f t="shared" si="715"/>
        <v>3970</v>
      </c>
      <c r="AF156" s="120">
        <f t="shared" si="716"/>
        <v>9520</v>
      </c>
      <c r="AG156" s="120">
        <f t="shared" si="691"/>
        <v>11337410</v>
      </c>
      <c r="AH156" s="120">
        <f t="shared" si="717"/>
        <v>4990</v>
      </c>
      <c r="AI156" s="120">
        <f t="shared" si="718"/>
        <v>11491</v>
      </c>
      <c r="AJ156" s="120">
        <f t="shared" si="744"/>
        <v>6047</v>
      </c>
      <c r="AK156" s="120">
        <f t="shared" si="744"/>
        <v>155</v>
      </c>
      <c r="AL156" s="120">
        <f t="shared" si="744"/>
        <v>564</v>
      </c>
      <c r="AM156" s="120">
        <f t="shared" si="744"/>
        <v>1023</v>
      </c>
      <c r="AN156" s="120">
        <f t="shared" si="744"/>
        <v>504</v>
      </c>
      <c r="AO156" s="120">
        <f t="shared" si="744"/>
        <v>4824</v>
      </c>
      <c r="AP156" s="120">
        <f t="shared" si="744"/>
        <v>607</v>
      </c>
      <c r="AQ156" s="120">
        <f t="shared" si="744"/>
        <v>61513</v>
      </c>
      <c r="AR156" s="120">
        <f t="shared" si="744"/>
        <v>3331</v>
      </c>
      <c r="AS156" s="120">
        <f t="shared" si="744"/>
        <v>34482</v>
      </c>
      <c r="AT156" s="120">
        <f t="shared" si="745"/>
        <v>99326</v>
      </c>
      <c r="AU156" s="120">
        <f t="shared" si="745"/>
        <v>12582</v>
      </c>
      <c r="AV156" s="120">
        <f t="shared" si="745"/>
        <v>9464</v>
      </c>
      <c r="AW156" s="120">
        <f t="shared" si="745"/>
        <v>7874</v>
      </c>
      <c r="AX156" s="120">
        <f t="shared" si="745"/>
        <v>6048</v>
      </c>
      <c r="AY156" s="120">
        <f t="shared" si="745"/>
        <v>69723</v>
      </c>
      <c r="AZ156" s="120">
        <f t="shared" si="745"/>
        <v>56335</v>
      </c>
      <c r="BA156" s="120">
        <f t="shared" si="745"/>
        <v>56823</v>
      </c>
      <c r="BB156" s="120">
        <f t="shared" si="745"/>
        <v>38728</v>
      </c>
      <c r="BC156" s="120">
        <f t="shared" si="745"/>
        <v>3627</v>
      </c>
      <c r="BD156" s="120">
        <f t="shared" si="745"/>
        <v>2446</v>
      </c>
      <c r="BE156" s="117">
        <f t="shared" si="745"/>
        <v>467</v>
      </c>
      <c r="BF156" s="117">
        <f t="shared" si="745"/>
        <v>150689</v>
      </c>
      <c r="BG156" s="117">
        <f t="shared" si="719"/>
        <v>323</v>
      </c>
      <c r="BH156" s="117">
        <f t="shared" si="720"/>
        <v>549</v>
      </c>
      <c r="BI156" s="117">
        <f t="shared" si="694"/>
        <v>4492</v>
      </c>
      <c r="BJ156" s="117">
        <f t="shared" si="694"/>
        <v>215341</v>
      </c>
      <c r="BK156" s="117">
        <f t="shared" si="721"/>
        <v>48</v>
      </c>
      <c r="BL156" s="117">
        <f t="shared" si="722"/>
        <v>88</v>
      </c>
      <c r="BM156" s="117">
        <f t="shared" si="746"/>
        <v>83</v>
      </c>
      <c r="BN156" s="117">
        <f t="shared" si="746"/>
        <v>2147</v>
      </c>
      <c r="BO156" s="117">
        <f t="shared" si="746"/>
        <v>2898</v>
      </c>
      <c r="BP156" s="117">
        <f t="shared" si="746"/>
        <v>0</v>
      </c>
      <c r="BQ156" s="117">
        <f t="shared" si="746"/>
        <v>696</v>
      </c>
      <c r="BR156" s="117">
        <f t="shared" si="746"/>
        <v>6335588</v>
      </c>
      <c r="BS156" s="117">
        <f t="shared" si="723"/>
        <v>2951</v>
      </c>
      <c r="BT156" s="117">
        <f t="shared" si="724"/>
        <v>5351</v>
      </c>
      <c r="BU156" s="117">
        <f t="shared" si="696"/>
        <v>17345904</v>
      </c>
      <c r="BV156" s="117">
        <f t="shared" si="725"/>
        <v>5985</v>
      </c>
      <c r="BW156" s="117">
        <f t="shared" si="726"/>
        <v>12165</v>
      </c>
      <c r="BX156" s="117">
        <f t="shared" si="697"/>
        <v>0</v>
      </c>
      <c r="BY156" s="117" t="str">
        <f t="shared" si="727"/>
        <v>-</v>
      </c>
      <c r="BZ156" s="117" t="str">
        <f t="shared" si="728"/>
        <v>-</v>
      </c>
      <c r="CA156" s="117">
        <f t="shared" si="698"/>
        <v>5989979</v>
      </c>
      <c r="CB156" s="117">
        <f t="shared" si="729"/>
        <v>8606</v>
      </c>
      <c r="CC156" s="121">
        <f t="shared" si="730"/>
        <v>18605</v>
      </c>
      <c r="CD156" s="121">
        <f t="shared" si="699"/>
        <v>0</v>
      </c>
      <c r="CE156" s="121">
        <f t="shared" si="699"/>
        <v>0</v>
      </c>
      <c r="CF156" s="117" t="str">
        <f t="shared" si="731"/>
        <v>-</v>
      </c>
      <c r="CG156" s="117" t="str">
        <f t="shared" si="732"/>
        <v>-</v>
      </c>
      <c r="CH156" s="121">
        <f t="shared" si="700"/>
        <v>0</v>
      </c>
      <c r="CI156" s="120">
        <f t="shared" si="733"/>
        <v>0</v>
      </c>
      <c r="CJ156" s="121">
        <f t="shared" ref="CJ156" si="754">MONTH(1&amp;C156)</f>
        <v>8</v>
      </c>
      <c r="CK156" s="157">
        <f t="shared" ref="CK156" si="755">LEFT($B156,4)+IF(CJ156&lt;4,1,0)</f>
        <v>2018</v>
      </c>
      <c r="CL156" s="158">
        <f t="shared" ref="CL156" si="756">DATE(LEFT($B156,4)+IF(CJ156&lt;4,1,0),CJ156,1)</f>
        <v>43313</v>
      </c>
      <c r="CM156" s="159">
        <f t="shared" ref="CM156" si="757">DAY(DATE(LEFT($B156,4)+IF(CJ156&lt;4,1,0),$CJ156+1,1)-1)</f>
        <v>31</v>
      </c>
      <c r="CN156" s="121">
        <f t="shared" si="748"/>
        <v>311588</v>
      </c>
      <c r="CO156" s="121">
        <f t="shared" si="748"/>
        <v>0</v>
      </c>
      <c r="CP156" s="121">
        <f t="shared" si="748"/>
        <v>8178022</v>
      </c>
      <c r="CQ156" s="121">
        <f t="shared" si="748"/>
        <v>16487658</v>
      </c>
      <c r="CR156" s="121">
        <f t="shared" si="748"/>
        <v>4860834</v>
      </c>
      <c r="CS156" s="121">
        <f t="shared" si="748"/>
        <v>4423903</v>
      </c>
      <c r="CT156" s="121">
        <f t="shared" si="748"/>
        <v>98766552</v>
      </c>
      <c r="CU156" s="121">
        <f t="shared" si="748"/>
        <v>343398355</v>
      </c>
      <c r="CV156" s="121">
        <f t="shared" si="748"/>
        <v>26108614</v>
      </c>
      <c r="CW156" s="121">
        <f t="shared" si="748"/>
        <v>256563</v>
      </c>
      <c r="CX156" s="121">
        <f t="shared" si="748"/>
        <v>394445</v>
      </c>
      <c r="CY156" s="121">
        <f t="shared" si="748"/>
        <v>11489470</v>
      </c>
      <c r="CZ156" s="121">
        <f t="shared" si="748"/>
        <v>35255524</v>
      </c>
      <c r="DA156" s="121">
        <f t="shared" si="748"/>
        <v>0</v>
      </c>
      <c r="DB156" s="121">
        <f t="shared" si="748"/>
        <v>12949368</v>
      </c>
      <c r="DC156" s="121">
        <f t="shared" si="748"/>
        <v>0</v>
      </c>
      <c r="DD156" s="160"/>
      <c r="DE156" s="124"/>
      <c r="DF156" s="124"/>
      <c r="DG156" s="124"/>
      <c r="DH156" s="124"/>
      <c r="DI156" s="124"/>
    </row>
    <row r="157" spans="1:113" x14ac:dyDescent="0.2">
      <c r="A157" s="118" t="str">
        <f t="shared" ref="A157" si="758">B157&amp;C157&amp;D157</f>
        <v>2018-19SEPTEMBERY59</v>
      </c>
      <c r="B157" s="94" t="str">
        <f t="shared" ref="B157:B165" si="759">IF($C157="April",LEFT($B156,4)+1&amp;"-"&amp;RIGHT($B156,2)+1,$B156)</f>
        <v>2018-19</v>
      </c>
      <c r="C157" s="35" t="s">
        <v>679</v>
      </c>
      <c r="D157" s="119" t="str">
        <f t="shared" si="737"/>
        <v>Y59</v>
      </c>
      <c r="E157" s="119" t="str">
        <f t="shared" si="737"/>
        <v>South East</v>
      </c>
      <c r="F157" s="119" t="str">
        <f t="shared" si="739"/>
        <v>Y59</v>
      </c>
      <c r="H157" s="120">
        <f t="shared" si="686"/>
        <v>143351</v>
      </c>
      <c r="I157" s="120">
        <f t="shared" si="686"/>
        <v>104259</v>
      </c>
      <c r="J157" s="120">
        <f t="shared" si="686"/>
        <v>1282604</v>
      </c>
      <c r="K157" s="117">
        <f t="shared" si="705"/>
        <v>12</v>
      </c>
      <c r="L157" s="120">
        <f t="shared" si="706"/>
        <v>3</v>
      </c>
      <c r="M157" s="120">
        <f t="shared" si="707"/>
        <v>69</v>
      </c>
      <c r="N157" s="120">
        <f t="shared" si="708"/>
        <v>151</v>
      </c>
      <c r="O157" s="120">
        <f t="shared" si="743"/>
        <v>103752</v>
      </c>
      <c r="P157" s="120">
        <f t="shared" si="743"/>
        <v>5941</v>
      </c>
      <c r="Q157" s="120">
        <f t="shared" si="743"/>
        <v>3682</v>
      </c>
      <c r="R157" s="120">
        <f t="shared" si="743"/>
        <v>50219</v>
      </c>
      <c r="S157" s="120">
        <f t="shared" si="743"/>
        <v>34807</v>
      </c>
      <c r="T157" s="120">
        <f t="shared" si="743"/>
        <v>1973</v>
      </c>
      <c r="U157" s="120">
        <f t="shared" si="743"/>
        <v>2682465</v>
      </c>
      <c r="V157" s="120">
        <f t="shared" si="709"/>
        <v>452</v>
      </c>
      <c r="W157" s="120">
        <f t="shared" si="710"/>
        <v>832</v>
      </c>
      <c r="X157" s="120">
        <f t="shared" si="688"/>
        <v>2327606</v>
      </c>
      <c r="Y157" s="120">
        <f t="shared" si="711"/>
        <v>632</v>
      </c>
      <c r="Z157" s="120">
        <f t="shared" si="712"/>
        <v>1195</v>
      </c>
      <c r="AA157" s="120">
        <f t="shared" si="689"/>
        <v>54095571</v>
      </c>
      <c r="AB157" s="120">
        <f t="shared" si="713"/>
        <v>1077</v>
      </c>
      <c r="AC157" s="120">
        <f t="shared" si="714"/>
        <v>2073</v>
      </c>
      <c r="AD157" s="120">
        <f t="shared" si="690"/>
        <v>146326810</v>
      </c>
      <c r="AE157" s="120">
        <f t="shared" si="715"/>
        <v>4204</v>
      </c>
      <c r="AF157" s="120">
        <f t="shared" si="716"/>
        <v>9658</v>
      </c>
      <c r="AG157" s="120">
        <f t="shared" si="691"/>
        <v>10746835</v>
      </c>
      <c r="AH157" s="120">
        <f t="shared" si="717"/>
        <v>5447</v>
      </c>
      <c r="AI157" s="120">
        <f t="shared" si="718"/>
        <v>12326</v>
      </c>
      <c r="AJ157" s="120">
        <f t="shared" si="744"/>
        <v>5952</v>
      </c>
      <c r="AK157" s="120">
        <f t="shared" si="744"/>
        <v>101</v>
      </c>
      <c r="AL157" s="120">
        <f t="shared" si="744"/>
        <v>575</v>
      </c>
      <c r="AM157" s="120">
        <f t="shared" si="744"/>
        <v>974</v>
      </c>
      <c r="AN157" s="120">
        <f t="shared" si="744"/>
        <v>515</v>
      </c>
      <c r="AO157" s="120">
        <f t="shared" si="744"/>
        <v>4761</v>
      </c>
      <c r="AP157" s="120">
        <f t="shared" si="744"/>
        <v>585</v>
      </c>
      <c r="AQ157" s="120">
        <f t="shared" si="744"/>
        <v>59877</v>
      </c>
      <c r="AR157" s="120">
        <f t="shared" si="744"/>
        <v>3345</v>
      </c>
      <c r="AS157" s="120">
        <f t="shared" si="744"/>
        <v>34578</v>
      </c>
      <c r="AT157" s="120">
        <f t="shared" si="745"/>
        <v>97800</v>
      </c>
      <c r="AU157" s="120">
        <f t="shared" si="745"/>
        <v>12578</v>
      </c>
      <c r="AV157" s="120">
        <f t="shared" si="745"/>
        <v>9584</v>
      </c>
      <c r="AW157" s="120">
        <f t="shared" si="745"/>
        <v>7900</v>
      </c>
      <c r="AX157" s="120">
        <f t="shared" si="745"/>
        <v>6112</v>
      </c>
      <c r="AY157" s="120">
        <f t="shared" si="745"/>
        <v>70005</v>
      </c>
      <c r="AZ157" s="120">
        <f t="shared" si="745"/>
        <v>56396</v>
      </c>
      <c r="BA157" s="120">
        <f t="shared" si="745"/>
        <v>55262</v>
      </c>
      <c r="BB157" s="120">
        <f t="shared" si="745"/>
        <v>37510</v>
      </c>
      <c r="BC157" s="120">
        <f t="shared" si="745"/>
        <v>3071</v>
      </c>
      <c r="BD157" s="120">
        <f t="shared" si="745"/>
        <v>2073</v>
      </c>
      <c r="BE157" s="117">
        <f t="shared" si="745"/>
        <v>474</v>
      </c>
      <c r="BF157" s="117">
        <f t="shared" si="745"/>
        <v>161511</v>
      </c>
      <c r="BG157" s="117">
        <f t="shared" si="719"/>
        <v>341</v>
      </c>
      <c r="BH157" s="117">
        <f t="shared" si="720"/>
        <v>580</v>
      </c>
      <c r="BI157" s="117">
        <f t="shared" si="694"/>
        <v>4579</v>
      </c>
      <c r="BJ157" s="117">
        <f t="shared" si="694"/>
        <v>211701</v>
      </c>
      <c r="BK157" s="117">
        <f t="shared" si="721"/>
        <v>46</v>
      </c>
      <c r="BL157" s="117">
        <f t="shared" si="722"/>
        <v>83</v>
      </c>
      <c r="BM157" s="117">
        <f t="shared" si="746"/>
        <v>103</v>
      </c>
      <c r="BN157" s="117">
        <f t="shared" si="746"/>
        <v>2094</v>
      </c>
      <c r="BO157" s="117">
        <f t="shared" si="746"/>
        <v>2604</v>
      </c>
      <c r="BP157" s="117">
        <f t="shared" si="746"/>
        <v>0</v>
      </c>
      <c r="BQ157" s="117">
        <f t="shared" si="746"/>
        <v>609</v>
      </c>
      <c r="BR157" s="117">
        <f t="shared" si="746"/>
        <v>6299893</v>
      </c>
      <c r="BS157" s="117">
        <f t="shared" si="723"/>
        <v>3009</v>
      </c>
      <c r="BT157" s="117">
        <f t="shared" si="724"/>
        <v>5606</v>
      </c>
      <c r="BU157" s="117">
        <f t="shared" si="696"/>
        <v>17655068</v>
      </c>
      <c r="BV157" s="117">
        <f t="shared" si="725"/>
        <v>6780</v>
      </c>
      <c r="BW157" s="117">
        <f t="shared" si="726"/>
        <v>13370</v>
      </c>
      <c r="BX157" s="117">
        <f t="shared" si="697"/>
        <v>0</v>
      </c>
      <c r="BY157" s="117" t="str">
        <f t="shared" si="727"/>
        <v>-</v>
      </c>
      <c r="BZ157" s="117" t="str">
        <f t="shared" si="728"/>
        <v>-</v>
      </c>
      <c r="CA157" s="117">
        <f t="shared" si="698"/>
        <v>5832228</v>
      </c>
      <c r="CB157" s="117">
        <f t="shared" si="729"/>
        <v>9577</v>
      </c>
      <c r="CC157" s="121">
        <f t="shared" si="730"/>
        <v>20189</v>
      </c>
      <c r="CD157" s="121">
        <f t="shared" si="699"/>
        <v>0</v>
      </c>
      <c r="CE157" s="121">
        <f t="shared" si="699"/>
        <v>0</v>
      </c>
      <c r="CF157" s="117" t="str">
        <f t="shared" si="731"/>
        <v>-</v>
      </c>
      <c r="CG157" s="117" t="str">
        <f t="shared" si="732"/>
        <v>-</v>
      </c>
      <c r="CH157" s="121">
        <f t="shared" si="700"/>
        <v>0</v>
      </c>
      <c r="CI157" s="120">
        <f t="shared" si="733"/>
        <v>0</v>
      </c>
      <c r="CJ157" s="121">
        <f t="shared" ref="CJ157" si="760">MONTH(1&amp;C157)</f>
        <v>9</v>
      </c>
      <c r="CK157" s="157">
        <f t="shared" ref="CK157" si="761">LEFT($B157,4)+IF(CJ157&lt;4,1,0)</f>
        <v>2018</v>
      </c>
      <c r="CL157" s="158">
        <f t="shared" ref="CL157" si="762">DATE(LEFT($B157,4)+IF(CJ157&lt;4,1,0),CJ157,1)</f>
        <v>43344</v>
      </c>
      <c r="CM157" s="159">
        <f t="shared" ref="CM157" si="763">DAY(DATE(LEFT($B157,4)+IF(CJ157&lt;4,1,0),$CJ157+1,1)-1)</f>
        <v>30</v>
      </c>
      <c r="CN157" s="121">
        <f t="shared" si="748"/>
        <v>309737</v>
      </c>
      <c r="CO157" s="121">
        <f t="shared" si="748"/>
        <v>0</v>
      </c>
      <c r="CP157" s="121">
        <f t="shared" si="748"/>
        <v>7227248</v>
      </c>
      <c r="CQ157" s="121">
        <f t="shared" si="748"/>
        <v>15794663</v>
      </c>
      <c r="CR157" s="121">
        <f t="shared" si="748"/>
        <v>4942952</v>
      </c>
      <c r="CS157" s="121">
        <f t="shared" si="748"/>
        <v>4398655</v>
      </c>
      <c r="CT157" s="121">
        <f t="shared" si="748"/>
        <v>104109366</v>
      </c>
      <c r="CU157" s="121">
        <f t="shared" si="748"/>
        <v>336168962</v>
      </c>
      <c r="CV157" s="121">
        <f t="shared" si="748"/>
        <v>24319448</v>
      </c>
      <c r="CW157" s="121">
        <f t="shared" si="748"/>
        <v>274938</v>
      </c>
      <c r="CX157" s="121">
        <f t="shared" si="748"/>
        <v>377936</v>
      </c>
      <c r="CY157" s="121">
        <f t="shared" si="748"/>
        <v>11739092</v>
      </c>
      <c r="CZ157" s="121">
        <f t="shared" si="748"/>
        <v>34815074</v>
      </c>
      <c r="DA157" s="121">
        <f t="shared" si="748"/>
        <v>0</v>
      </c>
      <c r="DB157" s="121">
        <f t="shared" si="748"/>
        <v>12295374</v>
      </c>
      <c r="DC157" s="121">
        <f t="shared" si="748"/>
        <v>0</v>
      </c>
      <c r="DD157" s="160"/>
      <c r="DE157" s="124"/>
      <c r="DF157" s="124"/>
      <c r="DG157" s="124"/>
      <c r="DH157" s="124"/>
      <c r="DI157" s="124"/>
    </row>
    <row r="158" spans="1:113" x14ac:dyDescent="0.2">
      <c r="A158" s="118" t="str">
        <f t="shared" ref="A158" si="764">B158&amp;C158&amp;D158</f>
        <v>2018-19OCTOBERY59</v>
      </c>
      <c r="B158" s="94" t="str">
        <f t="shared" si="759"/>
        <v>2018-19</v>
      </c>
      <c r="C158" s="35" t="s">
        <v>732</v>
      </c>
      <c r="D158" s="119" t="str">
        <f t="shared" si="737"/>
        <v>Y59</v>
      </c>
      <c r="E158" s="119" t="str">
        <f t="shared" si="737"/>
        <v>South East</v>
      </c>
      <c r="F158" s="119" t="str">
        <f t="shared" ref="F158" si="765">D158</f>
        <v>Y59</v>
      </c>
      <c r="H158" s="120">
        <f t="shared" si="686"/>
        <v>147752</v>
      </c>
      <c r="I158" s="120">
        <f t="shared" si="686"/>
        <v>105373</v>
      </c>
      <c r="J158" s="120">
        <f t="shared" si="686"/>
        <v>1073315</v>
      </c>
      <c r="K158" s="117">
        <f t="shared" si="705"/>
        <v>10</v>
      </c>
      <c r="L158" s="120">
        <f t="shared" si="706"/>
        <v>3</v>
      </c>
      <c r="M158" s="120">
        <f t="shared" si="707"/>
        <v>58</v>
      </c>
      <c r="N158" s="120">
        <f t="shared" si="708"/>
        <v>131</v>
      </c>
      <c r="O158" s="120">
        <f t="shared" si="743"/>
        <v>108004</v>
      </c>
      <c r="P158" s="120">
        <f t="shared" si="743"/>
        <v>6133</v>
      </c>
      <c r="Q158" s="120">
        <f t="shared" si="743"/>
        <v>3831</v>
      </c>
      <c r="R158" s="120">
        <f t="shared" si="743"/>
        <v>52996</v>
      </c>
      <c r="S158" s="120">
        <f t="shared" si="743"/>
        <v>35187</v>
      </c>
      <c r="T158" s="120">
        <f t="shared" si="743"/>
        <v>1905</v>
      </c>
      <c r="U158" s="120">
        <f t="shared" si="743"/>
        <v>2685827</v>
      </c>
      <c r="V158" s="120">
        <f t="shared" si="709"/>
        <v>438</v>
      </c>
      <c r="W158" s="120">
        <f t="shared" si="710"/>
        <v>814</v>
      </c>
      <c r="X158" s="120">
        <f t="shared" si="688"/>
        <v>2411612</v>
      </c>
      <c r="Y158" s="120">
        <f t="shared" si="711"/>
        <v>629</v>
      </c>
      <c r="Z158" s="120">
        <f t="shared" si="712"/>
        <v>1184</v>
      </c>
      <c r="AA158" s="120">
        <f t="shared" si="689"/>
        <v>56601283</v>
      </c>
      <c r="AB158" s="120">
        <f t="shared" si="713"/>
        <v>1068</v>
      </c>
      <c r="AC158" s="120">
        <f t="shared" si="714"/>
        <v>2065</v>
      </c>
      <c r="AD158" s="120">
        <f t="shared" si="690"/>
        <v>140983766</v>
      </c>
      <c r="AE158" s="120">
        <f t="shared" si="715"/>
        <v>4007</v>
      </c>
      <c r="AF158" s="120">
        <f t="shared" si="716"/>
        <v>9371</v>
      </c>
      <c r="AG158" s="120">
        <f t="shared" si="691"/>
        <v>10210707</v>
      </c>
      <c r="AH158" s="120">
        <f t="shared" si="717"/>
        <v>5360</v>
      </c>
      <c r="AI158" s="120">
        <f t="shared" si="718"/>
        <v>12516</v>
      </c>
      <c r="AJ158" s="120">
        <f t="shared" si="744"/>
        <v>6114</v>
      </c>
      <c r="AK158" s="120">
        <f t="shared" si="744"/>
        <v>162</v>
      </c>
      <c r="AL158" s="120">
        <f t="shared" si="744"/>
        <v>742</v>
      </c>
      <c r="AM158" s="120">
        <f t="shared" si="744"/>
        <v>851</v>
      </c>
      <c r="AN158" s="120">
        <f t="shared" si="744"/>
        <v>508</v>
      </c>
      <c r="AO158" s="120">
        <f t="shared" si="744"/>
        <v>4702</v>
      </c>
      <c r="AP158" s="120">
        <f t="shared" si="744"/>
        <v>472</v>
      </c>
      <c r="AQ158" s="120">
        <f t="shared" si="744"/>
        <v>63107</v>
      </c>
      <c r="AR158" s="120">
        <f t="shared" si="744"/>
        <v>3639</v>
      </c>
      <c r="AS158" s="120">
        <f t="shared" si="744"/>
        <v>35144</v>
      </c>
      <c r="AT158" s="120">
        <f t="shared" si="745"/>
        <v>101890</v>
      </c>
      <c r="AU158" s="120">
        <f t="shared" si="745"/>
        <v>13081</v>
      </c>
      <c r="AV158" s="120">
        <f t="shared" si="745"/>
        <v>9841</v>
      </c>
      <c r="AW158" s="120">
        <f t="shared" si="745"/>
        <v>8210</v>
      </c>
      <c r="AX158" s="120">
        <f t="shared" si="745"/>
        <v>6282</v>
      </c>
      <c r="AY158" s="120">
        <f t="shared" si="745"/>
        <v>73651</v>
      </c>
      <c r="AZ158" s="120">
        <f t="shared" si="745"/>
        <v>59587</v>
      </c>
      <c r="BA158" s="120">
        <f t="shared" si="745"/>
        <v>55610</v>
      </c>
      <c r="BB158" s="120">
        <f t="shared" si="745"/>
        <v>38312</v>
      </c>
      <c r="BC158" s="120">
        <f t="shared" si="745"/>
        <v>3174</v>
      </c>
      <c r="BD158" s="120">
        <f t="shared" si="745"/>
        <v>2063</v>
      </c>
      <c r="BE158" s="117">
        <f t="shared" si="745"/>
        <v>493</v>
      </c>
      <c r="BF158" s="117">
        <f t="shared" si="745"/>
        <v>159110</v>
      </c>
      <c r="BG158" s="117">
        <f t="shared" si="719"/>
        <v>323</v>
      </c>
      <c r="BH158" s="117">
        <f t="shared" si="720"/>
        <v>522</v>
      </c>
      <c r="BI158" s="117">
        <f t="shared" si="694"/>
        <v>4762</v>
      </c>
      <c r="BJ158" s="117">
        <f t="shared" si="694"/>
        <v>224235</v>
      </c>
      <c r="BK158" s="117">
        <f t="shared" si="721"/>
        <v>47</v>
      </c>
      <c r="BL158" s="117">
        <f t="shared" si="722"/>
        <v>79</v>
      </c>
      <c r="BM158" s="117">
        <f t="shared" si="746"/>
        <v>23</v>
      </c>
      <c r="BN158" s="117">
        <f t="shared" si="746"/>
        <v>2154</v>
      </c>
      <c r="BO158" s="117">
        <f t="shared" si="746"/>
        <v>2874</v>
      </c>
      <c r="BP158" s="117">
        <f t="shared" si="746"/>
        <v>0</v>
      </c>
      <c r="BQ158" s="117">
        <f t="shared" si="746"/>
        <v>665</v>
      </c>
      <c r="BR158" s="117">
        <f t="shared" si="746"/>
        <v>6589033</v>
      </c>
      <c r="BS158" s="117">
        <f t="shared" si="723"/>
        <v>3059</v>
      </c>
      <c r="BT158" s="117">
        <f t="shared" si="724"/>
        <v>5836</v>
      </c>
      <c r="BU158" s="117">
        <f t="shared" si="696"/>
        <v>19220023</v>
      </c>
      <c r="BV158" s="117">
        <f t="shared" si="725"/>
        <v>6688</v>
      </c>
      <c r="BW158" s="117">
        <f t="shared" si="726"/>
        <v>13656</v>
      </c>
      <c r="BX158" s="117">
        <f t="shared" si="697"/>
        <v>0</v>
      </c>
      <c r="BY158" s="117" t="str">
        <f t="shared" si="727"/>
        <v>-</v>
      </c>
      <c r="BZ158" s="117" t="str">
        <f t="shared" si="728"/>
        <v>-</v>
      </c>
      <c r="CA158" s="117">
        <f t="shared" si="698"/>
        <v>5779513</v>
      </c>
      <c r="CB158" s="117">
        <f t="shared" si="729"/>
        <v>8691</v>
      </c>
      <c r="CC158" s="121">
        <f t="shared" si="730"/>
        <v>18148</v>
      </c>
      <c r="CD158" s="121">
        <f t="shared" si="699"/>
        <v>0</v>
      </c>
      <c r="CE158" s="121">
        <f t="shared" si="699"/>
        <v>0</v>
      </c>
      <c r="CF158" s="117" t="str">
        <f t="shared" si="731"/>
        <v>-</v>
      </c>
      <c r="CG158" s="117" t="str">
        <f t="shared" si="732"/>
        <v>-</v>
      </c>
      <c r="CH158" s="121">
        <f t="shared" si="700"/>
        <v>0</v>
      </c>
      <c r="CI158" s="120">
        <f t="shared" si="733"/>
        <v>0</v>
      </c>
      <c r="CJ158" s="121">
        <f t="shared" ref="CJ158" si="766">MONTH(1&amp;C158)</f>
        <v>10</v>
      </c>
      <c r="CK158" s="157">
        <f t="shared" ref="CK158" si="767">LEFT($B158,4)+IF(CJ158&lt;4,1,0)</f>
        <v>2018</v>
      </c>
      <c r="CL158" s="158">
        <f t="shared" ref="CL158" si="768">DATE(LEFT($B158,4)+IF(CJ158&lt;4,1,0),CJ158,1)</f>
        <v>43374</v>
      </c>
      <c r="CM158" s="159">
        <f t="shared" ref="CM158" si="769">DAY(DATE(LEFT($B158,4)+IF(CJ158&lt;4,1,0),$CJ158+1,1)-1)</f>
        <v>31</v>
      </c>
      <c r="CN158" s="121">
        <f t="shared" si="748"/>
        <v>313083</v>
      </c>
      <c r="CO158" s="121">
        <f t="shared" si="748"/>
        <v>0</v>
      </c>
      <c r="CP158" s="121">
        <f t="shared" si="748"/>
        <v>6096764</v>
      </c>
      <c r="CQ158" s="121">
        <f t="shared" si="748"/>
        <v>13839752</v>
      </c>
      <c r="CR158" s="121">
        <f t="shared" si="748"/>
        <v>4992524</v>
      </c>
      <c r="CS158" s="121">
        <f t="shared" si="748"/>
        <v>4535730</v>
      </c>
      <c r="CT158" s="121">
        <f t="shared" si="748"/>
        <v>109411649</v>
      </c>
      <c r="CU158" s="121">
        <f t="shared" si="748"/>
        <v>329722156</v>
      </c>
      <c r="CV158" s="121">
        <f t="shared" si="748"/>
        <v>23843063</v>
      </c>
      <c r="CW158" s="121">
        <f t="shared" si="748"/>
        <v>257433</v>
      </c>
      <c r="CX158" s="121">
        <f t="shared" si="748"/>
        <v>378200</v>
      </c>
      <c r="CY158" s="121">
        <f t="shared" si="748"/>
        <v>12571426</v>
      </c>
      <c r="CZ158" s="121">
        <f t="shared" si="748"/>
        <v>39248474</v>
      </c>
      <c r="DA158" s="121">
        <f t="shared" si="748"/>
        <v>0</v>
      </c>
      <c r="DB158" s="121">
        <f t="shared" si="748"/>
        <v>12068473</v>
      </c>
      <c r="DC158" s="121">
        <f t="shared" si="748"/>
        <v>0</v>
      </c>
      <c r="DD158" s="160"/>
      <c r="DE158" s="124"/>
      <c r="DF158" s="124"/>
      <c r="DG158" s="124"/>
      <c r="DH158" s="124"/>
      <c r="DI158" s="124"/>
    </row>
    <row r="159" spans="1:113" x14ac:dyDescent="0.2">
      <c r="A159" s="118" t="str">
        <f t="shared" ref="A159" si="770">B159&amp;C159&amp;D159</f>
        <v>2018-19NOVEMBERY59</v>
      </c>
      <c r="B159" s="94" t="str">
        <f t="shared" si="759"/>
        <v>2018-19</v>
      </c>
      <c r="C159" s="35" t="s">
        <v>738</v>
      </c>
      <c r="D159" s="119" t="str">
        <f t="shared" si="737"/>
        <v>Y59</v>
      </c>
      <c r="E159" s="119" t="str">
        <f t="shared" si="737"/>
        <v>South East</v>
      </c>
      <c r="F159" s="119" t="str">
        <f t="shared" ref="F159" si="771">D159</f>
        <v>Y59</v>
      </c>
      <c r="H159" s="120">
        <f t="shared" si="686"/>
        <v>148984</v>
      </c>
      <c r="I159" s="120">
        <f t="shared" si="686"/>
        <v>104300</v>
      </c>
      <c r="J159" s="120">
        <f t="shared" si="686"/>
        <v>795982</v>
      </c>
      <c r="K159" s="117">
        <f t="shared" si="705"/>
        <v>8</v>
      </c>
      <c r="L159" s="120">
        <f t="shared" si="706"/>
        <v>3</v>
      </c>
      <c r="M159" s="120">
        <f t="shared" si="707"/>
        <v>37</v>
      </c>
      <c r="N159" s="120">
        <f t="shared" si="708"/>
        <v>101</v>
      </c>
      <c r="O159" s="120">
        <f t="shared" si="743"/>
        <v>110237</v>
      </c>
      <c r="P159" s="120">
        <f t="shared" si="743"/>
        <v>6344</v>
      </c>
      <c r="Q159" s="120">
        <f t="shared" si="743"/>
        <v>3887</v>
      </c>
      <c r="R159" s="120">
        <f t="shared" si="743"/>
        <v>55282</v>
      </c>
      <c r="S159" s="120">
        <f t="shared" si="743"/>
        <v>34999</v>
      </c>
      <c r="T159" s="120">
        <f t="shared" si="743"/>
        <v>1798</v>
      </c>
      <c r="U159" s="120">
        <f t="shared" si="743"/>
        <v>2795556</v>
      </c>
      <c r="V159" s="120">
        <f t="shared" si="709"/>
        <v>441</v>
      </c>
      <c r="W159" s="120">
        <f t="shared" si="710"/>
        <v>816</v>
      </c>
      <c r="X159" s="120">
        <f t="shared" si="688"/>
        <v>2361020</v>
      </c>
      <c r="Y159" s="120">
        <f t="shared" si="711"/>
        <v>607</v>
      </c>
      <c r="Z159" s="120">
        <f t="shared" si="712"/>
        <v>1136</v>
      </c>
      <c r="AA159" s="120">
        <f t="shared" si="689"/>
        <v>60861857</v>
      </c>
      <c r="AB159" s="120">
        <f t="shared" si="713"/>
        <v>1101</v>
      </c>
      <c r="AC159" s="120">
        <f t="shared" si="714"/>
        <v>2136</v>
      </c>
      <c r="AD159" s="120">
        <f t="shared" si="690"/>
        <v>147058280</v>
      </c>
      <c r="AE159" s="120">
        <f t="shared" si="715"/>
        <v>4202</v>
      </c>
      <c r="AF159" s="120">
        <f t="shared" si="716"/>
        <v>9822</v>
      </c>
      <c r="AG159" s="120">
        <f t="shared" si="691"/>
        <v>9984758</v>
      </c>
      <c r="AH159" s="120">
        <f t="shared" si="717"/>
        <v>5553</v>
      </c>
      <c r="AI159" s="120">
        <f t="shared" si="718"/>
        <v>12630</v>
      </c>
      <c r="AJ159" s="120">
        <f t="shared" si="744"/>
        <v>6113</v>
      </c>
      <c r="AK159" s="120">
        <f t="shared" si="744"/>
        <v>106</v>
      </c>
      <c r="AL159" s="120">
        <f t="shared" si="744"/>
        <v>809</v>
      </c>
      <c r="AM159" s="120">
        <f t="shared" si="744"/>
        <v>922</v>
      </c>
      <c r="AN159" s="120">
        <f t="shared" si="744"/>
        <v>454</v>
      </c>
      <c r="AO159" s="120">
        <f t="shared" si="744"/>
        <v>4744</v>
      </c>
      <c r="AP159" s="120">
        <f t="shared" si="744"/>
        <v>484</v>
      </c>
      <c r="AQ159" s="120">
        <f t="shared" si="744"/>
        <v>64223</v>
      </c>
      <c r="AR159" s="120">
        <f t="shared" si="744"/>
        <v>3735</v>
      </c>
      <c r="AS159" s="120">
        <f t="shared" si="744"/>
        <v>36166</v>
      </c>
      <c r="AT159" s="120">
        <f t="shared" si="745"/>
        <v>104124</v>
      </c>
      <c r="AU159" s="120">
        <f t="shared" si="745"/>
        <v>13785</v>
      </c>
      <c r="AV159" s="120">
        <f t="shared" si="745"/>
        <v>10315</v>
      </c>
      <c r="AW159" s="120">
        <f t="shared" si="745"/>
        <v>8444</v>
      </c>
      <c r="AX159" s="120">
        <f t="shared" si="745"/>
        <v>6409</v>
      </c>
      <c r="AY159" s="120">
        <f t="shared" si="745"/>
        <v>76261</v>
      </c>
      <c r="AZ159" s="120">
        <f t="shared" si="745"/>
        <v>61603</v>
      </c>
      <c r="BA159" s="120">
        <f t="shared" si="745"/>
        <v>55718</v>
      </c>
      <c r="BB159" s="120">
        <f t="shared" si="745"/>
        <v>38012</v>
      </c>
      <c r="BC159" s="120">
        <f t="shared" si="745"/>
        <v>2828</v>
      </c>
      <c r="BD159" s="120">
        <f t="shared" si="745"/>
        <v>1937</v>
      </c>
      <c r="BE159" s="117">
        <f t="shared" si="745"/>
        <v>565</v>
      </c>
      <c r="BF159" s="117">
        <f t="shared" si="745"/>
        <v>192179</v>
      </c>
      <c r="BG159" s="117">
        <f t="shared" si="719"/>
        <v>340</v>
      </c>
      <c r="BH159" s="117">
        <f t="shared" si="720"/>
        <v>551</v>
      </c>
      <c r="BI159" s="117">
        <f t="shared" si="694"/>
        <v>4864</v>
      </c>
      <c r="BJ159" s="117">
        <f t="shared" si="694"/>
        <v>213770</v>
      </c>
      <c r="BK159" s="117">
        <f t="shared" si="721"/>
        <v>44</v>
      </c>
      <c r="BL159" s="117">
        <f t="shared" si="722"/>
        <v>74</v>
      </c>
      <c r="BM159" s="117">
        <f t="shared" si="746"/>
        <v>1</v>
      </c>
      <c r="BN159" s="117">
        <f t="shared" si="746"/>
        <v>2188</v>
      </c>
      <c r="BO159" s="117">
        <f t="shared" si="746"/>
        <v>2892</v>
      </c>
      <c r="BP159" s="117">
        <f t="shared" si="746"/>
        <v>0</v>
      </c>
      <c r="BQ159" s="117">
        <f t="shared" si="746"/>
        <v>620</v>
      </c>
      <c r="BR159" s="117">
        <f t="shared" si="746"/>
        <v>6901549</v>
      </c>
      <c r="BS159" s="117">
        <f t="shared" si="723"/>
        <v>3154</v>
      </c>
      <c r="BT159" s="117">
        <f t="shared" si="724"/>
        <v>5892</v>
      </c>
      <c r="BU159" s="117">
        <f t="shared" si="696"/>
        <v>19690239</v>
      </c>
      <c r="BV159" s="117">
        <f t="shared" si="725"/>
        <v>6809</v>
      </c>
      <c r="BW159" s="117">
        <f t="shared" si="726"/>
        <v>13714</v>
      </c>
      <c r="BX159" s="117">
        <f t="shared" si="697"/>
        <v>0</v>
      </c>
      <c r="BY159" s="117" t="str">
        <f t="shared" si="727"/>
        <v>-</v>
      </c>
      <c r="BZ159" s="117" t="str">
        <f t="shared" si="728"/>
        <v>-</v>
      </c>
      <c r="CA159" s="117">
        <f t="shared" si="698"/>
        <v>6085057</v>
      </c>
      <c r="CB159" s="117">
        <f t="shared" si="729"/>
        <v>9815</v>
      </c>
      <c r="CC159" s="121">
        <f t="shared" si="730"/>
        <v>19332</v>
      </c>
      <c r="CD159" s="121">
        <f t="shared" si="699"/>
        <v>0</v>
      </c>
      <c r="CE159" s="121">
        <f t="shared" si="699"/>
        <v>0</v>
      </c>
      <c r="CF159" s="117" t="str">
        <f t="shared" si="731"/>
        <v>-</v>
      </c>
      <c r="CG159" s="117" t="str">
        <f t="shared" si="732"/>
        <v>-</v>
      </c>
      <c r="CH159" s="121">
        <f t="shared" si="700"/>
        <v>0</v>
      </c>
      <c r="CI159" s="120">
        <f t="shared" si="733"/>
        <v>0</v>
      </c>
      <c r="CJ159" s="121">
        <f t="shared" ref="CJ159" si="772">MONTH(1&amp;C159)</f>
        <v>11</v>
      </c>
      <c r="CK159" s="157">
        <f t="shared" ref="CK159" si="773">LEFT($B159,4)+IF(CJ159&lt;4,1,0)</f>
        <v>2018</v>
      </c>
      <c r="CL159" s="158">
        <f t="shared" ref="CL159" si="774">DATE(LEFT($B159,4)+IF(CJ159&lt;4,1,0),CJ159,1)</f>
        <v>43405</v>
      </c>
      <c r="CM159" s="159">
        <f t="shared" ref="CM159" si="775">DAY(DATE(LEFT($B159,4)+IF(CJ159&lt;4,1,0),$CJ159+1,1)-1)</f>
        <v>30</v>
      </c>
      <c r="CN159" s="121">
        <f t="shared" si="748"/>
        <v>310170</v>
      </c>
      <c r="CO159" s="121">
        <f t="shared" si="748"/>
        <v>0</v>
      </c>
      <c r="CP159" s="121">
        <f t="shared" si="748"/>
        <v>3824272</v>
      </c>
      <c r="CQ159" s="121">
        <f t="shared" si="748"/>
        <v>10528069</v>
      </c>
      <c r="CR159" s="121">
        <f t="shared" si="748"/>
        <v>5176368</v>
      </c>
      <c r="CS159" s="121">
        <f t="shared" si="748"/>
        <v>4415257</v>
      </c>
      <c r="CT159" s="121">
        <f t="shared" si="748"/>
        <v>118098662</v>
      </c>
      <c r="CU159" s="121">
        <f t="shared" si="748"/>
        <v>343755326</v>
      </c>
      <c r="CV159" s="121">
        <f t="shared" si="748"/>
        <v>22708471</v>
      </c>
      <c r="CW159" s="121">
        <f t="shared" si="748"/>
        <v>311159</v>
      </c>
      <c r="CX159" s="121">
        <f t="shared" si="748"/>
        <v>362200</v>
      </c>
      <c r="CY159" s="121">
        <f t="shared" si="748"/>
        <v>12892370</v>
      </c>
      <c r="CZ159" s="121">
        <f t="shared" si="748"/>
        <v>39660742</v>
      </c>
      <c r="DA159" s="121">
        <f t="shared" si="748"/>
        <v>0</v>
      </c>
      <c r="DB159" s="121">
        <f t="shared" si="748"/>
        <v>11986096</v>
      </c>
      <c r="DC159" s="121">
        <f t="shared" si="748"/>
        <v>0</v>
      </c>
      <c r="DD159" s="160"/>
      <c r="DE159" s="124"/>
      <c r="DF159" s="124"/>
      <c r="DG159" s="124"/>
      <c r="DH159" s="124"/>
      <c r="DI159" s="124"/>
    </row>
    <row r="160" spans="1:113" x14ac:dyDescent="0.2">
      <c r="A160" s="118" t="str">
        <f t="shared" ref="A160" si="776">B160&amp;C160&amp;D160</f>
        <v>2018-19DECEMBERY59</v>
      </c>
      <c r="B160" s="94" t="str">
        <f t="shared" si="759"/>
        <v>2018-19</v>
      </c>
      <c r="C160" s="35" t="s">
        <v>745</v>
      </c>
      <c r="D160" s="119" t="str">
        <f t="shared" si="737"/>
        <v>Y59</v>
      </c>
      <c r="E160" s="119" t="str">
        <f t="shared" si="737"/>
        <v>South East</v>
      </c>
      <c r="F160" s="119" t="str">
        <f t="shared" ref="F160" si="777">D160</f>
        <v>Y59</v>
      </c>
      <c r="H160" s="120">
        <f t="shared" si="686"/>
        <v>159890</v>
      </c>
      <c r="I160" s="120">
        <f t="shared" si="686"/>
        <v>111296</v>
      </c>
      <c r="J160" s="120">
        <f t="shared" si="686"/>
        <v>1077580</v>
      </c>
      <c r="K160" s="117">
        <f t="shared" si="705"/>
        <v>10</v>
      </c>
      <c r="L160" s="120">
        <f t="shared" si="706"/>
        <v>2</v>
      </c>
      <c r="M160" s="120">
        <f t="shared" si="707"/>
        <v>54</v>
      </c>
      <c r="N160" s="120">
        <f t="shared" si="708"/>
        <v>131</v>
      </c>
      <c r="O160" s="120">
        <f t="shared" si="743"/>
        <v>115445</v>
      </c>
      <c r="P160" s="120">
        <f t="shared" si="743"/>
        <v>6746</v>
      </c>
      <c r="Q160" s="120">
        <f t="shared" si="743"/>
        <v>4207</v>
      </c>
      <c r="R160" s="120">
        <f t="shared" si="743"/>
        <v>59685</v>
      </c>
      <c r="S160" s="120">
        <f t="shared" si="743"/>
        <v>34702</v>
      </c>
      <c r="T160" s="120">
        <f t="shared" si="743"/>
        <v>1668</v>
      </c>
      <c r="U160" s="120">
        <f t="shared" si="743"/>
        <v>3042339</v>
      </c>
      <c r="V160" s="120">
        <f t="shared" si="709"/>
        <v>451</v>
      </c>
      <c r="W160" s="120">
        <f t="shared" si="710"/>
        <v>823</v>
      </c>
      <c r="X160" s="120">
        <f t="shared" si="688"/>
        <v>2586085</v>
      </c>
      <c r="Y160" s="120">
        <f t="shared" si="711"/>
        <v>615</v>
      </c>
      <c r="Z160" s="120">
        <f t="shared" si="712"/>
        <v>1152</v>
      </c>
      <c r="AA160" s="120">
        <f t="shared" si="689"/>
        <v>68576183</v>
      </c>
      <c r="AB160" s="120">
        <f t="shared" si="713"/>
        <v>1149</v>
      </c>
      <c r="AC160" s="120">
        <f t="shared" si="714"/>
        <v>2246</v>
      </c>
      <c r="AD160" s="120">
        <f t="shared" si="690"/>
        <v>170924984</v>
      </c>
      <c r="AE160" s="120">
        <f t="shared" si="715"/>
        <v>4926</v>
      </c>
      <c r="AF160" s="120">
        <f t="shared" si="716"/>
        <v>11481</v>
      </c>
      <c r="AG160" s="120">
        <f t="shared" si="691"/>
        <v>10162658</v>
      </c>
      <c r="AH160" s="120">
        <f t="shared" si="717"/>
        <v>6093</v>
      </c>
      <c r="AI160" s="120">
        <f t="shared" si="718"/>
        <v>13629</v>
      </c>
      <c r="AJ160" s="120">
        <f t="shared" si="744"/>
        <v>7123</v>
      </c>
      <c r="AK160" s="120">
        <f t="shared" si="744"/>
        <v>145</v>
      </c>
      <c r="AL160" s="120">
        <f t="shared" si="744"/>
        <v>995</v>
      </c>
      <c r="AM160" s="120">
        <f t="shared" si="744"/>
        <v>1091</v>
      </c>
      <c r="AN160" s="120">
        <f t="shared" si="744"/>
        <v>452</v>
      </c>
      <c r="AO160" s="120">
        <f t="shared" si="744"/>
        <v>5531</v>
      </c>
      <c r="AP160" s="120">
        <f t="shared" si="744"/>
        <v>624</v>
      </c>
      <c r="AQ160" s="120">
        <f t="shared" si="744"/>
        <v>66640</v>
      </c>
      <c r="AR160" s="120">
        <f t="shared" si="744"/>
        <v>3679</v>
      </c>
      <c r="AS160" s="120">
        <f t="shared" si="744"/>
        <v>38003</v>
      </c>
      <c r="AT160" s="120">
        <f t="shared" si="745"/>
        <v>108322</v>
      </c>
      <c r="AU160" s="120">
        <f t="shared" si="745"/>
        <v>14511</v>
      </c>
      <c r="AV160" s="120">
        <f t="shared" si="745"/>
        <v>10859</v>
      </c>
      <c r="AW160" s="120">
        <f t="shared" si="745"/>
        <v>8969</v>
      </c>
      <c r="AX160" s="120">
        <f t="shared" si="745"/>
        <v>6834</v>
      </c>
      <c r="AY160" s="120">
        <f t="shared" si="745"/>
        <v>81508</v>
      </c>
      <c r="AZ160" s="120">
        <f t="shared" si="745"/>
        <v>65640</v>
      </c>
      <c r="BA160" s="120">
        <f t="shared" si="745"/>
        <v>55330</v>
      </c>
      <c r="BB160" s="120">
        <f t="shared" si="745"/>
        <v>37731</v>
      </c>
      <c r="BC160" s="120">
        <f t="shared" si="745"/>
        <v>2644</v>
      </c>
      <c r="BD160" s="120">
        <f t="shared" si="745"/>
        <v>1812</v>
      </c>
      <c r="BE160" s="117">
        <f t="shared" si="745"/>
        <v>619</v>
      </c>
      <c r="BF160" s="117">
        <f t="shared" si="745"/>
        <v>185873</v>
      </c>
      <c r="BG160" s="117">
        <f t="shared" si="719"/>
        <v>300</v>
      </c>
      <c r="BH160" s="117">
        <f t="shared" si="720"/>
        <v>492</v>
      </c>
      <c r="BI160" s="117">
        <f t="shared" si="694"/>
        <v>5150</v>
      </c>
      <c r="BJ160" s="117">
        <f t="shared" si="694"/>
        <v>243350</v>
      </c>
      <c r="BK160" s="117">
        <f t="shared" si="721"/>
        <v>47</v>
      </c>
      <c r="BL160" s="117">
        <f t="shared" si="722"/>
        <v>74</v>
      </c>
      <c r="BM160" s="117">
        <f t="shared" si="746"/>
        <v>2</v>
      </c>
      <c r="BN160" s="117">
        <f t="shared" si="746"/>
        <v>2250</v>
      </c>
      <c r="BO160" s="117">
        <f t="shared" si="746"/>
        <v>2645</v>
      </c>
      <c r="BP160" s="117">
        <f t="shared" si="746"/>
        <v>0</v>
      </c>
      <c r="BQ160" s="117">
        <f t="shared" si="746"/>
        <v>624</v>
      </c>
      <c r="BR160" s="117">
        <f t="shared" si="746"/>
        <v>7024023</v>
      </c>
      <c r="BS160" s="117">
        <f t="shared" si="723"/>
        <v>3122</v>
      </c>
      <c r="BT160" s="117">
        <f t="shared" si="724"/>
        <v>5831</v>
      </c>
      <c r="BU160" s="117">
        <f t="shared" si="696"/>
        <v>18818074</v>
      </c>
      <c r="BV160" s="117">
        <f t="shared" si="725"/>
        <v>7115</v>
      </c>
      <c r="BW160" s="117">
        <f t="shared" si="726"/>
        <v>14045</v>
      </c>
      <c r="BX160" s="117">
        <f t="shared" si="697"/>
        <v>0</v>
      </c>
      <c r="BY160" s="117" t="str">
        <f t="shared" si="727"/>
        <v>-</v>
      </c>
      <c r="BZ160" s="117" t="str">
        <f t="shared" si="728"/>
        <v>-</v>
      </c>
      <c r="CA160" s="117">
        <f t="shared" si="698"/>
        <v>6135846</v>
      </c>
      <c r="CB160" s="117">
        <f t="shared" si="729"/>
        <v>9833</v>
      </c>
      <c r="CC160" s="121">
        <f t="shared" si="730"/>
        <v>20412</v>
      </c>
      <c r="CD160" s="121">
        <f t="shared" si="699"/>
        <v>0</v>
      </c>
      <c r="CE160" s="121">
        <f t="shared" si="699"/>
        <v>0</v>
      </c>
      <c r="CF160" s="117" t="str">
        <f t="shared" si="731"/>
        <v>-</v>
      </c>
      <c r="CG160" s="117" t="str">
        <f t="shared" si="732"/>
        <v>-</v>
      </c>
      <c r="CH160" s="121">
        <f t="shared" si="700"/>
        <v>0</v>
      </c>
      <c r="CI160" s="120">
        <f t="shared" si="733"/>
        <v>0</v>
      </c>
      <c r="CJ160" s="121">
        <f t="shared" ref="CJ160" si="778">MONTH(1&amp;C160)</f>
        <v>12</v>
      </c>
      <c r="CK160" s="157">
        <f t="shared" ref="CK160" si="779">LEFT($B160,4)+IF(CJ160&lt;4,1,0)</f>
        <v>2018</v>
      </c>
      <c r="CL160" s="158">
        <f t="shared" ref="CL160" si="780">DATE(LEFT($B160,4)+IF(CJ160&lt;4,1,0),CJ160,1)</f>
        <v>43435</v>
      </c>
      <c r="CM160" s="159">
        <f t="shared" ref="CM160" si="781">DAY(DATE(LEFT($B160,4)+IF(CJ160&lt;4,1,0),$CJ160+1,1)-1)</f>
        <v>31</v>
      </c>
      <c r="CN160" s="121">
        <f t="shared" si="748"/>
        <v>263273</v>
      </c>
      <c r="CO160" s="121">
        <f t="shared" si="748"/>
        <v>0</v>
      </c>
      <c r="CP160" s="121">
        <f t="shared" si="748"/>
        <v>5995669</v>
      </c>
      <c r="CQ160" s="121">
        <f t="shared" si="748"/>
        <v>14620939</v>
      </c>
      <c r="CR160" s="121">
        <f t="shared" si="748"/>
        <v>5553976</v>
      </c>
      <c r="CS160" s="121">
        <f t="shared" si="748"/>
        <v>4844444</v>
      </c>
      <c r="CT160" s="121">
        <f t="shared" si="748"/>
        <v>134046049</v>
      </c>
      <c r="CU160" s="121">
        <f t="shared" si="748"/>
        <v>398417430</v>
      </c>
      <c r="CV160" s="121">
        <f t="shared" si="748"/>
        <v>22733101</v>
      </c>
      <c r="CW160" s="121">
        <f t="shared" si="748"/>
        <v>304640</v>
      </c>
      <c r="CX160" s="121">
        <f t="shared" si="748"/>
        <v>381581</v>
      </c>
      <c r="CY160" s="121">
        <f t="shared" si="748"/>
        <v>13119006</v>
      </c>
      <c r="CZ160" s="121">
        <f t="shared" si="748"/>
        <v>37148491</v>
      </c>
      <c r="DA160" s="121">
        <f t="shared" si="748"/>
        <v>0</v>
      </c>
      <c r="DB160" s="121">
        <f t="shared" si="748"/>
        <v>12737103</v>
      </c>
      <c r="DC160" s="121">
        <f t="shared" si="748"/>
        <v>0</v>
      </c>
      <c r="DD160" s="160"/>
      <c r="DE160" s="124"/>
      <c r="DF160" s="124"/>
      <c r="DG160" s="124"/>
      <c r="DH160" s="124"/>
      <c r="DI160" s="124"/>
    </row>
    <row r="161" spans="1:113" x14ac:dyDescent="0.2">
      <c r="A161" s="118" t="str">
        <f t="shared" ref="A161" si="782">B161&amp;C161&amp;D161</f>
        <v>2018-19JANUARYY59</v>
      </c>
      <c r="B161" s="94" t="str">
        <f t="shared" si="759"/>
        <v>2018-19</v>
      </c>
      <c r="C161" s="35" t="s">
        <v>783</v>
      </c>
      <c r="D161" s="119" t="str">
        <f t="shared" si="737"/>
        <v>Y59</v>
      </c>
      <c r="E161" s="119" t="str">
        <f t="shared" si="737"/>
        <v>South East</v>
      </c>
      <c r="F161" s="119" t="str">
        <f t="shared" ref="F161" si="783">D161</f>
        <v>Y59</v>
      </c>
      <c r="H161" s="120">
        <f t="shared" si="686"/>
        <v>160943</v>
      </c>
      <c r="I161" s="120">
        <f t="shared" si="686"/>
        <v>112513</v>
      </c>
      <c r="J161" s="120">
        <f t="shared" si="686"/>
        <v>571110</v>
      </c>
      <c r="K161" s="117">
        <f t="shared" si="705"/>
        <v>5</v>
      </c>
      <c r="L161" s="120">
        <f t="shared" si="706"/>
        <v>2</v>
      </c>
      <c r="M161" s="120">
        <f t="shared" si="707"/>
        <v>20</v>
      </c>
      <c r="N161" s="120">
        <f t="shared" si="708"/>
        <v>89</v>
      </c>
      <c r="O161" s="120">
        <f t="shared" si="743"/>
        <v>117215</v>
      </c>
      <c r="P161" s="120">
        <f t="shared" si="743"/>
        <v>6510</v>
      </c>
      <c r="Q161" s="120">
        <f t="shared" si="743"/>
        <v>4122</v>
      </c>
      <c r="R161" s="120">
        <f t="shared" si="743"/>
        <v>60831</v>
      </c>
      <c r="S161" s="120">
        <f t="shared" si="743"/>
        <v>35135</v>
      </c>
      <c r="T161" s="120">
        <f t="shared" si="743"/>
        <v>1752</v>
      </c>
      <c r="U161" s="120">
        <f t="shared" si="743"/>
        <v>2938449</v>
      </c>
      <c r="V161" s="120">
        <f t="shared" si="709"/>
        <v>451</v>
      </c>
      <c r="W161" s="120">
        <f t="shared" si="710"/>
        <v>807</v>
      </c>
      <c r="X161" s="120">
        <f t="shared" si="688"/>
        <v>2483680</v>
      </c>
      <c r="Y161" s="120">
        <f t="shared" si="711"/>
        <v>603</v>
      </c>
      <c r="Z161" s="120">
        <f t="shared" si="712"/>
        <v>1112</v>
      </c>
      <c r="AA161" s="120">
        <f t="shared" si="689"/>
        <v>69769091</v>
      </c>
      <c r="AB161" s="120">
        <f t="shared" si="713"/>
        <v>1147</v>
      </c>
      <c r="AC161" s="120">
        <f t="shared" si="714"/>
        <v>2216</v>
      </c>
      <c r="AD161" s="120">
        <f t="shared" si="690"/>
        <v>165752149</v>
      </c>
      <c r="AE161" s="120">
        <f t="shared" si="715"/>
        <v>4718</v>
      </c>
      <c r="AF161" s="120">
        <f t="shared" si="716"/>
        <v>10893</v>
      </c>
      <c r="AG161" s="120">
        <f t="shared" si="691"/>
        <v>10556462</v>
      </c>
      <c r="AH161" s="120">
        <f t="shared" si="717"/>
        <v>6025</v>
      </c>
      <c r="AI161" s="120">
        <f t="shared" si="718"/>
        <v>12920</v>
      </c>
      <c r="AJ161" s="120">
        <f t="shared" si="744"/>
        <v>6867</v>
      </c>
      <c r="AK161" s="120">
        <f t="shared" si="744"/>
        <v>156</v>
      </c>
      <c r="AL161" s="120">
        <f t="shared" si="744"/>
        <v>1059</v>
      </c>
      <c r="AM161" s="120">
        <f t="shared" si="744"/>
        <v>1042</v>
      </c>
      <c r="AN161" s="120">
        <f t="shared" si="744"/>
        <v>413</v>
      </c>
      <c r="AO161" s="120">
        <f t="shared" si="744"/>
        <v>5239</v>
      </c>
      <c r="AP161" s="120">
        <f t="shared" si="744"/>
        <v>569</v>
      </c>
      <c r="AQ161" s="120">
        <f t="shared" si="744"/>
        <v>68091</v>
      </c>
      <c r="AR161" s="120">
        <f t="shared" si="744"/>
        <v>4132</v>
      </c>
      <c r="AS161" s="120">
        <f t="shared" si="744"/>
        <v>38125</v>
      </c>
      <c r="AT161" s="120">
        <f t="shared" si="745"/>
        <v>110348</v>
      </c>
      <c r="AU161" s="120">
        <f t="shared" si="745"/>
        <v>13995</v>
      </c>
      <c r="AV161" s="120">
        <f t="shared" si="745"/>
        <v>10515</v>
      </c>
      <c r="AW161" s="120">
        <f t="shared" si="745"/>
        <v>8856</v>
      </c>
      <c r="AX161" s="120">
        <f t="shared" si="745"/>
        <v>6755</v>
      </c>
      <c r="AY161" s="120">
        <f t="shared" si="745"/>
        <v>82918</v>
      </c>
      <c r="AZ161" s="120">
        <f t="shared" si="745"/>
        <v>66666</v>
      </c>
      <c r="BA161" s="120">
        <f t="shared" si="745"/>
        <v>56437</v>
      </c>
      <c r="BB161" s="120">
        <f t="shared" si="745"/>
        <v>38216</v>
      </c>
      <c r="BC161" s="120">
        <f t="shared" si="745"/>
        <v>2749</v>
      </c>
      <c r="BD161" s="120">
        <f t="shared" si="745"/>
        <v>1919</v>
      </c>
      <c r="BE161" s="117">
        <f t="shared" si="745"/>
        <v>587</v>
      </c>
      <c r="BF161" s="117">
        <f t="shared" si="745"/>
        <v>183809</v>
      </c>
      <c r="BG161" s="117">
        <f t="shared" si="719"/>
        <v>313</v>
      </c>
      <c r="BH161" s="117">
        <f t="shared" si="720"/>
        <v>562</v>
      </c>
      <c r="BI161" s="117">
        <f t="shared" si="694"/>
        <v>5053</v>
      </c>
      <c r="BJ161" s="117">
        <f t="shared" si="694"/>
        <v>218385</v>
      </c>
      <c r="BK161" s="117">
        <f t="shared" si="721"/>
        <v>43</v>
      </c>
      <c r="BL161" s="117">
        <f t="shared" si="722"/>
        <v>72</v>
      </c>
      <c r="BM161" s="117">
        <f t="shared" si="746"/>
        <v>4</v>
      </c>
      <c r="BN161" s="117">
        <f t="shared" si="746"/>
        <v>2427</v>
      </c>
      <c r="BO161" s="117">
        <f t="shared" si="746"/>
        <v>3001</v>
      </c>
      <c r="BP161" s="117">
        <f t="shared" si="746"/>
        <v>0</v>
      </c>
      <c r="BQ161" s="117">
        <f t="shared" si="746"/>
        <v>688</v>
      </c>
      <c r="BR161" s="117">
        <f t="shared" si="746"/>
        <v>7471970</v>
      </c>
      <c r="BS161" s="117">
        <f t="shared" si="723"/>
        <v>3079</v>
      </c>
      <c r="BT161" s="117">
        <f t="shared" si="724"/>
        <v>5665</v>
      </c>
      <c r="BU161" s="117">
        <f t="shared" si="696"/>
        <v>21517768</v>
      </c>
      <c r="BV161" s="117">
        <f t="shared" si="725"/>
        <v>7170</v>
      </c>
      <c r="BW161" s="117">
        <f t="shared" si="726"/>
        <v>14052</v>
      </c>
      <c r="BX161" s="117">
        <f t="shared" si="697"/>
        <v>0</v>
      </c>
      <c r="BY161" s="117" t="str">
        <f t="shared" si="727"/>
        <v>-</v>
      </c>
      <c r="BZ161" s="117" t="str">
        <f t="shared" si="728"/>
        <v>-</v>
      </c>
      <c r="CA161" s="117">
        <f t="shared" si="698"/>
        <v>6778624</v>
      </c>
      <c r="CB161" s="117">
        <f t="shared" si="729"/>
        <v>9853</v>
      </c>
      <c r="CC161" s="121">
        <f t="shared" si="730"/>
        <v>21100</v>
      </c>
      <c r="CD161" s="121">
        <f t="shared" si="699"/>
        <v>0</v>
      </c>
      <c r="CE161" s="121">
        <f t="shared" si="699"/>
        <v>0</v>
      </c>
      <c r="CF161" s="117" t="str">
        <f t="shared" si="731"/>
        <v>-</v>
      </c>
      <c r="CG161" s="117" t="str">
        <f t="shared" si="732"/>
        <v>-</v>
      </c>
      <c r="CH161" s="121">
        <f t="shared" si="700"/>
        <v>0</v>
      </c>
      <c r="CI161" s="120">
        <f t="shared" si="733"/>
        <v>0</v>
      </c>
      <c r="CJ161" s="121">
        <f t="shared" ref="CJ161" si="784">MONTH(1&amp;C161)</f>
        <v>1</v>
      </c>
      <c r="CK161" s="157">
        <f t="shared" ref="CK161" si="785">LEFT($B161,4)+IF(CJ161&lt;4,1,0)</f>
        <v>2019</v>
      </c>
      <c r="CL161" s="158">
        <f t="shared" ref="CL161" si="786">DATE(LEFT($B161,4)+IF(CJ161&lt;4,1,0),CJ161,1)</f>
        <v>43466</v>
      </c>
      <c r="CM161" s="159">
        <f t="shared" ref="CM161" si="787">DAY(DATE(LEFT($B161,4)+IF(CJ161&lt;4,1,0),$CJ161+1,1)-1)</f>
        <v>31</v>
      </c>
      <c r="CN161" s="121">
        <f t="shared" si="748"/>
        <v>195109</v>
      </c>
      <c r="CO161" s="121">
        <f t="shared" si="748"/>
        <v>0</v>
      </c>
      <c r="CP161" s="121">
        <f t="shared" si="748"/>
        <v>2215264</v>
      </c>
      <c r="CQ161" s="121">
        <f t="shared" si="748"/>
        <v>9978867</v>
      </c>
      <c r="CR161" s="121">
        <f t="shared" si="748"/>
        <v>5250561</v>
      </c>
      <c r="CS161" s="121">
        <f t="shared" si="748"/>
        <v>4583855</v>
      </c>
      <c r="CT161" s="121">
        <f t="shared" si="748"/>
        <v>134793156</v>
      </c>
      <c r="CU161" s="121">
        <f t="shared" si="748"/>
        <v>382719538</v>
      </c>
      <c r="CV161" s="121">
        <f t="shared" si="748"/>
        <v>22635719</v>
      </c>
      <c r="CW161" s="121">
        <f t="shared" si="748"/>
        <v>330021</v>
      </c>
      <c r="CX161" s="121">
        <f t="shared" si="748"/>
        <v>365248</v>
      </c>
      <c r="CY161" s="121">
        <f t="shared" si="748"/>
        <v>13748859</v>
      </c>
      <c r="CZ161" s="121">
        <f t="shared" si="748"/>
        <v>42170000</v>
      </c>
      <c r="DA161" s="121">
        <f t="shared" si="748"/>
        <v>0</v>
      </c>
      <c r="DB161" s="121">
        <f t="shared" si="748"/>
        <v>14516760</v>
      </c>
      <c r="DC161" s="121">
        <f t="shared" si="748"/>
        <v>0</v>
      </c>
      <c r="DD161" s="160"/>
      <c r="DE161" s="124"/>
      <c r="DF161" s="124"/>
      <c r="DG161" s="124"/>
      <c r="DH161" s="124"/>
      <c r="DI161" s="124"/>
    </row>
    <row r="162" spans="1:113" x14ac:dyDescent="0.2">
      <c r="A162" s="118" t="str">
        <f t="shared" ref="A162" si="788">B162&amp;C162&amp;D162</f>
        <v>2018-19FEBRUARYY59</v>
      </c>
      <c r="B162" s="94" t="str">
        <f t="shared" si="759"/>
        <v>2018-19</v>
      </c>
      <c r="C162" s="35" t="s">
        <v>787</v>
      </c>
      <c r="D162" s="119" t="str">
        <f t="shared" si="737"/>
        <v>Y59</v>
      </c>
      <c r="E162" s="119" t="str">
        <f t="shared" si="737"/>
        <v>South East</v>
      </c>
      <c r="F162" s="119" t="str">
        <f t="shared" ref="F162" si="789">D162</f>
        <v>Y59</v>
      </c>
      <c r="H162" s="120">
        <f t="shared" si="686"/>
        <v>150391</v>
      </c>
      <c r="I162" s="120">
        <f t="shared" si="686"/>
        <v>106528</v>
      </c>
      <c r="J162" s="120">
        <f t="shared" si="686"/>
        <v>927335</v>
      </c>
      <c r="K162" s="117">
        <f t="shared" si="705"/>
        <v>9</v>
      </c>
      <c r="L162" s="120">
        <f t="shared" si="706"/>
        <v>2</v>
      </c>
      <c r="M162" s="120">
        <f t="shared" si="707"/>
        <v>54</v>
      </c>
      <c r="N162" s="120">
        <f t="shared" si="708"/>
        <v>115</v>
      </c>
      <c r="O162" s="120">
        <f t="shared" si="743"/>
        <v>104174</v>
      </c>
      <c r="P162" s="120">
        <f t="shared" si="743"/>
        <v>5901</v>
      </c>
      <c r="Q162" s="120">
        <f t="shared" si="743"/>
        <v>3720</v>
      </c>
      <c r="R162" s="120">
        <f t="shared" si="743"/>
        <v>55058</v>
      </c>
      <c r="S162" s="120">
        <f t="shared" si="743"/>
        <v>29330</v>
      </c>
      <c r="T162" s="120">
        <f t="shared" si="743"/>
        <v>1385</v>
      </c>
      <c r="U162" s="120">
        <f t="shared" si="743"/>
        <v>2758446</v>
      </c>
      <c r="V162" s="120">
        <f t="shared" si="709"/>
        <v>467</v>
      </c>
      <c r="W162" s="120">
        <f t="shared" si="710"/>
        <v>852</v>
      </c>
      <c r="X162" s="120">
        <f t="shared" si="688"/>
        <v>2375999</v>
      </c>
      <c r="Y162" s="120">
        <f t="shared" si="711"/>
        <v>639</v>
      </c>
      <c r="Z162" s="120">
        <f t="shared" si="712"/>
        <v>1204</v>
      </c>
      <c r="AA162" s="120">
        <f t="shared" si="689"/>
        <v>70854598</v>
      </c>
      <c r="AB162" s="120">
        <f t="shared" si="713"/>
        <v>1287</v>
      </c>
      <c r="AC162" s="120">
        <f t="shared" si="714"/>
        <v>2534</v>
      </c>
      <c r="AD162" s="120">
        <f t="shared" si="690"/>
        <v>172987070</v>
      </c>
      <c r="AE162" s="120">
        <f t="shared" si="715"/>
        <v>5898</v>
      </c>
      <c r="AF162" s="120">
        <f t="shared" si="716"/>
        <v>13623</v>
      </c>
      <c r="AG162" s="120">
        <f t="shared" si="691"/>
        <v>10221379</v>
      </c>
      <c r="AH162" s="120">
        <f t="shared" si="717"/>
        <v>7380</v>
      </c>
      <c r="AI162" s="120">
        <f t="shared" si="718"/>
        <v>16338</v>
      </c>
      <c r="AJ162" s="120">
        <f t="shared" si="744"/>
        <v>7041</v>
      </c>
      <c r="AK162" s="120">
        <f t="shared" si="744"/>
        <v>216</v>
      </c>
      <c r="AL162" s="120">
        <f t="shared" si="744"/>
        <v>1007</v>
      </c>
      <c r="AM162" s="120">
        <f t="shared" si="744"/>
        <v>934</v>
      </c>
      <c r="AN162" s="120">
        <f t="shared" si="744"/>
        <v>486</v>
      </c>
      <c r="AO162" s="120">
        <f t="shared" si="744"/>
        <v>5332</v>
      </c>
      <c r="AP162" s="120">
        <f t="shared" si="744"/>
        <v>504</v>
      </c>
      <c r="AQ162" s="120">
        <f t="shared" si="744"/>
        <v>59983</v>
      </c>
      <c r="AR162" s="120">
        <f t="shared" si="744"/>
        <v>3511</v>
      </c>
      <c r="AS162" s="120">
        <f t="shared" si="744"/>
        <v>33639</v>
      </c>
      <c r="AT162" s="120">
        <f t="shared" si="745"/>
        <v>97133</v>
      </c>
      <c r="AU162" s="120">
        <f t="shared" si="745"/>
        <v>12705</v>
      </c>
      <c r="AV162" s="120">
        <f t="shared" si="745"/>
        <v>9482</v>
      </c>
      <c r="AW162" s="120">
        <f t="shared" si="745"/>
        <v>7967</v>
      </c>
      <c r="AX162" s="120">
        <f t="shared" si="745"/>
        <v>6023</v>
      </c>
      <c r="AY162" s="120">
        <f t="shared" si="745"/>
        <v>75572</v>
      </c>
      <c r="AZ162" s="120">
        <f t="shared" si="745"/>
        <v>59979</v>
      </c>
      <c r="BA162" s="120">
        <f t="shared" si="745"/>
        <v>48239</v>
      </c>
      <c r="BB162" s="120">
        <f t="shared" si="745"/>
        <v>31916</v>
      </c>
      <c r="BC162" s="120">
        <f t="shared" si="745"/>
        <v>2239</v>
      </c>
      <c r="BD162" s="120">
        <f t="shared" si="745"/>
        <v>1539</v>
      </c>
      <c r="BE162" s="117">
        <f t="shared" si="745"/>
        <v>489</v>
      </c>
      <c r="BF162" s="117">
        <f t="shared" si="745"/>
        <v>155506</v>
      </c>
      <c r="BG162" s="117">
        <f t="shared" si="719"/>
        <v>318</v>
      </c>
      <c r="BH162" s="117">
        <f t="shared" si="720"/>
        <v>521</v>
      </c>
      <c r="BI162" s="117">
        <f t="shared" si="694"/>
        <v>4443</v>
      </c>
      <c r="BJ162" s="117">
        <f t="shared" si="694"/>
        <v>207602</v>
      </c>
      <c r="BK162" s="117">
        <f t="shared" si="721"/>
        <v>47</v>
      </c>
      <c r="BL162" s="117">
        <f t="shared" si="722"/>
        <v>82</v>
      </c>
      <c r="BM162" s="117">
        <f t="shared" si="746"/>
        <v>5</v>
      </c>
      <c r="BN162" s="117">
        <f t="shared" si="746"/>
        <v>2173</v>
      </c>
      <c r="BO162" s="117">
        <f t="shared" si="746"/>
        <v>2605</v>
      </c>
      <c r="BP162" s="117">
        <f t="shared" si="746"/>
        <v>0</v>
      </c>
      <c r="BQ162" s="117">
        <f t="shared" si="746"/>
        <v>676</v>
      </c>
      <c r="BR162" s="117">
        <f t="shared" si="746"/>
        <v>7049888</v>
      </c>
      <c r="BS162" s="117">
        <f t="shared" si="723"/>
        <v>3244</v>
      </c>
      <c r="BT162" s="117">
        <f t="shared" si="724"/>
        <v>6160</v>
      </c>
      <c r="BU162" s="117">
        <f t="shared" si="696"/>
        <v>18613943</v>
      </c>
      <c r="BV162" s="117">
        <f t="shared" si="725"/>
        <v>7145</v>
      </c>
      <c r="BW162" s="117">
        <f t="shared" si="726"/>
        <v>14402</v>
      </c>
      <c r="BX162" s="117">
        <f t="shared" si="697"/>
        <v>0</v>
      </c>
      <c r="BY162" s="117" t="str">
        <f t="shared" si="727"/>
        <v>-</v>
      </c>
      <c r="BZ162" s="117" t="str">
        <f t="shared" si="728"/>
        <v>-</v>
      </c>
      <c r="CA162" s="117">
        <f t="shared" si="698"/>
        <v>7394778</v>
      </c>
      <c r="CB162" s="117">
        <f t="shared" si="729"/>
        <v>10939</v>
      </c>
      <c r="CC162" s="121">
        <f t="shared" si="730"/>
        <v>21598</v>
      </c>
      <c r="CD162" s="121">
        <f t="shared" si="699"/>
        <v>0</v>
      </c>
      <c r="CE162" s="121">
        <f t="shared" si="699"/>
        <v>0</v>
      </c>
      <c r="CF162" s="117" t="str">
        <f t="shared" si="731"/>
        <v>-</v>
      </c>
      <c r="CG162" s="117" t="str">
        <f t="shared" si="732"/>
        <v>-</v>
      </c>
      <c r="CH162" s="121">
        <f t="shared" si="700"/>
        <v>0</v>
      </c>
      <c r="CI162" s="120">
        <f t="shared" si="733"/>
        <v>0</v>
      </c>
      <c r="CJ162" s="121">
        <f t="shared" ref="CJ162" si="790">MONTH(1&amp;C162)</f>
        <v>2</v>
      </c>
      <c r="CK162" s="157">
        <f t="shared" ref="CK162" si="791">LEFT($B162,4)+IF(CJ162&lt;4,1,0)</f>
        <v>2019</v>
      </c>
      <c r="CL162" s="158">
        <f t="shared" ref="CL162" si="792">DATE(LEFT($B162,4)+IF(CJ162&lt;4,1,0),CJ162,1)</f>
        <v>43497</v>
      </c>
      <c r="CM162" s="159">
        <f t="shared" ref="CM162" si="793">DAY(DATE(LEFT($B162,4)+IF(CJ162&lt;4,1,0),$CJ162+1,1)-1)</f>
        <v>28</v>
      </c>
      <c r="CN162" s="121">
        <f t="shared" si="748"/>
        <v>188056</v>
      </c>
      <c r="CO162" s="121">
        <f t="shared" si="748"/>
        <v>0</v>
      </c>
      <c r="CP162" s="121">
        <f t="shared" si="748"/>
        <v>5781234</v>
      </c>
      <c r="CQ162" s="121">
        <f t="shared" si="748"/>
        <v>12204344</v>
      </c>
      <c r="CR162" s="121">
        <f t="shared" si="748"/>
        <v>5025396</v>
      </c>
      <c r="CS162" s="121">
        <f t="shared" si="748"/>
        <v>4477154</v>
      </c>
      <c r="CT162" s="121">
        <f t="shared" si="748"/>
        <v>139512056</v>
      </c>
      <c r="CU162" s="121">
        <f t="shared" si="748"/>
        <v>399563986</v>
      </c>
      <c r="CV162" s="121">
        <f t="shared" si="748"/>
        <v>22628402</v>
      </c>
      <c r="CW162" s="121">
        <f t="shared" si="748"/>
        <v>254919</v>
      </c>
      <c r="CX162" s="121">
        <f t="shared" si="748"/>
        <v>362661</v>
      </c>
      <c r="CY162" s="121">
        <f t="shared" si="748"/>
        <v>13385284</v>
      </c>
      <c r="CZ162" s="121">
        <f t="shared" si="748"/>
        <v>37516375</v>
      </c>
      <c r="DA162" s="121">
        <f t="shared" si="748"/>
        <v>0</v>
      </c>
      <c r="DB162" s="121">
        <f t="shared" si="748"/>
        <v>14600159</v>
      </c>
      <c r="DC162" s="121">
        <f t="shared" si="748"/>
        <v>0</v>
      </c>
      <c r="DD162" s="160"/>
      <c r="DE162" s="124"/>
      <c r="DF162" s="124"/>
      <c r="DG162" s="124"/>
      <c r="DH162" s="124"/>
      <c r="DI162" s="124"/>
    </row>
    <row r="163" spans="1:113" x14ac:dyDescent="0.2">
      <c r="A163" s="118" t="str">
        <f t="shared" ref="A163" si="794">B163&amp;C163&amp;D163</f>
        <v>2018-19MARCHY59</v>
      </c>
      <c r="B163" s="94" t="str">
        <f t="shared" si="759"/>
        <v>2018-19</v>
      </c>
      <c r="C163" s="35" t="s">
        <v>788</v>
      </c>
      <c r="D163" s="119" t="str">
        <f t="shared" si="737"/>
        <v>Y59</v>
      </c>
      <c r="E163" s="119" t="str">
        <f t="shared" si="737"/>
        <v>South East</v>
      </c>
      <c r="F163" s="119" t="str">
        <f t="shared" ref="F163" si="795">D163</f>
        <v>Y59</v>
      </c>
      <c r="H163" s="120">
        <f t="shared" si="686"/>
        <v>157271</v>
      </c>
      <c r="I163" s="120">
        <f t="shared" si="686"/>
        <v>109891</v>
      </c>
      <c r="J163" s="120">
        <f t="shared" si="686"/>
        <v>824826</v>
      </c>
      <c r="K163" s="117">
        <f t="shared" si="705"/>
        <v>8</v>
      </c>
      <c r="L163" s="120">
        <f t="shared" si="706"/>
        <v>2</v>
      </c>
      <c r="M163" s="120">
        <f t="shared" si="707"/>
        <v>45</v>
      </c>
      <c r="N163" s="120">
        <f t="shared" si="708"/>
        <v>106</v>
      </c>
      <c r="O163" s="120">
        <f t="shared" si="743"/>
        <v>112587</v>
      </c>
      <c r="P163" s="120">
        <f t="shared" si="743"/>
        <v>6464</v>
      </c>
      <c r="Q163" s="120">
        <f t="shared" si="743"/>
        <v>4048</v>
      </c>
      <c r="R163" s="120">
        <f t="shared" si="743"/>
        <v>57800</v>
      </c>
      <c r="S163" s="120">
        <f t="shared" si="743"/>
        <v>33749</v>
      </c>
      <c r="T163" s="120">
        <f t="shared" si="743"/>
        <v>1663</v>
      </c>
      <c r="U163" s="120">
        <f t="shared" si="743"/>
        <v>2873911</v>
      </c>
      <c r="V163" s="120">
        <f t="shared" si="709"/>
        <v>445</v>
      </c>
      <c r="W163" s="120">
        <f t="shared" si="710"/>
        <v>813</v>
      </c>
      <c r="X163" s="120">
        <f t="shared" si="688"/>
        <v>2416893</v>
      </c>
      <c r="Y163" s="120">
        <f t="shared" si="711"/>
        <v>597</v>
      </c>
      <c r="Z163" s="120">
        <f t="shared" si="712"/>
        <v>1099</v>
      </c>
      <c r="AA163" s="120">
        <f t="shared" si="689"/>
        <v>67151094</v>
      </c>
      <c r="AB163" s="120">
        <f t="shared" si="713"/>
        <v>1162</v>
      </c>
      <c r="AC163" s="120">
        <f t="shared" si="714"/>
        <v>2261</v>
      </c>
      <c r="AD163" s="120">
        <f t="shared" si="690"/>
        <v>170316655</v>
      </c>
      <c r="AE163" s="120">
        <f t="shared" si="715"/>
        <v>5047</v>
      </c>
      <c r="AF163" s="120">
        <f t="shared" si="716"/>
        <v>11761</v>
      </c>
      <c r="AG163" s="120">
        <f t="shared" si="691"/>
        <v>10693875</v>
      </c>
      <c r="AH163" s="120">
        <f t="shared" si="717"/>
        <v>6430</v>
      </c>
      <c r="AI163" s="120">
        <f t="shared" si="718"/>
        <v>14845</v>
      </c>
      <c r="AJ163" s="120">
        <f t="shared" si="744"/>
        <v>7003</v>
      </c>
      <c r="AK163" s="120">
        <f t="shared" si="744"/>
        <v>145</v>
      </c>
      <c r="AL163" s="120">
        <f t="shared" si="744"/>
        <v>896</v>
      </c>
      <c r="AM163" s="120">
        <f t="shared" si="744"/>
        <v>1145</v>
      </c>
      <c r="AN163" s="120">
        <f t="shared" si="744"/>
        <v>451</v>
      </c>
      <c r="AO163" s="120">
        <f t="shared" si="744"/>
        <v>5511</v>
      </c>
      <c r="AP163" s="120">
        <f t="shared" si="744"/>
        <v>675</v>
      </c>
      <c r="AQ163" s="120">
        <f t="shared" si="744"/>
        <v>64894</v>
      </c>
      <c r="AR163" s="120">
        <f t="shared" si="744"/>
        <v>3891</v>
      </c>
      <c r="AS163" s="120">
        <f t="shared" si="744"/>
        <v>36799</v>
      </c>
      <c r="AT163" s="120">
        <f t="shared" si="745"/>
        <v>105584</v>
      </c>
      <c r="AU163" s="120">
        <f t="shared" si="745"/>
        <v>14009</v>
      </c>
      <c r="AV163" s="120">
        <f t="shared" si="745"/>
        <v>10405</v>
      </c>
      <c r="AW163" s="120">
        <f t="shared" si="745"/>
        <v>8768</v>
      </c>
      <c r="AX163" s="120">
        <f t="shared" si="745"/>
        <v>6636</v>
      </c>
      <c r="AY163" s="120">
        <f t="shared" si="745"/>
        <v>78968</v>
      </c>
      <c r="AZ163" s="120">
        <f t="shared" si="745"/>
        <v>63186</v>
      </c>
      <c r="BA163" s="120">
        <f t="shared" si="745"/>
        <v>55934</v>
      </c>
      <c r="BB163" s="120">
        <f t="shared" si="745"/>
        <v>36843</v>
      </c>
      <c r="BC163" s="120">
        <f t="shared" si="745"/>
        <v>2732</v>
      </c>
      <c r="BD163" s="120">
        <f t="shared" si="745"/>
        <v>1820</v>
      </c>
      <c r="BE163" s="117">
        <f t="shared" si="745"/>
        <v>573</v>
      </c>
      <c r="BF163" s="117">
        <f t="shared" si="745"/>
        <v>174289</v>
      </c>
      <c r="BG163" s="117">
        <f t="shared" si="719"/>
        <v>304</v>
      </c>
      <c r="BH163" s="117">
        <f t="shared" si="720"/>
        <v>505</v>
      </c>
      <c r="BI163" s="117">
        <f t="shared" si="694"/>
        <v>4948</v>
      </c>
      <c r="BJ163" s="117">
        <f t="shared" si="694"/>
        <v>210945</v>
      </c>
      <c r="BK163" s="117">
        <f t="shared" si="721"/>
        <v>43</v>
      </c>
      <c r="BL163" s="117">
        <f t="shared" si="722"/>
        <v>78</v>
      </c>
      <c r="BM163" s="117">
        <f t="shared" si="746"/>
        <v>11</v>
      </c>
      <c r="BN163" s="117">
        <f t="shared" si="746"/>
        <v>2325</v>
      </c>
      <c r="BO163" s="117">
        <f t="shared" si="746"/>
        <v>2923</v>
      </c>
      <c r="BP163" s="117">
        <f t="shared" si="746"/>
        <v>0</v>
      </c>
      <c r="BQ163" s="117">
        <f t="shared" si="746"/>
        <v>650</v>
      </c>
      <c r="BR163" s="117">
        <f t="shared" si="746"/>
        <v>7275031</v>
      </c>
      <c r="BS163" s="117">
        <f t="shared" si="723"/>
        <v>3129</v>
      </c>
      <c r="BT163" s="117">
        <f t="shared" si="724"/>
        <v>5815</v>
      </c>
      <c r="BU163" s="117">
        <f t="shared" si="696"/>
        <v>18307416</v>
      </c>
      <c r="BV163" s="117">
        <f t="shared" si="725"/>
        <v>6263</v>
      </c>
      <c r="BW163" s="117">
        <f t="shared" si="726"/>
        <v>12721</v>
      </c>
      <c r="BX163" s="117">
        <f t="shared" si="697"/>
        <v>0</v>
      </c>
      <c r="BY163" s="117" t="str">
        <f t="shared" si="727"/>
        <v>-</v>
      </c>
      <c r="BZ163" s="117" t="str">
        <f t="shared" si="728"/>
        <v>-</v>
      </c>
      <c r="CA163" s="117">
        <f t="shared" si="698"/>
        <v>6020400</v>
      </c>
      <c r="CB163" s="117">
        <f t="shared" si="729"/>
        <v>9262</v>
      </c>
      <c r="CC163" s="121">
        <f t="shared" si="730"/>
        <v>19421</v>
      </c>
      <c r="CD163" s="121">
        <f t="shared" si="699"/>
        <v>0</v>
      </c>
      <c r="CE163" s="121">
        <f t="shared" si="699"/>
        <v>0</v>
      </c>
      <c r="CF163" s="117" t="str">
        <f t="shared" si="731"/>
        <v>-</v>
      </c>
      <c r="CG163" s="117" t="str">
        <f t="shared" si="732"/>
        <v>-</v>
      </c>
      <c r="CH163" s="121">
        <f t="shared" si="700"/>
        <v>0</v>
      </c>
      <c r="CI163" s="120">
        <f t="shared" si="733"/>
        <v>0</v>
      </c>
      <c r="CJ163" s="121">
        <f t="shared" ref="CJ163" si="796">MONTH(1&amp;C163)</f>
        <v>3</v>
      </c>
      <c r="CK163" s="157">
        <f t="shared" ref="CK163" si="797">LEFT($B163,4)+IF(CJ163&lt;4,1,0)</f>
        <v>2019</v>
      </c>
      <c r="CL163" s="158">
        <f t="shared" ref="CL163" si="798">DATE(LEFT($B163,4)+IF(CJ163&lt;4,1,0),CJ163,1)</f>
        <v>43525</v>
      </c>
      <c r="CM163" s="159">
        <f t="shared" ref="CM163" si="799">DAY(DATE(LEFT($B163,4)+IF(CJ163&lt;4,1,0),$CJ163+1,1)-1)</f>
        <v>31</v>
      </c>
      <c r="CN163" s="121">
        <f t="shared" si="748"/>
        <v>193067</v>
      </c>
      <c r="CO163" s="121">
        <f t="shared" si="748"/>
        <v>0</v>
      </c>
      <c r="CP163" s="121">
        <f t="shared" si="748"/>
        <v>4939315</v>
      </c>
      <c r="CQ163" s="121">
        <f t="shared" si="748"/>
        <v>11683110</v>
      </c>
      <c r="CR163" s="121">
        <f t="shared" si="748"/>
        <v>5256439</v>
      </c>
      <c r="CS163" s="121">
        <f t="shared" si="748"/>
        <v>4450372</v>
      </c>
      <c r="CT163" s="121">
        <f t="shared" si="748"/>
        <v>130710036</v>
      </c>
      <c r="CU163" s="121">
        <f t="shared" si="748"/>
        <v>396913823</v>
      </c>
      <c r="CV163" s="121">
        <f t="shared" si="748"/>
        <v>24687563</v>
      </c>
      <c r="CW163" s="121">
        <f t="shared" si="748"/>
        <v>289356</v>
      </c>
      <c r="CX163" s="121">
        <f t="shared" si="748"/>
        <v>387288</v>
      </c>
      <c r="CY163" s="121">
        <f t="shared" si="748"/>
        <v>13520043</v>
      </c>
      <c r="CZ163" s="121">
        <f t="shared" si="748"/>
        <v>37183099</v>
      </c>
      <c r="DA163" s="121">
        <f t="shared" si="748"/>
        <v>0</v>
      </c>
      <c r="DB163" s="121">
        <f t="shared" si="748"/>
        <v>12623644</v>
      </c>
      <c r="DC163" s="121">
        <f t="shared" si="748"/>
        <v>0</v>
      </c>
      <c r="DD163" s="160"/>
      <c r="DE163" s="124"/>
      <c r="DF163" s="124"/>
      <c r="DG163" s="124"/>
      <c r="DH163" s="124"/>
      <c r="DI163" s="124"/>
    </row>
    <row r="164" spans="1:113" x14ac:dyDescent="0.2">
      <c r="A164" s="118" t="str">
        <f t="shared" ref="A164" si="800">B164&amp;C164&amp;D164</f>
        <v>2019-20APRILY59</v>
      </c>
      <c r="B164" s="94" t="str">
        <f t="shared" si="759"/>
        <v>2019-20</v>
      </c>
      <c r="C164" s="35" t="s">
        <v>790</v>
      </c>
      <c r="D164" s="119" t="str">
        <f t="shared" si="737"/>
        <v>Y59</v>
      </c>
      <c r="E164" s="119" t="str">
        <f t="shared" si="737"/>
        <v>South East</v>
      </c>
      <c r="F164" s="119" t="str">
        <f t="shared" ref="F164" si="801">D164</f>
        <v>Y59</v>
      </c>
      <c r="H164" s="120">
        <f t="shared" si="686"/>
        <v>153570</v>
      </c>
      <c r="I164" s="120">
        <f t="shared" si="686"/>
        <v>107383</v>
      </c>
      <c r="J164" s="120">
        <f t="shared" si="686"/>
        <v>687343</v>
      </c>
      <c r="K164" s="117">
        <f t="shared" si="705"/>
        <v>6</v>
      </c>
      <c r="L164" s="120">
        <f t="shared" si="706"/>
        <v>2</v>
      </c>
      <c r="M164" s="120">
        <f t="shared" si="707"/>
        <v>34</v>
      </c>
      <c r="N164" s="120">
        <f t="shared" si="708"/>
        <v>99</v>
      </c>
      <c r="O164" s="120">
        <f t="shared" si="743"/>
        <v>111458</v>
      </c>
      <c r="P164" s="120">
        <f t="shared" si="743"/>
        <v>6026</v>
      </c>
      <c r="Q164" s="120">
        <f t="shared" si="743"/>
        <v>3697</v>
      </c>
      <c r="R164" s="120">
        <f t="shared" si="743"/>
        <v>56019</v>
      </c>
      <c r="S164" s="120">
        <f t="shared" si="743"/>
        <v>34497</v>
      </c>
      <c r="T164" s="120">
        <f t="shared" si="743"/>
        <v>1497</v>
      </c>
      <c r="U164" s="120">
        <f t="shared" si="743"/>
        <v>2611629</v>
      </c>
      <c r="V164" s="120">
        <f t="shared" si="709"/>
        <v>433</v>
      </c>
      <c r="W164" s="120">
        <f t="shared" si="710"/>
        <v>803</v>
      </c>
      <c r="X164" s="120">
        <f t="shared" si="688"/>
        <v>2192976</v>
      </c>
      <c r="Y164" s="120">
        <f t="shared" si="711"/>
        <v>593</v>
      </c>
      <c r="Z164" s="120">
        <f t="shared" si="712"/>
        <v>1109</v>
      </c>
      <c r="AA164" s="120">
        <f t="shared" si="689"/>
        <v>63150802</v>
      </c>
      <c r="AB164" s="120">
        <f t="shared" si="713"/>
        <v>1127</v>
      </c>
      <c r="AC164" s="120">
        <f t="shared" si="714"/>
        <v>2185</v>
      </c>
      <c r="AD164" s="120">
        <f t="shared" si="690"/>
        <v>162584454</v>
      </c>
      <c r="AE164" s="120">
        <f t="shared" si="715"/>
        <v>4713</v>
      </c>
      <c r="AF164" s="120">
        <f t="shared" si="716"/>
        <v>10980</v>
      </c>
      <c r="AG164" s="120">
        <f t="shared" si="691"/>
        <v>8854402</v>
      </c>
      <c r="AH164" s="120">
        <f t="shared" si="717"/>
        <v>5915</v>
      </c>
      <c r="AI164" s="120">
        <f t="shared" si="718"/>
        <v>13871</v>
      </c>
      <c r="AJ164" s="120">
        <f t="shared" si="744"/>
        <v>7379</v>
      </c>
      <c r="AK164" s="120">
        <f t="shared" si="744"/>
        <v>156</v>
      </c>
      <c r="AL164" s="120">
        <f t="shared" si="744"/>
        <v>1016</v>
      </c>
      <c r="AM164" s="120">
        <f t="shared" si="744"/>
        <v>1819</v>
      </c>
      <c r="AN164" s="120">
        <f t="shared" si="744"/>
        <v>495</v>
      </c>
      <c r="AO164" s="120">
        <f t="shared" si="744"/>
        <v>5712</v>
      </c>
      <c r="AP164" s="120">
        <f t="shared" si="744"/>
        <v>1451</v>
      </c>
      <c r="AQ164" s="120">
        <f t="shared" si="744"/>
        <v>64114</v>
      </c>
      <c r="AR164" s="120">
        <f t="shared" si="744"/>
        <v>3665</v>
      </c>
      <c r="AS164" s="120">
        <f t="shared" si="744"/>
        <v>36300</v>
      </c>
      <c r="AT164" s="120">
        <f t="shared" si="745"/>
        <v>104079</v>
      </c>
      <c r="AU164" s="120">
        <f t="shared" si="745"/>
        <v>12987</v>
      </c>
      <c r="AV164" s="120">
        <f t="shared" si="745"/>
        <v>9769</v>
      </c>
      <c r="AW164" s="120">
        <f t="shared" si="745"/>
        <v>7897</v>
      </c>
      <c r="AX164" s="120">
        <f t="shared" si="745"/>
        <v>6065</v>
      </c>
      <c r="AY164" s="120">
        <f t="shared" si="745"/>
        <v>75810</v>
      </c>
      <c r="AZ164" s="120">
        <f t="shared" si="745"/>
        <v>61311</v>
      </c>
      <c r="BA164" s="120">
        <f t="shared" si="745"/>
        <v>55563</v>
      </c>
      <c r="BB164" s="120">
        <f t="shared" si="745"/>
        <v>37503</v>
      </c>
      <c r="BC164" s="120">
        <f t="shared" si="745"/>
        <v>2326</v>
      </c>
      <c r="BD164" s="120">
        <f t="shared" si="745"/>
        <v>1593</v>
      </c>
      <c r="BE164" s="117">
        <f t="shared" si="745"/>
        <v>510</v>
      </c>
      <c r="BF164" s="117">
        <f t="shared" si="745"/>
        <v>160202</v>
      </c>
      <c r="BG164" s="117">
        <f t="shared" si="719"/>
        <v>314</v>
      </c>
      <c r="BH164" s="117">
        <f t="shared" si="720"/>
        <v>584</v>
      </c>
      <c r="BI164" s="117">
        <f t="shared" si="694"/>
        <v>4611</v>
      </c>
      <c r="BJ164" s="117">
        <f t="shared" si="694"/>
        <v>113705</v>
      </c>
      <c r="BK164" s="117">
        <f t="shared" si="721"/>
        <v>25</v>
      </c>
      <c r="BL164" s="117">
        <f t="shared" si="722"/>
        <v>73</v>
      </c>
      <c r="BM164" s="117">
        <f t="shared" si="746"/>
        <v>4</v>
      </c>
      <c r="BN164" s="117">
        <f t="shared" si="746"/>
        <v>2274</v>
      </c>
      <c r="BO164" s="117">
        <f t="shared" si="746"/>
        <v>3086</v>
      </c>
      <c r="BP164" s="117">
        <f t="shared" si="746"/>
        <v>0</v>
      </c>
      <c r="BQ164" s="117">
        <f t="shared" si="746"/>
        <v>677</v>
      </c>
      <c r="BR164" s="117">
        <f t="shared" si="746"/>
        <v>6933804</v>
      </c>
      <c r="BS164" s="117">
        <f t="shared" si="723"/>
        <v>3049</v>
      </c>
      <c r="BT164" s="117">
        <f t="shared" si="724"/>
        <v>5445</v>
      </c>
      <c r="BU164" s="117">
        <f t="shared" si="696"/>
        <v>19193065</v>
      </c>
      <c r="BV164" s="117">
        <f t="shared" si="725"/>
        <v>6219</v>
      </c>
      <c r="BW164" s="117">
        <f t="shared" si="726"/>
        <v>13047</v>
      </c>
      <c r="BX164" s="117">
        <f t="shared" si="697"/>
        <v>0</v>
      </c>
      <c r="BY164" s="117" t="str">
        <f t="shared" si="727"/>
        <v>-</v>
      </c>
      <c r="BZ164" s="117" t="str">
        <f t="shared" si="728"/>
        <v>-</v>
      </c>
      <c r="CA164" s="117">
        <f t="shared" si="698"/>
        <v>5968540</v>
      </c>
      <c r="CB164" s="117">
        <f t="shared" si="729"/>
        <v>8816</v>
      </c>
      <c r="CC164" s="121">
        <f t="shared" si="730"/>
        <v>19175</v>
      </c>
      <c r="CD164" s="121">
        <f t="shared" si="699"/>
        <v>190</v>
      </c>
      <c r="CE164" s="121">
        <f t="shared" si="699"/>
        <v>249318</v>
      </c>
      <c r="CF164" s="117">
        <f t="shared" si="731"/>
        <v>1312</v>
      </c>
      <c r="CG164" s="117">
        <f t="shared" si="732"/>
        <v>2521</v>
      </c>
      <c r="CH164" s="121">
        <f t="shared" si="700"/>
        <v>185</v>
      </c>
      <c r="CI164" s="120">
        <f t="shared" si="733"/>
        <v>7</v>
      </c>
      <c r="CJ164" s="121">
        <f t="shared" ref="CJ164" si="802">MONTH(1&amp;C164)</f>
        <v>4</v>
      </c>
      <c r="CK164" s="157">
        <f t="shared" ref="CK164" si="803">LEFT($B164,4)+IF(CJ164&lt;4,1,0)</f>
        <v>2019</v>
      </c>
      <c r="CL164" s="158">
        <f t="shared" ref="CL164" si="804">DATE(LEFT($B164,4)+IF(CJ164&lt;4,1,0),CJ164,1)</f>
        <v>43556</v>
      </c>
      <c r="CM164" s="159">
        <f t="shared" ref="CM164" si="805">DAY(DATE(LEFT($B164,4)+IF(CJ164&lt;4,1,0),$CJ164+1,1)-1)</f>
        <v>30</v>
      </c>
      <c r="CN164" s="121">
        <f t="shared" si="748"/>
        <v>188429</v>
      </c>
      <c r="CO164" s="121">
        <f t="shared" si="748"/>
        <v>795120</v>
      </c>
      <c r="CP164" s="121">
        <f t="shared" si="748"/>
        <v>3693894</v>
      </c>
      <c r="CQ164" s="121">
        <f t="shared" si="748"/>
        <v>10615093</v>
      </c>
      <c r="CR164" s="121">
        <f t="shared" si="748"/>
        <v>4841883</v>
      </c>
      <c r="CS164" s="121">
        <f t="shared" si="748"/>
        <v>4098439</v>
      </c>
      <c r="CT164" s="121">
        <f t="shared" si="748"/>
        <v>122381678</v>
      </c>
      <c r="CU164" s="121">
        <f t="shared" si="748"/>
        <v>378781595</v>
      </c>
      <c r="CV164" s="121">
        <f t="shared" si="748"/>
        <v>20765375</v>
      </c>
      <c r="CW164" s="121">
        <f t="shared" si="748"/>
        <v>297633</v>
      </c>
      <c r="CX164" s="121">
        <f t="shared" si="748"/>
        <v>338581</v>
      </c>
      <c r="CY164" s="121">
        <f t="shared" si="748"/>
        <v>12381135</v>
      </c>
      <c r="CZ164" s="121">
        <f t="shared" si="748"/>
        <v>40262292</v>
      </c>
      <c r="DA164" s="121">
        <f t="shared" si="748"/>
        <v>0</v>
      </c>
      <c r="DB164" s="121">
        <f t="shared" si="748"/>
        <v>12981776</v>
      </c>
      <c r="DC164" s="121">
        <f t="shared" si="748"/>
        <v>479073</v>
      </c>
      <c r="DD164" s="160"/>
      <c r="DE164" s="124"/>
      <c r="DF164" s="124"/>
      <c r="DG164" s="124"/>
      <c r="DH164" s="124"/>
      <c r="DI164" s="124"/>
    </row>
    <row r="165" spans="1:113" x14ac:dyDescent="0.2">
      <c r="A165" s="118" t="str">
        <f t="shared" ref="A165" si="806">B165&amp;C165&amp;D165</f>
        <v>2019-20MAYY59</v>
      </c>
      <c r="B165" s="94" t="str">
        <f t="shared" si="759"/>
        <v>2019-20</v>
      </c>
      <c r="C165" s="35" t="s">
        <v>831</v>
      </c>
      <c r="D165" s="119" t="str">
        <f t="shared" si="737"/>
        <v>Y59</v>
      </c>
      <c r="E165" s="119" t="str">
        <f t="shared" si="737"/>
        <v>South East</v>
      </c>
      <c r="F165" s="119" t="str">
        <f t="shared" ref="F165" si="807">D165</f>
        <v>Y59</v>
      </c>
      <c r="H165" s="120">
        <f t="shared" si="686"/>
        <v>154752</v>
      </c>
      <c r="I165" s="120">
        <f t="shared" si="686"/>
        <v>108393</v>
      </c>
      <c r="J165" s="120">
        <f t="shared" si="686"/>
        <v>670712</v>
      </c>
      <c r="K165" s="117">
        <f t="shared" si="705"/>
        <v>6</v>
      </c>
      <c r="L165" s="120">
        <f t="shared" si="706"/>
        <v>2</v>
      </c>
      <c r="M165" s="120">
        <f t="shared" si="707"/>
        <v>35</v>
      </c>
      <c r="N165" s="120">
        <f t="shared" si="708"/>
        <v>90</v>
      </c>
      <c r="O165" s="120">
        <f t="shared" si="743"/>
        <v>111023</v>
      </c>
      <c r="P165" s="120">
        <f t="shared" si="743"/>
        <v>6161</v>
      </c>
      <c r="Q165" s="120">
        <f t="shared" si="743"/>
        <v>3846</v>
      </c>
      <c r="R165" s="120">
        <f t="shared" si="743"/>
        <v>55628</v>
      </c>
      <c r="S165" s="120">
        <f t="shared" si="743"/>
        <v>34613</v>
      </c>
      <c r="T165" s="120">
        <f t="shared" si="743"/>
        <v>1491</v>
      </c>
      <c r="U165" s="120">
        <f t="shared" si="743"/>
        <v>2684676</v>
      </c>
      <c r="V165" s="120">
        <f t="shared" si="709"/>
        <v>436</v>
      </c>
      <c r="W165" s="120">
        <f t="shared" si="710"/>
        <v>805</v>
      </c>
      <c r="X165" s="120">
        <f t="shared" si="688"/>
        <v>2245637</v>
      </c>
      <c r="Y165" s="120">
        <f t="shared" si="711"/>
        <v>584</v>
      </c>
      <c r="Z165" s="120">
        <f t="shared" si="712"/>
        <v>1082</v>
      </c>
      <c r="AA165" s="120">
        <f t="shared" si="689"/>
        <v>64468063</v>
      </c>
      <c r="AB165" s="120">
        <f t="shared" si="713"/>
        <v>1159</v>
      </c>
      <c r="AC165" s="120">
        <f t="shared" si="714"/>
        <v>2259</v>
      </c>
      <c r="AD165" s="120">
        <f t="shared" si="690"/>
        <v>161380717</v>
      </c>
      <c r="AE165" s="120">
        <f t="shared" si="715"/>
        <v>4662</v>
      </c>
      <c r="AF165" s="120">
        <f t="shared" si="716"/>
        <v>11134</v>
      </c>
      <c r="AG165" s="120">
        <f t="shared" si="691"/>
        <v>8383518</v>
      </c>
      <c r="AH165" s="120">
        <f t="shared" si="717"/>
        <v>5623</v>
      </c>
      <c r="AI165" s="120">
        <f t="shared" si="718"/>
        <v>13225</v>
      </c>
      <c r="AJ165" s="120">
        <f t="shared" si="744"/>
        <v>7168</v>
      </c>
      <c r="AK165" s="120">
        <f t="shared" si="744"/>
        <v>138</v>
      </c>
      <c r="AL165" s="120">
        <f t="shared" si="744"/>
        <v>853</v>
      </c>
      <c r="AM165" s="120">
        <f t="shared" si="744"/>
        <v>1775</v>
      </c>
      <c r="AN165" s="120">
        <f t="shared" si="744"/>
        <v>518</v>
      </c>
      <c r="AO165" s="120">
        <f t="shared" si="744"/>
        <v>5659</v>
      </c>
      <c r="AP165" s="120">
        <f t="shared" si="744"/>
        <v>1347</v>
      </c>
      <c r="AQ165" s="120">
        <f t="shared" si="744"/>
        <v>64035</v>
      </c>
      <c r="AR165" s="120">
        <f t="shared" si="744"/>
        <v>3808</v>
      </c>
      <c r="AS165" s="120">
        <f t="shared" si="744"/>
        <v>36012</v>
      </c>
      <c r="AT165" s="120">
        <f t="shared" si="745"/>
        <v>103855</v>
      </c>
      <c r="AU165" s="120">
        <f t="shared" si="745"/>
        <v>13167</v>
      </c>
      <c r="AV165" s="120">
        <f t="shared" si="745"/>
        <v>9943</v>
      </c>
      <c r="AW165" s="120">
        <f t="shared" si="745"/>
        <v>8245</v>
      </c>
      <c r="AX165" s="120">
        <f t="shared" si="745"/>
        <v>6332</v>
      </c>
      <c r="AY165" s="120">
        <f t="shared" si="745"/>
        <v>75570</v>
      </c>
      <c r="AZ165" s="120">
        <f t="shared" si="745"/>
        <v>60741</v>
      </c>
      <c r="BA165" s="120">
        <f t="shared" si="745"/>
        <v>55506</v>
      </c>
      <c r="BB165" s="120">
        <f t="shared" si="745"/>
        <v>37884</v>
      </c>
      <c r="BC165" s="120">
        <f t="shared" si="745"/>
        <v>2359</v>
      </c>
      <c r="BD165" s="120">
        <f t="shared" si="745"/>
        <v>1589</v>
      </c>
      <c r="BE165" s="117">
        <f t="shared" si="745"/>
        <v>478</v>
      </c>
      <c r="BF165" s="117">
        <f t="shared" si="745"/>
        <v>143702</v>
      </c>
      <c r="BG165" s="117">
        <f t="shared" si="719"/>
        <v>301</v>
      </c>
      <c r="BH165" s="117">
        <f t="shared" si="720"/>
        <v>510</v>
      </c>
      <c r="BI165" s="117">
        <f t="shared" si="694"/>
        <v>4694</v>
      </c>
      <c r="BJ165" s="117">
        <f t="shared" si="694"/>
        <v>126457</v>
      </c>
      <c r="BK165" s="117">
        <f t="shared" si="721"/>
        <v>27</v>
      </c>
      <c r="BL165" s="117">
        <f t="shared" si="722"/>
        <v>74</v>
      </c>
      <c r="BM165" s="117">
        <f t="shared" si="746"/>
        <v>11</v>
      </c>
      <c r="BN165" s="117">
        <f t="shared" si="746"/>
        <v>2298</v>
      </c>
      <c r="BO165" s="117">
        <f t="shared" si="746"/>
        <v>3019</v>
      </c>
      <c r="BP165" s="117">
        <f t="shared" si="746"/>
        <v>0</v>
      </c>
      <c r="BQ165" s="117">
        <f t="shared" si="746"/>
        <v>635</v>
      </c>
      <c r="BR165" s="117">
        <f t="shared" si="746"/>
        <v>6798212</v>
      </c>
      <c r="BS165" s="117">
        <f t="shared" si="723"/>
        <v>2958</v>
      </c>
      <c r="BT165" s="117">
        <f t="shared" si="724"/>
        <v>5528</v>
      </c>
      <c r="BU165" s="117">
        <f t="shared" si="696"/>
        <v>18109708</v>
      </c>
      <c r="BV165" s="117">
        <f t="shared" si="725"/>
        <v>5999</v>
      </c>
      <c r="BW165" s="117">
        <f t="shared" si="726"/>
        <v>12198</v>
      </c>
      <c r="BX165" s="117">
        <f t="shared" si="697"/>
        <v>0</v>
      </c>
      <c r="BY165" s="117" t="str">
        <f t="shared" si="727"/>
        <v>-</v>
      </c>
      <c r="BZ165" s="117" t="str">
        <f t="shared" si="728"/>
        <v>-</v>
      </c>
      <c r="CA165" s="117">
        <f t="shared" si="698"/>
        <v>5347356</v>
      </c>
      <c r="CB165" s="117">
        <f t="shared" si="729"/>
        <v>8421</v>
      </c>
      <c r="CC165" s="121">
        <f t="shared" si="730"/>
        <v>17697</v>
      </c>
      <c r="CD165" s="121">
        <f t="shared" si="699"/>
        <v>219</v>
      </c>
      <c r="CE165" s="121">
        <f t="shared" si="699"/>
        <v>358710</v>
      </c>
      <c r="CF165" s="117">
        <f t="shared" si="731"/>
        <v>1638</v>
      </c>
      <c r="CG165" s="117">
        <f t="shared" si="732"/>
        <v>2943</v>
      </c>
      <c r="CH165" s="121">
        <f t="shared" si="700"/>
        <v>201</v>
      </c>
      <c r="CI165" s="120">
        <f t="shared" si="733"/>
        <v>6</v>
      </c>
      <c r="CJ165" s="121">
        <f t="shared" ref="CJ165" si="808">MONTH(1&amp;C165)</f>
        <v>5</v>
      </c>
      <c r="CK165" s="157">
        <f t="shared" ref="CK165" si="809">LEFT($B165,4)+IF(CJ165&lt;4,1,0)</f>
        <v>2019</v>
      </c>
      <c r="CL165" s="158">
        <f t="shared" ref="CL165" si="810">DATE(LEFT($B165,4)+IF(CJ165&lt;4,1,0),CJ165,1)</f>
        <v>43586</v>
      </c>
      <c r="CM165" s="159">
        <f t="shared" ref="CM165" si="811">DAY(DATE(LEFT($B165,4)+IF(CJ165&lt;4,1,0),$CJ165+1,1)-1)</f>
        <v>31</v>
      </c>
      <c r="CN165" s="121">
        <f t="shared" si="748"/>
        <v>191327</v>
      </c>
      <c r="CO165" s="121">
        <f t="shared" si="748"/>
        <v>700211</v>
      </c>
      <c r="CP165" s="121">
        <f t="shared" si="748"/>
        <v>3782391</v>
      </c>
      <c r="CQ165" s="121">
        <f t="shared" si="748"/>
        <v>9781238</v>
      </c>
      <c r="CR165" s="121">
        <f t="shared" si="748"/>
        <v>4961295</v>
      </c>
      <c r="CS165" s="121">
        <f t="shared" si="748"/>
        <v>4161850</v>
      </c>
      <c r="CT165" s="121">
        <f t="shared" si="748"/>
        <v>125665127</v>
      </c>
      <c r="CU165" s="121">
        <f t="shared" si="748"/>
        <v>385378613</v>
      </c>
      <c r="CV165" s="121">
        <f t="shared" si="748"/>
        <v>19718118</v>
      </c>
      <c r="CW165" s="121">
        <f t="shared" si="748"/>
        <v>243912</v>
      </c>
      <c r="CX165" s="121">
        <f t="shared" si="748"/>
        <v>347607</v>
      </c>
      <c r="CY165" s="121">
        <f t="shared" si="748"/>
        <v>12703515</v>
      </c>
      <c r="CZ165" s="121">
        <f t="shared" si="748"/>
        <v>36824292</v>
      </c>
      <c r="DA165" s="121">
        <f t="shared" si="748"/>
        <v>0</v>
      </c>
      <c r="DB165" s="121">
        <f t="shared" si="748"/>
        <v>11237312</v>
      </c>
      <c r="DC165" s="121">
        <f t="shared" si="748"/>
        <v>644412</v>
      </c>
      <c r="DD165" s="160"/>
      <c r="DE165" s="124"/>
      <c r="DF165" s="124"/>
      <c r="DG165" s="124"/>
      <c r="DH165" s="124"/>
      <c r="DI165" s="124"/>
    </row>
    <row r="166" spans="1:113" x14ac:dyDescent="0.2">
      <c r="A166" s="109"/>
      <c r="H166" s="267"/>
      <c r="I166" s="267"/>
      <c r="J166" s="267"/>
      <c r="K166" s="270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7"/>
      <c r="AR166" s="267"/>
      <c r="AS166" s="267"/>
      <c r="AT166" s="267"/>
      <c r="AU166" s="267"/>
      <c r="AV166" s="267"/>
      <c r="AW166" s="267"/>
      <c r="AX166" s="267"/>
      <c r="AY166" s="267"/>
      <c r="AZ166" s="267"/>
      <c r="BA166" s="267"/>
      <c r="BB166" s="267"/>
      <c r="BC166" s="267"/>
      <c r="BD166" s="267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272"/>
      <c r="CN166" s="273"/>
      <c r="CO166" s="273"/>
      <c r="CP166" s="273"/>
      <c r="CQ166" s="273"/>
      <c r="CR166" s="273"/>
      <c r="CS166" s="273"/>
      <c r="CT166" s="273"/>
      <c r="CU166" s="273"/>
      <c r="CV166" s="273"/>
      <c r="CW166" s="273"/>
      <c r="CX166" s="273"/>
      <c r="CY166" s="273"/>
      <c r="CZ166" s="273"/>
      <c r="DA166" s="273"/>
      <c r="DB166" s="273"/>
      <c r="DC166" s="273"/>
      <c r="DE166" s="124"/>
      <c r="DF166" s="124"/>
      <c r="DG166" s="124"/>
      <c r="DH166" s="124"/>
      <c r="DI166" s="124"/>
    </row>
    <row r="167" spans="1:113" x14ac:dyDescent="0.2">
      <c r="A167" s="136" t="str">
        <f>B167&amp;C167&amp;D167</f>
        <v>2017-18AUGUSTY58</v>
      </c>
      <c r="B167" s="130" t="s">
        <v>654</v>
      </c>
      <c r="C167" s="131" t="s">
        <v>655</v>
      </c>
      <c r="D167" s="220" t="str">
        <f>DG14</f>
        <v>Y58</v>
      </c>
      <c r="E167" s="220" t="str">
        <f>DI14</f>
        <v>South West</v>
      </c>
      <c r="F167" s="137" t="str">
        <f t="shared" si="132"/>
        <v>Y58</v>
      </c>
      <c r="G167" s="131"/>
      <c r="H167" s="132">
        <f t="shared" ref="H167:J188" si="812">SUMIFS(H$191:H$10135,$B$191:$B$10135,$B167,$C$191:$C$10135,$C167,$D$191:$D$10135,$D167)</f>
        <v>0</v>
      </c>
      <c r="I167" s="132">
        <f t="shared" si="812"/>
        <v>0</v>
      </c>
      <c r="J167" s="132">
        <f t="shared" si="812"/>
        <v>0</v>
      </c>
      <c r="K167" s="117" t="str">
        <f>IFERROR(ROUND(J167/I167,$H$1),"-")</f>
        <v>-</v>
      </c>
      <c r="L167" s="120" t="str">
        <f>IFERROR(ROUND(CN167/I167,$H$1),"-")</f>
        <v>-</v>
      </c>
      <c r="M167" s="120" t="str">
        <f>IFERROR(ROUND(CP167/I167,$H$1),"-")</f>
        <v>-</v>
      </c>
      <c r="N167" s="120" t="str">
        <f>IFERROR(ROUND(CQ167/I167,$H$1),"-")</f>
        <v>-</v>
      </c>
      <c r="O167" s="132">
        <f t="shared" ref="O167:U176" si="813">SUMIFS(O$191:O$10135,$B$191:$B$10135,$B167,$C$191:$C$10135,$C167,$D$191:$D$10135,$D167)</f>
        <v>0</v>
      </c>
      <c r="P167" s="132">
        <f t="shared" si="813"/>
        <v>0</v>
      </c>
      <c r="Q167" s="132">
        <f t="shared" si="813"/>
        <v>0</v>
      </c>
      <c r="R167" s="132">
        <f t="shared" si="813"/>
        <v>0</v>
      </c>
      <c r="S167" s="132">
        <f t="shared" si="813"/>
        <v>0</v>
      </c>
      <c r="T167" s="132">
        <f t="shared" si="813"/>
        <v>0</v>
      </c>
      <c r="U167" s="268">
        <f t="shared" si="813"/>
        <v>0</v>
      </c>
      <c r="V167" s="120" t="str">
        <f>IFERROR(ROUND(U167/P167,$H$1),"-")</f>
        <v>-</v>
      </c>
      <c r="W167" s="120" t="str">
        <f>IFERROR(ROUND(CR167/P167,$H$1),"-")</f>
        <v>-</v>
      </c>
      <c r="X167" s="268">
        <f t="shared" ref="X167:X188" si="814">SUMIFS(X$191:X$10135,$B$191:$B$10135,$B167,$C$191:$C$10135,$C167,$D$191:$D$10135,$D167)</f>
        <v>0</v>
      </c>
      <c r="Y167" s="120" t="str">
        <f>IFERROR(ROUND(X167/Q167,$H$1),"-")</f>
        <v>-</v>
      </c>
      <c r="Z167" s="120" t="str">
        <f>IFERROR(ROUND(CS167/Q167,$H$1),"-")</f>
        <v>-</v>
      </c>
      <c r="AA167" s="132">
        <f t="shared" ref="AA167:AA188" si="815">SUMIFS(AA$191:AA$10135,$B$191:$B$10135,$B167,$C$191:$C$10135,$C167,$D$191:$D$10135,$D167)</f>
        <v>0</v>
      </c>
      <c r="AB167" s="120" t="str">
        <f>IFERROR(ROUND(AA167/R167,$H$1),"-")</f>
        <v>-</v>
      </c>
      <c r="AC167" s="120" t="str">
        <f>IFERROR(ROUND(CT167/R167,$H$1),"-")</f>
        <v>-</v>
      </c>
      <c r="AD167" s="132">
        <f t="shared" ref="AD167:AD188" si="816">SUMIFS(AD$191:AD$10135,$B$191:$B$10135,$B167,$C$191:$C$10135,$C167,$D$191:$D$10135,$D167)</f>
        <v>0</v>
      </c>
      <c r="AE167" s="120" t="str">
        <f>IFERROR(ROUND(AD167/S167,$H$1),"-")</f>
        <v>-</v>
      </c>
      <c r="AF167" s="120" t="str">
        <f>IFERROR(ROUND(CU167/S167,$H$1),"-")</f>
        <v>-</v>
      </c>
      <c r="AG167" s="132">
        <f t="shared" ref="AG167:AG188" si="817">SUMIFS(AG$191:AG$10135,$B$191:$B$10135,$B167,$C$191:$C$10135,$C167,$D$191:$D$10135,$D167)</f>
        <v>0</v>
      </c>
      <c r="AH167" s="120" t="str">
        <f>IFERROR(ROUND(AG167/T167,$H$1),"-")</f>
        <v>-</v>
      </c>
      <c r="AI167" s="120" t="str">
        <f>IFERROR(ROUND(CV167/T167,$H$1),"-")</f>
        <v>-</v>
      </c>
      <c r="AJ167" s="132">
        <f t="shared" ref="AJ167:AS176" si="818">SUMIFS(AJ$191:AJ$10135,$B$191:$B$10135,$B167,$C$191:$C$10135,$C167,$D$191:$D$10135,$D167)</f>
        <v>0</v>
      </c>
      <c r="AK167" s="132">
        <f t="shared" si="818"/>
        <v>0</v>
      </c>
      <c r="AL167" s="132">
        <f t="shared" si="818"/>
        <v>0</v>
      </c>
      <c r="AM167" s="132">
        <f t="shared" si="818"/>
        <v>0</v>
      </c>
      <c r="AN167" s="132">
        <f t="shared" si="818"/>
        <v>0</v>
      </c>
      <c r="AO167" s="132">
        <f t="shared" si="818"/>
        <v>0</v>
      </c>
      <c r="AP167" s="132">
        <f t="shared" si="818"/>
        <v>0</v>
      </c>
      <c r="AQ167" s="132">
        <f t="shared" si="818"/>
        <v>0</v>
      </c>
      <c r="AR167" s="132">
        <f t="shared" si="818"/>
        <v>0</v>
      </c>
      <c r="AS167" s="132">
        <f t="shared" si="818"/>
        <v>0</v>
      </c>
      <c r="AT167" s="132">
        <f t="shared" ref="AT167:BF176" si="819">SUMIFS(AT$191:AT$10135,$B$191:$B$10135,$B167,$C$191:$C$10135,$C167,$D$191:$D$10135,$D167)</f>
        <v>0</v>
      </c>
      <c r="AU167" s="133">
        <f t="shared" si="819"/>
        <v>0</v>
      </c>
      <c r="AV167" s="133">
        <f t="shared" si="819"/>
        <v>0</v>
      </c>
      <c r="AW167" s="133">
        <f t="shared" si="819"/>
        <v>0</v>
      </c>
      <c r="AX167" s="133">
        <f t="shared" si="819"/>
        <v>0</v>
      </c>
      <c r="AY167" s="133">
        <f t="shared" si="819"/>
        <v>0</v>
      </c>
      <c r="AZ167" s="133">
        <f t="shared" si="819"/>
        <v>0</v>
      </c>
      <c r="BA167" s="133">
        <f t="shared" si="819"/>
        <v>0</v>
      </c>
      <c r="BB167" s="133">
        <f t="shared" si="819"/>
        <v>0</v>
      </c>
      <c r="BC167" s="133">
        <f t="shared" si="819"/>
        <v>0</v>
      </c>
      <c r="BD167" s="133">
        <f t="shared" si="819"/>
        <v>0</v>
      </c>
      <c r="BE167" s="133">
        <f t="shared" si="819"/>
        <v>0</v>
      </c>
      <c r="BF167" s="133">
        <f t="shared" si="819"/>
        <v>0</v>
      </c>
      <c r="BG167" s="117" t="str">
        <f>IFERROR(ROUND(BF167/BE167,$H$1),"-")</f>
        <v>-</v>
      </c>
      <c r="BH167" s="117" t="str">
        <f>IFERROR(ROUND(CW167/BE167,$H$1),"-")</f>
        <v>-</v>
      </c>
      <c r="BI167" s="133">
        <f t="shared" ref="BI167:BJ188" si="820">SUMIFS(BI$191:BI$10135,$B$191:$B$10135,$B167,$C$191:$C$10135,$C167,$D$191:$D$10135,$D167)</f>
        <v>0</v>
      </c>
      <c r="BJ167" s="133">
        <f t="shared" si="820"/>
        <v>0</v>
      </c>
      <c r="BK167" s="117" t="str">
        <f>IFERROR(ROUND(BJ167/BI167,$H$1),"-")</f>
        <v>-</v>
      </c>
      <c r="BL167" s="117" t="str">
        <f>IFERROR(ROUND(CX167/BI167,$H$1),"-")</f>
        <v>-</v>
      </c>
      <c r="BM167" s="133">
        <f t="shared" ref="BM167:BR176" si="821">SUMIFS(BM$191:BM$10135,$B$191:$B$10135,$B167,$C$191:$C$10135,$C167,$D$191:$D$10135,$D167)</f>
        <v>0</v>
      </c>
      <c r="BN167" s="133">
        <f t="shared" si="821"/>
        <v>0</v>
      </c>
      <c r="BO167" s="133">
        <f t="shared" si="821"/>
        <v>0</v>
      </c>
      <c r="BP167" s="133">
        <f t="shared" si="821"/>
        <v>0</v>
      </c>
      <c r="BQ167" s="133">
        <f t="shared" si="821"/>
        <v>0</v>
      </c>
      <c r="BR167" s="133">
        <f t="shared" si="821"/>
        <v>0</v>
      </c>
      <c r="BS167" s="117" t="str">
        <f>IFERROR(ROUND(BR167/BN167,$H$1),"-")</f>
        <v>-</v>
      </c>
      <c r="BT167" s="117" t="str">
        <f>IFERROR(ROUND(CY167/BN167,$H$1),"-")</f>
        <v>-</v>
      </c>
      <c r="BU167" s="133">
        <f t="shared" ref="BU167:BU188" si="822">SUMIFS(BU$191:BU$10135,$B$191:$B$10135,$B167,$C$191:$C$10135,$C167,$D$191:$D$10135,$D167)</f>
        <v>0</v>
      </c>
      <c r="BV167" s="117" t="str">
        <f>IFERROR(ROUND(BU167/BO167,$H$1),"-")</f>
        <v>-</v>
      </c>
      <c r="BW167" s="117" t="str">
        <f>IFERROR(ROUND(CZ167/BO167,$H$1),"-")</f>
        <v>-</v>
      </c>
      <c r="BX167" s="133">
        <f t="shared" ref="BX167:BX188" si="823">SUMIFS(BX$191:BX$10135,$B$191:$B$10135,$B167,$C$191:$C$10135,$C167,$D$191:$D$10135,$D167)</f>
        <v>0</v>
      </c>
      <c r="BY167" s="117" t="str">
        <f>IFERROR(ROUND(BX167/BP167,$H$1),"-")</f>
        <v>-</v>
      </c>
      <c r="BZ167" s="117" t="str">
        <f>IFERROR(ROUND(DA167/BP167,$H$1),"-")</f>
        <v>-</v>
      </c>
      <c r="CA167" s="133">
        <f t="shared" ref="CA167:CA188" si="824">SUMIFS(CA$191:CA$10135,$B$191:$B$10135,$B167,$C$191:$C$10135,$C167,$D$191:$D$10135,$D167)</f>
        <v>0</v>
      </c>
      <c r="CB167" s="117" t="str">
        <f>IFERROR(ROUND(CA167/BQ167,$H$1),"-")</f>
        <v>-</v>
      </c>
      <c r="CC167" s="121" t="str">
        <f>IFERROR(ROUND(DB167/BQ167,$H$1),"-")</f>
        <v>-</v>
      </c>
      <c r="CD167" s="133">
        <f t="shared" ref="CD167:CE188" si="825">SUMIFS(CD$191:CD$10135,$B$191:$B$10135,$B167,$C$191:$C$10135,$C167,$D$191:$D$10135,$D167)</f>
        <v>0</v>
      </c>
      <c r="CE167" s="133">
        <f t="shared" si="825"/>
        <v>0</v>
      </c>
      <c r="CF167" s="117" t="str">
        <f>IFERROR(ROUND(CE167/CD167,$H$1),"-")</f>
        <v>-</v>
      </c>
      <c r="CG167" s="117" t="str">
        <f>IFERROR(ROUND(DC167/CD167,$H$1),"-")</f>
        <v>-</v>
      </c>
      <c r="CH167" s="133">
        <f t="shared" ref="CH167:CH188" si="826">SUMIFS(CH$191:CH$10135,$B$191:$B$10135,$B167,$C$191:$C$10135,$C167,$D$191:$D$10135,$D167)</f>
        <v>0</v>
      </c>
      <c r="CI167" s="120" t="str">
        <f>IFERROR(ROUND(CO167/I167,$H$1),"-")</f>
        <v>-</v>
      </c>
      <c r="CJ167" s="134">
        <f t="shared" ref="CJ167:CJ175" si="827">MONTH(1&amp;C167)</f>
        <v>8</v>
      </c>
      <c r="CK167" s="157">
        <f>LEFT($B167,4)+IF(CJ167&lt;4,1,0)</f>
        <v>2017</v>
      </c>
      <c r="CL167" s="158">
        <f t="shared" ref="CL167:CL188" si="828">DATE($CK167,$CJ167,1)</f>
        <v>42948</v>
      </c>
      <c r="CM167" s="159">
        <f t="shared" ref="CM167:CM188" si="829">DAY(DATE($CK167,$CJ167+1,1)-1)</f>
        <v>31</v>
      </c>
      <c r="CN167" s="162">
        <f t="shared" ref="CN167:DC176" si="830">SUMIFS(CN$191:CN$10135,$B$191:$B$10135,$B167,$C$191:$C$10135,$C167,$D$191:$D$10135,$D167)</f>
        <v>0</v>
      </c>
      <c r="CO167" s="162">
        <f t="shared" si="830"/>
        <v>0</v>
      </c>
      <c r="CP167" s="162">
        <f t="shared" si="830"/>
        <v>0</v>
      </c>
      <c r="CQ167" s="162">
        <f t="shared" si="830"/>
        <v>0</v>
      </c>
      <c r="CR167" s="162">
        <f t="shared" si="830"/>
        <v>0</v>
      </c>
      <c r="CS167" s="162">
        <f t="shared" si="830"/>
        <v>0</v>
      </c>
      <c r="CT167" s="134">
        <f t="shared" si="830"/>
        <v>0</v>
      </c>
      <c r="CU167" s="134">
        <f t="shared" si="830"/>
        <v>0</v>
      </c>
      <c r="CV167" s="134">
        <f t="shared" si="830"/>
        <v>0</v>
      </c>
      <c r="CW167" s="134">
        <f t="shared" si="830"/>
        <v>0</v>
      </c>
      <c r="CX167" s="134">
        <f t="shared" si="830"/>
        <v>0</v>
      </c>
      <c r="CY167" s="134">
        <f t="shared" si="830"/>
        <v>0</v>
      </c>
      <c r="CZ167" s="134">
        <f t="shared" si="830"/>
        <v>0</v>
      </c>
      <c r="DA167" s="134">
        <f t="shared" si="830"/>
        <v>0</v>
      </c>
      <c r="DB167" s="134">
        <f t="shared" si="830"/>
        <v>0</v>
      </c>
      <c r="DC167" s="134">
        <f t="shared" si="830"/>
        <v>0</v>
      </c>
      <c r="DD167" s="160"/>
      <c r="DE167" s="124"/>
      <c r="DF167" s="124"/>
      <c r="DG167" s="124"/>
      <c r="DH167" s="124"/>
      <c r="DI167" s="124"/>
    </row>
    <row r="168" spans="1:113" x14ac:dyDescent="0.2">
      <c r="A168" s="118" t="str">
        <f t="shared" ref="A168:A175" si="831">B168&amp;C168&amp;D168</f>
        <v>2017-18SEPTEMBERY58</v>
      </c>
      <c r="B168" s="94" t="str">
        <f t="shared" ref="B168:B179" si="832">IF($C168="April",LEFT($B167,4)+1&amp;"-"&amp;RIGHT($B167,2)+1,$B167)</f>
        <v>2017-18</v>
      </c>
      <c r="C168" s="35" t="s">
        <v>679</v>
      </c>
      <c r="D168" s="119" t="str">
        <f>D167</f>
        <v>Y58</v>
      </c>
      <c r="E168" s="119" t="str">
        <f>E167</f>
        <v>South West</v>
      </c>
      <c r="F168" s="119" t="str">
        <f t="shared" si="132"/>
        <v>Y58</v>
      </c>
      <c r="H168" s="120">
        <f t="shared" si="812"/>
        <v>0</v>
      </c>
      <c r="I168" s="120">
        <f t="shared" si="812"/>
        <v>0</v>
      </c>
      <c r="J168" s="120">
        <f t="shared" si="812"/>
        <v>0</v>
      </c>
      <c r="K168" s="117" t="str">
        <f t="shared" ref="K168:K188" si="833">IFERROR(ROUND(J168/I168,$H$1),"-")</f>
        <v>-</v>
      </c>
      <c r="L168" s="120" t="str">
        <f t="shared" ref="L168:L188" si="834">IFERROR(ROUND(CN168/I168,$H$1),"-")</f>
        <v>-</v>
      </c>
      <c r="M168" s="120" t="str">
        <f t="shared" ref="M168:M188" si="835">IFERROR(ROUND(CP168/I168,$H$1),"-")</f>
        <v>-</v>
      </c>
      <c r="N168" s="120" t="str">
        <f t="shared" ref="N168:N188" si="836">IFERROR(ROUND(CQ168/I168,$H$1),"-")</f>
        <v>-</v>
      </c>
      <c r="O168" s="120">
        <f t="shared" si="813"/>
        <v>0</v>
      </c>
      <c r="P168" s="120">
        <f t="shared" si="813"/>
        <v>0</v>
      </c>
      <c r="Q168" s="120">
        <f t="shared" si="813"/>
        <v>0</v>
      </c>
      <c r="R168" s="120">
        <f t="shared" si="813"/>
        <v>0</v>
      </c>
      <c r="S168" s="120">
        <f t="shared" si="813"/>
        <v>0</v>
      </c>
      <c r="T168" s="120">
        <f t="shared" si="813"/>
        <v>0</v>
      </c>
      <c r="U168" s="120">
        <f t="shared" si="813"/>
        <v>0</v>
      </c>
      <c r="V168" s="120" t="str">
        <f t="shared" ref="V168:V188" si="837">IFERROR(ROUND(U168/P168,$H$1),"-")</f>
        <v>-</v>
      </c>
      <c r="W168" s="120" t="str">
        <f t="shared" ref="W168:W188" si="838">IFERROR(ROUND(CR168/P168,$H$1),"-")</f>
        <v>-</v>
      </c>
      <c r="X168" s="120">
        <f t="shared" si="814"/>
        <v>0</v>
      </c>
      <c r="Y168" s="120" t="str">
        <f t="shared" ref="Y168:Y188" si="839">IFERROR(ROUND(X168/Q168,$H$1),"-")</f>
        <v>-</v>
      </c>
      <c r="Z168" s="120" t="str">
        <f t="shared" ref="Z168:Z188" si="840">IFERROR(ROUND(CS168/Q168,$H$1),"-")</f>
        <v>-</v>
      </c>
      <c r="AA168" s="120">
        <f t="shared" si="815"/>
        <v>0</v>
      </c>
      <c r="AB168" s="120" t="str">
        <f t="shared" ref="AB168:AB188" si="841">IFERROR(ROUND(AA168/R168,$H$1),"-")</f>
        <v>-</v>
      </c>
      <c r="AC168" s="120" t="str">
        <f t="shared" ref="AC168:AC188" si="842">IFERROR(ROUND(CT168/R168,$H$1),"-")</f>
        <v>-</v>
      </c>
      <c r="AD168" s="120">
        <f t="shared" si="816"/>
        <v>0</v>
      </c>
      <c r="AE168" s="120" t="str">
        <f t="shared" ref="AE168:AE188" si="843">IFERROR(ROUND(AD168/S168,$H$1),"-")</f>
        <v>-</v>
      </c>
      <c r="AF168" s="120" t="str">
        <f t="shared" ref="AF168:AF188" si="844">IFERROR(ROUND(CU168/S168,$H$1),"-")</f>
        <v>-</v>
      </c>
      <c r="AG168" s="120">
        <f t="shared" si="817"/>
        <v>0</v>
      </c>
      <c r="AH168" s="120" t="str">
        <f t="shared" ref="AH168:AH188" si="845">IFERROR(ROUND(AG168/T168,$H$1),"-")</f>
        <v>-</v>
      </c>
      <c r="AI168" s="120" t="str">
        <f t="shared" ref="AI168:AI188" si="846">IFERROR(ROUND(CV168/T168,$H$1),"-")</f>
        <v>-</v>
      </c>
      <c r="AJ168" s="120">
        <f t="shared" si="818"/>
        <v>0</v>
      </c>
      <c r="AK168" s="120">
        <f t="shared" si="818"/>
        <v>0</v>
      </c>
      <c r="AL168" s="120">
        <f t="shared" si="818"/>
        <v>0</v>
      </c>
      <c r="AM168" s="120">
        <f t="shared" si="818"/>
        <v>0</v>
      </c>
      <c r="AN168" s="120">
        <f t="shared" si="818"/>
        <v>0</v>
      </c>
      <c r="AO168" s="120">
        <f t="shared" si="818"/>
        <v>0</v>
      </c>
      <c r="AP168" s="120">
        <f t="shared" si="818"/>
        <v>0</v>
      </c>
      <c r="AQ168" s="120">
        <f t="shared" si="818"/>
        <v>0</v>
      </c>
      <c r="AR168" s="120">
        <f t="shared" si="818"/>
        <v>0</v>
      </c>
      <c r="AS168" s="120">
        <f t="shared" si="818"/>
        <v>0</v>
      </c>
      <c r="AT168" s="120">
        <f t="shared" si="819"/>
        <v>0</v>
      </c>
      <c r="AU168" s="117">
        <f t="shared" si="819"/>
        <v>0</v>
      </c>
      <c r="AV168" s="117">
        <f t="shared" si="819"/>
        <v>0</v>
      </c>
      <c r="AW168" s="117">
        <f t="shared" si="819"/>
        <v>0</v>
      </c>
      <c r="AX168" s="117">
        <f t="shared" si="819"/>
        <v>0</v>
      </c>
      <c r="AY168" s="117">
        <f t="shared" si="819"/>
        <v>0</v>
      </c>
      <c r="AZ168" s="117">
        <f t="shared" si="819"/>
        <v>0</v>
      </c>
      <c r="BA168" s="117">
        <f t="shared" si="819"/>
        <v>0</v>
      </c>
      <c r="BB168" s="117">
        <f t="shared" si="819"/>
        <v>0</v>
      </c>
      <c r="BC168" s="117">
        <f t="shared" si="819"/>
        <v>0</v>
      </c>
      <c r="BD168" s="117">
        <f t="shared" si="819"/>
        <v>0</v>
      </c>
      <c r="BE168" s="117">
        <f t="shared" si="819"/>
        <v>0</v>
      </c>
      <c r="BF168" s="117">
        <f t="shared" si="819"/>
        <v>0</v>
      </c>
      <c r="BG168" s="117" t="str">
        <f t="shared" ref="BG168:BG188" si="847">IFERROR(ROUND(BF168/BE168,$H$1),"-")</f>
        <v>-</v>
      </c>
      <c r="BH168" s="117" t="str">
        <f t="shared" ref="BH168:BH188" si="848">IFERROR(ROUND(CW168/BE168,$H$1),"-")</f>
        <v>-</v>
      </c>
      <c r="BI168" s="117">
        <f t="shared" si="820"/>
        <v>0</v>
      </c>
      <c r="BJ168" s="117">
        <f t="shared" si="820"/>
        <v>0</v>
      </c>
      <c r="BK168" s="117" t="str">
        <f t="shared" ref="BK168:BK188" si="849">IFERROR(ROUND(BJ168/BI168,$H$1),"-")</f>
        <v>-</v>
      </c>
      <c r="BL168" s="117" t="str">
        <f t="shared" ref="BL168:BL188" si="850">IFERROR(ROUND(CX168/BI168,$H$1),"-")</f>
        <v>-</v>
      </c>
      <c r="BM168" s="117">
        <f t="shared" si="821"/>
        <v>0</v>
      </c>
      <c r="BN168" s="117">
        <f t="shared" si="821"/>
        <v>0</v>
      </c>
      <c r="BO168" s="117">
        <f t="shared" si="821"/>
        <v>0</v>
      </c>
      <c r="BP168" s="117">
        <f t="shared" si="821"/>
        <v>0</v>
      </c>
      <c r="BQ168" s="117">
        <f t="shared" si="821"/>
        <v>0</v>
      </c>
      <c r="BR168" s="117">
        <f t="shared" si="821"/>
        <v>0</v>
      </c>
      <c r="BS168" s="117" t="str">
        <f t="shared" ref="BS168:BS188" si="851">IFERROR(ROUND(BR168/BN168,$H$1),"-")</f>
        <v>-</v>
      </c>
      <c r="BT168" s="117" t="str">
        <f t="shared" ref="BT168:BT188" si="852">IFERROR(ROUND(CY168/BN168,$H$1),"-")</f>
        <v>-</v>
      </c>
      <c r="BU168" s="117">
        <f t="shared" si="822"/>
        <v>0</v>
      </c>
      <c r="BV168" s="117" t="str">
        <f t="shared" ref="BV168:BV188" si="853">IFERROR(ROUND(BU168/BO168,$H$1),"-")</f>
        <v>-</v>
      </c>
      <c r="BW168" s="117" t="str">
        <f t="shared" ref="BW168:BW188" si="854">IFERROR(ROUND(CZ168/BO168,$H$1),"-")</f>
        <v>-</v>
      </c>
      <c r="BX168" s="117">
        <f t="shared" si="823"/>
        <v>0</v>
      </c>
      <c r="BY168" s="117" t="str">
        <f t="shared" ref="BY168:BY188" si="855">IFERROR(ROUND(BX168/BP168,$H$1),"-")</f>
        <v>-</v>
      </c>
      <c r="BZ168" s="117" t="str">
        <f t="shared" ref="BZ168:BZ188" si="856">IFERROR(ROUND(DA168/BP168,$H$1),"-")</f>
        <v>-</v>
      </c>
      <c r="CA168" s="117">
        <f t="shared" si="824"/>
        <v>0</v>
      </c>
      <c r="CB168" s="117" t="str">
        <f t="shared" ref="CB168:CB188" si="857">IFERROR(ROUND(CA168/BQ168,$H$1),"-")</f>
        <v>-</v>
      </c>
      <c r="CC168" s="121" t="str">
        <f t="shared" ref="CC168:CC188" si="858">IFERROR(ROUND(DB168/BQ168,$H$1),"-")</f>
        <v>-</v>
      </c>
      <c r="CD168" s="121">
        <f t="shared" si="825"/>
        <v>0</v>
      </c>
      <c r="CE168" s="121">
        <f t="shared" si="825"/>
        <v>0</v>
      </c>
      <c r="CF168" s="117" t="str">
        <f t="shared" ref="CF168:CF188" si="859">IFERROR(ROUND(CE168/CD168,$H$1),"-")</f>
        <v>-</v>
      </c>
      <c r="CG168" s="117" t="str">
        <f t="shared" ref="CG168:CG188" si="860">IFERROR(ROUND(DC168/CD168,$H$1),"-")</f>
        <v>-</v>
      </c>
      <c r="CH168" s="121">
        <f t="shared" si="826"/>
        <v>0</v>
      </c>
      <c r="CI168" s="120" t="str">
        <f t="shared" ref="CI168:CI188" si="861">IFERROR(ROUND(CO168/I168,$H$1),"-")</f>
        <v>-</v>
      </c>
      <c r="CJ168" s="121">
        <f t="shared" si="827"/>
        <v>9</v>
      </c>
      <c r="CK168" s="157">
        <f t="shared" ref="CK168:CK177" si="862">LEFT($B168,4)+IF(CJ168&lt;4,1,0)</f>
        <v>2017</v>
      </c>
      <c r="CL168" s="158">
        <f t="shared" si="828"/>
        <v>42979</v>
      </c>
      <c r="CM168" s="159">
        <f t="shared" si="829"/>
        <v>30</v>
      </c>
      <c r="CN168" s="121">
        <f t="shared" si="830"/>
        <v>0</v>
      </c>
      <c r="CO168" s="121">
        <f t="shared" si="830"/>
        <v>0</v>
      </c>
      <c r="CP168" s="121">
        <f t="shared" si="830"/>
        <v>0</v>
      </c>
      <c r="CQ168" s="121">
        <f t="shared" si="830"/>
        <v>0</v>
      </c>
      <c r="CR168" s="121">
        <f t="shared" si="830"/>
        <v>0</v>
      </c>
      <c r="CS168" s="121">
        <f t="shared" si="830"/>
        <v>0</v>
      </c>
      <c r="CT168" s="121">
        <f t="shared" si="830"/>
        <v>0</v>
      </c>
      <c r="CU168" s="121">
        <f t="shared" si="830"/>
        <v>0</v>
      </c>
      <c r="CV168" s="121">
        <f t="shared" si="830"/>
        <v>0</v>
      </c>
      <c r="CW168" s="121">
        <f t="shared" si="830"/>
        <v>0</v>
      </c>
      <c r="CX168" s="121">
        <f t="shared" si="830"/>
        <v>0</v>
      </c>
      <c r="CY168" s="121">
        <f t="shared" si="830"/>
        <v>0</v>
      </c>
      <c r="CZ168" s="121">
        <f t="shared" si="830"/>
        <v>0</v>
      </c>
      <c r="DA168" s="121">
        <f t="shared" si="830"/>
        <v>0</v>
      </c>
      <c r="DB168" s="121">
        <f t="shared" si="830"/>
        <v>0</v>
      </c>
      <c r="DC168" s="121">
        <f t="shared" si="830"/>
        <v>0</v>
      </c>
      <c r="DD168" s="160"/>
      <c r="DE168" s="124"/>
      <c r="DF168" s="124"/>
      <c r="DG168" s="124"/>
      <c r="DH168" s="124"/>
      <c r="DI168" s="124"/>
    </row>
    <row r="169" spans="1:113" x14ac:dyDescent="0.2">
      <c r="A169" s="118" t="str">
        <f t="shared" si="831"/>
        <v>2017-18OCTOBERY58</v>
      </c>
      <c r="B169" s="94" t="str">
        <f t="shared" si="832"/>
        <v>2017-18</v>
      </c>
      <c r="C169" s="35" t="s">
        <v>732</v>
      </c>
      <c r="D169" s="119" t="str">
        <f t="shared" ref="D169:E188" si="863">D168</f>
        <v>Y58</v>
      </c>
      <c r="E169" s="119" t="str">
        <f t="shared" si="863"/>
        <v>South West</v>
      </c>
      <c r="F169" s="119" t="str">
        <f t="shared" si="132"/>
        <v>Y58</v>
      </c>
      <c r="H169" s="120">
        <f t="shared" si="812"/>
        <v>0</v>
      </c>
      <c r="I169" s="120">
        <f t="shared" si="812"/>
        <v>0</v>
      </c>
      <c r="J169" s="120">
        <f t="shared" si="812"/>
        <v>0</v>
      </c>
      <c r="K169" s="117" t="str">
        <f t="shared" si="833"/>
        <v>-</v>
      </c>
      <c r="L169" s="120" t="str">
        <f t="shared" si="834"/>
        <v>-</v>
      </c>
      <c r="M169" s="120" t="str">
        <f t="shared" si="835"/>
        <v>-</v>
      </c>
      <c r="N169" s="120" t="str">
        <f t="shared" si="836"/>
        <v>-</v>
      </c>
      <c r="O169" s="120">
        <f t="shared" si="813"/>
        <v>0</v>
      </c>
      <c r="P169" s="120">
        <f t="shared" si="813"/>
        <v>0</v>
      </c>
      <c r="Q169" s="120">
        <f t="shared" si="813"/>
        <v>0</v>
      </c>
      <c r="R169" s="120">
        <f t="shared" si="813"/>
        <v>0</v>
      </c>
      <c r="S169" s="120">
        <f t="shared" si="813"/>
        <v>0</v>
      </c>
      <c r="T169" s="120">
        <f t="shared" si="813"/>
        <v>0</v>
      </c>
      <c r="U169" s="120">
        <f t="shared" si="813"/>
        <v>0</v>
      </c>
      <c r="V169" s="120" t="str">
        <f t="shared" si="837"/>
        <v>-</v>
      </c>
      <c r="W169" s="120" t="str">
        <f t="shared" si="838"/>
        <v>-</v>
      </c>
      <c r="X169" s="120">
        <f t="shared" si="814"/>
        <v>0</v>
      </c>
      <c r="Y169" s="120" t="str">
        <f t="shared" si="839"/>
        <v>-</v>
      </c>
      <c r="Z169" s="120" t="str">
        <f t="shared" si="840"/>
        <v>-</v>
      </c>
      <c r="AA169" s="120">
        <f t="shared" si="815"/>
        <v>0</v>
      </c>
      <c r="AB169" s="120" t="str">
        <f t="shared" si="841"/>
        <v>-</v>
      </c>
      <c r="AC169" s="120" t="str">
        <f t="shared" si="842"/>
        <v>-</v>
      </c>
      <c r="AD169" s="120">
        <f t="shared" si="816"/>
        <v>0</v>
      </c>
      <c r="AE169" s="120" t="str">
        <f t="shared" si="843"/>
        <v>-</v>
      </c>
      <c r="AF169" s="120" t="str">
        <f t="shared" si="844"/>
        <v>-</v>
      </c>
      <c r="AG169" s="120">
        <f t="shared" si="817"/>
        <v>0</v>
      </c>
      <c r="AH169" s="120" t="str">
        <f t="shared" si="845"/>
        <v>-</v>
      </c>
      <c r="AI169" s="120" t="str">
        <f t="shared" si="846"/>
        <v>-</v>
      </c>
      <c r="AJ169" s="120">
        <f t="shared" si="818"/>
        <v>0</v>
      </c>
      <c r="AK169" s="120">
        <f t="shared" si="818"/>
        <v>0</v>
      </c>
      <c r="AL169" s="120">
        <f t="shared" si="818"/>
        <v>0</v>
      </c>
      <c r="AM169" s="120">
        <f t="shared" si="818"/>
        <v>0</v>
      </c>
      <c r="AN169" s="120">
        <f t="shared" si="818"/>
        <v>0</v>
      </c>
      <c r="AO169" s="120">
        <f t="shared" si="818"/>
        <v>0</v>
      </c>
      <c r="AP169" s="120">
        <f t="shared" si="818"/>
        <v>0</v>
      </c>
      <c r="AQ169" s="120">
        <f t="shared" si="818"/>
        <v>0</v>
      </c>
      <c r="AR169" s="120">
        <f t="shared" si="818"/>
        <v>0</v>
      </c>
      <c r="AS169" s="120">
        <f t="shared" si="818"/>
        <v>0</v>
      </c>
      <c r="AT169" s="120">
        <f t="shared" si="819"/>
        <v>0</v>
      </c>
      <c r="AU169" s="117">
        <f t="shared" si="819"/>
        <v>0</v>
      </c>
      <c r="AV169" s="117">
        <f t="shared" si="819"/>
        <v>0</v>
      </c>
      <c r="AW169" s="117">
        <f t="shared" si="819"/>
        <v>0</v>
      </c>
      <c r="AX169" s="117">
        <f t="shared" si="819"/>
        <v>0</v>
      </c>
      <c r="AY169" s="117">
        <f t="shared" si="819"/>
        <v>0</v>
      </c>
      <c r="AZ169" s="117">
        <f t="shared" si="819"/>
        <v>0</v>
      </c>
      <c r="BA169" s="117">
        <f t="shared" si="819"/>
        <v>0</v>
      </c>
      <c r="BB169" s="117">
        <f t="shared" si="819"/>
        <v>0</v>
      </c>
      <c r="BC169" s="117">
        <f t="shared" si="819"/>
        <v>0</v>
      </c>
      <c r="BD169" s="117">
        <f t="shared" si="819"/>
        <v>0</v>
      </c>
      <c r="BE169" s="117">
        <f t="shared" si="819"/>
        <v>0</v>
      </c>
      <c r="BF169" s="117">
        <f t="shared" si="819"/>
        <v>0</v>
      </c>
      <c r="BG169" s="117" t="str">
        <f t="shared" si="847"/>
        <v>-</v>
      </c>
      <c r="BH169" s="117" t="str">
        <f t="shared" si="848"/>
        <v>-</v>
      </c>
      <c r="BI169" s="117">
        <f t="shared" si="820"/>
        <v>0</v>
      </c>
      <c r="BJ169" s="117">
        <f t="shared" si="820"/>
        <v>0</v>
      </c>
      <c r="BK169" s="117" t="str">
        <f t="shared" si="849"/>
        <v>-</v>
      </c>
      <c r="BL169" s="117" t="str">
        <f t="shared" si="850"/>
        <v>-</v>
      </c>
      <c r="BM169" s="117">
        <f t="shared" si="821"/>
        <v>0</v>
      </c>
      <c r="BN169" s="117">
        <f t="shared" si="821"/>
        <v>0</v>
      </c>
      <c r="BO169" s="117">
        <f t="shared" si="821"/>
        <v>0</v>
      </c>
      <c r="BP169" s="117">
        <f t="shared" si="821"/>
        <v>0</v>
      </c>
      <c r="BQ169" s="117">
        <f t="shared" si="821"/>
        <v>0</v>
      </c>
      <c r="BR169" s="117">
        <f t="shared" si="821"/>
        <v>0</v>
      </c>
      <c r="BS169" s="117" t="str">
        <f t="shared" si="851"/>
        <v>-</v>
      </c>
      <c r="BT169" s="117" t="str">
        <f t="shared" si="852"/>
        <v>-</v>
      </c>
      <c r="BU169" s="117">
        <f t="shared" si="822"/>
        <v>0</v>
      </c>
      <c r="BV169" s="117" t="str">
        <f t="shared" si="853"/>
        <v>-</v>
      </c>
      <c r="BW169" s="117" t="str">
        <f t="shared" si="854"/>
        <v>-</v>
      </c>
      <c r="BX169" s="117">
        <f t="shared" si="823"/>
        <v>0</v>
      </c>
      <c r="BY169" s="117" t="str">
        <f t="shared" si="855"/>
        <v>-</v>
      </c>
      <c r="BZ169" s="117" t="str">
        <f t="shared" si="856"/>
        <v>-</v>
      </c>
      <c r="CA169" s="117">
        <f t="shared" si="824"/>
        <v>0</v>
      </c>
      <c r="CB169" s="117" t="str">
        <f t="shared" si="857"/>
        <v>-</v>
      </c>
      <c r="CC169" s="121" t="str">
        <f t="shared" si="858"/>
        <v>-</v>
      </c>
      <c r="CD169" s="121">
        <f t="shared" si="825"/>
        <v>0</v>
      </c>
      <c r="CE169" s="121">
        <f t="shared" si="825"/>
        <v>0</v>
      </c>
      <c r="CF169" s="117" t="str">
        <f t="shared" si="859"/>
        <v>-</v>
      </c>
      <c r="CG169" s="117" t="str">
        <f t="shared" si="860"/>
        <v>-</v>
      </c>
      <c r="CH169" s="121">
        <f t="shared" si="826"/>
        <v>0</v>
      </c>
      <c r="CI169" s="120" t="str">
        <f t="shared" si="861"/>
        <v>-</v>
      </c>
      <c r="CJ169" s="121">
        <f t="shared" si="827"/>
        <v>10</v>
      </c>
      <c r="CK169" s="157">
        <f t="shared" si="862"/>
        <v>2017</v>
      </c>
      <c r="CL169" s="158">
        <f t="shared" si="828"/>
        <v>43009</v>
      </c>
      <c r="CM169" s="159">
        <f t="shared" si="829"/>
        <v>31</v>
      </c>
      <c r="CN169" s="121">
        <f t="shared" si="830"/>
        <v>0</v>
      </c>
      <c r="CO169" s="121">
        <f t="shared" si="830"/>
        <v>0</v>
      </c>
      <c r="CP169" s="121">
        <f t="shared" si="830"/>
        <v>0</v>
      </c>
      <c r="CQ169" s="121">
        <f t="shared" si="830"/>
        <v>0</v>
      </c>
      <c r="CR169" s="121">
        <f t="shared" si="830"/>
        <v>0</v>
      </c>
      <c r="CS169" s="121">
        <f t="shared" si="830"/>
        <v>0</v>
      </c>
      <c r="CT169" s="121">
        <f t="shared" si="830"/>
        <v>0</v>
      </c>
      <c r="CU169" s="121">
        <f t="shared" si="830"/>
        <v>0</v>
      </c>
      <c r="CV169" s="121">
        <f t="shared" si="830"/>
        <v>0</v>
      </c>
      <c r="CW169" s="121">
        <f t="shared" si="830"/>
        <v>0</v>
      </c>
      <c r="CX169" s="121">
        <f t="shared" si="830"/>
        <v>0</v>
      </c>
      <c r="CY169" s="121">
        <f t="shared" si="830"/>
        <v>0</v>
      </c>
      <c r="CZ169" s="121">
        <f t="shared" si="830"/>
        <v>0</v>
      </c>
      <c r="DA169" s="121">
        <f t="shared" si="830"/>
        <v>0</v>
      </c>
      <c r="DB169" s="121">
        <f t="shared" si="830"/>
        <v>0</v>
      </c>
      <c r="DC169" s="121">
        <f t="shared" si="830"/>
        <v>0</v>
      </c>
      <c r="DD169" s="160"/>
      <c r="DE169" s="124"/>
      <c r="DF169" s="124"/>
      <c r="DG169" s="124"/>
      <c r="DH169" s="124"/>
      <c r="DI169" s="124"/>
    </row>
    <row r="170" spans="1:113" x14ac:dyDescent="0.2">
      <c r="A170" s="118" t="str">
        <f t="shared" si="831"/>
        <v>2017-18NOVEMBERY58</v>
      </c>
      <c r="B170" s="94" t="str">
        <f t="shared" si="832"/>
        <v>2017-18</v>
      </c>
      <c r="C170" s="35" t="s">
        <v>738</v>
      </c>
      <c r="D170" s="119" t="str">
        <f t="shared" si="863"/>
        <v>Y58</v>
      </c>
      <c r="E170" s="119" t="str">
        <f t="shared" si="863"/>
        <v>South West</v>
      </c>
      <c r="F170" s="119" t="str">
        <f t="shared" si="132"/>
        <v>Y58</v>
      </c>
      <c r="H170" s="120">
        <f t="shared" si="812"/>
        <v>26687</v>
      </c>
      <c r="I170" s="120">
        <f t="shared" si="812"/>
        <v>19061</v>
      </c>
      <c r="J170" s="120">
        <f t="shared" si="812"/>
        <v>147196</v>
      </c>
      <c r="K170" s="117">
        <f t="shared" si="833"/>
        <v>8</v>
      </c>
      <c r="L170" s="120">
        <f t="shared" si="834"/>
        <v>2</v>
      </c>
      <c r="M170" s="120">
        <f t="shared" si="835"/>
        <v>38</v>
      </c>
      <c r="N170" s="120">
        <f t="shared" si="836"/>
        <v>84</v>
      </c>
      <c r="O170" s="120">
        <f t="shared" si="813"/>
        <v>19214</v>
      </c>
      <c r="P170" s="120">
        <f t="shared" si="813"/>
        <v>1310</v>
      </c>
      <c r="Q170" s="120">
        <f t="shared" si="813"/>
        <v>824</v>
      </c>
      <c r="R170" s="120">
        <f t="shared" si="813"/>
        <v>9408</v>
      </c>
      <c r="S170" s="120">
        <f t="shared" si="813"/>
        <v>5335</v>
      </c>
      <c r="T170" s="120">
        <f t="shared" si="813"/>
        <v>465</v>
      </c>
      <c r="U170" s="120">
        <f t="shared" si="813"/>
        <v>821463</v>
      </c>
      <c r="V170" s="120">
        <f t="shared" si="837"/>
        <v>627</v>
      </c>
      <c r="W170" s="120">
        <f t="shared" si="838"/>
        <v>1097</v>
      </c>
      <c r="X170" s="120">
        <f t="shared" si="814"/>
        <v>720998</v>
      </c>
      <c r="Y170" s="120">
        <f t="shared" si="839"/>
        <v>875</v>
      </c>
      <c r="Z170" s="120">
        <f t="shared" si="840"/>
        <v>1567</v>
      </c>
      <c r="AA170" s="120">
        <f t="shared" si="815"/>
        <v>16394915</v>
      </c>
      <c r="AB170" s="120">
        <f t="shared" si="841"/>
        <v>1743</v>
      </c>
      <c r="AC170" s="120">
        <f t="shared" si="842"/>
        <v>3712</v>
      </c>
      <c r="AD170" s="120">
        <f t="shared" si="816"/>
        <v>19832729</v>
      </c>
      <c r="AE170" s="120">
        <f t="shared" si="843"/>
        <v>3717</v>
      </c>
      <c r="AF170" s="120">
        <f t="shared" si="844"/>
        <v>8608</v>
      </c>
      <c r="AG170" s="120">
        <f t="shared" si="817"/>
        <v>2811695</v>
      </c>
      <c r="AH170" s="120">
        <f t="shared" si="845"/>
        <v>6047</v>
      </c>
      <c r="AI170" s="120">
        <f t="shared" si="846"/>
        <v>14119</v>
      </c>
      <c r="AJ170" s="120">
        <f t="shared" si="818"/>
        <v>905</v>
      </c>
      <c r="AK170" s="120">
        <f t="shared" si="818"/>
        <v>122</v>
      </c>
      <c r="AL170" s="120">
        <f t="shared" si="818"/>
        <v>367</v>
      </c>
      <c r="AM170" s="120">
        <f t="shared" si="818"/>
        <v>802</v>
      </c>
      <c r="AN170" s="120">
        <f t="shared" si="818"/>
        <v>116</v>
      </c>
      <c r="AO170" s="120">
        <f t="shared" si="818"/>
        <v>300</v>
      </c>
      <c r="AP170" s="120">
        <f t="shared" si="818"/>
        <v>46</v>
      </c>
      <c r="AQ170" s="120">
        <f t="shared" si="818"/>
        <v>10226</v>
      </c>
      <c r="AR170" s="120">
        <f t="shared" si="818"/>
        <v>777</v>
      </c>
      <c r="AS170" s="120">
        <f t="shared" si="818"/>
        <v>7306</v>
      </c>
      <c r="AT170" s="120">
        <f t="shared" si="819"/>
        <v>18309</v>
      </c>
      <c r="AU170" s="117">
        <f t="shared" si="819"/>
        <v>2596</v>
      </c>
      <c r="AV170" s="117">
        <f t="shared" si="819"/>
        <v>2085</v>
      </c>
      <c r="AW170" s="117">
        <f t="shared" si="819"/>
        <v>1629</v>
      </c>
      <c r="AX170" s="117">
        <f t="shared" si="819"/>
        <v>1330</v>
      </c>
      <c r="AY170" s="117">
        <f t="shared" si="819"/>
        <v>12661</v>
      </c>
      <c r="AZ170" s="117">
        <f t="shared" si="819"/>
        <v>10624</v>
      </c>
      <c r="BA170" s="117">
        <f t="shared" si="819"/>
        <v>7668</v>
      </c>
      <c r="BB170" s="117">
        <f t="shared" si="819"/>
        <v>5925</v>
      </c>
      <c r="BC170" s="117">
        <f t="shared" si="819"/>
        <v>871</v>
      </c>
      <c r="BD170" s="117">
        <f t="shared" si="819"/>
        <v>510</v>
      </c>
      <c r="BE170" s="117">
        <f t="shared" si="819"/>
        <v>0</v>
      </c>
      <c r="BF170" s="117">
        <f t="shared" si="819"/>
        <v>0</v>
      </c>
      <c r="BG170" s="117" t="str">
        <f t="shared" si="847"/>
        <v>-</v>
      </c>
      <c r="BH170" s="117" t="str">
        <f t="shared" si="848"/>
        <v>-</v>
      </c>
      <c r="BI170" s="117">
        <f t="shared" si="820"/>
        <v>0</v>
      </c>
      <c r="BJ170" s="117">
        <f t="shared" si="820"/>
        <v>0</v>
      </c>
      <c r="BK170" s="117" t="str">
        <f t="shared" si="849"/>
        <v>-</v>
      </c>
      <c r="BL170" s="117" t="str">
        <f t="shared" si="850"/>
        <v>-</v>
      </c>
      <c r="BM170" s="117">
        <f t="shared" si="821"/>
        <v>0</v>
      </c>
      <c r="BN170" s="117">
        <f t="shared" si="821"/>
        <v>318</v>
      </c>
      <c r="BO170" s="117">
        <f t="shared" si="821"/>
        <v>329</v>
      </c>
      <c r="BP170" s="117">
        <f t="shared" si="821"/>
        <v>7</v>
      </c>
      <c r="BQ170" s="117">
        <f t="shared" si="821"/>
        <v>255</v>
      </c>
      <c r="BR170" s="117">
        <f t="shared" si="821"/>
        <v>1928799</v>
      </c>
      <c r="BS170" s="117">
        <f t="shared" si="851"/>
        <v>6065</v>
      </c>
      <c r="BT170" s="117">
        <f t="shared" si="852"/>
        <v>14453</v>
      </c>
      <c r="BU170" s="117">
        <f t="shared" si="822"/>
        <v>2598030</v>
      </c>
      <c r="BV170" s="117">
        <f t="shared" si="853"/>
        <v>7897</v>
      </c>
      <c r="BW170" s="117">
        <f t="shared" si="854"/>
        <v>17144</v>
      </c>
      <c r="BX170" s="117">
        <f t="shared" si="823"/>
        <v>40454</v>
      </c>
      <c r="BY170" s="117">
        <f t="shared" si="855"/>
        <v>5779</v>
      </c>
      <c r="BZ170" s="117">
        <f t="shared" si="856"/>
        <v>14358</v>
      </c>
      <c r="CA170" s="117">
        <f t="shared" si="824"/>
        <v>2377466</v>
      </c>
      <c r="CB170" s="117">
        <f t="shared" si="857"/>
        <v>9323</v>
      </c>
      <c r="CC170" s="121">
        <f t="shared" si="858"/>
        <v>21563</v>
      </c>
      <c r="CD170" s="121">
        <f t="shared" si="825"/>
        <v>0</v>
      </c>
      <c r="CE170" s="121">
        <f t="shared" si="825"/>
        <v>0</v>
      </c>
      <c r="CF170" s="117" t="str">
        <f t="shared" si="859"/>
        <v>-</v>
      </c>
      <c r="CG170" s="117" t="str">
        <f t="shared" si="860"/>
        <v>-</v>
      </c>
      <c r="CH170" s="121">
        <f t="shared" si="826"/>
        <v>0</v>
      </c>
      <c r="CI170" s="120">
        <f t="shared" si="861"/>
        <v>0</v>
      </c>
      <c r="CJ170" s="121">
        <f t="shared" si="827"/>
        <v>11</v>
      </c>
      <c r="CK170" s="157">
        <f t="shared" si="862"/>
        <v>2017</v>
      </c>
      <c r="CL170" s="158">
        <f t="shared" si="828"/>
        <v>43040</v>
      </c>
      <c r="CM170" s="159">
        <f t="shared" si="829"/>
        <v>30</v>
      </c>
      <c r="CN170" s="121">
        <f t="shared" si="830"/>
        <v>38122</v>
      </c>
      <c r="CO170" s="121">
        <f t="shared" si="830"/>
        <v>0</v>
      </c>
      <c r="CP170" s="121">
        <f t="shared" si="830"/>
        <v>724318</v>
      </c>
      <c r="CQ170" s="121">
        <f t="shared" si="830"/>
        <v>1601124</v>
      </c>
      <c r="CR170" s="121">
        <f t="shared" si="830"/>
        <v>1437070</v>
      </c>
      <c r="CS170" s="121">
        <f t="shared" si="830"/>
        <v>1291208</v>
      </c>
      <c r="CT170" s="121">
        <f t="shared" si="830"/>
        <v>34922496</v>
      </c>
      <c r="CU170" s="121">
        <f t="shared" si="830"/>
        <v>45923680</v>
      </c>
      <c r="CV170" s="121">
        <f t="shared" si="830"/>
        <v>6565335</v>
      </c>
      <c r="CW170" s="121">
        <f t="shared" si="830"/>
        <v>0</v>
      </c>
      <c r="CX170" s="121">
        <f t="shared" si="830"/>
        <v>0</v>
      </c>
      <c r="CY170" s="121">
        <f t="shared" si="830"/>
        <v>4596054</v>
      </c>
      <c r="CZ170" s="121">
        <f t="shared" si="830"/>
        <v>5640376</v>
      </c>
      <c r="DA170" s="121">
        <f t="shared" si="830"/>
        <v>100506</v>
      </c>
      <c r="DB170" s="121">
        <f t="shared" si="830"/>
        <v>5498565</v>
      </c>
      <c r="DC170" s="121">
        <f t="shared" si="830"/>
        <v>0</v>
      </c>
      <c r="DD170" s="160"/>
      <c r="DE170" s="124"/>
      <c r="DF170" s="124"/>
      <c r="DG170" s="124"/>
      <c r="DH170" s="124"/>
      <c r="DI170" s="124"/>
    </row>
    <row r="171" spans="1:113" x14ac:dyDescent="0.2">
      <c r="A171" s="118" t="str">
        <f t="shared" si="831"/>
        <v>2017-18DECEMBERY58</v>
      </c>
      <c r="B171" s="94" t="str">
        <f t="shared" si="832"/>
        <v>2017-18</v>
      </c>
      <c r="C171" s="35" t="s">
        <v>745</v>
      </c>
      <c r="D171" s="119" t="str">
        <f t="shared" si="863"/>
        <v>Y58</v>
      </c>
      <c r="E171" s="119" t="str">
        <f t="shared" si="863"/>
        <v>South West</v>
      </c>
      <c r="F171" s="119" t="str">
        <f t="shared" si="132"/>
        <v>Y58</v>
      </c>
      <c r="H171" s="120">
        <f t="shared" si="812"/>
        <v>114066</v>
      </c>
      <c r="I171" s="120">
        <f t="shared" si="812"/>
        <v>82083</v>
      </c>
      <c r="J171" s="120">
        <f t="shared" si="812"/>
        <v>880830</v>
      </c>
      <c r="K171" s="117">
        <f t="shared" si="833"/>
        <v>11</v>
      </c>
      <c r="L171" s="120">
        <f t="shared" si="834"/>
        <v>3</v>
      </c>
      <c r="M171" s="120">
        <f t="shared" si="835"/>
        <v>54</v>
      </c>
      <c r="N171" s="120">
        <f t="shared" si="836"/>
        <v>112</v>
      </c>
      <c r="O171" s="120">
        <f t="shared" si="813"/>
        <v>79627</v>
      </c>
      <c r="P171" s="120">
        <f t="shared" si="813"/>
        <v>5634</v>
      </c>
      <c r="Q171" s="120">
        <f t="shared" si="813"/>
        <v>3372</v>
      </c>
      <c r="R171" s="120">
        <f t="shared" si="813"/>
        <v>42115</v>
      </c>
      <c r="S171" s="120">
        <f t="shared" si="813"/>
        <v>20090</v>
      </c>
      <c r="T171" s="120">
        <f t="shared" si="813"/>
        <v>1604</v>
      </c>
      <c r="U171" s="120">
        <f t="shared" si="813"/>
        <v>3493921</v>
      </c>
      <c r="V171" s="120">
        <f t="shared" si="837"/>
        <v>620</v>
      </c>
      <c r="W171" s="120">
        <f t="shared" si="838"/>
        <v>1118</v>
      </c>
      <c r="X171" s="120">
        <f t="shared" si="814"/>
        <v>3017501</v>
      </c>
      <c r="Y171" s="120">
        <f t="shared" si="839"/>
        <v>895</v>
      </c>
      <c r="Z171" s="120">
        <f t="shared" si="840"/>
        <v>1617</v>
      </c>
      <c r="AA171" s="120">
        <f t="shared" si="815"/>
        <v>94181962</v>
      </c>
      <c r="AB171" s="120">
        <f t="shared" si="841"/>
        <v>2236</v>
      </c>
      <c r="AC171" s="120">
        <f t="shared" si="842"/>
        <v>4647</v>
      </c>
      <c r="AD171" s="120">
        <f t="shared" si="816"/>
        <v>109181205</v>
      </c>
      <c r="AE171" s="120">
        <f t="shared" si="843"/>
        <v>5435</v>
      </c>
      <c r="AF171" s="120">
        <f t="shared" si="844"/>
        <v>13029</v>
      </c>
      <c r="AG171" s="120">
        <f t="shared" si="817"/>
        <v>12090219</v>
      </c>
      <c r="AH171" s="120">
        <f t="shared" si="845"/>
        <v>7538</v>
      </c>
      <c r="AI171" s="120">
        <f t="shared" si="846"/>
        <v>17731</v>
      </c>
      <c r="AJ171" s="120">
        <f t="shared" si="818"/>
        <v>4578</v>
      </c>
      <c r="AK171" s="120">
        <f t="shared" si="818"/>
        <v>574</v>
      </c>
      <c r="AL171" s="120">
        <f t="shared" si="818"/>
        <v>2133</v>
      </c>
      <c r="AM171" s="120">
        <f t="shared" si="818"/>
        <v>2754</v>
      </c>
      <c r="AN171" s="120">
        <f t="shared" si="818"/>
        <v>548</v>
      </c>
      <c r="AO171" s="120">
        <f t="shared" si="818"/>
        <v>1323</v>
      </c>
      <c r="AP171" s="120">
        <f t="shared" si="818"/>
        <v>106</v>
      </c>
      <c r="AQ171" s="120">
        <f t="shared" si="818"/>
        <v>40587</v>
      </c>
      <c r="AR171" s="120">
        <f t="shared" si="818"/>
        <v>3131</v>
      </c>
      <c r="AS171" s="120">
        <f t="shared" si="818"/>
        <v>31331</v>
      </c>
      <c r="AT171" s="120">
        <f t="shared" si="819"/>
        <v>75049</v>
      </c>
      <c r="AU171" s="117">
        <f t="shared" si="819"/>
        <v>10826</v>
      </c>
      <c r="AV171" s="117">
        <f t="shared" si="819"/>
        <v>8712</v>
      </c>
      <c r="AW171" s="117">
        <f t="shared" si="819"/>
        <v>6483</v>
      </c>
      <c r="AX171" s="117">
        <f t="shared" si="819"/>
        <v>5263</v>
      </c>
      <c r="AY171" s="117">
        <f t="shared" si="819"/>
        <v>56266</v>
      </c>
      <c r="AZ171" s="117">
        <f t="shared" si="819"/>
        <v>47251</v>
      </c>
      <c r="BA171" s="117">
        <f t="shared" si="819"/>
        <v>29497</v>
      </c>
      <c r="BB171" s="117">
        <f t="shared" si="819"/>
        <v>22344</v>
      </c>
      <c r="BC171" s="117">
        <f t="shared" si="819"/>
        <v>3085</v>
      </c>
      <c r="BD171" s="117">
        <f t="shared" si="819"/>
        <v>1736</v>
      </c>
      <c r="BE171" s="117">
        <f t="shared" si="819"/>
        <v>0</v>
      </c>
      <c r="BF171" s="117">
        <f t="shared" si="819"/>
        <v>0</v>
      </c>
      <c r="BG171" s="117" t="str">
        <f t="shared" si="847"/>
        <v>-</v>
      </c>
      <c r="BH171" s="117" t="str">
        <f t="shared" si="848"/>
        <v>-</v>
      </c>
      <c r="BI171" s="117">
        <f t="shared" si="820"/>
        <v>0</v>
      </c>
      <c r="BJ171" s="117">
        <f t="shared" si="820"/>
        <v>0</v>
      </c>
      <c r="BK171" s="117" t="str">
        <f t="shared" si="849"/>
        <v>-</v>
      </c>
      <c r="BL171" s="117" t="str">
        <f t="shared" si="850"/>
        <v>-</v>
      </c>
      <c r="BM171" s="117">
        <f t="shared" si="821"/>
        <v>0</v>
      </c>
      <c r="BN171" s="117">
        <f t="shared" si="821"/>
        <v>759</v>
      </c>
      <c r="BO171" s="117">
        <f t="shared" si="821"/>
        <v>696</v>
      </c>
      <c r="BP171" s="117">
        <f t="shared" si="821"/>
        <v>15</v>
      </c>
      <c r="BQ171" s="117">
        <f t="shared" si="821"/>
        <v>1151</v>
      </c>
      <c r="BR171" s="117">
        <f t="shared" si="821"/>
        <v>5715485</v>
      </c>
      <c r="BS171" s="117">
        <f t="shared" si="851"/>
        <v>7530</v>
      </c>
      <c r="BT171" s="117">
        <f t="shared" si="852"/>
        <v>16381</v>
      </c>
      <c r="BU171" s="117">
        <f t="shared" si="822"/>
        <v>6360008</v>
      </c>
      <c r="BV171" s="117">
        <f t="shared" si="853"/>
        <v>9138</v>
      </c>
      <c r="BW171" s="117">
        <f t="shared" si="854"/>
        <v>18489</v>
      </c>
      <c r="BX171" s="117">
        <f t="shared" si="823"/>
        <v>179750</v>
      </c>
      <c r="BY171" s="117">
        <f t="shared" si="855"/>
        <v>11983</v>
      </c>
      <c r="BZ171" s="117">
        <f t="shared" si="856"/>
        <v>19028</v>
      </c>
      <c r="CA171" s="117">
        <f t="shared" si="824"/>
        <v>12444893</v>
      </c>
      <c r="CB171" s="117">
        <f t="shared" si="857"/>
        <v>10812</v>
      </c>
      <c r="CC171" s="121">
        <f t="shared" si="858"/>
        <v>23100</v>
      </c>
      <c r="CD171" s="121">
        <f t="shared" si="825"/>
        <v>0</v>
      </c>
      <c r="CE171" s="121">
        <f t="shared" si="825"/>
        <v>0</v>
      </c>
      <c r="CF171" s="117" t="str">
        <f t="shared" si="859"/>
        <v>-</v>
      </c>
      <c r="CG171" s="117" t="str">
        <f t="shared" si="860"/>
        <v>-</v>
      </c>
      <c r="CH171" s="121">
        <f t="shared" si="826"/>
        <v>0</v>
      </c>
      <c r="CI171" s="120">
        <f t="shared" si="861"/>
        <v>0</v>
      </c>
      <c r="CJ171" s="121">
        <f t="shared" si="827"/>
        <v>12</v>
      </c>
      <c r="CK171" s="157">
        <f t="shared" si="862"/>
        <v>2017</v>
      </c>
      <c r="CL171" s="158">
        <f t="shared" si="828"/>
        <v>43070</v>
      </c>
      <c r="CM171" s="159">
        <f t="shared" si="829"/>
        <v>31</v>
      </c>
      <c r="CN171" s="121">
        <f t="shared" si="830"/>
        <v>246249</v>
      </c>
      <c r="CO171" s="121">
        <f t="shared" si="830"/>
        <v>0</v>
      </c>
      <c r="CP171" s="121">
        <f t="shared" si="830"/>
        <v>4432482</v>
      </c>
      <c r="CQ171" s="121">
        <f t="shared" si="830"/>
        <v>9193296</v>
      </c>
      <c r="CR171" s="121">
        <f t="shared" si="830"/>
        <v>6298812</v>
      </c>
      <c r="CS171" s="121">
        <f t="shared" si="830"/>
        <v>5452524</v>
      </c>
      <c r="CT171" s="121">
        <f t="shared" si="830"/>
        <v>195708405</v>
      </c>
      <c r="CU171" s="121">
        <f t="shared" si="830"/>
        <v>261752610</v>
      </c>
      <c r="CV171" s="121">
        <f t="shared" si="830"/>
        <v>28440524</v>
      </c>
      <c r="CW171" s="121">
        <f t="shared" si="830"/>
        <v>0</v>
      </c>
      <c r="CX171" s="121">
        <f t="shared" si="830"/>
        <v>0</v>
      </c>
      <c r="CY171" s="121">
        <f t="shared" si="830"/>
        <v>12433179</v>
      </c>
      <c r="CZ171" s="121">
        <f t="shared" si="830"/>
        <v>12868344</v>
      </c>
      <c r="DA171" s="121">
        <f t="shared" si="830"/>
        <v>285420</v>
      </c>
      <c r="DB171" s="121">
        <f t="shared" si="830"/>
        <v>26588100</v>
      </c>
      <c r="DC171" s="121">
        <f t="shared" si="830"/>
        <v>0</v>
      </c>
      <c r="DD171" s="160"/>
      <c r="DE171" s="124"/>
      <c r="DF171" s="124"/>
      <c r="DG171" s="124"/>
      <c r="DH171" s="124"/>
      <c r="DI171" s="124"/>
    </row>
    <row r="172" spans="1:113" x14ac:dyDescent="0.2">
      <c r="A172" s="118" t="str">
        <f t="shared" si="831"/>
        <v>2017-18JANUARYY58</v>
      </c>
      <c r="B172" s="94" t="str">
        <f t="shared" si="832"/>
        <v>2017-18</v>
      </c>
      <c r="C172" s="35" t="s">
        <v>783</v>
      </c>
      <c r="D172" s="119" t="str">
        <f t="shared" si="863"/>
        <v>Y58</v>
      </c>
      <c r="E172" s="119" t="str">
        <f t="shared" si="863"/>
        <v>South West</v>
      </c>
      <c r="F172" s="119" t="str">
        <f t="shared" si="132"/>
        <v>Y58</v>
      </c>
      <c r="H172" s="120">
        <f t="shared" si="812"/>
        <v>102159</v>
      </c>
      <c r="I172" s="120">
        <f t="shared" si="812"/>
        <v>70387</v>
      </c>
      <c r="J172" s="120">
        <f t="shared" si="812"/>
        <v>323777</v>
      </c>
      <c r="K172" s="117">
        <f t="shared" si="833"/>
        <v>5</v>
      </c>
      <c r="L172" s="120">
        <f t="shared" si="834"/>
        <v>2</v>
      </c>
      <c r="M172" s="120">
        <f t="shared" si="835"/>
        <v>18</v>
      </c>
      <c r="N172" s="120">
        <f t="shared" si="836"/>
        <v>55</v>
      </c>
      <c r="O172" s="120">
        <f t="shared" si="813"/>
        <v>75074</v>
      </c>
      <c r="P172" s="120">
        <f t="shared" si="813"/>
        <v>5411</v>
      </c>
      <c r="Q172" s="120">
        <f t="shared" si="813"/>
        <v>3185</v>
      </c>
      <c r="R172" s="120">
        <f t="shared" si="813"/>
        <v>38391</v>
      </c>
      <c r="S172" s="120">
        <f t="shared" si="813"/>
        <v>19619</v>
      </c>
      <c r="T172" s="120">
        <f t="shared" si="813"/>
        <v>1524</v>
      </c>
      <c r="U172" s="120">
        <f t="shared" si="813"/>
        <v>2977802</v>
      </c>
      <c r="V172" s="120">
        <f t="shared" si="837"/>
        <v>550</v>
      </c>
      <c r="W172" s="120">
        <f t="shared" si="838"/>
        <v>1010</v>
      </c>
      <c r="X172" s="120">
        <f t="shared" si="814"/>
        <v>2593726</v>
      </c>
      <c r="Y172" s="120">
        <f t="shared" si="839"/>
        <v>814</v>
      </c>
      <c r="Z172" s="120">
        <f t="shared" si="840"/>
        <v>1462</v>
      </c>
      <c r="AA172" s="120">
        <f t="shared" si="815"/>
        <v>68737774</v>
      </c>
      <c r="AB172" s="120">
        <f t="shared" si="841"/>
        <v>1790</v>
      </c>
      <c r="AC172" s="120">
        <f t="shared" si="842"/>
        <v>3758</v>
      </c>
      <c r="AD172" s="120">
        <f t="shared" si="816"/>
        <v>75702485</v>
      </c>
      <c r="AE172" s="120">
        <f t="shared" si="843"/>
        <v>3859</v>
      </c>
      <c r="AF172" s="120">
        <f t="shared" si="844"/>
        <v>8924</v>
      </c>
      <c r="AG172" s="120">
        <f t="shared" si="817"/>
        <v>8753670</v>
      </c>
      <c r="AH172" s="120">
        <f t="shared" si="845"/>
        <v>5744</v>
      </c>
      <c r="AI172" s="120">
        <f t="shared" si="846"/>
        <v>12951</v>
      </c>
      <c r="AJ172" s="120">
        <f t="shared" si="818"/>
        <v>3673</v>
      </c>
      <c r="AK172" s="120">
        <f t="shared" si="818"/>
        <v>404</v>
      </c>
      <c r="AL172" s="120">
        <f t="shared" si="818"/>
        <v>1673</v>
      </c>
      <c r="AM172" s="120">
        <f t="shared" si="818"/>
        <v>2170</v>
      </c>
      <c r="AN172" s="120">
        <f t="shared" si="818"/>
        <v>374</v>
      </c>
      <c r="AO172" s="120">
        <f t="shared" si="818"/>
        <v>1222</v>
      </c>
      <c r="AP172" s="120">
        <f t="shared" si="818"/>
        <v>73</v>
      </c>
      <c r="AQ172" s="120">
        <f t="shared" si="818"/>
        <v>39400</v>
      </c>
      <c r="AR172" s="120">
        <f t="shared" si="818"/>
        <v>3282</v>
      </c>
      <c r="AS172" s="120">
        <f t="shared" si="818"/>
        <v>28719</v>
      </c>
      <c r="AT172" s="120">
        <f t="shared" si="819"/>
        <v>71401</v>
      </c>
      <c r="AU172" s="120">
        <f t="shared" si="819"/>
        <v>10827</v>
      </c>
      <c r="AV172" s="120">
        <f t="shared" si="819"/>
        <v>8654</v>
      </c>
      <c r="AW172" s="120">
        <f t="shared" si="819"/>
        <v>6352</v>
      </c>
      <c r="AX172" s="120">
        <f t="shared" si="819"/>
        <v>5172</v>
      </c>
      <c r="AY172" s="120">
        <f t="shared" si="819"/>
        <v>50760</v>
      </c>
      <c r="AZ172" s="120">
        <f t="shared" si="819"/>
        <v>43072</v>
      </c>
      <c r="BA172" s="120">
        <f t="shared" si="819"/>
        <v>28036</v>
      </c>
      <c r="BB172" s="120">
        <f t="shared" si="819"/>
        <v>21727</v>
      </c>
      <c r="BC172" s="120">
        <f t="shared" si="819"/>
        <v>2815</v>
      </c>
      <c r="BD172" s="120">
        <f t="shared" si="819"/>
        <v>1736</v>
      </c>
      <c r="BE172" s="117">
        <f t="shared" si="819"/>
        <v>0</v>
      </c>
      <c r="BF172" s="117">
        <f t="shared" si="819"/>
        <v>0</v>
      </c>
      <c r="BG172" s="117" t="str">
        <f t="shared" si="847"/>
        <v>-</v>
      </c>
      <c r="BH172" s="117" t="str">
        <f t="shared" si="848"/>
        <v>-</v>
      </c>
      <c r="BI172" s="117">
        <f t="shared" si="820"/>
        <v>0</v>
      </c>
      <c r="BJ172" s="117">
        <f t="shared" si="820"/>
        <v>0</v>
      </c>
      <c r="BK172" s="117" t="str">
        <f t="shared" si="849"/>
        <v>-</v>
      </c>
      <c r="BL172" s="117" t="str">
        <f t="shared" si="850"/>
        <v>-</v>
      </c>
      <c r="BM172" s="117">
        <f t="shared" si="821"/>
        <v>2</v>
      </c>
      <c r="BN172" s="117">
        <f t="shared" si="821"/>
        <v>1212</v>
      </c>
      <c r="BO172" s="117">
        <f t="shared" si="821"/>
        <v>1087</v>
      </c>
      <c r="BP172" s="117">
        <f t="shared" si="821"/>
        <v>26</v>
      </c>
      <c r="BQ172" s="117">
        <f t="shared" si="821"/>
        <v>1261</v>
      </c>
      <c r="BR172" s="117">
        <f t="shared" si="821"/>
        <v>6262233</v>
      </c>
      <c r="BS172" s="117">
        <f t="shared" si="851"/>
        <v>5167</v>
      </c>
      <c r="BT172" s="117">
        <f t="shared" si="852"/>
        <v>10373</v>
      </c>
      <c r="BU172" s="117">
        <f t="shared" si="822"/>
        <v>7073225</v>
      </c>
      <c r="BV172" s="117">
        <f t="shared" si="853"/>
        <v>6507</v>
      </c>
      <c r="BW172" s="117">
        <f t="shared" si="854"/>
        <v>13138</v>
      </c>
      <c r="BX172" s="117">
        <f t="shared" si="823"/>
        <v>207041</v>
      </c>
      <c r="BY172" s="117">
        <f t="shared" si="855"/>
        <v>7963</v>
      </c>
      <c r="BZ172" s="117">
        <f t="shared" si="856"/>
        <v>24572</v>
      </c>
      <c r="CA172" s="117">
        <f t="shared" si="824"/>
        <v>9527581</v>
      </c>
      <c r="CB172" s="117">
        <f t="shared" si="857"/>
        <v>7556</v>
      </c>
      <c r="CC172" s="121">
        <f t="shared" si="858"/>
        <v>16453</v>
      </c>
      <c r="CD172" s="121">
        <f t="shared" si="825"/>
        <v>0</v>
      </c>
      <c r="CE172" s="121">
        <f t="shared" si="825"/>
        <v>0</v>
      </c>
      <c r="CF172" s="117" t="str">
        <f t="shared" si="859"/>
        <v>-</v>
      </c>
      <c r="CG172" s="117" t="str">
        <f t="shared" si="860"/>
        <v>-</v>
      </c>
      <c r="CH172" s="121">
        <f t="shared" si="826"/>
        <v>0</v>
      </c>
      <c r="CI172" s="120">
        <f t="shared" si="861"/>
        <v>0</v>
      </c>
      <c r="CJ172" s="121">
        <f t="shared" si="827"/>
        <v>1</v>
      </c>
      <c r="CK172" s="157">
        <f t="shared" si="862"/>
        <v>2018</v>
      </c>
      <c r="CL172" s="158">
        <f t="shared" si="828"/>
        <v>43101</v>
      </c>
      <c r="CM172" s="159">
        <f t="shared" si="829"/>
        <v>31</v>
      </c>
      <c r="CN172" s="121">
        <f t="shared" si="830"/>
        <v>140774</v>
      </c>
      <c r="CO172" s="121">
        <f t="shared" si="830"/>
        <v>0</v>
      </c>
      <c r="CP172" s="121">
        <f t="shared" si="830"/>
        <v>1266966</v>
      </c>
      <c r="CQ172" s="121">
        <f t="shared" si="830"/>
        <v>3871285</v>
      </c>
      <c r="CR172" s="121">
        <f t="shared" si="830"/>
        <v>5465110</v>
      </c>
      <c r="CS172" s="121">
        <f t="shared" si="830"/>
        <v>4656470</v>
      </c>
      <c r="CT172" s="121">
        <f t="shared" si="830"/>
        <v>144273378</v>
      </c>
      <c r="CU172" s="121">
        <f t="shared" si="830"/>
        <v>175079956</v>
      </c>
      <c r="CV172" s="121">
        <f t="shared" si="830"/>
        <v>19737324</v>
      </c>
      <c r="CW172" s="121">
        <f t="shared" si="830"/>
        <v>0</v>
      </c>
      <c r="CX172" s="121">
        <f t="shared" si="830"/>
        <v>0</v>
      </c>
      <c r="CY172" s="121">
        <f t="shared" si="830"/>
        <v>12572076</v>
      </c>
      <c r="CZ172" s="121">
        <f t="shared" si="830"/>
        <v>14281006</v>
      </c>
      <c r="DA172" s="121">
        <f t="shared" si="830"/>
        <v>638872</v>
      </c>
      <c r="DB172" s="121">
        <f t="shared" si="830"/>
        <v>20747233</v>
      </c>
      <c r="DC172" s="121">
        <f t="shared" si="830"/>
        <v>0</v>
      </c>
      <c r="DD172" s="160"/>
      <c r="DE172" s="124"/>
      <c r="DF172" s="124"/>
      <c r="DG172" s="124"/>
      <c r="DH172" s="124"/>
      <c r="DI172" s="124"/>
    </row>
    <row r="173" spans="1:113" x14ac:dyDescent="0.2">
      <c r="A173" s="118" t="str">
        <f t="shared" si="831"/>
        <v>2017-18FEBRUARYY58</v>
      </c>
      <c r="B173" s="94" t="str">
        <f t="shared" si="832"/>
        <v>2017-18</v>
      </c>
      <c r="C173" s="35" t="s">
        <v>787</v>
      </c>
      <c r="D173" s="119" t="str">
        <f t="shared" si="863"/>
        <v>Y58</v>
      </c>
      <c r="E173" s="119" t="str">
        <f t="shared" si="863"/>
        <v>South West</v>
      </c>
      <c r="F173" s="119" t="str">
        <f t="shared" si="132"/>
        <v>Y58</v>
      </c>
      <c r="H173" s="120">
        <f t="shared" si="812"/>
        <v>96262</v>
      </c>
      <c r="I173" s="120">
        <f t="shared" si="812"/>
        <v>65221</v>
      </c>
      <c r="J173" s="120">
        <f t="shared" si="812"/>
        <v>433582</v>
      </c>
      <c r="K173" s="117">
        <f t="shared" si="833"/>
        <v>7</v>
      </c>
      <c r="L173" s="120">
        <f t="shared" si="834"/>
        <v>2</v>
      </c>
      <c r="M173" s="120">
        <f t="shared" si="835"/>
        <v>33</v>
      </c>
      <c r="N173" s="120">
        <f t="shared" si="836"/>
        <v>74</v>
      </c>
      <c r="O173" s="120">
        <f t="shared" si="813"/>
        <v>67596</v>
      </c>
      <c r="P173" s="120">
        <f t="shared" si="813"/>
        <v>5037</v>
      </c>
      <c r="Q173" s="120">
        <f t="shared" si="813"/>
        <v>3050</v>
      </c>
      <c r="R173" s="120">
        <f t="shared" si="813"/>
        <v>34445</v>
      </c>
      <c r="S173" s="120">
        <f t="shared" si="813"/>
        <v>17630</v>
      </c>
      <c r="T173" s="120">
        <f t="shared" si="813"/>
        <v>860</v>
      </c>
      <c r="U173" s="120">
        <f t="shared" si="813"/>
        <v>2810235</v>
      </c>
      <c r="V173" s="120">
        <f t="shared" si="837"/>
        <v>558</v>
      </c>
      <c r="W173" s="120">
        <f t="shared" si="838"/>
        <v>1020</v>
      </c>
      <c r="X173" s="120">
        <f t="shared" si="814"/>
        <v>2508242</v>
      </c>
      <c r="Y173" s="120">
        <f t="shared" si="839"/>
        <v>822</v>
      </c>
      <c r="Z173" s="120">
        <f t="shared" si="840"/>
        <v>1487</v>
      </c>
      <c r="AA173" s="120">
        <f t="shared" si="815"/>
        <v>65458821</v>
      </c>
      <c r="AB173" s="120">
        <f t="shared" si="841"/>
        <v>1900</v>
      </c>
      <c r="AC173" s="120">
        <f t="shared" si="842"/>
        <v>3921</v>
      </c>
      <c r="AD173" s="120">
        <f t="shared" si="816"/>
        <v>71405938</v>
      </c>
      <c r="AE173" s="120">
        <f t="shared" si="843"/>
        <v>4050</v>
      </c>
      <c r="AF173" s="120">
        <f t="shared" si="844"/>
        <v>9465</v>
      </c>
      <c r="AG173" s="120">
        <f t="shared" si="817"/>
        <v>6798346</v>
      </c>
      <c r="AH173" s="120">
        <f t="shared" si="845"/>
        <v>7905</v>
      </c>
      <c r="AI173" s="120">
        <f t="shared" si="846"/>
        <v>16878</v>
      </c>
      <c r="AJ173" s="120">
        <f t="shared" si="818"/>
        <v>3472</v>
      </c>
      <c r="AK173" s="120">
        <f t="shared" si="818"/>
        <v>289</v>
      </c>
      <c r="AL173" s="120">
        <f t="shared" si="818"/>
        <v>1027</v>
      </c>
      <c r="AM173" s="120">
        <f t="shared" si="818"/>
        <v>3727</v>
      </c>
      <c r="AN173" s="120">
        <f t="shared" si="818"/>
        <v>482</v>
      </c>
      <c r="AO173" s="120">
        <f t="shared" si="818"/>
        <v>1674</v>
      </c>
      <c r="AP173" s="120">
        <f t="shared" si="818"/>
        <v>137</v>
      </c>
      <c r="AQ173" s="120">
        <f t="shared" si="818"/>
        <v>35466</v>
      </c>
      <c r="AR173" s="120">
        <f t="shared" si="818"/>
        <v>3007</v>
      </c>
      <c r="AS173" s="120">
        <f t="shared" si="818"/>
        <v>25651</v>
      </c>
      <c r="AT173" s="120">
        <f t="shared" si="819"/>
        <v>64124</v>
      </c>
      <c r="AU173" s="120">
        <f t="shared" si="819"/>
        <v>10137</v>
      </c>
      <c r="AV173" s="120">
        <f t="shared" si="819"/>
        <v>7905</v>
      </c>
      <c r="AW173" s="120">
        <f t="shared" si="819"/>
        <v>6146</v>
      </c>
      <c r="AX173" s="120">
        <f t="shared" si="819"/>
        <v>4848</v>
      </c>
      <c r="AY173" s="120">
        <f t="shared" si="819"/>
        <v>45374</v>
      </c>
      <c r="AZ173" s="120">
        <f t="shared" si="819"/>
        <v>38700</v>
      </c>
      <c r="BA173" s="120">
        <f t="shared" si="819"/>
        <v>25279</v>
      </c>
      <c r="BB173" s="120">
        <f t="shared" si="819"/>
        <v>19634</v>
      </c>
      <c r="BC173" s="120">
        <f t="shared" si="819"/>
        <v>1273</v>
      </c>
      <c r="BD173" s="120">
        <f t="shared" si="819"/>
        <v>921</v>
      </c>
      <c r="BE173" s="117">
        <f t="shared" si="819"/>
        <v>494</v>
      </c>
      <c r="BF173" s="117">
        <f t="shared" si="819"/>
        <v>166035</v>
      </c>
      <c r="BG173" s="117">
        <f t="shared" si="847"/>
        <v>336</v>
      </c>
      <c r="BH173" s="117">
        <f t="shared" si="848"/>
        <v>568</v>
      </c>
      <c r="BI173" s="117">
        <f t="shared" si="820"/>
        <v>2279</v>
      </c>
      <c r="BJ173" s="117">
        <f t="shared" si="820"/>
        <v>61830</v>
      </c>
      <c r="BK173" s="117">
        <f t="shared" si="849"/>
        <v>27</v>
      </c>
      <c r="BL173" s="117">
        <f t="shared" si="850"/>
        <v>46</v>
      </c>
      <c r="BM173" s="117">
        <f t="shared" si="821"/>
        <v>0</v>
      </c>
      <c r="BN173" s="117">
        <f t="shared" si="821"/>
        <v>1085</v>
      </c>
      <c r="BO173" s="117">
        <f t="shared" si="821"/>
        <v>964</v>
      </c>
      <c r="BP173" s="117">
        <f t="shared" si="821"/>
        <v>15</v>
      </c>
      <c r="BQ173" s="117">
        <f t="shared" si="821"/>
        <v>1020</v>
      </c>
      <c r="BR173" s="117">
        <f t="shared" si="821"/>
        <v>5945347</v>
      </c>
      <c r="BS173" s="117">
        <f t="shared" si="851"/>
        <v>5480</v>
      </c>
      <c r="BT173" s="117">
        <f t="shared" si="852"/>
        <v>11395</v>
      </c>
      <c r="BU173" s="117">
        <f t="shared" si="822"/>
        <v>6459255</v>
      </c>
      <c r="BV173" s="117">
        <f t="shared" si="853"/>
        <v>6700</v>
      </c>
      <c r="BW173" s="117">
        <f t="shared" si="854"/>
        <v>13848</v>
      </c>
      <c r="BX173" s="117">
        <f t="shared" si="823"/>
        <v>103128</v>
      </c>
      <c r="BY173" s="117">
        <f t="shared" si="855"/>
        <v>6875</v>
      </c>
      <c r="BZ173" s="117">
        <f t="shared" si="856"/>
        <v>11077</v>
      </c>
      <c r="CA173" s="117">
        <f t="shared" si="824"/>
        <v>7885453</v>
      </c>
      <c r="CB173" s="117">
        <f t="shared" si="857"/>
        <v>7731</v>
      </c>
      <c r="CC173" s="121">
        <f t="shared" si="858"/>
        <v>16691</v>
      </c>
      <c r="CD173" s="121">
        <f t="shared" si="825"/>
        <v>0</v>
      </c>
      <c r="CE173" s="121">
        <f t="shared" si="825"/>
        <v>0</v>
      </c>
      <c r="CF173" s="117" t="str">
        <f t="shared" si="859"/>
        <v>-</v>
      </c>
      <c r="CG173" s="117" t="str">
        <f t="shared" si="860"/>
        <v>-</v>
      </c>
      <c r="CH173" s="121">
        <f t="shared" si="826"/>
        <v>0</v>
      </c>
      <c r="CI173" s="120">
        <f t="shared" si="861"/>
        <v>0</v>
      </c>
      <c r="CJ173" s="121">
        <f t="shared" si="827"/>
        <v>2</v>
      </c>
      <c r="CK173" s="157">
        <f t="shared" si="862"/>
        <v>2018</v>
      </c>
      <c r="CL173" s="158">
        <f t="shared" si="828"/>
        <v>43132</v>
      </c>
      <c r="CM173" s="159">
        <f t="shared" si="829"/>
        <v>28</v>
      </c>
      <c r="CN173" s="121">
        <f t="shared" si="830"/>
        <v>130442</v>
      </c>
      <c r="CO173" s="121">
        <f t="shared" si="830"/>
        <v>0</v>
      </c>
      <c r="CP173" s="121">
        <f t="shared" si="830"/>
        <v>2152293</v>
      </c>
      <c r="CQ173" s="121">
        <f t="shared" si="830"/>
        <v>4826354</v>
      </c>
      <c r="CR173" s="121">
        <f t="shared" si="830"/>
        <v>5137740</v>
      </c>
      <c r="CS173" s="121">
        <f t="shared" si="830"/>
        <v>4535350</v>
      </c>
      <c r="CT173" s="121">
        <f t="shared" si="830"/>
        <v>135058845</v>
      </c>
      <c r="CU173" s="121">
        <f t="shared" si="830"/>
        <v>166867950</v>
      </c>
      <c r="CV173" s="121">
        <f t="shared" si="830"/>
        <v>14515080</v>
      </c>
      <c r="CW173" s="121">
        <f t="shared" si="830"/>
        <v>280592</v>
      </c>
      <c r="CX173" s="121">
        <f t="shared" si="830"/>
        <v>104834</v>
      </c>
      <c r="CY173" s="121">
        <f t="shared" si="830"/>
        <v>12363575</v>
      </c>
      <c r="CZ173" s="121">
        <f t="shared" si="830"/>
        <v>13349472</v>
      </c>
      <c r="DA173" s="121">
        <f t="shared" si="830"/>
        <v>166155</v>
      </c>
      <c r="DB173" s="121">
        <f t="shared" si="830"/>
        <v>17024820</v>
      </c>
      <c r="DC173" s="121">
        <f t="shared" si="830"/>
        <v>0</v>
      </c>
      <c r="DD173" s="160"/>
      <c r="DE173" s="124"/>
      <c r="DF173" s="124"/>
      <c r="DG173" s="124"/>
      <c r="DH173" s="124"/>
      <c r="DI173" s="124"/>
    </row>
    <row r="174" spans="1:113" x14ac:dyDescent="0.2">
      <c r="A174" s="118" t="str">
        <f t="shared" si="831"/>
        <v>2017-18MARCHY58</v>
      </c>
      <c r="B174" s="94" t="str">
        <f t="shared" si="832"/>
        <v>2017-18</v>
      </c>
      <c r="C174" s="35" t="s">
        <v>788</v>
      </c>
      <c r="D174" s="119" t="str">
        <f t="shared" si="863"/>
        <v>Y58</v>
      </c>
      <c r="E174" s="119" t="str">
        <f t="shared" si="863"/>
        <v>South West</v>
      </c>
      <c r="F174" s="119" t="str">
        <f t="shared" si="132"/>
        <v>Y58</v>
      </c>
      <c r="H174" s="120">
        <f t="shared" si="812"/>
        <v>111364</v>
      </c>
      <c r="I174" s="120">
        <f t="shared" si="812"/>
        <v>77347</v>
      </c>
      <c r="J174" s="120">
        <f t="shared" si="812"/>
        <v>657752</v>
      </c>
      <c r="K174" s="117">
        <f t="shared" si="833"/>
        <v>9</v>
      </c>
      <c r="L174" s="120">
        <f t="shared" si="834"/>
        <v>2</v>
      </c>
      <c r="M174" s="120">
        <f t="shared" si="835"/>
        <v>40</v>
      </c>
      <c r="N174" s="120">
        <f t="shared" si="836"/>
        <v>98</v>
      </c>
      <c r="O174" s="120">
        <f t="shared" si="813"/>
        <v>75414</v>
      </c>
      <c r="P174" s="120">
        <f t="shared" si="813"/>
        <v>5647</v>
      </c>
      <c r="Q174" s="120">
        <f t="shared" si="813"/>
        <v>3465</v>
      </c>
      <c r="R174" s="120">
        <f t="shared" si="813"/>
        <v>39096</v>
      </c>
      <c r="S174" s="120">
        <f t="shared" si="813"/>
        <v>18854</v>
      </c>
      <c r="T174" s="120">
        <f t="shared" si="813"/>
        <v>818</v>
      </c>
      <c r="U174" s="120">
        <f t="shared" si="813"/>
        <v>3295867</v>
      </c>
      <c r="V174" s="120">
        <f t="shared" si="837"/>
        <v>584</v>
      </c>
      <c r="W174" s="120">
        <f t="shared" si="838"/>
        <v>1062</v>
      </c>
      <c r="X174" s="120">
        <f t="shared" si="814"/>
        <v>3023540</v>
      </c>
      <c r="Y174" s="120">
        <f t="shared" si="839"/>
        <v>873</v>
      </c>
      <c r="Z174" s="120">
        <f t="shared" si="840"/>
        <v>1633</v>
      </c>
      <c r="AA174" s="120">
        <f t="shared" si="815"/>
        <v>82391142</v>
      </c>
      <c r="AB174" s="120">
        <f t="shared" si="841"/>
        <v>2107</v>
      </c>
      <c r="AC174" s="120">
        <f t="shared" si="842"/>
        <v>4410</v>
      </c>
      <c r="AD174" s="120">
        <f t="shared" si="816"/>
        <v>93165072</v>
      </c>
      <c r="AE174" s="120">
        <f t="shared" si="843"/>
        <v>4941</v>
      </c>
      <c r="AF174" s="120">
        <f t="shared" si="844"/>
        <v>11713</v>
      </c>
      <c r="AG174" s="120">
        <f t="shared" si="817"/>
        <v>7669656</v>
      </c>
      <c r="AH174" s="120">
        <f t="shared" si="845"/>
        <v>9376</v>
      </c>
      <c r="AI174" s="120">
        <f t="shared" si="846"/>
        <v>19945</v>
      </c>
      <c r="AJ174" s="120">
        <f t="shared" si="818"/>
        <v>4627</v>
      </c>
      <c r="AK174" s="120">
        <f t="shared" si="818"/>
        <v>402</v>
      </c>
      <c r="AL174" s="120">
        <f t="shared" si="818"/>
        <v>1355</v>
      </c>
      <c r="AM174" s="120">
        <f t="shared" si="818"/>
        <v>4244</v>
      </c>
      <c r="AN174" s="120">
        <f t="shared" si="818"/>
        <v>645</v>
      </c>
      <c r="AO174" s="120">
        <f t="shared" si="818"/>
        <v>2225</v>
      </c>
      <c r="AP174" s="120">
        <f t="shared" si="818"/>
        <v>165</v>
      </c>
      <c r="AQ174" s="120">
        <f t="shared" si="818"/>
        <v>39104</v>
      </c>
      <c r="AR174" s="120">
        <f t="shared" si="818"/>
        <v>3297</v>
      </c>
      <c r="AS174" s="120">
        <f t="shared" si="818"/>
        <v>28386</v>
      </c>
      <c r="AT174" s="120">
        <f t="shared" si="819"/>
        <v>70787</v>
      </c>
      <c r="AU174" s="120">
        <f t="shared" si="819"/>
        <v>11557</v>
      </c>
      <c r="AV174" s="120">
        <f t="shared" si="819"/>
        <v>8978</v>
      </c>
      <c r="AW174" s="120">
        <f t="shared" si="819"/>
        <v>7175</v>
      </c>
      <c r="AX174" s="120">
        <f t="shared" si="819"/>
        <v>5660</v>
      </c>
      <c r="AY174" s="120">
        <f t="shared" si="819"/>
        <v>51387</v>
      </c>
      <c r="AZ174" s="120">
        <f t="shared" si="819"/>
        <v>44055</v>
      </c>
      <c r="BA174" s="120">
        <f t="shared" si="819"/>
        <v>27408</v>
      </c>
      <c r="BB174" s="120">
        <f t="shared" si="819"/>
        <v>20912</v>
      </c>
      <c r="BC174" s="120">
        <f t="shared" si="819"/>
        <v>1211</v>
      </c>
      <c r="BD174" s="120">
        <f t="shared" si="819"/>
        <v>902</v>
      </c>
      <c r="BE174" s="117">
        <f t="shared" si="819"/>
        <v>459</v>
      </c>
      <c r="BF174" s="117">
        <f t="shared" si="819"/>
        <v>171422</v>
      </c>
      <c r="BG174" s="117">
        <f t="shared" si="847"/>
        <v>373</v>
      </c>
      <c r="BH174" s="117">
        <f t="shared" si="848"/>
        <v>632</v>
      </c>
      <c r="BI174" s="117">
        <f t="shared" si="820"/>
        <v>2463</v>
      </c>
      <c r="BJ174" s="117">
        <f t="shared" si="820"/>
        <v>78458</v>
      </c>
      <c r="BK174" s="117">
        <f t="shared" si="849"/>
        <v>32</v>
      </c>
      <c r="BL174" s="117">
        <f t="shared" si="850"/>
        <v>60</v>
      </c>
      <c r="BM174" s="117">
        <f t="shared" si="821"/>
        <v>2</v>
      </c>
      <c r="BN174" s="117">
        <f t="shared" si="821"/>
        <v>1032</v>
      </c>
      <c r="BO174" s="117">
        <f t="shared" si="821"/>
        <v>968</v>
      </c>
      <c r="BP174" s="117">
        <f t="shared" si="821"/>
        <v>24</v>
      </c>
      <c r="BQ174" s="117">
        <f t="shared" si="821"/>
        <v>1143</v>
      </c>
      <c r="BR174" s="117">
        <f t="shared" si="821"/>
        <v>5842386</v>
      </c>
      <c r="BS174" s="117">
        <f t="shared" si="851"/>
        <v>5661</v>
      </c>
      <c r="BT174" s="117">
        <f t="shared" si="852"/>
        <v>12725</v>
      </c>
      <c r="BU174" s="117">
        <f t="shared" si="822"/>
        <v>6677584</v>
      </c>
      <c r="BV174" s="117">
        <f t="shared" si="853"/>
        <v>6898</v>
      </c>
      <c r="BW174" s="117">
        <f t="shared" si="854"/>
        <v>14554</v>
      </c>
      <c r="BX174" s="117">
        <f t="shared" si="823"/>
        <v>141505</v>
      </c>
      <c r="BY174" s="117">
        <f t="shared" si="855"/>
        <v>5896</v>
      </c>
      <c r="BZ174" s="117">
        <f t="shared" si="856"/>
        <v>12972</v>
      </c>
      <c r="CA174" s="117">
        <f t="shared" si="824"/>
        <v>10598586</v>
      </c>
      <c r="CB174" s="117">
        <f t="shared" si="857"/>
        <v>9273</v>
      </c>
      <c r="CC174" s="121">
        <f t="shared" si="858"/>
        <v>20797</v>
      </c>
      <c r="CD174" s="121">
        <f t="shared" si="825"/>
        <v>0</v>
      </c>
      <c r="CE174" s="121">
        <f t="shared" si="825"/>
        <v>0</v>
      </c>
      <c r="CF174" s="117" t="str">
        <f t="shared" si="859"/>
        <v>-</v>
      </c>
      <c r="CG174" s="117" t="str">
        <f t="shared" si="860"/>
        <v>-</v>
      </c>
      <c r="CH174" s="121">
        <f t="shared" si="826"/>
        <v>0</v>
      </c>
      <c r="CI174" s="120">
        <f t="shared" si="861"/>
        <v>0</v>
      </c>
      <c r="CJ174" s="121">
        <f t="shared" si="827"/>
        <v>3</v>
      </c>
      <c r="CK174" s="157">
        <f t="shared" si="862"/>
        <v>2018</v>
      </c>
      <c r="CL174" s="158">
        <f t="shared" si="828"/>
        <v>43160</v>
      </c>
      <c r="CM174" s="159">
        <f t="shared" si="829"/>
        <v>31</v>
      </c>
      <c r="CN174" s="121">
        <f t="shared" si="830"/>
        <v>154694</v>
      </c>
      <c r="CO174" s="121">
        <f t="shared" si="830"/>
        <v>0</v>
      </c>
      <c r="CP174" s="121">
        <f t="shared" si="830"/>
        <v>3093880</v>
      </c>
      <c r="CQ174" s="121">
        <f t="shared" si="830"/>
        <v>7580006</v>
      </c>
      <c r="CR174" s="121">
        <f t="shared" si="830"/>
        <v>5997114</v>
      </c>
      <c r="CS174" s="121">
        <f t="shared" si="830"/>
        <v>5658345</v>
      </c>
      <c r="CT174" s="121">
        <f t="shared" si="830"/>
        <v>172413360</v>
      </c>
      <c r="CU174" s="121">
        <f t="shared" si="830"/>
        <v>220836902</v>
      </c>
      <c r="CV174" s="121">
        <f t="shared" si="830"/>
        <v>16315010</v>
      </c>
      <c r="CW174" s="121">
        <f t="shared" si="830"/>
        <v>290088</v>
      </c>
      <c r="CX174" s="121">
        <f t="shared" si="830"/>
        <v>147780</v>
      </c>
      <c r="CY174" s="121">
        <f t="shared" si="830"/>
        <v>13132200</v>
      </c>
      <c r="CZ174" s="121">
        <f t="shared" si="830"/>
        <v>14088272</v>
      </c>
      <c r="DA174" s="121">
        <f t="shared" si="830"/>
        <v>311328</v>
      </c>
      <c r="DB174" s="121">
        <f t="shared" si="830"/>
        <v>23770971</v>
      </c>
      <c r="DC174" s="121">
        <f t="shared" si="830"/>
        <v>0</v>
      </c>
      <c r="DD174" s="160"/>
      <c r="DE174" s="124"/>
      <c r="DF174" s="124"/>
      <c r="DG174" s="124"/>
      <c r="DH174" s="124"/>
      <c r="DI174" s="124"/>
    </row>
    <row r="175" spans="1:113" x14ac:dyDescent="0.2">
      <c r="A175" s="118" t="str">
        <f t="shared" si="831"/>
        <v>2018-19APRILY58</v>
      </c>
      <c r="B175" s="94" t="str">
        <f t="shared" si="832"/>
        <v>2018-19</v>
      </c>
      <c r="C175" s="35" t="s">
        <v>790</v>
      </c>
      <c r="D175" s="119" t="str">
        <f t="shared" si="863"/>
        <v>Y58</v>
      </c>
      <c r="E175" s="119" t="str">
        <f t="shared" si="863"/>
        <v>South West</v>
      </c>
      <c r="F175" s="119" t="str">
        <f t="shared" ref="F175:F180" si="864">D175</f>
        <v>Y58</v>
      </c>
      <c r="H175" s="120">
        <f t="shared" si="812"/>
        <v>92010</v>
      </c>
      <c r="I175" s="120">
        <f t="shared" si="812"/>
        <v>63027</v>
      </c>
      <c r="J175" s="120">
        <f t="shared" si="812"/>
        <v>275874</v>
      </c>
      <c r="K175" s="117">
        <f t="shared" si="833"/>
        <v>4</v>
      </c>
      <c r="L175" s="120">
        <f t="shared" si="834"/>
        <v>2</v>
      </c>
      <c r="M175" s="120">
        <f t="shared" si="835"/>
        <v>17</v>
      </c>
      <c r="N175" s="120">
        <f t="shared" si="836"/>
        <v>51</v>
      </c>
      <c r="O175" s="120">
        <f t="shared" si="813"/>
        <v>70042</v>
      </c>
      <c r="P175" s="120">
        <f t="shared" si="813"/>
        <v>5223</v>
      </c>
      <c r="Q175" s="120">
        <f t="shared" si="813"/>
        <v>3206</v>
      </c>
      <c r="R175" s="120">
        <f t="shared" si="813"/>
        <v>34368</v>
      </c>
      <c r="S175" s="120">
        <f t="shared" si="813"/>
        <v>18708</v>
      </c>
      <c r="T175" s="120">
        <f t="shared" si="813"/>
        <v>1051</v>
      </c>
      <c r="U175" s="120">
        <f t="shared" si="813"/>
        <v>2670504</v>
      </c>
      <c r="V175" s="120">
        <f t="shared" si="837"/>
        <v>511</v>
      </c>
      <c r="W175" s="120">
        <f t="shared" si="838"/>
        <v>950</v>
      </c>
      <c r="X175" s="120">
        <f t="shared" si="814"/>
        <v>2444960</v>
      </c>
      <c r="Y175" s="120">
        <f t="shared" si="839"/>
        <v>763</v>
      </c>
      <c r="Z175" s="120">
        <f t="shared" si="840"/>
        <v>1395</v>
      </c>
      <c r="AA175" s="120">
        <f t="shared" si="815"/>
        <v>48206023</v>
      </c>
      <c r="AB175" s="120">
        <f t="shared" si="841"/>
        <v>1403</v>
      </c>
      <c r="AC175" s="120">
        <f t="shared" si="842"/>
        <v>2895</v>
      </c>
      <c r="AD175" s="120">
        <f t="shared" si="816"/>
        <v>56833446</v>
      </c>
      <c r="AE175" s="120">
        <f t="shared" si="843"/>
        <v>3038</v>
      </c>
      <c r="AF175" s="120">
        <f t="shared" si="844"/>
        <v>7116</v>
      </c>
      <c r="AG175" s="120">
        <f t="shared" si="817"/>
        <v>7673168</v>
      </c>
      <c r="AH175" s="120">
        <f t="shared" si="845"/>
        <v>7301</v>
      </c>
      <c r="AI175" s="120">
        <f t="shared" si="846"/>
        <v>15254</v>
      </c>
      <c r="AJ175" s="120">
        <f t="shared" si="818"/>
        <v>4089</v>
      </c>
      <c r="AK175" s="120">
        <f t="shared" si="818"/>
        <v>344</v>
      </c>
      <c r="AL175" s="120">
        <f t="shared" si="818"/>
        <v>1103</v>
      </c>
      <c r="AM175" s="120">
        <f t="shared" si="818"/>
        <v>4234</v>
      </c>
      <c r="AN175" s="120">
        <f t="shared" si="818"/>
        <v>637</v>
      </c>
      <c r="AO175" s="120">
        <f t="shared" si="818"/>
        <v>2005</v>
      </c>
      <c r="AP175" s="120">
        <f t="shared" si="818"/>
        <v>45</v>
      </c>
      <c r="AQ175" s="120">
        <f t="shared" si="818"/>
        <v>37006</v>
      </c>
      <c r="AR175" s="120">
        <f t="shared" si="818"/>
        <v>3248</v>
      </c>
      <c r="AS175" s="120">
        <f t="shared" si="818"/>
        <v>25699</v>
      </c>
      <c r="AT175" s="120">
        <f t="shared" si="819"/>
        <v>65953</v>
      </c>
      <c r="AU175" s="120">
        <f t="shared" si="819"/>
        <v>11132</v>
      </c>
      <c r="AV175" s="120">
        <f t="shared" si="819"/>
        <v>8674</v>
      </c>
      <c r="AW175" s="120">
        <f t="shared" si="819"/>
        <v>6837</v>
      </c>
      <c r="AX175" s="120">
        <f t="shared" si="819"/>
        <v>5396</v>
      </c>
      <c r="AY175" s="120">
        <f t="shared" si="819"/>
        <v>45729</v>
      </c>
      <c r="AZ175" s="120">
        <f t="shared" si="819"/>
        <v>39279</v>
      </c>
      <c r="BA175" s="120">
        <f t="shared" si="819"/>
        <v>26756</v>
      </c>
      <c r="BB175" s="120">
        <f t="shared" si="819"/>
        <v>20689</v>
      </c>
      <c r="BC175" s="120">
        <f t="shared" si="819"/>
        <v>1493</v>
      </c>
      <c r="BD175" s="120">
        <f t="shared" si="819"/>
        <v>1119</v>
      </c>
      <c r="BE175" s="117">
        <f t="shared" si="819"/>
        <v>404</v>
      </c>
      <c r="BF175" s="117">
        <f t="shared" si="819"/>
        <v>149667</v>
      </c>
      <c r="BG175" s="117">
        <f t="shared" si="847"/>
        <v>370</v>
      </c>
      <c r="BH175" s="117">
        <f t="shared" si="848"/>
        <v>639</v>
      </c>
      <c r="BI175" s="117">
        <f t="shared" si="820"/>
        <v>2827</v>
      </c>
      <c r="BJ175" s="117">
        <f t="shared" si="820"/>
        <v>140629</v>
      </c>
      <c r="BK175" s="117">
        <f t="shared" si="849"/>
        <v>50</v>
      </c>
      <c r="BL175" s="117">
        <f t="shared" si="850"/>
        <v>103</v>
      </c>
      <c r="BM175" s="117">
        <f t="shared" si="821"/>
        <v>142</v>
      </c>
      <c r="BN175" s="117">
        <f t="shared" si="821"/>
        <v>1121</v>
      </c>
      <c r="BO175" s="117">
        <f t="shared" si="821"/>
        <v>1001</v>
      </c>
      <c r="BP175" s="117">
        <f t="shared" si="821"/>
        <v>24</v>
      </c>
      <c r="BQ175" s="117">
        <f t="shared" si="821"/>
        <v>1057</v>
      </c>
      <c r="BR175" s="117">
        <f t="shared" si="821"/>
        <v>4960974</v>
      </c>
      <c r="BS175" s="117">
        <f t="shared" si="851"/>
        <v>4425</v>
      </c>
      <c r="BT175" s="117">
        <f t="shared" si="852"/>
        <v>9204</v>
      </c>
      <c r="BU175" s="117">
        <f t="shared" si="822"/>
        <v>5519963</v>
      </c>
      <c r="BV175" s="117">
        <f t="shared" si="853"/>
        <v>5514</v>
      </c>
      <c r="BW175" s="117">
        <f t="shared" si="854"/>
        <v>11336</v>
      </c>
      <c r="BX175" s="117">
        <f t="shared" si="823"/>
        <v>170608</v>
      </c>
      <c r="BY175" s="117">
        <f t="shared" si="855"/>
        <v>7109</v>
      </c>
      <c r="BZ175" s="117">
        <f t="shared" si="856"/>
        <v>14854</v>
      </c>
      <c r="CA175" s="117">
        <f t="shared" si="824"/>
        <v>6905021</v>
      </c>
      <c r="CB175" s="117">
        <f t="shared" si="857"/>
        <v>6533</v>
      </c>
      <c r="CC175" s="121">
        <f t="shared" si="858"/>
        <v>14868</v>
      </c>
      <c r="CD175" s="121">
        <f t="shared" si="825"/>
        <v>0</v>
      </c>
      <c r="CE175" s="121">
        <f t="shared" si="825"/>
        <v>0</v>
      </c>
      <c r="CF175" s="117" t="str">
        <f t="shared" si="859"/>
        <v>-</v>
      </c>
      <c r="CG175" s="117" t="str">
        <f t="shared" si="860"/>
        <v>-</v>
      </c>
      <c r="CH175" s="121">
        <f t="shared" si="826"/>
        <v>0</v>
      </c>
      <c r="CI175" s="120">
        <f t="shared" si="861"/>
        <v>0</v>
      </c>
      <c r="CJ175" s="121">
        <f t="shared" si="827"/>
        <v>4</v>
      </c>
      <c r="CK175" s="157">
        <f t="shared" si="862"/>
        <v>2018</v>
      </c>
      <c r="CL175" s="158">
        <f t="shared" si="828"/>
        <v>43191</v>
      </c>
      <c r="CM175" s="159">
        <f t="shared" si="829"/>
        <v>30</v>
      </c>
      <c r="CN175" s="121">
        <f t="shared" si="830"/>
        <v>126054</v>
      </c>
      <c r="CO175" s="121">
        <f t="shared" si="830"/>
        <v>0</v>
      </c>
      <c r="CP175" s="121">
        <f t="shared" si="830"/>
        <v>1071459</v>
      </c>
      <c r="CQ175" s="121">
        <f t="shared" si="830"/>
        <v>3214377</v>
      </c>
      <c r="CR175" s="121">
        <f t="shared" si="830"/>
        <v>4961850</v>
      </c>
      <c r="CS175" s="121">
        <f t="shared" si="830"/>
        <v>4472370</v>
      </c>
      <c r="CT175" s="121">
        <f t="shared" si="830"/>
        <v>99495360</v>
      </c>
      <c r="CU175" s="121">
        <f t="shared" si="830"/>
        <v>133126128</v>
      </c>
      <c r="CV175" s="121">
        <f t="shared" si="830"/>
        <v>16031954</v>
      </c>
      <c r="CW175" s="121">
        <f t="shared" si="830"/>
        <v>258156</v>
      </c>
      <c r="CX175" s="121">
        <f t="shared" si="830"/>
        <v>291181</v>
      </c>
      <c r="CY175" s="121">
        <f t="shared" si="830"/>
        <v>10317684</v>
      </c>
      <c r="CZ175" s="121">
        <f t="shared" si="830"/>
        <v>11347336</v>
      </c>
      <c r="DA175" s="121">
        <f t="shared" si="830"/>
        <v>356496</v>
      </c>
      <c r="DB175" s="121">
        <f t="shared" si="830"/>
        <v>15715476</v>
      </c>
      <c r="DC175" s="121">
        <f t="shared" si="830"/>
        <v>0</v>
      </c>
      <c r="DD175" s="160"/>
      <c r="DE175" s="124"/>
      <c r="DF175" s="124"/>
      <c r="DG175" s="124"/>
      <c r="DH175" s="124"/>
      <c r="DI175" s="124"/>
    </row>
    <row r="176" spans="1:113" x14ac:dyDescent="0.2">
      <c r="A176" s="118" t="str">
        <f t="shared" ref="A176" si="865">B176&amp;C176&amp;D176</f>
        <v>2018-19MAYY58</v>
      </c>
      <c r="B176" s="94" t="str">
        <f t="shared" si="832"/>
        <v>2018-19</v>
      </c>
      <c r="C176" s="35" t="s">
        <v>831</v>
      </c>
      <c r="D176" s="119" t="str">
        <f t="shared" si="863"/>
        <v>Y58</v>
      </c>
      <c r="E176" s="119" t="str">
        <f t="shared" si="863"/>
        <v>South West</v>
      </c>
      <c r="F176" s="119" t="str">
        <f t="shared" si="864"/>
        <v>Y58</v>
      </c>
      <c r="H176" s="120">
        <f t="shared" si="812"/>
        <v>104501</v>
      </c>
      <c r="I176" s="120">
        <f t="shared" si="812"/>
        <v>73372</v>
      </c>
      <c r="J176" s="120">
        <f t="shared" si="812"/>
        <v>526630</v>
      </c>
      <c r="K176" s="117">
        <f t="shared" si="833"/>
        <v>7</v>
      </c>
      <c r="L176" s="120">
        <f t="shared" si="834"/>
        <v>2</v>
      </c>
      <c r="M176" s="120">
        <f t="shared" si="835"/>
        <v>37</v>
      </c>
      <c r="N176" s="120">
        <f t="shared" si="836"/>
        <v>79</v>
      </c>
      <c r="O176" s="120">
        <f t="shared" si="813"/>
        <v>74000</v>
      </c>
      <c r="P176" s="120">
        <f t="shared" si="813"/>
        <v>5648</v>
      </c>
      <c r="Q176" s="120">
        <f t="shared" si="813"/>
        <v>3505</v>
      </c>
      <c r="R176" s="120">
        <f t="shared" si="813"/>
        <v>37116</v>
      </c>
      <c r="S176" s="120">
        <f t="shared" si="813"/>
        <v>18882</v>
      </c>
      <c r="T176" s="120">
        <f t="shared" si="813"/>
        <v>889</v>
      </c>
      <c r="U176" s="120">
        <f t="shared" si="813"/>
        <v>2844718</v>
      </c>
      <c r="V176" s="120">
        <f t="shared" si="837"/>
        <v>504</v>
      </c>
      <c r="W176" s="120">
        <f t="shared" si="838"/>
        <v>947</v>
      </c>
      <c r="X176" s="120">
        <f t="shared" si="814"/>
        <v>2698198</v>
      </c>
      <c r="Y176" s="120">
        <f t="shared" si="839"/>
        <v>770</v>
      </c>
      <c r="Z176" s="120">
        <f t="shared" si="840"/>
        <v>1417</v>
      </c>
      <c r="AA176" s="120">
        <f t="shared" si="815"/>
        <v>55024852</v>
      </c>
      <c r="AB176" s="120">
        <f t="shared" si="841"/>
        <v>1483</v>
      </c>
      <c r="AC176" s="120">
        <f t="shared" si="842"/>
        <v>3094</v>
      </c>
      <c r="AD176" s="120">
        <f t="shared" si="816"/>
        <v>79471110</v>
      </c>
      <c r="AE176" s="120">
        <f t="shared" si="843"/>
        <v>4209</v>
      </c>
      <c r="AF176" s="120">
        <f t="shared" si="844"/>
        <v>9706</v>
      </c>
      <c r="AG176" s="120">
        <f t="shared" si="817"/>
        <v>8798085</v>
      </c>
      <c r="AH176" s="120">
        <f t="shared" si="845"/>
        <v>9897</v>
      </c>
      <c r="AI176" s="120">
        <f t="shared" si="846"/>
        <v>21164</v>
      </c>
      <c r="AJ176" s="120">
        <f t="shared" si="818"/>
        <v>4868</v>
      </c>
      <c r="AK176" s="120">
        <f t="shared" si="818"/>
        <v>476</v>
      </c>
      <c r="AL176" s="120">
        <f t="shared" si="818"/>
        <v>1442</v>
      </c>
      <c r="AM176" s="120">
        <f t="shared" si="818"/>
        <v>4728</v>
      </c>
      <c r="AN176" s="120">
        <f t="shared" si="818"/>
        <v>711</v>
      </c>
      <c r="AO176" s="120">
        <f t="shared" si="818"/>
        <v>2239</v>
      </c>
      <c r="AP176" s="120">
        <f t="shared" si="818"/>
        <v>33</v>
      </c>
      <c r="AQ176" s="120">
        <f t="shared" si="818"/>
        <v>38492</v>
      </c>
      <c r="AR176" s="120">
        <f t="shared" si="818"/>
        <v>3728</v>
      </c>
      <c r="AS176" s="120">
        <f t="shared" si="818"/>
        <v>26912</v>
      </c>
      <c r="AT176" s="120">
        <f t="shared" si="819"/>
        <v>69132</v>
      </c>
      <c r="AU176" s="120">
        <f t="shared" si="819"/>
        <v>12120</v>
      </c>
      <c r="AV176" s="120">
        <f t="shared" si="819"/>
        <v>9507</v>
      </c>
      <c r="AW176" s="120">
        <f t="shared" si="819"/>
        <v>7652</v>
      </c>
      <c r="AX176" s="120">
        <f t="shared" si="819"/>
        <v>6042</v>
      </c>
      <c r="AY176" s="120">
        <f t="shared" si="819"/>
        <v>50288</v>
      </c>
      <c r="AZ176" s="120">
        <f t="shared" si="819"/>
        <v>43133</v>
      </c>
      <c r="BA176" s="120">
        <f t="shared" si="819"/>
        <v>26182</v>
      </c>
      <c r="BB176" s="120">
        <f t="shared" si="819"/>
        <v>20231</v>
      </c>
      <c r="BC176" s="120">
        <f t="shared" si="819"/>
        <v>1246</v>
      </c>
      <c r="BD176" s="120">
        <f t="shared" si="819"/>
        <v>918</v>
      </c>
      <c r="BE176" s="117">
        <f t="shared" si="819"/>
        <v>394</v>
      </c>
      <c r="BF176" s="117">
        <f t="shared" si="819"/>
        <v>148534</v>
      </c>
      <c r="BG176" s="117">
        <f t="shared" si="847"/>
        <v>377</v>
      </c>
      <c r="BH176" s="117">
        <f t="shared" si="848"/>
        <v>649</v>
      </c>
      <c r="BI176" s="117">
        <f t="shared" si="820"/>
        <v>3164</v>
      </c>
      <c r="BJ176" s="117">
        <f t="shared" si="820"/>
        <v>167192</v>
      </c>
      <c r="BK176" s="117">
        <f t="shared" si="849"/>
        <v>53</v>
      </c>
      <c r="BL176" s="117">
        <f t="shared" si="850"/>
        <v>106</v>
      </c>
      <c r="BM176" s="117">
        <f t="shared" si="821"/>
        <v>177</v>
      </c>
      <c r="BN176" s="117">
        <f t="shared" si="821"/>
        <v>1044</v>
      </c>
      <c r="BO176" s="117">
        <f t="shared" si="821"/>
        <v>976</v>
      </c>
      <c r="BP176" s="117">
        <f t="shared" si="821"/>
        <v>14</v>
      </c>
      <c r="BQ176" s="117">
        <f t="shared" si="821"/>
        <v>1060</v>
      </c>
      <c r="BR176" s="117">
        <f t="shared" si="821"/>
        <v>6092913</v>
      </c>
      <c r="BS176" s="117">
        <f t="shared" si="851"/>
        <v>5836</v>
      </c>
      <c r="BT176" s="117">
        <f t="shared" si="852"/>
        <v>12570</v>
      </c>
      <c r="BU176" s="117">
        <f t="shared" si="822"/>
        <v>7292072</v>
      </c>
      <c r="BV176" s="117">
        <f t="shared" si="853"/>
        <v>7471</v>
      </c>
      <c r="BW176" s="117">
        <f t="shared" si="854"/>
        <v>15140</v>
      </c>
      <c r="BX176" s="117">
        <f t="shared" si="823"/>
        <v>137530</v>
      </c>
      <c r="BY176" s="117">
        <f t="shared" si="855"/>
        <v>9824</v>
      </c>
      <c r="BZ176" s="117">
        <f t="shared" si="856"/>
        <v>12648</v>
      </c>
      <c r="CA176" s="117">
        <f t="shared" si="824"/>
        <v>9406683</v>
      </c>
      <c r="CB176" s="117">
        <f t="shared" si="857"/>
        <v>8874</v>
      </c>
      <c r="CC176" s="121">
        <f t="shared" si="858"/>
        <v>18670</v>
      </c>
      <c r="CD176" s="121">
        <f t="shared" si="825"/>
        <v>0</v>
      </c>
      <c r="CE176" s="121">
        <f t="shared" si="825"/>
        <v>0</v>
      </c>
      <c r="CF176" s="117" t="str">
        <f t="shared" si="859"/>
        <v>-</v>
      </c>
      <c r="CG176" s="117" t="str">
        <f t="shared" si="860"/>
        <v>-</v>
      </c>
      <c r="CH176" s="121">
        <f t="shared" si="826"/>
        <v>0</v>
      </c>
      <c r="CI176" s="120">
        <f t="shared" si="861"/>
        <v>0</v>
      </c>
      <c r="CJ176" s="121">
        <f t="shared" ref="CJ176" si="866">MONTH(1&amp;C176)</f>
        <v>5</v>
      </c>
      <c r="CK176" s="157">
        <f t="shared" si="862"/>
        <v>2018</v>
      </c>
      <c r="CL176" s="158">
        <f t="shared" si="828"/>
        <v>43221</v>
      </c>
      <c r="CM176" s="159">
        <f t="shared" si="829"/>
        <v>31</v>
      </c>
      <c r="CN176" s="121">
        <f t="shared" si="830"/>
        <v>146744</v>
      </c>
      <c r="CO176" s="121">
        <f t="shared" si="830"/>
        <v>0</v>
      </c>
      <c r="CP176" s="121">
        <f t="shared" si="830"/>
        <v>2714764</v>
      </c>
      <c r="CQ176" s="121">
        <f t="shared" si="830"/>
        <v>5796388</v>
      </c>
      <c r="CR176" s="121">
        <f t="shared" si="830"/>
        <v>5348656</v>
      </c>
      <c r="CS176" s="121">
        <f t="shared" si="830"/>
        <v>4966585</v>
      </c>
      <c r="CT176" s="121">
        <f t="shared" si="830"/>
        <v>114836904</v>
      </c>
      <c r="CU176" s="121">
        <f t="shared" si="830"/>
        <v>183268692</v>
      </c>
      <c r="CV176" s="121">
        <f t="shared" si="830"/>
        <v>18814796</v>
      </c>
      <c r="CW176" s="121">
        <f t="shared" si="830"/>
        <v>255706</v>
      </c>
      <c r="CX176" s="121">
        <f t="shared" si="830"/>
        <v>335384</v>
      </c>
      <c r="CY176" s="121">
        <f t="shared" si="830"/>
        <v>13123080</v>
      </c>
      <c r="CZ176" s="121">
        <f t="shared" si="830"/>
        <v>14776640</v>
      </c>
      <c r="DA176" s="121">
        <f t="shared" si="830"/>
        <v>177072</v>
      </c>
      <c r="DB176" s="121">
        <f t="shared" si="830"/>
        <v>19790200</v>
      </c>
      <c r="DC176" s="121">
        <f t="shared" si="830"/>
        <v>0</v>
      </c>
      <c r="DD176" s="160"/>
      <c r="DE176" s="124"/>
      <c r="DF176" s="124"/>
      <c r="DG176" s="124"/>
      <c r="DH176" s="124"/>
      <c r="DI176" s="124"/>
    </row>
    <row r="177" spans="1:113" x14ac:dyDescent="0.2">
      <c r="A177" s="118" t="str">
        <f t="shared" ref="A177:A178" si="867">B177&amp;C177&amp;D177</f>
        <v>2018-19JUNEY58</v>
      </c>
      <c r="B177" s="94" t="str">
        <f t="shared" si="832"/>
        <v>2018-19</v>
      </c>
      <c r="C177" s="35" t="s">
        <v>847</v>
      </c>
      <c r="D177" s="119" t="str">
        <f t="shared" si="863"/>
        <v>Y58</v>
      </c>
      <c r="E177" s="119" t="str">
        <f t="shared" si="863"/>
        <v>South West</v>
      </c>
      <c r="F177" s="119" t="str">
        <f t="shared" si="864"/>
        <v>Y58</v>
      </c>
      <c r="H177" s="120">
        <f t="shared" si="812"/>
        <v>104891</v>
      </c>
      <c r="I177" s="120">
        <f t="shared" si="812"/>
        <v>78867</v>
      </c>
      <c r="J177" s="120">
        <f t="shared" si="812"/>
        <v>492174</v>
      </c>
      <c r="K177" s="117">
        <f t="shared" si="833"/>
        <v>6</v>
      </c>
      <c r="L177" s="120">
        <f t="shared" si="834"/>
        <v>2</v>
      </c>
      <c r="M177" s="120">
        <f t="shared" si="835"/>
        <v>29</v>
      </c>
      <c r="N177" s="120">
        <f t="shared" si="836"/>
        <v>72</v>
      </c>
      <c r="O177" s="120">
        <f t="shared" ref="O177:U188" si="868">SUMIFS(O$191:O$10135,$B$191:$B$10135,$B177,$C$191:$C$10135,$C177,$D$191:$D$10135,$D177)</f>
        <v>71858</v>
      </c>
      <c r="P177" s="120">
        <f t="shared" si="868"/>
        <v>5366</v>
      </c>
      <c r="Q177" s="120">
        <f t="shared" si="868"/>
        <v>3278</v>
      </c>
      <c r="R177" s="120">
        <f t="shared" si="868"/>
        <v>36884</v>
      </c>
      <c r="S177" s="120">
        <f t="shared" si="868"/>
        <v>18347</v>
      </c>
      <c r="T177" s="120">
        <f t="shared" si="868"/>
        <v>674</v>
      </c>
      <c r="U177" s="120">
        <f t="shared" si="868"/>
        <v>2457214</v>
      </c>
      <c r="V177" s="120">
        <f t="shared" si="837"/>
        <v>458</v>
      </c>
      <c r="W177" s="120">
        <f t="shared" si="838"/>
        <v>862</v>
      </c>
      <c r="X177" s="120">
        <f t="shared" si="814"/>
        <v>2371858</v>
      </c>
      <c r="Y177" s="120">
        <f t="shared" si="839"/>
        <v>724</v>
      </c>
      <c r="Z177" s="120">
        <f t="shared" si="840"/>
        <v>1380</v>
      </c>
      <c r="AA177" s="120">
        <f t="shared" si="815"/>
        <v>58733737</v>
      </c>
      <c r="AB177" s="120">
        <f t="shared" si="841"/>
        <v>1592</v>
      </c>
      <c r="AC177" s="120">
        <f t="shared" si="842"/>
        <v>3366</v>
      </c>
      <c r="AD177" s="120">
        <f t="shared" si="816"/>
        <v>83471111</v>
      </c>
      <c r="AE177" s="120">
        <f t="shared" si="843"/>
        <v>4550</v>
      </c>
      <c r="AF177" s="120">
        <f t="shared" si="844"/>
        <v>10697</v>
      </c>
      <c r="AG177" s="120">
        <f t="shared" si="817"/>
        <v>6957043</v>
      </c>
      <c r="AH177" s="120">
        <f t="shared" si="845"/>
        <v>10322</v>
      </c>
      <c r="AI177" s="120">
        <f t="shared" si="846"/>
        <v>21015</v>
      </c>
      <c r="AJ177" s="120">
        <f t="shared" ref="AJ177:AS188" si="869">SUMIFS(AJ$191:AJ$10135,$B$191:$B$10135,$B177,$C$191:$C$10135,$C177,$D$191:$D$10135,$D177)</f>
        <v>4471</v>
      </c>
      <c r="AK177" s="120">
        <f t="shared" si="869"/>
        <v>461</v>
      </c>
      <c r="AL177" s="120">
        <f t="shared" si="869"/>
        <v>1519</v>
      </c>
      <c r="AM177" s="120">
        <f t="shared" si="869"/>
        <v>4407</v>
      </c>
      <c r="AN177" s="120">
        <f t="shared" si="869"/>
        <v>626</v>
      </c>
      <c r="AO177" s="120">
        <f t="shared" si="869"/>
        <v>1865</v>
      </c>
      <c r="AP177" s="120">
        <f t="shared" si="869"/>
        <v>27</v>
      </c>
      <c r="AQ177" s="120">
        <f t="shared" si="869"/>
        <v>37389</v>
      </c>
      <c r="AR177" s="120">
        <f t="shared" si="869"/>
        <v>3562</v>
      </c>
      <c r="AS177" s="120">
        <f t="shared" si="869"/>
        <v>26436</v>
      </c>
      <c r="AT177" s="120">
        <f t="shared" ref="AT177:BF188" si="870">SUMIFS(AT$191:AT$10135,$B$191:$B$10135,$B177,$C$191:$C$10135,$C177,$D$191:$D$10135,$D177)</f>
        <v>67387</v>
      </c>
      <c r="AU177" s="120">
        <f t="shared" si="870"/>
        <v>11839</v>
      </c>
      <c r="AV177" s="120">
        <f t="shared" si="870"/>
        <v>9301</v>
      </c>
      <c r="AW177" s="120">
        <f t="shared" si="870"/>
        <v>7316</v>
      </c>
      <c r="AX177" s="120">
        <f t="shared" si="870"/>
        <v>5847</v>
      </c>
      <c r="AY177" s="120">
        <f t="shared" si="870"/>
        <v>50737</v>
      </c>
      <c r="AZ177" s="120">
        <f t="shared" si="870"/>
        <v>43084</v>
      </c>
      <c r="BA177" s="120">
        <f t="shared" si="870"/>
        <v>25873</v>
      </c>
      <c r="BB177" s="120">
        <f t="shared" si="870"/>
        <v>19767</v>
      </c>
      <c r="BC177" s="120">
        <f t="shared" si="870"/>
        <v>928</v>
      </c>
      <c r="BD177" s="120">
        <f t="shared" si="870"/>
        <v>720</v>
      </c>
      <c r="BE177" s="117">
        <f t="shared" si="870"/>
        <v>420</v>
      </c>
      <c r="BF177" s="117">
        <f t="shared" si="870"/>
        <v>156734</v>
      </c>
      <c r="BG177" s="117">
        <f t="shared" si="847"/>
        <v>373</v>
      </c>
      <c r="BH177" s="117">
        <f t="shared" si="848"/>
        <v>662</v>
      </c>
      <c r="BI177" s="117">
        <f t="shared" si="820"/>
        <v>2899</v>
      </c>
      <c r="BJ177" s="117">
        <f t="shared" si="820"/>
        <v>140277</v>
      </c>
      <c r="BK177" s="117">
        <f t="shared" si="849"/>
        <v>48</v>
      </c>
      <c r="BL177" s="117">
        <f t="shared" si="850"/>
        <v>94</v>
      </c>
      <c r="BM177" s="117">
        <f t="shared" ref="BM177:BR188" si="871">SUMIFS(BM$191:BM$10135,$B$191:$B$10135,$B177,$C$191:$C$10135,$C177,$D$191:$D$10135,$D177)</f>
        <v>120</v>
      </c>
      <c r="BN177" s="117">
        <f t="shared" si="871"/>
        <v>950</v>
      </c>
      <c r="BO177" s="117">
        <f t="shared" si="871"/>
        <v>860</v>
      </c>
      <c r="BP177" s="117">
        <f t="shared" si="871"/>
        <v>23</v>
      </c>
      <c r="BQ177" s="117">
        <f t="shared" si="871"/>
        <v>1009</v>
      </c>
      <c r="BR177" s="117">
        <f t="shared" si="871"/>
        <v>5478084</v>
      </c>
      <c r="BS177" s="117">
        <f t="shared" si="851"/>
        <v>5766</v>
      </c>
      <c r="BT177" s="117">
        <f t="shared" si="852"/>
        <v>12235</v>
      </c>
      <c r="BU177" s="117">
        <f t="shared" si="822"/>
        <v>6045660</v>
      </c>
      <c r="BV177" s="117">
        <f t="shared" si="853"/>
        <v>7030</v>
      </c>
      <c r="BW177" s="117">
        <f t="shared" si="854"/>
        <v>14107</v>
      </c>
      <c r="BX177" s="117">
        <f t="shared" si="823"/>
        <v>164031</v>
      </c>
      <c r="BY177" s="117">
        <f t="shared" si="855"/>
        <v>7132</v>
      </c>
      <c r="BZ177" s="117">
        <f t="shared" si="856"/>
        <v>17739</v>
      </c>
      <c r="CA177" s="117">
        <f t="shared" si="824"/>
        <v>8739592</v>
      </c>
      <c r="CB177" s="117">
        <f t="shared" si="857"/>
        <v>8662</v>
      </c>
      <c r="CC177" s="121">
        <f t="shared" si="858"/>
        <v>18102</v>
      </c>
      <c r="CD177" s="121">
        <f t="shared" si="825"/>
        <v>0</v>
      </c>
      <c r="CE177" s="121">
        <f t="shared" si="825"/>
        <v>0</v>
      </c>
      <c r="CF177" s="117" t="str">
        <f t="shared" si="859"/>
        <v>-</v>
      </c>
      <c r="CG177" s="117" t="str">
        <f t="shared" si="860"/>
        <v>-</v>
      </c>
      <c r="CH177" s="121">
        <f t="shared" si="826"/>
        <v>0</v>
      </c>
      <c r="CI177" s="120">
        <f t="shared" si="861"/>
        <v>0</v>
      </c>
      <c r="CJ177" s="121">
        <f t="shared" ref="CJ177" si="872">MONTH(1&amp;C177)</f>
        <v>6</v>
      </c>
      <c r="CK177" s="157">
        <f t="shared" si="862"/>
        <v>2018</v>
      </c>
      <c r="CL177" s="158">
        <f t="shared" si="828"/>
        <v>43252</v>
      </c>
      <c r="CM177" s="159">
        <f t="shared" si="829"/>
        <v>30</v>
      </c>
      <c r="CN177" s="121">
        <f t="shared" ref="CN177:DC188" si="873">SUMIFS(CN$191:CN$10135,$B$191:$B$10135,$B177,$C$191:$C$10135,$C177,$D$191:$D$10135,$D177)</f>
        <v>157734</v>
      </c>
      <c r="CO177" s="121">
        <f t="shared" si="873"/>
        <v>0</v>
      </c>
      <c r="CP177" s="121">
        <f t="shared" si="873"/>
        <v>2287143</v>
      </c>
      <c r="CQ177" s="121">
        <f t="shared" si="873"/>
        <v>5678424</v>
      </c>
      <c r="CR177" s="121">
        <f t="shared" si="873"/>
        <v>4625492</v>
      </c>
      <c r="CS177" s="121">
        <f t="shared" si="873"/>
        <v>4523640</v>
      </c>
      <c r="CT177" s="121">
        <f t="shared" si="873"/>
        <v>124151544</v>
      </c>
      <c r="CU177" s="121">
        <f t="shared" si="873"/>
        <v>196257859</v>
      </c>
      <c r="CV177" s="121">
        <f t="shared" si="873"/>
        <v>14164110</v>
      </c>
      <c r="CW177" s="121">
        <f t="shared" si="873"/>
        <v>278040</v>
      </c>
      <c r="CX177" s="121">
        <f t="shared" si="873"/>
        <v>272506</v>
      </c>
      <c r="CY177" s="121">
        <f t="shared" si="873"/>
        <v>11623250</v>
      </c>
      <c r="CZ177" s="121">
        <f t="shared" si="873"/>
        <v>12132020</v>
      </c>
      <c r="DA177" s="121">
        <f t="shared" si="873"/>
        <v>407997</v>
      </c>
      <c r="DB177" s="121">
        <f t="shared" si="873"/>
        <v>18264918</v>
      </c>
      <c r="DC177" s="121">
        <f t="shared" si="873"/>
        <v>0</v>
      </c>
      <c r="DD177" s="160"/>
      <c r="DE177" s="124"/>
      <c r="DF177" s="124"/>
      <c r="DG177" s="124"/>
      <c r="DH177" s="124"/>
      <c r="DI177" s="124"/>
    </row>
    <row r="178" spans="1:113" x14ac:dyDescent="0.2">
      <c r="A178" s="118" t="str">
        <f t="shared" si="867"/>
        <v>2018-19JULYY58</v>
      </c>
      <c r="B178" s="94" t="str">
        <f t="shared" si="832"/>
        <v>2018-19</v>
      </c>
      <c r="C178" s="35" t="s">
        <v>850</v>
      </c>
      <c r="D178" s="119" t="str">
        <f t="shared" si="863"/>
        <v>Y58</v>
      </c>
      <c r="E178" s="119" t="str">
        <f t="shared" si="863"/>
        <v>South West</v>
      </c>
      <c r="F178" s="119" t="str">
        <f t="shared" si="864"/>
        <v>Y58</v>
      </c>
      <c r="H178" s="120">
        <f t="shared" si="812"/>
        <v>112795</v>
      </c>
      <c r="I178" s="120">
        <f t="shared" si="812"/>
        <v>85558</v>
      </c>
      <c r="J178" s="120">
        <f t="shared" si="812"/>
        <v>627928</v>
      </c>
      <c r="K178" s="117">
        <f t="shared" si="833"/>
        <v>7</v>
      </c>
      <c r="L178" s="120">
        <f t="shared" si="834"/>
        <v>2</v>
      </c>
      <c r="M178" s="120">
        <f t="shared" si="835"/>
        <v>36</v>
      </c>
      <c r="N178" s="120">
        <f t="shared" si="836"/>
        <v>83</v>
      </c>
      <c r="O178" s="120">
        <f t="shared" si="868"/>
        <v>74499</v>
      </c>
      <c r="P178" s="120">
        <f t="shared" si="868"/>
        <v>5022</v>
      </c>
      <c r="Q178" s="120">
        <f t="shared" si="868"/>
        <v>3099</v>
      </c>
      <c r="R178" s="120">
        <f t="shared" si="868"/>
        <v>39543</v>
      </c>
      <c r="S178" s="120">
        <f t="shared" si="868"/>
        <v>18925</v>
      </c>
      <c r="T178" s="120">
        <f t="shared" si="868"/>
        <v>695</v>
      </c>
      <c r="U178" s="120">
        <f t="shared" si="868"/>
        <v>2155407</v>
      </c>
      <c r="V178" s="120">
        <f t="shared" si="837"/>
        <v>429</v>
      </c>
      <c r="W178" s="120">
        <f t="shared" si="838"/>
        <v>790</v>
      </c>
      <c r="X178" s="120">
        <f t="shared" si="814"/>
        <v>2160294</v>
      </c>
      <c r="Y178" s="120">
        <f t="shared" si="839"/>
        <v>697</v>
      </c>
      <c r="Z178" s="120">
        <f t="shared" si="840"/>
        <v>1310</v>
      </c>
      <c r="AA178" s="120">
        <f t="shared" si="815"/>
        <v>66644699</v>
      </c>
      <c r="AB178" s="120">
        <f t="shared" si="841"/>
        <v>1685</v>
      </c>
      <c r="AC178" s="120">
        <f t="shared" si="842"/>
        <v>3584</v>
      </c>
      <c r="AD178" s="120">
        <f t="shared" si="816"/>
        <v>91020995</v>
      </c>
      <c r="AE178" s="120">
        <f t="shared" si="843"/>
        <v>4810</v>
      </c>
      <c r="AF178" s="120">
        <f t="shared" si="844"/>
        <v>11415</v>
      </c>
      <c r="AG178" s="120">
        <f t="shared" si="817"/>
        <v>7523193</v>
      </c>
      <c r="AH178" s="120">
        <f t="shared" si="845"/>
        <v>10825</v>
      </c>
      <c r="AI178" s="120">
        <f t="shared" si="846"/>
        <v>23072</v>
      </c>
      <c r="AJ178" s="120">
        <f t="shared" si="869"/>
        <v>4417</v>
      </c>
      <c r="AK178" s="120">
        <f t="shared" si="869"/>
        <v>406</v>
      </c>
      <c r="AL178" s="120">
        <f t="shared" si="869"/>
        <v>1469</v>
      </c>
      <c r="AM178" s="120">
        <f t="shared" si="869"/>
        <v>4504</v>
      </c>
      <c r="AN178" s="120">
        <f t="shared" si="869"/>
        <v>564</v>
      </c>
      <c r="AO178" s="120">
        <f t="shared" si="869"/>
        <v>1978</v>
      </c>
      <c r="AP178" s="120">
        <f t="shared" si="869"/>
        <v>23</v>
      </c>
      <c r="AQ178" s="120">
        <f t="shared" si="869"/>
        <v>38580</v>
      </c>
      <c r="AR178" s="120">
        <f t="shared" si="869"/>
        <v>3593</v>
      </c>
      <c r="AS178" s="120">
        <f t="shared" si="869"/>
        <v>27909</v>
      </c>
      <c r="AT178" s="120">
        <f t="shared" si="870"/>
        <v>70082</v>
      </c>
      <c r="AU178" s="120">
        <f t="shared" si="870"/>
        <v>11008</v>
      </c>
      <c r="AV178" s="120">
        <f t="shared" si="870"/>
        <v>8607</v>
      </c>
      <c r="AW178" s="120">
        <f t="shared" si="870"/>
        <v>6901</v>
      </c>
      <c r="AX178" s="120">
        <f t="shared" si="870"/>
        <v>5472</v>
      </c>
      <c r="AY178" s="120">
        <f t="shared" si="870"/>
        <v>54392</v>
      </c>
      <c r="AZ178" s="120">
        <f t="shared" si="870"/>
        <v>45970</v>
      </c>
      <c r="BA178" s="120">
        <f t="shared" si="870"/>
        <v>26591</v>
      </c>
      <c r="BB178" s="120">
        <f t="shared" si="870"/>
        <v>20190</v>
      </c>
      <c r="BC178" s="120">
        <f t="shared" si="870"/>
        <v>964</v>
      </c>
      <c r="BD178" s="120">
        <f t="shared" si="870"/>
        <v>711</v>
      </c>
      <c r="BE178" s="117">
        <f t="shared" si="870"/>
        <v>380</v>
      </c>
      <c r="BF178" s="117">
        <f t="shared" si="870"/>
        <v>158429</v>
      </c>
      <c r="BG178" s="117">
        <f t="shared" si="847"/>
        <v>417</v>
      </c>
      <c r="BH178" s="117">
        <f t="shared" si="848"/>
        <v>616</v>
      </c>
      <c r="BI178" s="117">
        <f t="shared" si="820"/>
        <v>2626</v>
      </c>
      <c r="BJ178" s="117">
        <f t="shared" si="820"/>
        <v>131445</v>
      </c>
      <c r="BK178" s="117">
        <f t="shared" si="849"/>
        <v>50</v>
      </c>
      <c r="BL178" s="117">
        <f t="shared" si="850"/>
        <v>90</v>
      </c>
      <c r="BM178" s="117">
        <f t="shared" si="871"/>
        <v>151</v>
      </c>
      <c r="BN178" s="117">
        <f t="shared" si="871"/>
        <v>964</v>
      </c>
      <c r="BO178" s="117">
        <f t="shared" si="871"/>
        <v>842</v>
      </c>
      <c r="BP178" s="117">
        <f t="shared" si="871"/>
        <v>15</v>
      </c>
      <c r="BQ178" s="117">
        <f t="shared" si="871"/>
        <v>1017</v>
      </c>
      <c r="BR178" s="117">
        <f t="shared" si="871"/>
        <v>6848822</v>
      </c>
      <c r="BS178" s="117">
        <f t="shared" si="851"/>
        <v>7105</v>
      </c>
      <c r="BT178" s="117">
        <f t="shared" si="852"/>
        <v>15093</v>
      </c>
      <c r="BU178" s="117">
        <f t="shared" si="822"/>
        <v>7578616</v>
      </c>
      <c r="BV178" s="117">
        <f t="shared" si="853"/>
        <v>9001</v>
      </c>
      <c r="BW178" s="117">
        <f t="shared" si="854"/>
        <v>18550</v>
      </c>
      <c r="BX178" s="117">
        <f t="shared" si="823"/>
        <v>157325</v>
      </c>
      <c r="BY178" s="117">
        <f t="shared" si="855"/>
        <v>10488</v>
      </c>
      <c r="BZ178" s="117">
        <f t="shared" si="856"/>
        <v>22896</v>
      </c>
      <c r="CA178" s="117">
        <f t="shared" si="824"/>
        <v>10745566</v>
      </c>
      <c r="CB178" s="117">
        <f t="shared" si="857"/>
        <v>10566</v>
      </c>
      <c r="CC178" s="121">
        <f t="shared" si="858"/>
        <v>21628</v>
      </c>
      <c r="CD178" s="121">
        <f t="shared" si="825"/>
        <v>0</v>
      </c>
      <c r="CE178" s="121">
        <f t="shared" si="825"/>
        <v>0</v>
      </c>
      <c r="CF178" s="117" t="str">
        <f t="shared" si="859"/>
        <v>-</v>
      </c>
      <c r="CG178" s="117" t="str">
        <f t="shared" si="860"/>
        <v>-</v>
      </c>
      <c r="CH178" s="121">
        <f t="shared" si="826"/>
        <v>0</v>
      </c>
      <c r="CI178" s="120">
        <f t="shared" si="861"/>
        <v>0</v>
      </c>
      <c r="CJ178" s="121">
        <f t="shared" ref="CJ178" si="874">MONTH(1&amp;C178)</f>
        <v>7</v>
      </c>
      <c r="CK178" s="157">
        <f t="shared" ref="CK178" si="875">LEFT($B178,4)+IF(CJ178&lt;4,1,0)</f>
        <v>2018</v>
      </c>
      <c r="CL178" s="158">
        <f t="shared" si="828"/>
        <v>43282</v>
      </c>
      <c r="CM178" s="159">
        <f t="shared" si="829"/>
        <v>31</v>
      </c>
      <c r="CN178" s="121">
        <f t="shared" si="873"/>
        <v>171116</v>
      </c>
      <c r="CO178" s="121">
        <f t="shared" si="873"/>
        <v>0</v>
      </c>
      <c r="CP178" s="121">
        <f t="shared" si="873"/>
        <v>3080088</v>
      </c>
      <c r="CQ178" s="121">
        <f t="shared" si="873"/>
        <v>7101314</v>
      </c>
      <c r="CR178" s="121">
        <f t="shared" si="873"/>
        <v>3967380</v>
      </c>
      <c r="CS178" s="121">
        <f t="shared" si="873"/>
        <v>4059690</v>
      </c>
      <c r="CT178" s="121">
        <f t="shared" si="873"/>
        <v>141722112</v>
      </c>
      <c r="CU178" s="121">
        <f t="shared" si="873"/>
        <v>216028875</v>
      </c>
      <c r="CV178" s="121">
        <f t="shared" si="873"/>
        <v>16035040</v>
      </c>
      <c r="CW178" s="121">
        <f t="shared" si="873"/>
        <v>234080</v>
      </c>
      <c r="CX178" s="121">
        <f t="shared" si="873"/>
        <v>236340</v>
      </c>
      <c r="CY178" s="121">
        <f t="shared" si="873"/>
        <v>14549652</v>
      </c>
      <c r="CZ178" s="121">
        <f t="shared" si="873"/>
        <v>15619100</v>
      </c>
      <c r="DA178" s="121">
        <f t="shared" si="873"/>
        <v>343440</v>
      </c>
      <c r="DB178" s="121">
        <f t="shared" si="873"/>
        <v>21995676</v>
      </c>
      <c r="DC178" s="121">
        <f t="shared" si="873"/>
        <v>0</v>
      </c>
      <c r="DD178" s="160"/>
      <c r="DE178" s="124"/>
      <c r="DF178" s="124"/>
      <c r="DG178" s="124"/>
      <c r="DH178" s="124"/>
      <c r="DI178" s="124"/>
    </row>
    <row r="179" spans="1:113" x14ac:dyDescent="0.2">
      <c r="A179" s="118" t="str">
        <f t="shared" ref="A179" si="876">B179&amp;C179&amp;D179</f>
        <v>2018-19AUGUSTY58</v>
      </c>
      <c r="B179" s="94" t="str">
        <f t="shared" si="832"/>
        <v>2018-19</v>
      </c>
      <c r="C179" s="35" t="s">
        <v>655</v>
      </c>
      <c r="D179" s="119" t="str">
        <f t="shared" si="863"/>
        <v>Y58</v>
      </c>
      <c r="E179" s="119" t="str">
        <f t="shared" si="863"/>
        <v>South West</v>
      </c>
      <c r="F179" s="119" t="str">
        <f t="shared" si="864"/>
        <v>Y58</v>
      </c>
      <c r="H179" s="120">
        <f t="shared" si="812"/>
        <v>104355</v>
      </c>
      <c r="I179" s="120">
        <f t="shared" si="812"/>
        <v>79201</v>
      </c>
      <c r="J179" s="120">
        <f t="shared" si="812"/>
        <v>389931</v>
      </c>
      <c r="K179" s="117">
        <f t="shared" si="833"/>
        <v>5</v>
      </c>
      <c r="L179" s="120">
        <f t="shared" si="834"/>
        <v>2</v>
      </c>
      <c r="M179" s="120">
        <f t="shared" si="835"/>
        <v>20</v>
      </c>
      <c r="N179" s="120">
        <f t="shared" si="836"/>
        <v>60</v>
      </c>
      <c r="O179" s="120">
        <f t="shared" si="868"/>
        <v>71492</v>
      </c>
      <c r="P179" s="120">
        <f t="shared" si="868"/>
        <v>4555</v>
      </c>
      <c r="Q179" s="120">
        <f t="shared" si="868"/>
        <v>2736</v>
      </c>
      <c r="R179" s="120">
        <f t="shared" si="868"/>
        <v>38294</v>
      </c>
      <c r="S179" s="120">
        <f t="shared" si="868"/>
        <v>18172</v>
      </c>
      <c r="T179" s="120">
        <f t="shared" si="868"/>
        <v>675</v>
      </c>
      <c r="U179" s="120">
        <f t="shared" si="868"/>
        <v>1920400</v>
      </c>
      <c r="V179" s="120">
        <f t="shared" si="837"/>
        <v>422</v>
      </c>
      <c r="W179" s="120">
        <f t="shared" si="838"/>
        <v>780</v>
      </c>
      <c r="X179" s="120">
        <f t="shared" si="814"/>
        <v>1829255</v>
      </c>
      <c r="Y179" s="120">
        <f t="shared" si="839"/>
        <v>669</v>
      </c>
      <c r="Z179" s="120">
        <f t="shared" si="840"/>
        <v>1287</v>
      </c>
      <c r="AA179" s="120">
        <f t="shared" si="815"/>
        <v>61576000</v>
      </c>
      <c r="AB179" s="120">
        <f t="shared" si="841"/>
        <v>1608</v>
      </c>
      <c r="AC179" s="120">
        <f t="shared" si="842"/>
        <v>3418</v>
      </c>
      <c r="AD179" s="120">
        <f t="shared" si="816"/>
        <v>77691401</v>
      </c>
      <c r="AE179" s="120">
        <f t="shared" si="843"/>
        <v>4275</v>
      </c>
      <c r="AF179" s="120">
        <f t="shared" si="844"/>
        <v>9852</v>
      </c>
      <c r="AG179" s="120">
        <f t="shared" si="817"/>
        <v>6402738</v>
      </c>
      <c r="AH179" s="120">
        <f t="shared" si="845"/>
        <v>9486</v>
      </c>
      <c r="AI179" s="120">
        <f t="shared" si="846"/>
        <v>21907</v>
      </c>
      <c r="AJ179" s="120">
        <f t="shared" si="869"/>
        <v>3721</v>
      </c>
      <c r="AK179" s="120">
        <f t="shared" si="869"/>
        <v>288</v>
      </c>
      <c r="AL179" s="120">
        <f t="shared" si="869"/>
        <v>1321</v>
      </c>
      <c r="AM179" s="120">
        <f t="shared" si="869"/>
        <v>4514</v>
      </c>
      <c r="AN179" s="120">
        <f t="shared" si="869"/>
        <v>406</v>
      </c>
      <c r="AO179" s="120">
        <f t="shared" si="869"/>
        <v>1706</v>
      </c>
      <c r="AP179" s="120">
        <f t="shared" si="869"/>
        <v>25</v>
      </c>
      <c r="AQ179" s="120">
        <f t="shared" si="869"/>
        <v>37583</v>
      </c>
      <c r="AR179" s="120">
        <f t="shared" si="869"/>
        <v>3551</v>
      </c>
      <c r="AS179" s="120">
        <f t="shared" si="869"/>
        <v>26637</v>
      </c>
      <c r="AT179" s="120">
        <f t="shared" si="870"/>
        <v>67771</v>
      </c>
      <c r="AU179" s="120">
        <f t="shared" si="870"/>
        <v>10276</v>
      </c>
      <c r="AV179" s="120">
        <f t="shared" si="870"/>
        <v>8058</v>
      </c>
      <c r="AW179" s="120">
        <f t="shared" si="870"/>
        <v>6249</v>
      </c>
      <c r="AX179" s="120">
        <f t="shared" si="870"/>
        <v>4988</v>
      </c>
      <c r="AY179" s="120">
        <f t="shared" si="870"/>
        <v>52735</v>
      </c>
      <c r="AZ179" s="120">
        <f t="shared" si="870"/>
        <v>44561</v>
      </c>
      <c r="BA179" s="120">
        <f t="shared" si="870"/>
        <v>25741</v>
      </c>
      <c r="BB179" s="120">
        <f t="shared" si="870"/>
        <v>19437</v>
      </c>
      <c r="BC179" s="120">
        <f t="shared" si="870"/>
        <v>946</v>
      </c>
      <c r="BD179" s="120">
        <f t="shared" si="870"/>
        <v>697</v>
      </c>
      <c r="BE179" s="117">
        <f t="shared" si="870"/>
        <v>418</v>
      </c>
      <c r="BF179" s="117">
        <f t="shared" si="870"/>
        <v>188772</v>
      </c>
      <c r="BG179" s="117">
        <f t="shared" si="847"/>
        <v>452</v>
      </c>
      <c r="BH179" s="117">
        <f t="shared" si="848"/>
        <v>605</v>
      </c>
      <c r="BI179" s="117">
        <f t="shared" si="820"/>
        <v>2646</v>
      </c>
      <c r="BJ179" s="117">
        <f t="shared" si="820"/>
        <v>121764</v>
      </c>
      <c r="BK179" s="117">
        <f t="shared" si="849"/>
        <v>46</v>
      </c>
      <c r="BL179" s="117">
        <f t="shared" si="850"/>
        <v>83</v>
      </c>
      <c r="BM179" s="117">
        <f t="shared" si="871"/>
        <v>151</v>
      </c>
      <c r="BN179" s="117">
        <f t="shared" si="871"/>
        <v>1027</v>
      </c>
      <c r="BO179" s="117">
        <f t="shared" si="871"/>
        <v>955</v>
      </c>
      <c r="BP179" s="117">
        <f t="shared" si="871"/>
        <v>15</v>
      </c>
      <c r="BQ179" s="117">
        <f t="shared" si="871"/>
        <v>1064</v>
      </c>
      <c r="BR179" s="117">
        <f t="shared" si="871"/>
        <v>6735521</v>
      </c>
      <c r="BS179" s="117">
        <f t="shared" si="851"/>
        <v>6558</v>
      </c>
      <c r="BT179" s="117">
        <f t="shared" si="852"/>
        <v>13992</v>
      </c>
      <c r="BU179" s="117">
        <f t="shared" si="822"/>
        <v>7162403</v>
      </c>
      <c r="BV179" s="117">
        <f t="shared" si="853"/>
        <v>7500</v>
      </c>
      <c r="BW179" s="117">
        <f t="shared" si="854"/>
        <v>15276</v>
      </c>
      <c r="BX179" s="117">
        <f t="shared" si="823"/>
        <v>121397</v>
      </c>
      <c r="BY179" s="117">
        <f t="shared" si="855"/>
        <v>8093</v>
      </c>
      <c r="BZ179" s="117">
        <f t="shared" si="856"/>
        <v>14320</v>
      </c>
      <c r="CA179" s="117">
        <f t="shared" si="824"/>
        <v>9914235</v>
      </c>
      <c r="CB179" s="117">
        <f t="shared" si="857"/>
        <v>9318</v>
      </c>
      <c r="CC179" s="121">
        <f t="shared" si="858"/>
        <v>19998</v>
      </c>
      <c r="CD179" s="121">
        <f t="shared" si="825"/>
        <v>0</v>
      </c>
      <c r="CE179" s="121">
        <f t="shared" si="825"/>
        <v>0</v>
      </c>
      <c r="CF179" s="117" t="str">
        <f t="shared" si="859"/>
        <v>-</v>
      </c>
      <c r="CG179" s="117" t="str">
        <f t="shared" si="860"/>
        <v>-</v>
      </c>
      <c r="CH179" s="121">
        <f t="shared" si="826"/>
        <v>0</v>
      </c>
      <c r="CI179" s="120">
        <f t="shared" si="861"/>
        <v>0</v>
      </c>
      <c r="CJ179" s="121">
        <f t="shared" ref="CJ179" si="877">MONTH(1&amp;C179)</f>
        <v>8</v>
      </c>
      <c r="CK179" s="157">
        <f t="shared" ref="CK179" si="878">LEFT($B179,4)+IF(CJ179&lt;4,1,0)</f>
        <v>2018</v>
      </c>
      <c r="CL179" s="158">
        <f t="shared" si="828"/>
        <v>43313</v>
      </c>
      <c r="CM179" s="159">
        <f t="shared" si="829"/>
        <v>31</v>
      </c>
      <c r="CN179" s="121">
        <f t="shared" si="873"/>
        <v>158402</v>
      </c>
      <c r="CO179" s="121">
        <f t="shared" si="873"/>
        <v>0</v>
      </c>
      <c r="CP179" s="121">
        <f t="shared" si="873"/>
        <v>1584020</v>
      </c>
      <c r="CQ179" s="121">
        <f t="shared" si="873"/>
        <v>4752060</v>
      </c>
      <c r="CR179" s="121">
        <f t="shared" si="873"/>
        <v>3552900</v>
      </c>
      <c r="CS179" s="121">
        <f t="shared" si="873"/>
        <v>3521232</v>
      </c>
      <c r="CT179" s="121">
        <f t="shared" si="873"/>
        <v>130888892</v>
      </c>
      <c r="CU179" s="121">
        <f t="shared" si="873"/>
        <v>179030544</v>
      </c>
      <c r="CV179" s="121">
        <f t="shared" si="873"/>
        <v>14787225</v>
      </c>
      <c r="CW179" s="121">
        <f t="shared" si="873"/>
        <v>252890</v>
      </c>
      <c r="CX179" s="121">
        <f t="shared" si="873"/>
        <v>219618</v>
      </c>
      <c r="CY179" s="121">
        <f t="shared" si="873"/>
        <v>14369784</v>
      </c>
      <c r="CZ179" s="121">
        <f t="shared" si="873"/>
        <v>14588580</v>
      </c>
      <c r="DA179" s="121">
        <f t="shared" si="873"/>
        <v>214800</v>
      </c>
      <c r="DB179" s="121">
        <f t="shared" si="873"/>
        <v>21277872</v>
      </c>
      <c r="DC179" s="121">
        <f t="shared" si="873"/>
        <v>0</v>
      </c>
      <c r="DD179" s="160"/>
      <c r="DE179" s="124"/>
      <c r="DF179" s="124"/>
      <c r="DG179" s="124"/>
      <c r="DH179" s="124"/>
      <c r="DI179" s="124"/>
    </row>
    <row r="180" spans="1:113" x14ac:dyDescent="0.2">
      <c r="A180" s="118" t="str">
        <f t="shared" ref="A180" si="879">B180&amp;C180&amp;D180</f>
        <v>2018-19SEPTEMBERY58</v>
      </c>
      <c r="B180" s="94" t="str">
        <f t="shared" ref="B180:B188" si="880">IF($C180="April",LEFT($B179,4)+1&amp;"-"&amp;RIGHT($B179,2)+1,$B179)</f>
        <v>2018-19</v>
      </c>
      <c r="C180" s="35" t="s">
        <v>679</v>
      </c>
      <c r="D180" s="119" t="str">
        <f t="shared" si="863"/>
        <v>Y58</v>
      </c>
      <c r="E180" s="119" t="str">
        <f t="shared" si="863"/>
        <v>South West</v>
      </c>
      <c r="F180" s="119" t="str">
        <f t="shared" si="864"/>
        <v>Y58</v>
      </c>
      <c r="H180" s="120">
        <f t="shared" si="812"/>
        <v>101404</v>
      </c>
      <c r="I180" s="120">
        <f t="shared" si="812"/>
        <v>77491</v>
      </c>
      <c r="J180" s="120">
        <f t="shared" si="812"/>
        <v>312519</v>
      </c>
      <c r="K180" s="117">
        <f t="shared" si="833"/>
        <v>4</v>
      </c>
      <c r="L180" s="120">
        <f t="shared" si="834"/>
        <v>2</v>
      </c>
      <c r="M180" s="120">
        <f t="shared" si="835"/>
        <v>12</v>
      </c>
      <c r="N180" s="120">
        <f t="shared" si="836"/>
        <v>46</v>
      </c>
      <c r="O180" s="120">
        <f t="shared" si="868"/>
        <v>69459</v>
      </c>
      <c r="P180" s="120">
        <f t="shared" si="868"/>
        <v>4353</v>
      </c>
      <c r="Q180" s="120">
        <f t="shared" si="868"/>
        <v>2686</v>
      </c>
      <c r="R180" s="120">
        <f t="shared" si="868"/>
        <v>37725</v>
      </c>
      <c r="S180" s="120">
        <f t="shared" si="868"/>
        <v>17462</v>
      </c>
      <c r="T180" s="120">
        <f t="shared" si="868"/>
        <v>638</v>
      </c>
      <c r="U180" s="120">
        <f t="shared" si="868"/>
        <v>1786298</v>
      </c>
      <c r="V180" s="120">
        <f t="shared" si="837"/>
        <v>410</v>
      </c>
      <c r="W180" s="120">
        <f t="shared" si="838"/>
        <v>761</v>
      </c>
      <c r="X180" s="120">
        <f t="shared" si="814"/>
        <v>1726833</v>
      </c>
      <c r="Y180" s="120">
        <f t="shared" si="839"/>
        <v>643</v>
      </c>
      <c r="Z180" s="120">
        <f t="shared" si="840"/>
        <v>1185</v>
      </c>
      <c r="AA180" s="120">
        <f t="shared" si="815"/>
        <v>61110198</v>
      </c>
      <c r="AB180" s="120">
        <f t="shared" si="841"/>
        <v>1620</v>
      </c>
      <c r="AC180" s="120">
        <f t="shared" si="842"/>
        <v>3416</v>
      </c>
      <c r="AD180" s="120">
        <f t="shared" si="816"/>
        <v>75581680</v>
      </c>
      <c r="AE180" s="120">
        <f t="shared" si="843"/>
        <v>4328</v>
      </c>
      <c r="AF180" s="120">
        <f t="shared" si="844"/>
        <v>9909</v>
      </c>
      <c r="AG180" s="120">
        <f t="shared" si="817"/>
        <v>5829039</v>
      </c>
      <c r="AH180" s="120">
        <f t="shared" si="845"/>
        <v>9136</v>
      </c>
      <c r="AI180" s="120">
        <f t="shared" si="846"/>
        <v>20979</v>
      </c>
      <c r="AJ180" s="120">
        <f t="shared" si="869"/>
        <v>3803</v>
      </c>
      <c r="AK180" s="120">
        <f t="shared" si="869"/>
        <v>356</v>
      </c>
      <c r="AL180" s="120">
        <f t="shared" si="869"/>
        <v>1297</v>
      </c>
      <c r="AM180" s="120">
        <f t="shared" si="869"/>
        <v>4539</v>
      </c>
      <c r="AN180" s="120">
        <f t="shared" si="869"/>
        <v>484</v>
      </c>
      <c r="AO180" s="120">
        <f t="shared" si="869"/>
        <v>1666</v>
      </c>
      <c r="AP180" s="120">
        <f t="shared" si="869"/>
        <v>22</v>
      </c>
      <c r="AQ180" s="120">
        <f t="shared" si="869"/>
        <v>37564</v>
      </c>
      <c r="AR180" s="120">
        <f t="shared" si="869"/>
        <v>3244</v>
      </c>
      <c r="AS180" s="120">
        <f t="shared" si="869"/>
        <v>24848</v>
      </c>
      <c r="AT180" s="120">
        <f t="shared" si="870"/>
        <v>65656</v>
      </c>
      <c r="AU180" s="120">
        <f t="shared" si="870"/>
        <v>9771</v>
      </c>
      <c r="AV180" s="120">
        <f t="shared" si="870"/>
        <v>7671</v>
      </c>
      <c r="AW180" s="120">
        <f t="shared" si="870"/>
        <v>6098</v>
      </c>
      <c r="AX180" s="120">
        <f t="shared" si="870"/>
        <v>4835</v>
      </c>
      <c r="AY180" s="120">
        <f t="shared" si="870"/>
        <v>51736</v>
      </c>
      <c r="AZ180" s="120">
        <f t="shared" si="870"/>
        <v>43814</v>
      </c>
      <c r="BA180" s="120">
        <f t="shared" si="870"/>
        <v>24980</v>
      </c>
      <c r="BB180" s="120">
        <f t="shared" si="870"/>
        <v>18772</v>
      </c>
      <c r="BC180" s="120">
        <f t="shared" si="870"/>
        <v>908</v>
      </c>
      <c r="BD180" s="120">
        <f t="shared" si="870"/>
        <v>672</v>
      </c>
      <c r="BE180" s="117">
        <f t="shared" si="870"/>
        <v>377</v>
      </c>
      <c r="BF180" s="117">
        <f t="shared" si="870"/>
        <v>135714</v>
      </c>
      <c r="BG180" s="117">
        <f t="shared" si="847"/>
        <v>360</v>
      </c>
      <c r="BH180" s="117">
        <f t="shared" si="848"/>
        <v>606</v>
      </c>
      <c r="BI180" s="117">
        <f t="shared" si="820"/>
        <v>2614</v>
      </c>
      <c r="BJ180" s="117">
        <f t="shared" si="820"/>
        <v>121767</v>
      </c>
      <c r="BK180" s="117">
        <f t="shared" si="849"/>
        <v>47</v>
      </c>
      <c r="BL180" s="117">
        <f t="shared" si="850"/>
        <v>85</v>
      </c>
      <c r="BM180" s="117">
        <f t="shared" si="871"/>
        <v>137</v>
      </c>
      <c r="BN180" s="117">
        <f t="shared" si="871"/>
        <v>960</v>
      </c>
      <c r="BO180" s="117">
        <f t="shared" si="871"/>
        <v>723</v>
      </c>
      <c r="BP180" s="117">
        <f t="shared" si="871"/>
        <v>12</v>
      </c>
      <c r="BQ180" s="117">
        <f t="shared" si="871"/>
        <v>930</v>
      </c>
      <c r="BR180" s="117">
        <f t="shared" si="871"/>
        <v>6202501</v>
      </c>
      <c r="BS180" s="117">
        <f t="shared" si="851"/>
        <v>6461</v>
      </c>
      <c r="BT180" s="117">
        <f t="shared" si="852"/>
        <v>13831</v>
      </c>
      <c r="BU180" s="117">
        <f t="shared" si="822"/>
        <v>5842555</v>
      </c>
      <c r="BV180" s="117">
        <f t="shared" si="853"/>
        <v>8081</v>
      </c>
      <c r="BW180" s="117">
        <f t="shared" si="854"/>
        <v>17408</v>
      </c>
      <c r="BX180" s="117">
        <f t="shared" si="823"/>
        <v>85715</v>
      </c>
      <c r="BY180" s="117">
        <f t="shared" si="855"/>
        <v>7143</v>
      </c>
      <c r="BZ180" s="117">
        <f t="shared" si="856"/>
        <v>16493</v>
      </c>
      <c r="CA180" s="117">
        <f t="shared" si="824"/>
        <v>8496783</v>
      </c>
      <c r="CB180" s="117">
        <f t="shared" si="857"/>
        <v>9136</v>
      </c>
      <c r="CC180" s="121">
        <f t="shared" si="858"/>
        <v>19594</v>
      </c>
      <c r="CD180" s="121">
        <f t="shared" si="825"/>
        <v>0</v>
      </c>
      <c r="CE180" s="121">
        <f t="shared" si="825"/>
        <v>0</v>
      </c>
      <c r="CF180" s="117" t="str">
        <f t="shared" si="859"/>
        <v>-</v>
      </c>
      <c r="CG180" s="117" t="str">
        <f t="shared" si="860"/>
        <v>-</v>
      </c>
      <c r="CH180" s="121">
        <f t="shared" si="826"/>
        <v>0</v>
      </c>
      <c r="CI180" s="120">
        <f t="shared" si="861"/>
        <v>0</v>
      </c>
      <c r="CJ180" s="121">
        <f t="shared" ref="CJ180" si="881">MONTH(1&amp;C180)</f>
        <v>9</v>
      </c>
      <c r="CK180" s="157">
        <f t="shared" ref="CK180" si="882">LEFT($B180,4)+IF(CJ180&lt;4,1,0)</f>
        <v>2018</v>
      </c>
      <c r="CL180" s="158">
        <f t="shared" si="828"/>
        <v>43344</v>
      </c>
      <c r="CM180" s="159">
        <f t="shared" si="829"/>
        <v>30</v>
      </c>
      <c r="CN180" s="121">
        <f t="shared" si="873"/>
        <v>154982</v>
      </c>
      <c r="CO180" s="121">
        <f t="shared" si="873"/>
        <v>0</v>
      </c>
      <c r="CP180" s="121">
        <f t="shared" si="873"/>
        <v>929892</v>
      </c>
      <c r="CQ180" s="121">
        <f t="shared" si="873"/>
        <v>3564586</v>
      </c>
      <c r="CR180" s="121">
        <f t="shared" si="873"/>
        <v>3312633</v>
      </c>
      <c r="CS180" s="121">
        <f t="shared" si="873"/>
        <v>3182910</v>
      </c>
      <c r="CT180" s="121">
        <f t="shared" si="873"/>
        <v>128868600</v>
      </c>
      <c r="CU180" s="121">
        <f t="shared" si="873"/>
        <v>173030958</v>
      </c>
      <c r="CV180" s="121">
        <f t="shared" si="873"/>
        <v>13384602</v>
      </c>
      <c r="CW180" s="121">
        <f t="shared" si="873"/>
        <v>228462</v>
      </c>
      <c r="CX180" s="121">
        <f t="shared" si="873"/>
        <v>222190</v>
      </c>
      <c r="CY180" s="121">
        <f t="shared" si="873"/>
        <v>13277760</v>
      </c>
      <c r="CZ180" s="121">
        <f t="shared" si="873"/>
        <v>12585984</v>
      </c>
      <c r="DA180" s="121">
        <f t="shared" si="873"/>
        <v>197916</v>
      </c>
      <c r="DB180" s="121">
        <f t="shared" si="873"/>
        <v>18222420</v>
      </c>
      <c r="DC180" s="121">
        <f t="shared" si="873"/>
        <v>0</v>
      </c>
      <c r="DD180" s="160"/>
      <c r="DE180" s="124"/>
      <c r="DF180" s="124"/>
      <c r="DG180" s="124"/>
      <c r="DH180" s="124"/>
      <c r="DI180" s="124"/>
    </row>
    <row r="181" spans="1:113" x14ac:dyDescent="0.2">
      <c r="A181" s="118" t="str">
        <f t="shared" ref="A181" si="883">B181&amp;C181&amp;D181</f>
        <v>2018-19OCTOBERY58</v>
      </c>
      <c r="B181" s="94" t="str">
        <f t="shared" si="880"/>
        <v>2018-19</v>
      </c>
      <c r="C181" s="35" t="s">
        <v>732</v>
      </c>
      <c r="D181" s="119" t="str">
        <f t="shared" si="863"/>
        <v>Y58</v>
      </c>
      <c r="E181" s="119" t="str">
        <f t="shared" si="863"/>
        <v>South West</v>
      </c>
      <c r="F181" s="119" t="str">
        <f t="shared" ref="F181" si="884">D181</f>
        <v>Y58</v>
      </c>
      <c r="H181" s="120">
        <f t="shared" si="812"/>
        <v>104148</v>
      </c>
      <c r="I181" s="120">
        <f t="shared" si="812"/>
        <v>79122</v>
      </c>
      <c r="J181" s="120">
        <f t="shared" si="812"/>
        <v>377197</v>
      </c>
      <c r="K181" s="117">
        <f t="shared" si="833"/>
        <v>5</v>
      </c>
      <c r="L181" s="120">
        <f t="shared" si="834"/>
        <v>2</v>
      </c>
      <c r="M181" s="120">
        <f t="shared" si="835"/>
        <v>19</v>
      </c>
      <c r="N181" s="120">
        <f t="shared" si="836"/>
        <v>57</v>
      </c>
      <c r="O181" s="120">
        <f t="shared" si="868"/>
        <v>71641</v>
      </c>
      <c r="P181" s="120">
        <f t="shared" si="868"/>
        <v>4554</v>
      </c>
      <c r="Q181" s="120">
        <f t="shared" si="868"/>
        <v>2855</v>
      </c>
      <c r="R181" s="120">
        <f t="shared" si="868"/>
        <v>38797</v>
      </c>
      <c r="S181" s="120">
        <f t="shared" si="868"/>
        <v>17883</v>
      </c>
      <c r="T181" s="120">
        <f t="shared" si="868"/>
        <v>666</v>
      </c>
      <c r="U181" s="120">
        <f t="shared" si="868"/>
        <v>1920246</v>
      </c>
      <c r="V181" s="120">
        <f t="shared" si="837"/>
        <v>422</v>
      </c>
      <c r="W181" s="120">
        <f t="shared" si="838"/>
        <v>761</v>
      </c>
      <c r="X181" s="120">
        <f t="shared" si="814"/>
        <v>1931963</v>
      </c>
      <c r="Y181" s="120">
        <f t="shared" si="839"/>
        <v>677</v>
      </c>
      <c r="Z181" s="120">
        <f t="shared" si="840"/>
        <v>1251</v>
      </c>
      <c r="AA181" s="120">
        <f t="shared" si="815"/>
        <v>62912601</v>
      </c>
      <c r="AB181" s="120">
        <f t="shared" si="841"/>
        <v>1622</v>
      </c>
      <c r="AC181" s="120">
        <f t="shared" si="842"/>
        <v>3391</v>
      </c>
      <c r="AD181" s="120">
        <f t="shared" si="816"/>
        <v>76516939</v>
      </c>
      <c r="AE181" s="120">
        <f t="shared" si="843"/>
        <v>4279</v>
      </c>
      <c r="AF181" s="120">
        <f t="shared" si="844"/>
        <v>9839</v>
      </c>
      <c r="AG181" s="120">
        <f t="shared" si="817"/>
        <v>5591958</v>
      </c>
      <c r="AH181" s="120">
        <f t="shared" si="845"/>
        <v>8396</v>
      </c>
      <c r="AI181" s="120">
        <f t="shared" si="846"/>
        <v>18556</v>
      </c>
      <c r="AJ181" s="120">
        <f t="shared" si="869"/>
        <v>3990</v>
      </c>
      <c r="AK181" s="120">
        <f t="shared" si="869"/>
        <v>349</v>
      </c>
      <c r="AL181" s="120">
        <f t="shared" si="869"/>
        <v>1332</v>
      </c>
      <c r="AM181" s="120">
        <f t="shared" si="869"/>
        <v>4975</v>
      </c>
      <c r="AN181" s="120">
        <f t="shared" si="869"/>
        <v>552</v>
      </c>
      <c r="AO181" s="120">
        <f t="shared" si="869"/>
        <v>1757</v>
      </c>
      <c r="AP181" s="120">
        <f t="shared" si="869"/>
        <v>26</v>
      </c>
      <c r="AQ181" s="120">
        <f t="shared" si="869"/>
        <v>38620</v>
      </c>
      <c r="AR181" s="120">
        <f t="shared" si="869"/>
        <v>3579</v>
      </c>
      <c r="AS181" s="120">
        <f t="shared" si="869"/>
        <v>25452</v>
      </c>
      <c r="AT181" s="120">
        <f t="shared" si="870"/>
        <v>67651</v>
      </c>
      <c r="AU181" s="120">
        <f t="shared" si="870"/>
        <v>10135</v>
      </c>
      <c r="AV181" s="120">
        <f t="shared" si="870"/>
        <v>7879</v>
      </c>
      <c r="AW181" s="120">
        <f t="shared" si="870"/>
        <v>6479</v>
      </c>
      <c r="AX181" s="120">
        <f t="shared" si="870"/>
        <v>5101</v>
      </c>
      <c r="AY181" s="120">
        <f t="shared" si="870"/>
        <v>52571</v>
      </c>
      <c r="AZ181" s="120">
        <f t="shared" si="870"/>
        <v>44734</v>
      </c>
      <c r="BA181" s="120">
        <f t="shared" si="870"/>
        <v>25106</v>
      </c>
      <c r="BB181" s="120">
        <f t="shared" si="870"/>
        <v>19122</v>
      </c>
      <c r="BC181" s="120">
        <f t="shared" si="870"/>
        <v>926</v>
      </c>
      <c r="BD181" s="120">
        <f t="shared" si="870"/>
        <v>692</v>
      </c>
      <c r="BE181" s="117">
        <f t="shared" si="870"/>
        <v>384</v>
      </c>
      <c r="BF181" s="117">
        <f t="shared" si="870"/>
        <v>129482</v>
      </c>
      <c r="BG181" s="117">
        <f t="shared" si="847"/>
        <v>337</v>
      </c>
      <c r="BH181" s="117">
        <f t="shared" si="848"/>
        <v>616</v>
      </c>
      <c r="BI181" s="117">
        <f t="shared" si="820"/>
        <v>2787</v>
      </c>
      <c r="BJ181" s="117">
        <f t="shared" si="820"/>
        <v>132581</v>
      </c>
      <c r="BK181" s="117">
        <f t="shared" si="849"/>
        <v>48</v>
      </c>
      <c r="BL181" s="117">
        <f t="shared" si="850"/>
        <v>86</v>
      </c>
      <c r="BM181" s="117">
        <f t="shared" si="871"/>
        <v>172</v>
      </c>
      <c r="BN181" s="117">
        <f t="shared" si="871"/>
        <v>914</v>
      </c>
      <c r="BO181" s="117">
        <f t="shared" si="871"/>
        <v>739</v>
      </c>
      <c r="BP181" s="117">
        <f t="shared" si="871"/>
        <v>16</v>
      </c>
      <c r="BQ181" s="117">
        <f t="shared" si="871"/>
        <v>1141</v>
      </c>
      <c r="BR181" s="117">
        <f t="shared" si="871"/>
        <v>6077947</v>
      </c>
      <c r="BS181" s="117">
        <f t="shared" si="851"/>
        <v>6650</v>
      </c>
      <c r="BT181" s="117">
        <f t="shared" si="852"/>
        <v>14103</v>
      </c>
      <c r="BU181" s="117">
        <f t="shared" si="822"/>
        <v>6103281</v>
      </c>
      <c r="BV181" s="117">
        <f t="shared" si="853"/>
        <v>8259</v>
      </c>
      <c r="BW181" s="117">
        <f t="shared" si="854"/>
        <v>17201</v>
      </c>
      <c r="BX181" s="117">
        <f t="shared" si="823"/>
        <v>132943</v>
      </c>
      <c r="BY181" s="117">
        <f t="shared" si="855"/>
        <v>8309</v>
      </c>
      <c r="BZ181" s="117">
        <f t="shared" si="856"/>
        <v>22635</v>
      </c>
      <c r="CA181" s="117">
        <f t="shared" si="824"/>
        <v>11334216</v>
      </c>
      <c r="CB181" s="117">
        <f t="shared" si="857"/>
        <v>9934</v>
      </c>
      <c r="CC181" s="121">
        <f t="shared" si="858"/>
        <v>21178</v>
      </c>
      <c r="CD181" s="121">
        <f t="shared" si="825"/>
        <v>0</v>
      </c>
      <c r="CE181" s="121">
        <f t="shared" si="825"/>
        <v>0</v>
      </c>
      <c r="CF181" s="117" t="str">
        <f t="shared" si="859"/>
        <v>-</v>
      </c>
      <c r="CG181" s="117" t="str">
        <f t="shared" si="860"/>
        <v>-</v>
      </c>
      <c r="CH181" s="121">
        <f t="shared" si="826"/>
        <v>0</v>
      </c>
      <c r="CI181" s="120">
        <f t="shared" si="861"/>
        <v>0</v>
      </c>
      <c r="CJ181" s="121">
        <f t="shared" ref="CJ181" si="885">MONTH(1&amp;C181)</f>
        <v>10</v>
      </c>
      <c r="CK181" s="157">
        <f t="shared" ref="CK181" si="886">LEFT($B181,4)+IF(CJ181&lt;4,1,0)</f>
        <v>2018</v>
      </c>
      <c r="CL181" s="158">
        <f t="shared" si="828"/>
        <v>43374</v>
      </c>
      <c r="CM181" s="159">
        <f t="shared" si="829"/>
        <v>31</v>
      </c>
      <c r="CN181" s="121">
        <f t="shared" si="873"/>
        <v>158244</v>
      </c>
      <c r="CO181" s="121">
        <f t="shared" si="873"/>
        <v>0</v>
      </c>
      <c r="CP181" s="121">
        <f t="shared" si="873"/>
        <v>1503318</v>
      </c>
      <c r="CQ181" s="121">
        <f t="shared" si="873"/>
        <v>4509954</v>
      </c>
      <c r="CR181" s="121">
        <f t="shared" si="873"/>
        <v>3465594</v>
      </c>
      <c r="CS181" s="121">
        <f t="shared" si="873"/>
        <v>3571605</v>
      </c>
      <c r="CT181" s="121">
        <f t="shared" si="873"/>
        <v>131560627</v>
      </c>
      <c r="CU181" s="121">
        <f t="shared" si="873"/>
        <v>175950837</v>
      </c>
      <c r="CV181" s="121">
        <f t="shared" si="873"/>
        <v>12358296</v>
      </c>
      <c r="CW181" s="121">
        <f t="shared" si="873"/>
        <v>236544</v>
      </c>
      <c r="CX181" s="121">
        <f t="shared" si="873"/>
        <v>239682</v>
      </c>
      <c r="CY181" s="121">
        <f t="shared" si="873"/>
        <v>12890142</v>
      </c>
      <c r="CZ181" s="121">
        <f t="shared" si="873"/>
        <v>12711539</v>
      </c>
      <c r="DA181" s="121">
        <f t="shared" si="873"/>
        <v>362160</v>
      </c>
      <c r="DB181" s="121">
        <f t="shared" si="873"/>
        <v>24164098</v>
      </c>
      <c r="DC181" s="121">
        <f t="shared" si="873"/>
        <v>0</v>
      </c>
      <c r="DD181" s="160"/>
      <c r="DE181" s="124"/>
      <c r="DF181" s="124"/>
      <c r="DG181" s="124"/>
      <c r="DH181" s="124"/>
      <c r="DI181" s="124"/>
    </row>
    <row r="182" spans="1:113" x14ac:dyDescent="0.2">
      <c r="A182" s="118" t="str">
        <f t="shared" ref="A182" si="887">B182&amp;C182&amp;D182</f>
        <v>2018-19NOVEMBERY58</v>
      </c>
      <c r="B182" s="94" t="str">
        <f t="shared" si="880"/>
        <v>2018-19</v>
      </c>
      <c r="C182" s="35" t="s">
        <v>738</v>
      </c>
      <c r="D182" s="119" t="str">
        <f t="shared" si="863"/>
        <v>Y58</v>
      </c>
      <c r="E182" s="119" t="str">
        <f t="shared" si="863"/>
        <v>South West</v>
      </c>
      <c r="F182" s="119" t="str">
        <f t="shared" ref="F182" si="888">D182</f>
        <v>Y58</v>
      </c>
      <c r="H182" s="120">
        <f t="shared" si="812"/>
        <v>102890</v>
      </c>
      <c r="I182" s="120">
        <f t="shared" si="812"/>
        <v>77260</v>
      </c>
      <c r="J182" s="120">
        <f t="shared" si="812"/>
        <v>334201</v>
      </c>
      <c r="K182" s="117">
        <f t="shared" si="833"/>
        <v>4</v>
      </c>
      <c r="L182" s="120">
        <f t="shared" si="834"/>
        <v>2</v>
      </c>
      <c r="M182" s="120">
        <f t="shared" si="835"/>
        <v>15</v>
      </c>
      <c r="N182" s="120">
        <f t="shared" si="836"/>
        <v>50</v>
      </c>
      <c r="O182" s="120">
        <f t="shared" si="868"/>
        <v>72114</v>
      </c>
      <c r="P182" s="120">
        <f t="shared" si="868"/>
        <v>4439</v>
      </c>
      <c r="Q182" s="120">
        <f t="shared" si="868"/>
        <v>2786</v>
      </c>
      <c r="R182" s="120">
        <f t="shared" si="868"/>
        <v>39948</v>
      </c>
      <c r="S182" s="120">
        <f t="shared" si="868"/>
        <v>17515</v>
      </c>
      <c r="T182" s="120">
        <f t="shared" si="868"/>
        <v>636</v>
      </c>
      <c r="U182" s="120">
        <f t="shared" si="868"/>
        <v>1855769</v>
      </c>
      <c r="V182" s="120">
        <f t="shared" si="837"/>
        <v>418</v>
      </c>
      <c r="W182" s="120">
        <f t="shared" si="838"/>
        <v>764</v>
      </c>
      <c r="X182" s="120">
        <f t="shared" si="814"/>
        <v>1925782</v>
      </c>
      <c r="Y182" s="120">
        <f t="shared" si="839"/>
        <v>691</v>
      </c>
      <c r="Z182" s="120">
        <f t="shared" si="840"/>
        <v>1286</v>
      </c>
      <c r="AA182" s="120">
        <f t="shared" si="815"/>
        <v>67532214</v>
      </c>
      <c r="AB182" s="120">
        <f t="shared" si="841"/>
        <v>1691</v>
      </c>
      <c r="AC182" s="120">
        <f t="shared" si="842"/>
        <v>3555</v>
      </c>
      <c r="AD182" s="120">
        <f t="shared" si="816"/>
        <v>78062848</v>
      </c>
      <c r="AE182" s="120">
        <f t="shared" si="843"/>
        <v>4457</v>
      </c>
      <c r="AF182" s="120">
        <f t="shared" si="844"/>
        <v>10318</v>
      </c>
      <c r="AG182" s="120">
        <f t="shared" si="817"/>
        <v>4615262</v>
      </c>
      <c r="AH182" s="120">
        <f t="shared" si="845"/>
        <v>7257</v>
      </c>
      <c r="AI182" s="120">
        <f t="shared" si="846"/>
        <v>15460</v>
      </c>
      <c r="AJ182" s="120">
        <f t="shared" si="869"/>
        <v>4155</v>
      </c>
      <c r="AK182" s="120">
        <f t="shared" si="869"/>
        <v>463</v>
      </c>
      <c r="AL182" s="120">
        <f t="shared" si="869"/>
        <v>1543</v>
      </c>
      <c r="AM182" s="120">
        <f t="shared" si="869"/>
        <v>5052</v>
      </c>
      <c r="AN182" s="120">
        <f t="shared" si="869"/>
        <v>517</v>
      </c>
      <c r="AO182" s="120">
        <f t="shared" si="869"/>
        <v>1632</v>
      </c>
      <c r="AP182" s="120">
        <f t="shared" si="869"/>
        <v>21</v>
      </c>
      <c r="AQ182" s="120">
        <f t="shared" si="869"/>
        <v>38731</v>
      </c>
      <c r="AR182" s="120">
        <f t="shared" si="869"/>
        <v>3529</v>
      </c>
      <c r="AS182" s="120">
        <f t="shared" si="869"/>
        <v>25699</v>
      </c>
      <c r="AT182" s="120">
        <f t="shared" si="870"/>
        <v>67959</v>
      </c>
      <c r="AU182" s="120">
        <f t="shared" si="870"/>
        <v>10135</v>
      </c>
      <c r="AV182" s="120">
        <f t="shared" si="870"/>
        <v>7776</v>
      </c>
      <c r="AW182" s="120">
        <f t="shared" si="870"/>
        <v>6378</v>
      </c>
      <c r="AX182" s="120">
        <f t="shared" si="870"/>
        <v>4946</v>
      </c>
      <c r="AY182" s="120">
        <f t="shared" si="870"/>
        <v>54625</v>
      </c>
      <c r="AZ182" s="120">
        <f t="shared" si="870"/>
        <v>46123</v>
      </c>
      <c r="BA182" s="120">
        <f t="shared" si="870"/>
        <v>25069</v>
      </c>
      <c r="BB182" s="120">
        <f t="shared" si="870"/>
        <v>18726</v>
      </c>
      <c r="BC182" s="120">
        <f t="shared" si="870"/>
        <v>858</v>
      </c>
      <c r="BD182" s="120">
        <f t="shared" si="870"/>
        <v>671</v>
      </c>
      <c r="BE182" s="117">
        <f t="shared" si="870"/>
        <v>392</v>
      </c>
      <c r="BF182" s="117">
        <f t="shared" si="870"/>
        <v>130746</v>
      </c>
      <c r="BG182" s="117">
        <f t="shared" si="847"/>
        <v>334</v>
      </c>
      <c r="BH182" s="117">
        <f t="shared" si="848"/>
        <v>583</v>
      </c>
      <c r="BI182" s="117">
        <f t="shared" si="820"/>
        <v>2690</v>
      </c>
      <c r="BJ182" s="117">
        <f t="shared" si="820"/>
        <v>121881</v>
      </c>
      <c r="BK182" s="117">
        <f t="shared" si="849"/>
        <v>45</v>
      </c>
      <c r="BL182" s="117">
        <f t="shared" si="850"/>
        <v>81</v>
      </c>
      <c r="BM182" s="117">
        <f t="shared" si="871"/>
        <v>149</v>
      </c>
      <c r="BN182" s="117">
        <f t="shared" si="871"/>
        <v>864</v>
      </c>
      <c r="BO182" s="117">
        <f t="shared" si="871"/>
        <v>652</v>
      </c>
      <c r="BP182" s="117">
        <f t="shared" si="871"/>
        <v>12</v>
      </c>
      <c r="BQ182" s="117">
        <f t="shared" si="871"/>
        <v>1177</v>
      </c>
      <c r="BR182" s="117">
        <f t="shared" si="871"/>
        <v>5539114</v>
      </c>
      <c r="BS182" s="117">
        <f t="shared" si="851"/>
        <v>6411</v>
      </c>
      <c r="BT182" s="117">
        <f t="shared" si="852"/>
        <v>13359</v>
      </c>
      <c r="BU182" s="117">
        <f t="shared" si="822"/>
        <v>5221585</v>
      </c>
      <c r="BV182" s="117">
        <f t="shared" si="853"/>
        <v>8009</v>
      </c>
      <c r="BW182" s="117">
        <f t="shared" si="854"/>
        <v>15578</v>
      </c>
      <c r="BX182" s="117">
        <f t="shared" si="823"/>
        <v>158206</v>
      </c>
      <c r="BY182" s="117">
        <f t="shared" si="855"/>
        <v>13184</v>
      </c>
      <c r="BZ182" s="117">
        <f t="shared" si="856"/>
        <v>18984</v>
      </c>
      <c r="CA182" s="117">
        <f t="shared" si="824"/>
        <v>12183270</v>
      </c>
      <c r="CB182" s="117">
        <f t="shared" si="857"/>
        <v>10351</v>
      </c>
      <c r="CC182" s="121">
        <f t="shared" si="858"/>
        <v>20688</v>
      </c>
      <c r="CD182" s="121">
        <f t="shared" si="825"/>
        <v>0</v>
      </c>
      <c r="CE182" s="121">
        <f t="shared" si="825"/>
        <v>0</v>
      </c>
      <c r="CF182" s="117" t="str">
        <f t="shared" si="859"/>
        <v>-</v>
      </c>
      <c r="CG182" s="117" t="str">
        <f t="shared" si="860"/>
        <v>-</v>
      </c>
      <c r="CH182" s="121">
        <f t="shared" si="826"/>
        <v>0</v>
      </c>
      <c r="CI182" s="120">
        <f t="shared" si="861"/>
        <v>0</v>
      </c>
      <c r="CJ182" s="121">
        <f t="shared" ref="CJ182" si="889">MONTH(1&amp;C182)</f>
        <v>11</v>
      </c>
      <c r="CK182" s="157">
        <f t="shared" ref="CK182" si="890">LEFT($B182,4)+IF(CJ182&lt;4,1,0)</f>
        <v>2018</v>
      </c>
      <c r="CL182" s="158">
        <f t="shared" si="828"/>
        <v>43405</v>
      </c>
      <c r="CM182" s="159">
        <f t="shared" si="829"/>
        <v>30</v>
      </c>
      <c r="CN182" s="121">
        <f t="shared" si="873"/>
        <v>154520</v>
      </c>
      <c r="CO182" s="121">
        <f t="shared" si="873"/>
        <v>0</v>
      </c>
      <c r="CP182" s="121">
        <f t="shared" si="873"/>
        <v>1158900</v>
      </c>
      <c r="CQ182" s="121">
        <f t="shared" si="873"/>
        <v>3863000</v>
      </c>
      <c r="CR182" s="121">
        <f t="shared" si="873"/>
        <v>3391396</v>
      </c>
      <c r="CS182" s="121">
        <f t="shared" si="873"/>
        <v>3582796</v>
      </c>
      <c r="CT182" s="121">
        <f t="shared" si="873"/>
        <v>142015140</v>
      </c>
      <c r="CU182" s="121">
        <f t="shared" si="873"/>
        <v>180719770</v>
      </c>
      <c r="CV182" s="121">
        <f t="shared" si="873"/>
        <v>9832560</v>
      </c>
      <c r="CW182" s="121">
        <f t="shared" si="873"/>
        <v>228536</v>
      </c>
      <c r="CX182" s="121">
        <f t="shared" si="873"/>
        <v>217890</v>
      </c>
      <c r="CY182" s="121">
        <f t="shared" si="873"/>
        <v>11542176</v>
      </c>
      <c r="CZ182" s="121">
        <f t="shared" si="873"/>
        <v>10156856</v>
      </c>
      <c r="DA182" s="121">
        <f t="shared" si="873"/>
        <v>227808</v>
      </c>
      <c r="DB182" s="121">
        <f t="shared" si="873"/>
        <v>24349776</v>
      </c>
      <c r="DC182" s="121">
        <f t="shared" si="873"/>
        <v>0</v>
      </c>
      <c r="DD182" s="160"/>
      <c r="DE182" s="124"/>
      <c r="DF182" s="124"/>
      <c r="DG182" s="124"/>
      <c r="DH182" s="124"/>
      <c r="DI182" s="124"/>
    </row>
    <row r="183" spans="1:113" x14ac:dyDescent="0.2">
      <c r="A183" s="118" t="str">
        <f t="shared" ref="A183" si="891">B183&amp;C183&amp;D183</f>
        <v>2018-19DECEMBERY58</v>
      </c>
      <c r="B183" s="94" t="str">
        <f t="shared" si="880"/>
        <v>2018-19</v>
      </c>
      <c r="C183" s="35" t="s">
        <v>745</v>
      </c>
      <c r="D183" s="119" t="str">
        <f t="shared" si="863"/>
        <v>Y58</v>
      </c>
      <c r="E183" s="119" t="str">
        <f t="shared" si="863"/>
        <v>South West</v>
      </c>
      <c r="F183" s="119" t="str">
        <f t="shared" ref="F183" si="892">D183</f>
        <v>Y58</v>
      </c>
      <c r="H183" s="120">
        <f t="shared" si="812"/>
        <v>109613</v>
      </c>
      <c r="I183" s="120">
        <f t="shared" si="812"/>
        <v>81873</v>
      </c>
      <c r="J183" s="120">
        <f t="shared" si="812"/>
        <v>425251</v>
      </c>
      <c r="K183" s="117">
        <f t="shared" si="833"/>
        <v>5</v>
      </c>
      <c r="L183" s="120">
        <f t="shared" si="834"/>
        <v>2</v>
      </c>
      <c r="M183" s="120">
        <f t="shared" si="835"/>
        <v>22</v>
      </c>
      <c r="N183" s="120">
        <f t="shared" si="836"/>
        <v>63</v>
      </c>
      <c r="O183" s="120">
        <f t="shared" si="868"/>
        <v>77325</v>
      </c>
      <c r="P183" s="120">
        <f t="shared" si="868"/>
        <v>4488</v>
      </c>
      <c r="Q183" s="120">
        <f t="shared" si="868"/>
        <v>2773</v>
      </c>
      <c r="R183" s="120">
        <f t="shared" si="868"/>
        <v>42924</v>
      </c>
      <c r="S183" s="120">
        <f t="shared" si="868"/>
        <v>18884</v>
      </c>
      <c r="T183" s="120">
        <f t="shared" si="868"/>
        <v>1371</v>
      </c>
      <c r="U183" s="120">
        <f t="shared" si="868"/>
        <v>1835070</v>
      </c>
      <c r="V183" s="120">
        <f t="shared" si="837"/>
        <v>409</v>
      </c>
      <c r="W183" s="120">
        <f t="shared" si="838"/>
        <v>738</v>
      </c>
      <c r="X183" s="120">
        <f t="shared" si="814"/>
        <v>1835531</v>
      </c>
      <c r="Y183" s="120">
        <f t="shared" si="839"/>
        <v>662</v>
      </c>
      <c r="Z183" s="120">
        <f t="shared" si="840"/>
        <v>1241</v>
      </c>
      <c r="AA183" s="120">
        <f t="shared" si="815"/>
        <v>70557150</v>
      </c>
      <c r="AB183" s="120">
        <f t="shared" si="841"/>
        <v>1644</v>
      </c>
      <c r="AC183" s="120">
        <f t="shared" si="842"/>
        <v>3488</v>
      </c>
      <c r="AD183" s="120">
        <f t="shared" si="816"/>
        <v>79421275</v>
      </c>
      <c r="AE183" s="120">
        <f t="shared" si="843"/>
        <v>4206</v>
      </c>
      <c r="AF183" s="120">
        <f t="shared" si="844"/>
        <v>9787</v>
      </c>
      <c r="AG183" s="120">
        <f t="shared" si="817"/>
        <v>8295771</v>
      </c>
      <c r="AH183" s="120">
        <f t="shared" si="845"/>
        <v>6051</v>
      </c>
      <c r="AI183" s="120">
        <f t="shared" si="846"/>
        <v>13221</v>
      </c>
      <c r="AJ183" s="120">
        <f t="shared" si="869"/>
        <v>4368</v>
      </c>
      <c r="AK183" s="120">
        <f t="shared" si="869"/>
        <v>486</v>
      </c>
      <c r="AL183" s="120">
        <f t="shared" si="869"/>
        <v>1711</v>
      </c>
      <c r="AM183" s="120">
        <f t="shared" si="869"/>
        <v>5075</v>
      </c>
      <c r="AN183" s="120">
        <f t="shared" si="869"/>
        <v>504</v>
      </c>
      <c r="AO183" s="120">
        <f t="shared" si="869"/>
        <v>1667</v>
      </c>
      <c r="AP183" s="120">
        <f t="shared" si="869"/>
        <v>13</v>
      </c>
      <c r="AQ183" s="120">
        <f t="shared" si="869"/>
        <v>41373</v>
      </c>
      <c r="AR183" s="120">
        <f t="shared" si="869"/>
        <v>3660</v>
      </c>
      <c r="AS183" s="120">
        <f t="shared" si="869"/>
        <v>27924</v>
      </c>
      <c r="AT183" s="120">
        <f t="shared" si="870"/>
        <v>72957</v>
      </c>
      <c r="AU183" s="120">
        <f t="shared" si="870"/>
        <v>10118</v>
      </c>
      <c r="AV183" s="120">
        <f t="shared" si="870"/>
        <v>7776</v>
      </c>
      <c r="AW183" s="120">
        <f t="shared" si="870"/>
        <v>6320</v>
      </c>
      <c r="AX183" s="120">
        <f t="shared" si="870"/>
        <v>4896</v>
      </c>
      <c r="AY183" s="120">
        <f t="shared" si="870"/>
        <v>58111</v>
      </c>
      <c r="AZ183" s="120">
        <f t="shared" si="870"/>
        <v>49291</v>
      </c>
      <c r="BA183" s="120">
        <f t="shared" si="870"/>
        <v>26775</v>
      </c>
      <c r="BB183" s="120">
        <f t="shared" si="870"/>
        <v>20151</v>
      </c>
      <c r="BC183" s="120">
        <f t="shared" si="870"/>
        <v>1849</v>
      </c>
      <c r="BD183" s="120">
        <f t="shared" si="870"/>
        <v>1440</v>
      </c>
      <c r="BE183" s="117">
        <f t="shared" si="870"/>
        <v>420</v>
      </c>
      <c r="BF183" s="117">
        <f t="shared" si="870"/>
        <v>143394</v>
      </c>
      <c r="BG183" s="117">
        <f t="shared" si="847"/>
        <v>341</v>
      </c>
      <c r="BH183" s="117">
        <f t="shared" si="848"/>
        <v>606</v>
      </c>
      <c r="BI183" s="117">
        <f t="shared" si="820"/>
        <v>2653</v>
      </c>
      <c r="BJ183" s="117">
        <f t="shared" si="820"/>
        <v>118344</v>
      </c>
      <c r="BK183" s="117">
        <f t="shared" si="849"/>
        <v>45</v>
      </c>
      <c r="BL183" s="117">
        <f t="shared" si="850"/>
        <v>83</v>
      </c>
      <c r="BM183" s="117">
        <f t="shared" si="871"/>
        <v>178</v>
      </c>
      <c r="BN183" s="117">
        <f t="shared" si="871"/>
        <v>934</v>
      </c>
      <c r="BO183" s="117">
        <f t="shared" si="871"/>
        <v>738</v>
      </c>
      <c r="BP183" s="117">
        <f t="shared" si="871"/>
        <v>19</v>
      </c>
      <c r="BQ183" s="117">
        <f t="shared" si="871"/>
        <v>1236</v>
      </c>
      <c r="BR183" s="117">
        <f t="shared" si="871"/>
        <v>5812300</v>
      </c>
      <c r="BS183" s="117">
        <f t="shared" si="851"/>
        <v>6223</v>
      </c>
      <c r="BT183" s="117">
        <f t="shared" si="852"/>
        <v>12346</v>
      </c>
      <c r="BU183" s="117">
        <f t="shared" si="822"/>
        <v>5584052</v>
      </c>
      <c r="BV183" s="117">
        <f t="shared" si="853"/>
        <v>7566</v>
      </c>
      <c r="BW183" s="117">
        <f t="shared" si="854"/>
        <v>15894</v>
      </c>
      <c r="BX183" s="117">
        <f t="shared" si="823"/>
        <v>167181</v>
      </c>
      <c r="BY183" s="117">
        <f t="shared" si="855"/>
        <v>8799</v>
      </c>
      <c r="BZ183" s="117">
        <f t="shared" si="856"/>
        <v>17371</v>
      </c>
      <c r="CA183" s="117">
        <f t="shared" si="824"/>
        <v>11336604</v>
      </c>
      <c r="CB183" s="117">
        <f t="shared" si="857"/>
        <v>9172</v>
      </c>
      <c r="CC183" s="121">
        <f t="shared" si="858"/>
        <v>19346</v>
      </c>
      <c r="CD183" s="121">
        <f t="shared" si="825"/>
        <v>0</v>
      </c>
      <c r="CE183" s="121">
        <f t="shared" si="825"/>
        <v>0</v>
      </c>
      <c r="CF183" s="117" t="str">
        <f t="shared" si="859"/>
        <v>-</v>
      </c>
      <c r="CG183" s="117" t="str">
        <f t="shared" si="860"/>
        <v>-</v>
      </c>
      <c r="CH183" s="121">
        <f t="shared" si="826"/>
        <v>0</v>
      </c>
      <c r="CI183" s="120">
        <f t="shared" si="861"/>
        <v>0</v>
      </c>
      <c r="CJ183" s="121">
        <f t="shared" ref="CJ183" si="893">MONTH(1&amp;C183)</f>
        <v>12</v>
      </c>
      <c r="CK183" s="157">
        <f t="shared" ref="CK183" si="894">LEFT($B183,4)+IF(CJ183&lt;4,1,0)</f>
        <v>2018</v>
      </c>
      <c r="CL183" s="158">
        <f t="shared" si="828"/>
        <v>43435</v>
      </c>
      <c r="CM183" s="159">
        <f t="shared" si="829"/>
        <v>31</v>
      </c>
      <c r="CN183" s="121">
        <f t="shared" si="873"/>
        <v>163746</v>
      </c>
      <c r="CO183" s="121">
        <f t="shared" si="873"/>
        <v>0</v>
      </c>
      <c r="CP183" s="121">
        <f t="shared" si="873"/>
        <v>1801206</v>
      </c>
      <c r="CQ183" s="121">
        <f t="shared" si="873"/>
        <v>5157999</v>
      </c>
      <c r="CR183" s="121">
        <f t="shared" si="873"/>
        <v>3312144</v>
      </c>
      <c r="CS183" s="121">
        <f t="shared" si="873"/>
        <v>3441293</v>
      </c>
      <c r="CT183" s="121">
        <f t="shared" si="873"/>
        <v>149718912</v>
      </c>
      <c r="CU183" s="121">
        <f t="shared" si="873"/>
        <v>184817708</v>
      </c>
      <c r="CV183" s="121">
        <f t="shared" si="873"/>
        <v>18125991</v>
      </c>
      <c r="CW183" s="121">
        <f t="shared" si="873"/>
        <v>254520</v>
      </c>
      <c r="CX183" s="121">
        <f t="shared" si="873"/>
        <v>220199</v>
      </c>
      <c r="CY183" s="121">
        <f t="shared" si="873"/>
        <v>11531164</v>
      </c>
      <c r="CZ183" s="121">
        <f t="shared" si="873"/>
        <v>11729772</v>
      </c>
      <c r="DA183" s="121">
        <f t="shared" si="873"/>
        <v>330049</v>
      </c>
      <c r="DB183" s="121">
        <f t="shared" si="873"/>
        <v>23911656</v>
      </c>
      <c r="DC183" s="121">
        <f t="shared" si="873"/>
        <v>0</v>
      </c>
      <c r="DD183" s="160"/>
      <c r="DE183" s="124"/>
      <c r="DF183" s="124"/>
      <c r="DG183" s="124"/>
      <c r="DH183" s="124"/>
      <c r="DI183" s="124"/>
    </row>
    <row r="184" spans="1:113" x14ac:dyDescent="0.2">
      <c r="A184" s="118" t="str">
        <f t="shared" ref="A184" si="895">B184&amp;C184&amp;D184</f>
        <v>2018-19JANUARYY58</v>
      </c>
      <c r="B184" s="94" t="str">
        <f t="shared" si="880"/>
        <v>2018-19</v>
      </c>
      <c r="C184" s="35" t="s">
        <v>783</v>
      </c>
      <c r="D184" s="119" t="str">
        <f t="shared" si="863"/>
        <v>Y58</v>
      </c>
      <c r="E184" s="119" t="str">
        <f t="shared" si="863"/>
        <v>South West</v>
      </c>
      <c r="F184" s="119" t="str">
        <f t="shared" ref="F184" si="896">D184</f>
        <v>Y58</v>
      </c>
      <c r="H184" s="120">
        <f t="shared" si="812"/>
        <v>109505</v>
      </c>
      <c r="I184" s="120">
        <f t="shared" si="812"/>
        <v>85070</v>
      </c>
      <c r="J184" s="120">
        <f t="shared" si="812"/>
        <v>436436</v>
      </c>
      <c r="K184" s="117">
        <f t="shared" si="833"/>
        <v>5</v>
      </c>
      <c r="L184" s="120">
        <f t="shared" si="834"/>
        <v>2</v>
      </c>
      <c r="M184" s="120">
        <f t="shared" si="835"/>
        <v>23</v>
      </c>
      <c r="N184" s="120">
        <f t="shared" si="836"/>
        <v>61</v>
      </c>
      <c r="O184" s="120">
        <f t="shared" si="868"/>
        <v>77051</v>
      </c>
      <c r="P184" s="120">
        <f t="shared" si="868"/>
        <v>4256</v>
      </c>
      <c r="Q184" s="120">
        <f t="shared" si="868"/>
        <v>2651</v>
      </c>
      <c r="R184" s="120">
        <f t="shared" si="868"/>
        <v>42606</v>
      </c>
      <c r="S184" s="120">
        <f t="shared" si="868"/>
        <v>18352</v>
      </c>
      <c r="T184" s="120">
        <f t="shared" si="868"/>
        <v>1628</v>
      </c>
      <c r="U184" s="120">
        <f t="shared" si="868"/>
        <v>1719788</v>
      </c>
      <c r="V184" s="120">
        <f t="shared" si="837"/>
        <v>404</v>
      </c>
      <c r="W184" s="120">
        <f t="shared" si="838"/>
        <v>721</v>
      </c>
      <c r="X184" s="120">
        <f t="shared" si="814"/>
        <v>1739566</v>
      </c>
      <c r="Y184" s="120">
        <f t="shared" si="839"/>
        <v>656</v>
      </c>
      <c r="Z184" s="120">
        <f t="shared" si="840"/>
        <v>1190</v>
      </c>
      <c r="AA184" s="120">
        <f t="shared" si="815"/>
        <v>74981883</v>
      </c>
      <c r="AB184" s="120">
        <f t="shared" si="841"/>
        <v>1760</v>
      </c>
      <c r="AC184" s="120">
        <f t="shared" si="842"/>
        <v>3705</v>
      </c>
      <c r="AD184" s="120">
        <f t="shared" si="816"/>
        <v>86216484</v>
      </c>
      <c r="AE184" s="120">
        <f t="shared" si="843"/>
        <v>4698</v>
      </c>
      <c r="AF184" s="120">
        <f t="shared" si="844"/>
        <v>10703</v>
      </c>
      <c r="AG184" s="120">
        <f t="shared" si="817"/>
        <v>10149619</v>
      </c>
      <c r="AH184" s="120">
        <f t="shared" si="845"/>
        <v>6234</v>
      </c>
      <c r="AI184" s="120">
        <f t="shared" si="846"/>
        <v>13941</v>
      </c>
      <c r="AJ184" s="120">
        <f t="shared" si="869"/>
        <v>5214</v>
      </c>
      <c r="AK184" s="120">
        <f t="shared" si="869"/>
        <v>648</v>
      </c>
      <c r="AL184" s="120">
        <f t="shared" si="869"/>
        <v>1938</v>
      </c>
      <c r="AM184" s="120">
        <f t="shared" si="869"/>
        <v>5357</v>
      </c>
      <c r="AN184" s="120">
        <f t="shared" si="869"/>
        <v>661</v>
      </c>
      <c r="AO184" s="120">
        <f t="shared" si="869"/>
        <v>1967</v>
      </c>
      <c r="AP184" s="120">
        <f t="shared" si="869"/>
        <v>17</v>
      </c>
      <c r="AQ184" s="120">
        <f t="shared" si="869"/>
        <v>40701</v>
      </c>
      <c r="AR184" s="120">
        <f t="shared" si="869"/>
        <v>4250</v>
      </c>
      <c r="AS184" s="120">
        <f t="shared" si="869"/>
        <v>26886</v>
      </c>
      <c r="AT184" s="120">
        <f t="shared" si="870"/>
        <v>71837</v>
      </c>
      <c r="AU184" s="120">
        <f t="shared" si="870"/>
        <v>9864</v>
      </c>
      <c r="AV184" s="120">
        <f t="shared" si="870"/>
        <v>7647</v>
      </c>
      <c r="AW184" s="120">
        <f t="shared" si="870"/>
        <v>6115</v>
      </c>
      <c r="AX184" s="120">
        <f t="shared" si="870"/>
        <v>4802</v>
      </c>
      <c r="AY184" s="120">
        <f t="shared" si="870"/>
        <v>58072</v>
      </c>
      <c r="AZ184" s="120">
        <f t="shared" si="870"/>
        <v>49090</v>
      </c>
      <c r="BA184" s="120">
        <f t="shared" si="870"/>
        <v>26502</v>
      </c>
      <c r="BB184" s="120">
        <f t="shared" si="870"/>
        <v>19619</v>
      </c>
      <c r="BC184" s="120">
        <f t="shared" si="870"/>
        <v>2157</v>
      </c>
      <c r="BD184" s="120">
        <f t="shared" si="870"/>
        <v>1699</v>
      </c>
      <c r="BE184" s="117">
        <f t="shared" si="870"/>
        <v>451</v>
      </c>
      <c r="BF184" s="117">
        <f t="shared" si="870"/>
        <v>155644</v>
      </c>
      <c r="BG184" s="117">
        <f t="shared" si="847"/>
        <v>345</v>
      </c>
      <c r="BH184" s="117">
        <f t="shared" si="848"/>
        <v>612</v>
      </c>
      <c r="BI184" s="117">
        <f t="shared" si="820"/>
        <v>2513</v>
      </c>
      <c r="BJ184" s="117">
        <f t="shared" si="820"/>
        <v>103780</v>
      </c>
      <c r="BK184" s="117">
        <f t="shared" si="849"/>
        <v>41</v>
      </c>
      <c r="BL184" s="117">
        <f t="shared" si="850"/>
        <v>75</v>
      </c>
      <c r="BM184" s="117">
        <f t="shared" si="871"/>
        <v>165</v>
      </c>
      <c r="BN184" s="117">
        <f t="shared" si="871"/>
        <v>1064</v>
      </c>
      <c r="BO184" s="117">
        <f t="shared" si="871"/>
        <v>765</v>
      </c>
      <c r="BP184" s="117">
        <f t="shared" si="871"/>
        <v>15</v>
      </c>
      <c r="BQ184" s="117">
        <f t="shared" si="871"/>
        <v>1133</v>
      </c>
      <c r="BR184" s="117">
        <f t="shared" si="871"/>
        <v>7074455</v>
      </c>
      <c r="BS184" s="117">
        <f t="shared" si="851"/>
        <v>6649</v>
      </c>
      <c r="BT184" s="117">
        <f t="shared" si="852"/>
        <v>13999</v>
      </c>
      <c r="BU184" s="117">
        <f t="shared" si="822"/>
        <v>6327387</v>
      </c>
      <c r="BV184" s="117">
        <f t="shared" si="853"/>
        <v>8271</v>
      </c>
      <c r="BW184" s="117">
        <f t="shared" si="854"/>
        <v>17049</v>
      </c>
      <c r="BX184" s="117">
        <f t="shared" si="823"/>
        <v>111325</v>
      </c>
      <c r="BY184" s="117">
        <f t="shared" si="855"/>
        <v>7422</v>
      </c>
      <c r="BZ184" s="117">
        <f t="shared" si="856"/>
        <v>16962</v>
      </c>
      <c r="CA184" s="117">
        <f t="shared" si="824"/>
        <v>12130412</v>
      </c>
      <c r="CB184" s="117">
        <f t="shared" si="857"/>
        <v>10706</v>
      </c>
      <c r="CC184" s="121">
        <f t="shared" si="858"/>
        <v>21081</v>
      </c>
      <c r="CD184" s="121">
        <f t="shared" si="825"/>
        <v>0</v>
      </c>
      <c r="CE184" s="121">
        <f t="shared" si="825"/>
        <v>0</v>
      </c>
      <c r="CF184" s="117" t="str">
        <f t="shared" si="859"/>
        <v>-</v>
      </c>
      <c r="CG184" s="117" t="str">
        <f t="shared" si="860"/>
        <v>-</v>
      </c>
      <c r="CH184" s="121">
        <f t="shared" si="826"/>
        <v>0</v>
      </c>
      <c r="CI184" s="120">
        <f t="shared" si="861"/>
        <v>0</v>
      </c>
      <c r="CJ184" s="121">
        <f t="shared" ref="CJ184" si="897">MONTH(1&amp;C184)</f>
        <v>1</v>
      </c>
      <c r="CK184" s="157">
        <f t="shared" ref="CK184" si="898">LEFT($B184,4)+IF(CJ184&lt;4,1,0)</f>
        <v>2019</v>
      </c>
      <c r="CL184" s="158">
        <f t="shared" si="828"/>
        <v>43466</v>
      </c>
      <c r="CM184" s="159">
        <f t="shared" si="829"/>
        <v>31</v>
      </c>
      <c r="CN184" s="121">
        <f t="shared" si="873"/>
        <v>170140</v>
      </c>
      <c r="CO184" s="121">
        <f t="shared" si="873"/>
        <v>0</v>
      </c>
      <c r="CP184" s="121">
        <f t="shared" si="873"/>
        <v>1956610</v>
      </c>
      <c r="CQ184" s="121">
        <f t="shared" si="873"/>
        <v>5189270</v>
      </c>
      <c r="CR184" s="121">
        <f t="shared" si="873"/>
        <v>3068576</v>
      </c>
      <c r="CS184" s="121">
        <f t="shared" si="873"/>
        <v>3154690</v>
      </c>
      <c r="CT184" s="121">
        <f t="shared" si="873"/>
        <v>157855230</v>
      </c>
      <c r="CU184" s="121">
        <f t="shared" si="873"/>
        <v>196421456</v>
      </c>
      <c r="CV184" s="121">
        <f t="shared" si="873"/>
        <v>22695948</v>
      </c>
      <c r="CW184" s="121">
        <f t="shared" si="873"/>
        <v>276012</v>
      </c>
      <c r="CX184" s="121">
        <f t="shared" si="873"/>
        <v>188475</v>
      </c>
      <c r="CY184" s="121">
        <f t="shared" si="873"/>
        <v>14894936</v>
      </c>
      <c r="CZ184" s="121">
        <f t="shared" si="873"/>
        <v>13042485</v>
      </c>
      <c r="DA184" s="121">
        <f t="shared" si="873"/>
        <v>254430</v>
      </c>
      <c r="DB184" s="121">
        <f t="shared" si="873"/>
        <v>23884773</v>
      </c>
      <c r="DC184" s="121">
        <f t="shared" si="873"/>
        <v>0</v>
      </c>
      <c r="DD184" s="160"/>
      <c r="DE184" s="124"/>
      <c r="DF184" s="124"/>
      <c r="DG184" s="124"/>
      <c r="DH184" s="124"/>
      <c r="DI184" s="124"/>
    </row>
    <row r="185" spans="1:113" x14ac:dyDescent="0.2">
      <c r="A185" s="118" t="str">
        <f t="shared" ref="A185" si="899">B185&amp;C185&amp;D185</f>
        <v>2018-19FEBRUARYY58</v>
      </c>
      <c r="B185" s="94" t="str">
        <f t="shared" si="880"/>
        <v>2018-19</v>
      </c>
      <c r="C185" s="35" t="s">
        <v>787</v>
      </c>
      <c r="D185" s="119" t="str">
        <f t="shared" si="863"/>
        <v>Y58</v>
      </c>
      <c r="E185" s="119" t="str">
        <f t="shared" si="863"/>
        <v>South West</v>
      </c>
      <c r="F185" s="119" t="str">
        <f t="shared" ref="F185" si="900">D185</f>
        <v>Y58</v>
      </c>
      <c r="H185" s="120">
        <f t="shared" si="812"/>
        <v>99344</v>
      </c>
      <c r="I185" s="120">
        <f t="shared" si="812"/>
        <v>75607</v>
      </c>
      <c r="J185" s="120">
        <f t="shared" si="812"/>
        <v>414992</v>
      </c>
      <c r="K185" s="117">
        <f t="shared" si="833"/>
        <v>5</v>
      </c>
      <c r="L185" s="120">
        <f t="shared" si="834"/>
        <v>2</v>
      </c>
      <c r="M185" s="120">
        <f t="shared" si="835"/>
        <v>26</v>
      </c>
      <c r="N185" s="120">
        <f t="shared" si="836"/>
        <v>63</v>
      </c>
      <c r="O185" s="120">
        <f t="shared" si="868"/>
        <v>68949</v>
      </c>
      <c r="P185" s="120">
        <f t="shared" si="868"/>
        <v>3938</v>
      </c>
      <c r="Q185" s="120">
        <f t="shared" si="868"/>
        <v>2440</v>
      </c>
      <c r="R185" s="120">
        <f t="shared" si="868"/>
        <v>37741</v>
      </c>
      <c r="S185" s="120">
        <f t="shared" si="868"/>
        <v>16811</v>
      </c>
      <c r="T185" s="120">
        <f t="shared" si="868"/>
        <v>1409</v>
      </c>
      <c r="U185" s="120">
        <f t="shared" si="868"/>
        <v>1659779</v>
      </c>
      <c r="V185" s="120">
        <f t="shared" si="837"/>
        <v>421</v>
      </c>
      <c r="W185" s="120">
        <f t="shared" si="838"/>
        <v>768</v>
      </c>
      <c r="X185" s="120">
        <f t="shared" si="814"/>
        <v>1666827</v>
      </c>
      <c r="Y185" s="120">
        <f t="shared" si="839"/>
        <v>683</v>
      </c>
      <c r="Z185" s="120">
        <f t="shared" si="840"/>
        <v>1249</v>
      </c>
      <c r="AA185" s="120">
        <f t="shared" si="815"/>
        <v>68034004</v>
      </c>
      <c r="AB185" s="120">
        <f t="shared" si="841"/>
        <v>1803</v>
      </c>
      <c r="AC185" s="120">
        <f t="shared" si="842"/>
        <v>3813</v>
      </c>
      <c r="AD185" s="120">
        <f t="shared" si="816"/>
        <v>77819343</v>
      </c>
      <c r="AE185" s="120">
        <f t="shared" si="843"/>
        <v>4629</v>
      </c>
      <c r="AF185" s="120">
        <f t="shared" si="844"/>
        <v>10685</v>
      </c>
      <c r="AG185" s="120">
        <f t="shared" si="817"/>
        <v>8669278</v>
      </c>
      <c r="AH185" s="120">
        <f t="shared" si="845"/>
        <v>6153</v>
      </c>
      <c r="AI185" s="120">
        <f t="shared" si="846"/>
        <v>13258</v>
      </c>
      <c r="AJ185" s="120">
        <f t="shared" si="869"/>
        <v>4779</v>
      </c>
      <c r="AK185" s="120">
        <f t="shared" si="869"/>
        <v>590</v>
      </c>
      <c r="AL185" s="120">
        <f t="shared" si="869"/>
        <v>1699</v>
      </c>
      <c r="AM185" s="120">
        <f t="shared" si="869"/>
        <v>4076</v>
      </c>
      <c r="AN185" s="120">
        <f t="shared" si="869"/>
        <v>575</v>
      </c>
      <c r="AO185" s="120">
        <f t="shared" si="869"/>
        <v>1915</v>
      </c>
      <c r="AP185" s="120">
        <f t="shared" si="869"/>
        <v>6</v>
      </c>
      <c r="AQ185" s="120">
        <f t="shared" si="869"/>
        <v>35940</v>
      </c>
      <c r="AR185" s="120">
        <f t="shared" si="869"/>
        <v>3488</v>
      </c>
      <c r="AS185" s="120">
        <f t="shared" si="869"/>
        <v>24742</v>
      </c>
      <c r="AT185" s="120">
        <f t="shared" si="870"/>
        <v>64170</v>
      </c>
      <c r="AU185" s="120">
        <f t="shared" si="870"/>
        <v>8831</v>
      </c>
      <c r="AV185" s="120">
        <f t="shared" si="870"/>
        <v>6902</v>
      </c>
      <c r="AW185" s="120">
        <f t="shared" si="870"/>
        <v>5506</v>
      </c>
      <c r="AX185" s="120">
        <f t="shared" si="870"/>
        <v>4346</v>
      </c>
      <c r="AY185" s="120">
        <f t="shared" si="870"/>
        <v>51218</v>
      </c>
      <c r="AZ185" s="120">
        <f t="shared" si="870"/>
        <v>43293</v>
      </c>
      <c r="BA185" s="120">
        <f t="shared" si="870"/>
        <v>24111</v>
      </c>
      <c r="BB185" s="120">
        <f t="shared" si="870"/>
        <v>18006</v>
      </c>
      <c r="BC185" s="120">
        <f t="shared" si="870"/>
        <v>1884</v>
      </c>
      <c r="BD185" s="120">
        <f t="shared" si="870"/>
        <v>1469</v>
      </c>
      <c r="BE185" s="117">
        <f t="shared" si="870"/>
        <v>394</v>
      </c>
      <c r="BF185" s="117">
        <f t="shared" si="870"/>
        <v>130854</v>
      </c>
      <c r="BG185" s="117">
        <f t="shared" si="847"/>
        <v>332</v>
      </c>
      <c r="BH185" s="117">
        <f t="shared" si="848"/>
        <v>555</v>
      </c>
      <c r="BI185" s="117">
        <f t="shared" si="820"/>
        <v>2344</v>
      </c>
      <c r="BJ185" s="117">
        <f t="shared" si="820"/>
        <v>91145</v>
      </c>
      <c r="BK185" s="117">
        <f t="shared" si="849"/>
        <v>39</v>
      </c>
      <c r="BL185" s="117">
        <f t="shared" si="850"/>
        <v>66</v>
      </c>
      <c r="BM185" s="117">
        <f t="shared" si="871"/>
        <v>155</v>
      </c>
      <c r="BN185" s="117">
        <f t="shared" si="871"/>
        <v>750</v>
      </c>
      <c r="BO185" s="117">
        <f t="shared" si="871"/>
        <v>630</v>
      </c>
      <c r="BP185" s="117">
        <f t="shared" si="871"/>
        <v>10</v>
      </c>
      <c r="BQ185" s="117">
        <f t="shared" si="871"/>
        <v>979</v>
      </c>
      <c r="BR185" s="117">
        <f t="shared" si="871"/>
        <v>5107671</v>
      </c>
      <c r="BS185" s="117">
        <f t="shared" si="851"/>
        <v>6810</v>
      </c>
      <c r="BT185" s="117">
        <f t="shared" si="852"/>
        <v>14486</v>
      </c>
      <c r="BU185" s="117">
        <f t="shared" si="822"/>
        <v>5028390</v>
      </c>
      <c r="BV185" s="117">
        <f t="shared" si="853"/>
        <v>7982</v>
      </c>
      <c r="BW185" s="117">
        <f t="shared" si="854"/>
        <v>16208</v>
      </c>
      <c r="BX185" s="117">
        <f t="shared" si="823"/>
        <v>86068</v>
      </c>
      <c r="BY185" s="117">
        <f t="shared" si="855"/>
        <v>8607</v>
      </c>
      <c r="BZ185" s="117">
        <f t="shared" si="856"/>
        <v>14154</v>
      </c>
      <c r="CA185" s="117">
        <f t="shared" si="824"/>
        <v>9762601</v>
      </c>
      <c r="CB185" s="117">
        <f t="shared" si="857"/>
        <v>9972</v>
      </c>
      <c r="CC185" s="121">
        <f t="shared" si="858"/>
        <v>21253</v>
      </c>
      <c r="CD185" s="121">
        <f t="shared" si="825"/>
        <v>0</v>
      </c>
      <c r="CE185" s="121">
        <f t="shared" si="825"/>
        <v>0</v>
      </c>
      <c r="CF185" s="117" t="str">
        <f t="shared" si="859"/>
        <v>-</v>
      </c>
      <c r="CG185" s="117" t="str">
        <f t="shared" si="860"/>
        <v>-</v>
      </c>
      <c r="CH185" s="121">
        <f t="shared" si="826"/>
        <v>0</v>
      </c>
      <c r="CI185" s="120">
        <f t="shared" si="861"/>
        <v>0</v>
      </c>
      <c r="CJ185" s="121">
        <f t="shared" ref="CJ185" si="901">MONTH(1&amp;C185)</f>
        <v>2</v>
      </c>
      <c r="CK185" s="157">
        <f t="shared" ref="CK185" si="902">LEFT($B185,4)+IF(CJ185&lt;4,1,0)</f>
        <v>2019</v>
      </c>
      <c r="CL185" s="158">
        <f t="shared" si="828"/>
        <v>43497</v>
      </c>
      <c r="CM185" s="159">
        <f t="shared" si="829"/>
        <v>28</v>
      </c>
      <c r="CN185" s="121">
        <f t="shared" si="873"/>
        <v>151214</v>
      </c>
      <c r="CO185" s="121">
        <f t="shared" si="873"/>
        <v>0</v>
      </c>
      <c r="CP185" s="121">
        <f t="shared" si="873"/>
        <v>1965782</v>
      </c>
      <c r="CQ185" s="121">
        <f t="shared" si="873"/>
        <v>4763241</v>
      </c>
      <c r="CR185" s="121">
        <f t="shared" si="873"/>
        <v>3024384</v>
      </c>
      <c r="CS185" s="121">
        <f t="shared" si="873"/>
        <v>3047560</v>
      </c>
      <c r="CT185" s="121">
        <f t="shared" si="873"/>
        <v>143906433</v>
      </c>
      <c r="CU185" s="121">
        <f t="shared" si="873"/>
        <v>179625535</v>
      </c>
      <c r="CV185" s="121">
        <f t="shared" si="873"/>
        <v>18680522</v>
      </c>
      <c r="CW185" s="121">
        <f t="shared" si="873"/>
        <v>218670</v>
      </c>
      <c r="CX185" s="121">
        <f t="shared" si="873"/>
        <v>154704</v>
      </c>
      <c r="CY185" s="121">
        <f t="shared" si="873"/>
        <v>10864500</v>
      </c>
      <c r="CZ185" s="121">
        <f t="shared" si="873"/>
        <v>10211040</v>
      </c>
      <c r="DA185" s="121">
        <f t="shared" si="873"/>
        <v>141540</v>
      </c>
      <c r="DB185" s="121">
        <f t="shared" si="873"/>
        <v>20806687</v>
      </c>
      <c r="DC185" s="121">
        <f t="shared" si="873"/>
        <v>0</v>
      </c>
      <c r="DD185" s="160"/>
      <c r="DE185" s="124"/>
      <c r="DF185" s="124"/>
      <c r="DG185" s="124"/>
      <c r="DH185" s="124"/>
      <c r="DI185" s="124"/>
    </row>
    <row r="186" spans="1:113" x14ac:dyDescent="0.2">
      <c r="A186" s="118" t="str">
        <f t="shared" ref="A186" si="903">B186&amp;C186&amp;D186</f>
        <v>2018-19MARCHY58</v>
      </c>
      <c r="B186" s="94" t="str">
        <f t="shared" si="880"/>
        <v>2018-19</v>
      </c>
      <c r="C186" s="35" t="s">
        <v>788</v>
      </c>
      <c r="D186" s="119" t="str">
        <f t="shared" si="863"/>
        <v>Y58</v>
      </c>
      <c r="E186" s="119" t="str">
        <f t="shared" si="863"/>
        <v>South West</v>
      </c>
      <c r="F186" s="119" t="str">
        <f t="shared" ref="F186" si="904">D186</f>
        <v>Y58</v>
      </c>
      <c r="H186" s="120">
        <f t="shared" si="812"/>
        <v>108540</v>
      </c>
      <c r="I186" s="120">
        <f t="shared" si="812"/>
        <v>83304</v>
      </c>
      <c r="J186" s="120">
        <f t="shared" si="812"/>
        <v>427001</v>
      </c>
      <c r="K186" s="117">
        <f t="shared" si="833"/>
        <v>5</v>
      </c>
      <c r="L186" s="120">
        <f t="shared" si="834"/>
        <v>2</v>
      </c>
      <c r="M186" s="120">
        <f t="shared" si="835"/>
        <v>24</v>
      </c>
      <c r="N186" s="120">
        <f t="shared" si="836"/>
        <v>59</v>
      </c>
      <c r="O186" s="120">
        <f t="shared" si="868"/>
        <v>75293</v>
      </c>
      <c r="P186" s="120">
        <f t="shared" si="868"/>
        <v>4415</v>
      </c>
      <c r="Q186" s="120">
        <f t="shared" si="868"/>
        <v>2744</v>
      </c>
      <c r="R186" s="120">
        <f t="shared" si="868"/>
        <v>41075</v>
      </c>
      <c r="S186" s="120">
        <f t="shared" si="868"/>
        <v>18729</v>
      </c>
      <c r="T186" s="120">
        <f t="shared" si="868"/>
        <v>1424</v>
      </c>
      <c r="U186" s="120">
        <f t="shared" si="868"/>
        <v>1796545</v>
      </c>
      <c r="V186" s="120">
        <f t="shared" si="837"/>
        <v>407</v>
      </c>
      <c r="W186" s="120">
        <f t="shared" si="838"/>
        <v>735</v>
      </c>
      <c r="X186" s="120">
        <f t="shared" si="814"/>
        <v>1771383</v>
      </c>
      <c r="Y186" s="120">
        <f t="shared" si="839"/>
        <v>646</v>
      </c>
      <c r="Z186" s="120">
        <f t="shared" si="840"/>
        <v>1253</v>
      </c>
      <c r="AA186" s="120">
        <f t="shared" si="815"/>
        <v>73252344</v>
      </c>
      <c r="AB186" s="120">
        <f t="shared" si="841"/>
        <v>1783</v>
      </c>
      <c r="AC186" s="120">
        <f t="shared" si="842"/>
        <v>3739</v>
      </c>
      <c r="AD186" s="120">
        <f t="shared" si="816"/>
        <v>84439355</v>
      </c>
      <c r="AE186" s="120">
        <f t="shared" si="843"/>
        <v>4508</v>
      </c>
      <c r="AF186" s="120">
        <f t="shared" si="844"/>
        <v>10553</v>
      </c>
      <c r="AG186" s="120">
        <f t="shared" si="817"/>
        <v>8668587</v>
      </c>
      <c r="AH186" s="120">
        <f t="shared" si="845"/>
        <v>6087</v>
      </c>
      <c r="AI186" s="120">
        <f t="shared" si="846"/>
        <v>13314</v>
      </c>
      <c r="AJ186" s="120">
        <f t="shared" si="869"/>
        <v>4869</v>
      </c>
      <c r="AK186" s="120">
        <f t="shared" si="869"/>
        <v>599</v>
      </c>
      <c r="AL186" s="120">
        <f t="shared" si="869"/>
        <v>1682</v>
      </c>
      <c r="AM186" s="120">
        <f t="shared" si="869"/>
        <v>3903</v>
      </c>
      <c r="AN186" s="120">
        <f t="shared" si="869"/>
        <v>681</v>
      </c>
      <c r="AO186" s="120">
        <f t="shared" si="869"/>
        <v>1907</v>
      </c>
      <c r="AP186" s="120">
        <f t="shared" si="869"/>
        <v>7</v>
      </c>
      <c r="AQ186" s="120">
        <f t="shared" si="869"/>
        <v>39908</v>
      </c>
      <c r="AR186" s="120">
        <f t="shared" si="869"/>
        <v>3581</v>
      </c>
      <c r="AS186" s="120">
        <f t="shared" si="869"/>
        <v>26935</v>
      </c>
      <c r="AT186" s="120">
        <f t="shared" si="870"/>
        <v>70424</v>
      </c>
      <c r="AU186" s="120">
        <f t="shared" si="870"/>
        <v>9989</v>
      </c>
      <c r="AV186" s="120">
        <f t="shared" si="870"/>
        <v>7751</v>
      </c>
      <c r="AW186" s="120">
        <f t="shared" si="870"/>
        <v>6270</v>
      </c>
      <c r="AX186" s="120">
        <f t="shared" si="870"/>
        <v>4903</v>
      </c>
      <c r="AY186" s="120">
        <f t="shared" si="870"/>
        <v>56044</v>
      </c>
      <c r="AZ186" s="120">
        <f t="shared" si="870"/>
        <v>47410</v>
      </c>
      <c r="BA186" s="120">
        <f t="shared" si="870"/>
        <v>26684</v>
      </c>
      <c r="BB186" s="120">
        <f t="shared" si="870"/>
        <v>20107</v>
      </c>
      <c r="BC186" s="120">
        <f t="shared" si="870"/>
        <v>1878</v>
      </c>
      <c r="BD186" s="120">
        <f t="shared" si="870"/>
        <v>1493</v>
      </c>
      <c r="BE186" s="117">
        <f t="shared" si="870"/>
        <v>422</v>
      </c>
      <c r="BF186" s="117">
        <f t="shared" si="870"/>
        <v>151740</v>
      </c>
      <c r="BG186" s="117">
        <f t="shared" si="847"/>
        <v>360</v>
      </c>
      <c r="BH186" s="117">
        <f t="shared" si="848"/>
        <v>578</v>
      </c>
      <c r="BI186" s="117">
        <f t="shared" si="820"/>
        <v>2685</v>
      </c>
      <c r="BJ186" s="117">
        <f t="shared" si="820"/>
        <v>102239</v>
      </c>
      <c r="BK186" s="117">
        <f t="shared" si="849"/>
        <v>38</v>
      </c>
      <c r="BL186" s="117">
        <f t="shared" si="850"/>
        <v>67</v>
      </c>
      <c r="BM186" s="117">
        <f t="shared" si="871"/>
        <v>175</v>
      </c>
      <c r="BN186" s="117">
        <f t="shared" si="871"/>
        <v>878</v>
      </c>
      <c r="BO186" s="117">
        <f t="shared" si="871"/>
        <v>734</v>
      </c>
      <c r="BP186" s="117">
        <f t="shared" si="871"/>
        <v>12</v>
      </c>
      <c r="BQ186" s="117">
        <f t="shared" si="871"/>
        <v>1034</v>
      </c>
      <c r="BR186" s="117">
        <f t="shared" si="871"/>
        <v>5388919</v>
      </c>
      <c r="BS186" s="117">
        <f t="shared" si="851"/>
        <v>6138</v>
      </c>
      <c r="BT186" s="117">
        <f t="shared" si="852"/>
        <v>13133</v>
      </c>
      <c r="BU186" s="117">
        <f t="shared" si="822"/>
        <v>5989959</v>
      </c>
      <c r="BV186" s="117">
        <f t="shared" si="853"/>
        <v>8161</v>
      </c>
      <c r="BW186" s="117">
        <f t="shared" si="854"/>
        <v>16818</v>
      </c>
      <c r="BX186" s="117">
        <f t="shared" si="823"/>
        <v>59672</v>
      </c>
      <c r="BY186" s="117">
        <f t="shared" si="855"/>
        <v>4973</v>
      </c>
      <c r="BZ186" s="117">
        <f t="shared" si="856"/>
        <v>9223</v>
      </c>
      <c r="CA186" s="117">
        <f t="shared" si="824"/>
        <v>10763393</v>
      </c>
      <c r="CB186" s="117">
        <f t="shared" si="857"/>
        <v>10409</v>
      </c>
      <c r="CC186" s="121">
        <f t="shared" si="858"/>
        <v>21497</v>
      </c>
      <c r="CD186" s="121">
        <f t="shared" si="825"/>
        <v>0</v>
      </c>
      <c r="CE186" s="121">
        <f t="shared" si="825"/>
        <v>0</v>
      </c>
      <c r="CF186" s="117" t="str">
        <f t="shared" si="859"/>
        <v>-</v>
      </c>
      <c r="CG186" s="117" t="str">
        <f t="shared" si="860"/>
        <v>-</v>
      </c>
      <c r="CH186" s="121">
        <f t="shared" si="826"/>
        <v>0</v>
      </c>
      <c r="CI186" s="120">
        <f t="shared" si="861"/>
        <v>0</v>
      </c>
      <c r="CJ186" s="121">
        <f t="shared" ref="CJ186" si="905">MONTH(1&amp;C186)</f>
        <v>3</v>
      </c>
      <c r="CK186" s="157">
        <f t="shared" ref="CK186" si="906">LEFT($B186,4)+IF(CJ186&lt;4,1,0)</f>
        <v>2019</v>
      </c>
      <c r="CL186" s="158">
        <f t="shared" si="828"/>
        <v>43525</v>
      </c>
      <c r="CM186" s="159">
        <f t="shared" si="829"/>
        <v>31</v>
      </c>
      <c r="CN186" s="121">
        <f t="shared" si="873"/>
        <v>166608</v>
      </c>
      <c r="CO186" s="121">
        <f t="shared" si="873"/>
        <v>0</v>
      </c>
      <c r="CP186" s="121">
        <f t="shared" si="873"/>
        <v>1999296</v>
      </c>
      <c r="CQ186" s="121">
        <f t="shared" si="873"/>
        <v>4914936</v>
      </c>
      <c r="CR186" s="121">
        <f t="shared" si="873"/>
        <v>3245025</v>
      </c>
      <c r="CS186" s="121">
        <f t="shared" si="873"/>
        <v>3438232</v>
      </c>
      <c r="CT186" s="121">
        <f t="shared" si="873"/>
        <v>153579425</v>
      </c>
      <c r="CU186" s="121">
        <f t="shared" si="873"/>
        <v>197647137</v>
      </c>
      <c r="CV186" s="121">
        <f t="shared" si="873"/>
        <v>18959136</v>
      </c>
      <c r="CW186" s="121">
        <f t="shared" si="873"/>
        <v>243916</v>
      </c>
      <c r="CX186" s="121">
        <f t="shared" si="873"/>
        <v>179895</v>
      </c>
      <c r="CY186" s="121">
        <f t="shared" si="873"/>
        <v>11530774</v>
      </c>
      <c r="CZ186" s="121">
        <f t="shared" si="873"/>
        <v>12344412</v>
      </c>
      <c r="DA186" s="121">
        <f t="shared" si="873"/>
        <v>110676</v>
      </c>
      <c r="DB186" s="121">
        <f t="shared" si="873"/>
        <v>22227898</v>
      </c>
      <c r="DC186" s="121">
        <f t="shared" si="873"/>
        <v>0</v>
      </c>
      <c r="DD186" s="160"/>
      <c r="DE186" s="124"/>
      <c r="DF186" s="124"/>
      <c r="DG186" s="124"/>
      <c r="DH186" s="124"/>
      <c r="DI186" s="124"/>
    </row>
    <row r="187" spans="1:113" x14ac:dyDescent="0.2">
      <c r="A187" s="118" t="str">
        <f t="shared" ref="A187" si="907">B187&amp;C187&amp;D187</f>
        <v>2019-20APRILY58</v>
      </c>
      <c r="B187" s="94" t="str">
        <f t="shared" si="880"/>
        <v>2019-20</v>
      </c>
      <c r="C187" s="35" t="s">
        <v>790</v>
      </c>
      <c r="D187" s="119" t="str">
        <f t="shared" si="863"/>
        <v>Y58</v>
      </c>
      <c r="E187" s="119" t="str">
        <f t="shared" si="863"/>
        <v>South West</v>
      </c>
      <c r="F187" s="119" t="str">
        <f t="shared" ref="F187" si="908">D187</f>
        <v>Y58</v>
      </c>
      <c r="H187" s="120">
        <f t="shared" si="812"/>
        <v>106513</v>
      </c>
      <c r="I187" s="120">
        <f t="shared" si="812"/>
        <v>82044</v>
      </c>
      <c r="J187" s="120">
        <f t="shared" si="812"/>
        <v>457527</v>
      </c>
      <c r="K187" s="117">
        <f t="shared" si="833"/>
        <v>6</v>
      </c>
      <c r="L187" s="120">
        <f t="shared" si="834"/>
        <v>2</v>
      </c>
      <c r="M187" s="120">
        <f t="shared" si="835"/>
        <v>25</v>
      </c>
      <c r="N187" s="120">
        <f t="shared" si="836"/>
        <v>68</v>
      </c>
      <c r="O187" s="120">
        <f t="shared" si="868"/>
        <v>73011</v>
      </c>
      <c r="P187" s="120">
        <f t="shared" si="868"/>
        <v>4241</v>
      </c>
      <c r="Q187" s="120">
        <f t="shared" si="868"/>
        <v>2652</v>
      </c>
      <c r="R187" s="120">
        <f t="shared" si="868"/>
        <v>39991</v>
      </c>
      <c r="S187" s="120">
        <f t="shared" si="868"/>
        <v>17846</v>
      </c>
      <c r="T187" s="120">
        <f t="shared" si="868"/>
        <v>1531</v>
      </c>
      <c r="U187" s="120">
        <f t="shared" si="868"/>
        <v>1781049</v>
      </c>
      <c r="V187" s="120">
        <f t="shared" si="837"/>
        <v>420</v>
      </c>
      <c r="W187" s="120">
        <f t="shared" si="838"/>
        <v>785</v>
      </c>
      <c r="X187" s="120">
        <f t="shared" si="814"/>
        <v>1832409</v>
      </c>
      <c r="Y187" s="120">
        <f t="shared" si="839"/>
        <v>691</v>
      </c>
      <c r="Z187" s="120">
        <f t="shared" si="840"/>
        <v>1308</v>
      </c>
      <c r="AA187" s="120">
        <f t="shared" si="815"/>
        <v>71606064</v>
      </c>
      <c r="AB187" s="120">
        <f t="shared" si="841"/>
        <v>1791</v>
      </c>
      <c r="AC187" s="120">
        <f t="shared" si="842"/>
        <v>3774</v>
      </c>
      <c r="AD187" s="120">
        <f t="shared" si="816"/>
        <v>85146642</v>
      </c>
      <c r="AE187" s="120">
        <f t="shared" si="843"/>
        <v>4771</v>
      </c>
      <c r="AF187" s="120">
        <f t="shared" si="844"/>
        <v>11167</v>
      </c>
      <c r="AG187" s="120">
        <f t="shared" si="817"/>
        <v>8762326</v>
      </c>
      <c r="AH187" s="120">
        <f t="shared" si="845"/>
        <v>5723</v>
      </c>
      <c r="AI187" s="120">
        <f t="shared" si="846"/>
        <v>12608</v>
      </c>
      <c r="AJ187" s="120">
        <f t="shared" si="869"/>
        <v>4688</v>
      </c>
      <c r="AK187" s="120">
        <f t="shared" si="869"/>
        <v>530</v>
      </c>
      <c r="AL187" s="120">
        <f t="shared" si="869"/>
        <v>1606</v>
      </c>
      <c r="AM187" s="120">
        <f t="shared" si="869"/>
        <v>3824</v>
      </c>
      <c r="AN187" s="120">
        <f t="shared" si="869"/>
        <v>695</v>
      </c>
      <c r="AO187" s="120">
        <f t="shared" si="869"/>
        <v>1857</v>
      </c>
      <c r="AP187" s="120">
        <f t="shared" si="869"/>
        <v>10</v>
      </c>
      <c r="AQ187" s="120">
        <f t="shared" si="869"/>
        <v>39021</v>
      </c>
      <c r="AR187" s="120">
        <f t="shared" si="869"/>
        <v>3366</v>
      </c>
      <c r="AS187" s="120">
        <f t="shared" si="869"/>
        <v>25936</v>
      </c>
      <c r="AT187" s="120">
        <f t="shared" si="870"/>
        <v>68323</v>
      </c>
      <c r="AU187" s="120">
        <f t="shared" si="870"/>
        <v>9680</v>
      </c>
      <c r="AV187" s="120">
        <f t="shared" si="870"/>
        <v>7539</v>
      </c>
      <c r="AW187" s="120">
        <f t="shared" si="870"/>
        <v>6111</v>
      </c>
      <c r="AX187" s="120">
        <f t="shared" si="870"/>
        <v>4827</v>
      </c>
      <c r="AY187" s="120">
        <f t="shared" si="870"/>
        <v>54348</v>
      </c>
      <c r="AZ187" s="120">
        <f t="shared" si="870"/>
        <v>46082</v>
      </c>
      <c r="BA187" s="120">
        <f t="shared" si="870"/>
        <v>25727</v>
      </c>
      <c r="BB187" s="120">
        <f t="shared" si="870"/>
        <v>19298</v>
      </c>
      <c r="BC187" s="120">
        <f t="shared" si="870"/>
        <v>2056</v>
      </c>
      <c r="BD187" s="120">
        <f t="shared" si="870"/>
        <v>1608</v>
      </c>
      <c r="BE187" s="117">
        <f t="shared" si="870"/>
        <v>436</v>
      </c>
      <c r="BF187" s="117">
        <f t="shared" si="870"/>
        <v>151551</v>
      </c>
      <c r="BG187" s="117">
        <f t="shared" si="847"/>
        <v>348</v>
      </c>
      <c r="BH187" s="117">
        <f t="shared" si="848"/>
        <v>594</v>
      </c>
      <c r="BI187" s="117">
        <f t="shared" si="820"/>
        <v>2511</v>
      </c>
      <c r="BJ187" s="117">
        <f t="shared" si="820"/>
        <v>96803</v>
      </c>
      <c r="BK187" s="117">
        <f t="shared" si="849"/>
        <v>39</v>
      </c>
      <c r="BL187" s="117">
        <f t="shared" si="850"/>
        <v>69</v>
      </c>
      <c r="BM187" s="117">
        <f t="shared" si="871"/>
        <v>194</v>
      </c>
      <c r="BN187" s="117">
        <f t="shared" si="871"/>
        <v>813</v>
      </c>
      <c r="BO187" s="117">
        <f t="shared" si="871"/>
        <v>690</v>
      </c>
      <c r="BP187" s="117">
        <f t="shared" si="871"/>
        <v>13</v>
      </c>
      <c r="BQ187" s="117">
        <f t="shared" si="871"/>
        <v>1079</v>
      </c>
      <c r="BR187" s="117">
        <f t="shared" si="871"/>
        <v>4913354</v>
      </c>
      <c r="BS187" s="117">
        <f t="shared" si="851"/>
        <v>6043</v>
      </c>
      <c r="BT187" s="117">
        <f t="shared" si="852"/>
        <v>12051</v>
      </c>
      <c r="BU187" s="117">
        <f t="shared" si="822"/>
        <v>5114541</v>
      </c>
      <c r="BV187" s="117">
        <f t="shared" si="853"/>
        <v>7412</v>
      </c>
      <c r="BW187" s="117">
        <f t="shared" si="854"/>
        <v>15008</v>
      </c>
      <c r="BX187" s="117">
        <f t="shared" si="823"/>
        <v>100623</v>
      </c>
      <c r="BY187" s="117">
        <f t="shared" si="855"/>
        <v>7740</v>
      </c>
      <c r="BZ187" s="117">
        <f t="shared" si="856"/>
        <v>13060</v>
      </c>
      <c r="CA187" s="117">
        <f t="shared" si="824"/>
        <v>10109606</v>
      </c>
      <c r="CB187" s="117">
        <f t="shared" si="857"/>
        <v>9369</v>
      </c>
      <c r="CC187" s="121">
        <f t="shared" si="858"/>
        <v>19552</v>
      </c>
      <c r="CD187" s="121">
        <f t="shared" si="825"/>
        <v>117</v>
      </c>
      <c r="CE187" s="121">
        <f t="shared" si="825"/>
        <v>206072</v>
      </c>
      <c r="CF187" s="117">
        <f t="shared" si="859"/>
        <v>1761</v>
      </c>
      <c r="CG187" s="117">
        <f t="shared" si="860"/>
        <v>3416</v>
      </c>
      <c r="CH187" s="121">
        <f t="shared" si="826"/>
        <v>104</v>
      </c>
      <c r="CI187" s="120">
        <f t="shared" si="861"/>
        <v>7</v>
      </c>
      <c r="CJ187" s="121">
        <f t="shared" ref="CJ187" si="909">MONTH(1&amp;C187)</f>
        <v>4</v>
      </c>
      <c r="CK187" s="157">
        <f t="shared" ref="CK187" si="910">LEFT($B187,4)+IF(CJ187&lt;4,1,0)</f>
        <v>2019</v>
      </c>
      <c r="CL187" s="158">
        <f t="shared" si="828"/>
        <v>43556</v>
      </c>
      <c r="CM187" s="159">
        <f t="shared" si="829"/>
        <v>30</v>
      </c>
      <c r="CN187" s="121">
        <f t="shared" si="873"/>
        <v>164088</v>
      </c>
      <c r="CO187" s="121">
        <f t="shared" si="873"/>
        <v>574308</v>
      </c>
      <c r="CP187" s="121">
        <f t="shared" si="873"/>
        <v>2051100</v>
      </c>
      <c r="CQ187" s="121">
        <f t="shared" si="873"/>
        <v>5578992</v>
      </c>
      <c r="CR187" s="121">
        <f t="shared" si="873"/>
        <v>3329185</v>
      </c>
      <c r="CS187" s="121">
        <f t="shared" si="873"/>
        <v>3468816</v>
      </c>
      <c r="CT187" s="121">
        <f t="shared" si="873"/>
        <v>150926034</v>
      </c>
      <c r="CU187" s="121">
        <f t="shared" si="873"/>
        <v>199286282</v>
      </c>
      <c r="CV187" s="121">
        <f t="shared" si="873"/>
        <v>19302848</v>
      </c>
      <c r="CW187" s="121">
        <f t="shared" si="873"/>
        <v>258984</v>
      </c>
      <c r="CX187" s="121">
        <f t="shared" si="873"/>
        <v>173259</v>
      </c>
      <c r="CY187" s="121">
        <f t="shared" si="873"/>
        <v>9797463</v>
      </c>
      <c r="CZ187" s="121">
        <f t="shared" si="873"/>
        <v>10355520</v>
      </c>
      <c r="DA187" s="121">
        <f t="shared" si="873"/>
        <v>169780</v>
      </c>
      <c r="DB187" s="121">
        <f t="shared" si="873"/>
        <v>21096608</v>
      </c>
      <c r="DC187" s="121">
        <f t="shared" si="873"/>
        <v>399672</v>
      </c>
      <c r="DD187" s="160"/>
      <c r="DE187" s="124"/>
      <c r="DF187" s="124"/>
      <c r="DG187" s="124"/>
      <c r="DH187" s="124"/>
      <c r="DI187" s="124"/>
    </row>
    <row r="188" spans="1:113" x14ac:dyDescent="0.2">
      <c r="A188" s="118" t="str">
        <f t="shared" ref="A188" si="911">B188&amp;C188&amp;D188</f>
        <v>2019-20MAYY58</v>
      </c>
      <c r="B188" s="94" t="str">
        <f t="shared" si="880"/>
        <v>2019-20</v>
      </c>
      <c r="C188" s="35" t="s">
        <v>831</v>
      </c>
      <c r="D188" s="119" t="str">
        <f t="shared" si="863"/>
        <v>Y58</v>
      </c>
      <c r="E188" s="119" t="str">
        <f t="shared" si="863"/>
        <v>South West</v>
      </c>
      <c r="F188" s="119" t="str">
        <f t="shared" ref="F188" si="912">D188</f>
        <v>Y58</v>
      </c>
      <c r="H188" s="120">
        <f t="shared" si="812"/>
        <v>108053</v>
      </c>
      <c r="I188" s="120">
        <f t="shared" si="812"/>
        <v>83345</v>
      </c>
      <c r="J188" s="120">
        <f t="shared" si="812"/>
        <v>513633</v>
      </c>
      <c r="K188" s="117">
        <f t="shared" si="833"/>
        <v>6</v>
      </c>
      <c r="L188" s="120">
        <f t="shared" si="834"/>
        <v>2</v>
      </c>
      <c r="M188" s="120">
        <f t="shared" si="835"/>
        <v>31</v>
      </c>
      <c r="N188" s="120">
        <f t="shared" si="836"/>
        <v>72</v>
      </c>
      <c r="O188" s="120">
        <f t="shared" si="868"/>
        <v>74945</v>
      </c>
      <c r="P188" s="120">
        <f t="shared" si="868"/>
        <v>4116</v>
      </c>
      <c r="Q188" s="120">
        <f t="shared" si="868"/>
        <v>2594</v>
      </c>
      <c r="R188" s="120">
        <f t="shared" si="868"/>
        <v>40532</v>
      </c>
      <c r="S188" s="120">
        <f t="shared" si="868"/>
        <v>18932</v>
      </c>
      <c r="T188" s="120">
        <f t="shared" si="868"/>
        <v>1608</v>
      </c>
      <c r="U188" s="120">
        <f t="shared" si="868"/>
        <v>1672739</v>
      </c>
      <c r="V188" s="120">
        <f t="shared" si="837"/>
        <v>406</v>
      </c>
      <c r="W188" s="120">
        <f t="shared" si="838"/>
        <v>747</v>
      </c>
      <c r="X188" s="120">
        <f t="shared" si="814"/>
        <v>1731539</v>
      </c>
      <c r="Y188" s="120">
        <f t="shared" si="839"/>
        <v>668</v>
      </c>
      <c r="Z188" s="120">
        <f t="shared" si="840"/>
        <v>1301</v>
      </c>
      <c r="AA188" s="120">
        <f t="shared" si="815"/>
        <v>69374467</v>
      </c>
      <c r="AB188" s="120">
        <f t="shared" si="841"/>
        <v>1712</v>
      </c>
      <c r="AC188" s="120">
        <f t="shared" si="842"/>
        <v>3597</v>
      </c>
      <c r="AD188" s="120">
        <f t="shared" si="816"/>
        <v>82313586</v>
      </c>
      <c r="AE188" s="120">
        <f t="shared" si="843"/>
        <v>4348</v>
      </c>
      <c r="AF188" s="120">
        <f t="shared" si="844"/>
        <v>10304</v>
      </c>
      <c r="AG188" s="120">
        <f t="shared" si="817"/>
        <v>8362977</v>
      </c>
      <c r="AH188" s="120">
        <f t="shared" si="845"/>
        <v>5201</v>
      </c>
      <c r="AI188" s="120">
        <f t="shared" si="846"/>
        <v>11780</v>
      </c>
      <c r="AJ188" s="120">
        <f t="shared" si="869"/>
        <v>4871</v>
      </c>
      <c r="AK188" s="120">
        <f t="shared" si="869"/>
        <v>460</v>
      </c>
      <c r="AL188" s="120">
        <f t="shared" si="869"/>
        <v>1533</v>
      </c>
      <c r="AM188" s="120">
        <f t="shared" si="869"/>
        <v>4129</v>
      </c>
      <c r="AN188" s="120">
        <f t="shared" si="869"/>
        <v>733</v>
      </c>
      <c r="AO188" s="120">
        <f t="shared" si="869"/>
        <v>2145</v>
      </c>
      <c r="AP188" s="120">
        <f t="shared" si="869"/>
        <v>11</v>
      </c>
      <c r="AQ188" s="120">
        <f t="shared" si="869"/>
        <v>39902</v>
      </c>
      <c r="AR188" s="120">
        <f t="shared" si="869"/>
        <v>3552</v>
      </c>
      <c r="AS188" s="120">
        <f t="shared" si="869"/>
        <v>26620</v>
      </c>
      <c r="AT188" s="120">
        <f t="shared" si="870"/>
        <v>70074</v>
      </c>
      <c r="AU188" s="120">
        <f t="shared" si="870"/>
        <v>9110</v>
      </c>
      <c r="AV188" s="120">
        <f t="shared" si="870"/>
        <v>7236</v>
      </c>
      <c r="AW188" s="120">
        <f t="shared" si="870"/>
        <v>5825</v>
      </c>
      <c r="AX188" s="120">
        <f t="shared" si="870"/>
        <v>4679</v>
      </c>
      <c r="AY188" s="120">
        <f t="shared" si="870"/>
        <v>54837</v>
      </c>
      <c r="AZ188" s="120">
        <f t="shared" si="870"/>
        <v>46456</v>
      </c>
      <c r="BA188" s="120">
        <f t="shared" si="870"/>
        <v>26938</v>
      </c>
      <c r="BB188" s="120">
        <f t="shared" si="870"/>
        <v>20409</v>
      </c>
      <c r="BC188" s="120">
        <f t="shared" si="870"/>
        <v>2090</v>
      </c>
      <c r="BD188" s="120">
        <f t="shared" si="870"/>
        <v>1658</v>
      </c>
      <c r="BE188" s="117">
        <f t="shared" si="870"/>
        <v>369</v>
      </c>
      <c r="BF188" s="117">
        <f t="shared" si="870"/>
        <v>129293</v>
      </c>
      <c r="BG188" s="117">
        <f t="shared" si="847"/>
        <v>350</v>
      </c>
      <c r="BH188" s="117">
        <f t="shared" si="848"/>
        <v>558</v>
      </c>
      <c r="BI188" s="117">
        <f t="shared" si="820"/>
        <v>2373</v>
      </c>
      <c r="BJ188" s="117">
        <f t="shared" si="820"/>
        <v>92057</v>
      </c>
      <c r="BK188" s="117">
        <f t="shared" si="849"/>
        <v>39</v>
      </c>
      <c r="BL188" s="117">
        <f t="shared" si="850"/>
        <v>69</v>
      </c>
      <c r="BM188" s="117">
        <f t="shared" si="871"/>
        <v>201</v>
      </c>
      <c r="BN188" s="117">
        <f t="shared" si="871"/>
        <v>862</v>
      </c>
      <c r="BO188" s="117">
        <f t="shared" si="871"/>
        <v>686</v>
      </c>
      <c r="BP188" s="117">
        <f t="shared" si="871"/>
        <v>16</v>
      </c>
      <c r="BQ188" s="117">
        <f t="shared" si="871"/>
        <v>1086</v>
      </c>
      <c r="BR188" s="117">
        <f t="shared" si="871"/>
        <v>4856845</v>
      </c>
      <c r="BS188" s="117">
        <f t="shared" si="851"/>
        <v>5634</v>
      </c>
      <c r="BT188" s="117">
        <f t="shared" si="852"/>
        <v>11003</v>
      </c>
      <c r="BU188" s="117">
        <f t="shared" si="822"/>
        <v>5031067</v>
      </c>
      <c r="BV188" s="117">
        <f t="shared" si="853"/>
        <v>7334</v>
      </c>
      <c r="BW188" s="117">
        <f t="shared" si="854"/>
        <v>15125</v>
      </c>
      <c r="BX188" s="117">
        <f t="shared" si="823"/>
        <v>165586</v>
      </c>
      <c r="BY188" s="117">
        <f t="shared" si="855"/>
        <v>10349</v>
      </c>
      <c r="BZ188" s="117">
        <f t="shared" si="856"/>
        <v>16953</v>
      </c>
      <c r="CA188" s="117">
        <f t="shared" si="824"/>
        <v>9285715</v>
      </c>
      <c r="CB188" s="117">
        <f t="shared" si="857"/>
        <v>8550</v>
      </c>
      <c r="CC188" s="121">
        <f t="shared" si="858"/>
        <v>18613</v>
      </c>
      <c r="CD188" s="121">
        <f t="shared" si="825"/>
        <v>134</v>
      </c>
      <c r="CE188" s="121">
        <f t="shared" si="825"/>
        <v>205572</v>
      </c>
      <c r="CF188" s="117">
        <f t="shared" si="859"/>
        <v>1534</v>
      </c>
      <c r="CG188" s="117">
        <f t="shared" si="860"/>
        <v>3146</v>
      </c>
      <c r="CH188" s="121">
        <f t="shared" si="826"/>
        <v>123</v>
      </c>
      <c r="CI188" s="120">
        <f t="shared" si="861"/>
        <v>12</v>
      </c>
      <c r="CJ188" s="121">
        <f t="shared" ref="CJ188" si="913">MONTH(1&amp;C188)</f>
        <v>5</v>
      </c>
      <c r="CK188" s="157">
        <f t="shared" ref="CK188" si="914">LEFT($B188,4)+IF(CJ188&lt;4,1,0)</f>
        <v>2019</v>
      </c>
      <c r="CL188" s="158">
        <f t="shared" si="828"/>
        <v>43586</v>
      </c>
      <c r="CM188" s="159">
        <f t="shared" si="829"/>
        <v>31</v>
      </c>
      <c r="CN188" s="121">
        <f t="shared" si="873"/>
        <v>166690</v>
      </c>
      <c r="CO188" s="121">
        <f t="shared" si="873"/>
        <v>1000140</v>
      </c>
      <c r="CP188" s="121">
        <f t="shared" si="873"/>
        <v>2583695</v>
      </c>
      <c r="CQ188" s="121">
        <f t="shared" si="873"/>
        <v>6000840</v>
      </c>
      <c r="CR188" s="121">
        <f t="shared" si="873"/>
        <v>3074652</v>
      </c>
      <c r="CS188" s="121">
        <f t="shared" si="873"/>
        <v>3374794</v>
      </c>
      <c r="CT188" s="121">
        <f t="shared" si="873"/>
        <v>145793604</v>
      </c>
      <c r="CU188" s="121">
        <f t="shared" si="873"/>
        <v>195075328</v>
      </c>
      <c r="CV188" s="121">
        <f t="shared" si="873"/>
        <v>18942240</v>
      </c>
      <c r="CW188" s="121">
        <f t="shared" si="873"/>
        <v>205902</v>
      </c>
      <c r="CX188" s="121">
        <f t="shared" si="873"/>
        <v>163737</v>
      </c>
      <c r="CY188" s="121">
        <f t="shared" si="873"/>
        <v>9484586</v>
      </c>
      <c r="CZ188" s="121">
        <f t="shared" si="873"/>
        <v>10375750</v>
      </c>
      <c r="DA188" s="121">
        <f t="shared" si="873"/>
        <v>271248</v>
      </c>
      <c r="DB188" s="121">
        <f t="shared" si="873"/>
        <v>20213718</v>
      </c>
      <c r="DC188" s="121">
        <f t="shared" si="873"/>
        <v>421564</v>
      </c>
      <c r="DD188" s="160"/>
      <c r="DE188" s="124"/>
      <c r="DF188" s="124"/>
      <c r="DG188" s="124"/>
      <c r="DH188" s="124"/>
      <c r="DI188" s="124"/>
    </row>
    <row r="189" spans="1:113" x14ac:dyDescent="0.2">
      <c r="A189" s="118"/>
      <c r="D189" s="119"/>
      <c r="E189" s="119"/>
      <c r="F189" s="119"/>
      <c r="H189" s="120"/>
      <c r="I189" s="120"/>
      <c r="J189" s="120"/>
      <c r="K189" s="117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62"/>
      <c r="CM189" s="159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60"/>
      <c r="DE189" s="124"/>
      <c r="DF189" s="124"/>
      <c r="DG189" s="124"/>
      <c r="DH189" s="124"/>
      <c r="DI189" s="124"/>
    </row>
    <row r="190" spans="1:113" x14ac:dyDescent="0.2">
      <c r="A190" s="110"/>
      <c r="B190" s="94" t="s">
        <v>760</v>
      </c>
      <c r="C190" s="37"/>
      <c r="D190" s="37"/>
      <c r="E190" s="37"/>
      <c r="F190" s="37"/>
      <c r="G190" s="37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43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105"/>
      <c r="CD190" s="105"/>
      <c r="CE190" s="105"/>
      <c r="CF190" s="105"/>
      <c r="CG190" s="105"/>
      <c r="CH190" s="105"/>
      <c r="CI190" s="105"/>
      <c r="CJ190" s="105"/>
      <c r="CK190" s="163"/>
      <c r="CL190" s="164"/>
      <c r="CM190" s="273"/>
      <c r="CN190" s="274"/>
      <c r="CO190" s="274"/>
      <c r="CP190" s="274"/>
      <c r="CQ190" s="274"/>
      <c r="CR190" s="274"/>
      <c r="CS190" s="274"/>
      <c r="CT190" s="274"/>
      <c r="CU190" s="274"/>
      <c r="CV190" s="274"/>
      <c r="CW190" s="274"/>
      <c r="CX190" s="274"/>
      <c r="CY190" s="274"/>
      <c r="CZ190" s="274"/>
      <c r="DA190" s="274"/>
      <c r="DB190" s="274"/>
      <c r="DC190" s="274"/>
      <c r="DE190" s="124"/>
      <c r="DF190" s="124"/>
      <c r="DG190" s="124"/>
      <c r="DH190" s="124"/>
      <c r="DI190" s="124"/>
    </row>
    <row r="191" spans="1:113" x14ac:dyDescent="0.2">
      <c r="A191" s="136" t="str">
        <f t="shared" ref="A191:A254" si="915">B191&amp;C191&amp;F191</f>
        <v>2017-18AUGUSTRX9</v>
      </c>
      <c r="B191" s="130" t="s">
        <v>654</v>
      </c>
      <c r="C191" s="131" t="s">
        <v>655</v>
      </c>
      <c r="D191" s="137" t="str">
        <f t="shared" ref="D191:D254" si="916">INDEX($DG$16:$DH$26,MATCH($F191,Area_Code,0),2)</f>
        <v>Y60</v>
      </c>
      <c r="E191" s="137" t="str">
        <f t="shared" ref="E191:E254" si="917">INDEX($DG$8:$DI$14,MATCH($D191,Reg_Code,0),3)</f>
        <v>Midlands</v>
      </c>
      <c r="F191" s="138" t="s">
        <v>667</v>
      </c>
      <c r="G191" s="138" t="s">
        <v>668</v>
      </c>
      <c r="H191" s="135">
        <v>78197</v>
      </c>
      <c r="I191" s="135">
        <v>65196</v>
      </c>
      <c r="J191" s="135">
        <v>330364</v>
      </c>
      <c r="K191" s="135">
        <v>5</v>
      </c>
      <c r="L191" s="135">
        <v>2</v>
      </c>
      <c r="M191" s="135">
        <v>37</v>
      </c>
      <c r="N191" s="135">
        <v>105</v>
      </c>
      <c r="O191" s="135">
        <v>58813</v>
      </c>
      <c r="P191" s="135">
        <v>4260</v>
      </c>
      <c r="Q191" s="135">
        <v>2750</v>
      </c>
      <c r="R191" s="135">
        <v>30513</v>
      </c>
      <c r="S191" s="135">
        <v>13988</v>
      </c>
      <c r="T191" s="135">
        <v>251</v>
      </c>
      <c r="U191" s="135">
        <v>2043438</v>
      </c>
      <c r="V191" s="135">
        <v>480</v>
      </c>
      <c r="W191" s="135">
        <v>845</v>
      </c>
      <c r="X191" s="135">
        <v>3120718</v>
      </c>
      <c r="Y191" s="135">
        <v>1135</v>
      </c>
      <c r="Z191" s="135">
        <v>2607</v>
      </c>
      <c r="AA191" s="135">
        <v>42873166</v>
      </c>
      <c r="AB191" s="135">
        <v>1405</v>
      </c>
      <c r="AC191" s="135">
        <v>2986</v>
      </c>
      <c r="AD191" s="135">
        <v>51297861</v>
      </c>
      <c r="AE191" s="135">
        <v>3667</v>
      </c>
      <c r="AF191" s="135">
        <v>8696</v>
      </c>
      <c r="AG191" s="135">
        <v>831404</v>
      </c>
      <c r="AH191" s="135">
        <v>3312</v>
      </c>
      <c r="AI191" s="135">
        <v>8303</v>
      </c>
      <c r="AJ191" s="135">
        <v>6083</v>
      </c>
      <c r="AK191" s="135">
        <v>0</v>
      </c>
      <c r="AL191" s="135">
        <v>2714</v>
      </c>
      <c r="AM191" s="135">
        <v>7</v>
      </c>
      <c r="AN191" s="135">
        <v>0</v>
      </c>
      <c r="AO191" s="135">
        <v>3369</v>
      </c>
      <c r="AP191" s="135">
        <v>13</v>
      </c>
      <c r="AQ191" s="135">
        <v>36658</v>
      </c>
      <c r="AR191" s="135">
        <v>761</v>
      </c>
      <c r="AS191" s="135">
        <v>15311</v>
      </c>
      <c r="AT191" s="135">
        <v>52730</v>
      </c>
      <c r="AU191" s="135">
        <v>7979</v>
      </c>
      <c r="AV191" s="135">
        <v>6604</v>
      </c>
      <c r="AW191" s="135">
        <v>5321</v>
      </c>
      <c r="AX191" s="135">
        <v>4491</v>
      </c>
      <c r="AY191" s="135">
        <v>38992</v>
      </c>
      <c r="AZ191" s="135">
        <v>34260</v>
      </c>
      <c r="BA191" s="135">
        <v>18479</v>
      </c>
      <c r="BB191" s="135">
        <v>14916</v>
      </c>
      <c r="BC191" s="135">
        <v>316</v>
      </c>
      <c r="BD191" s="135">
        <v>261</v>
      </c>
      <c r="BE191" s="135">
        <v>0</v>
      </c>
      <c r="BF191" s="135">
        <v>0</v>
      </c>
      <c r="BG191" s="135">
        <v>0</v>
      </c>
      <c r="BH191" s="135">
        <v>0</v>
      </c>
      <c r="BI191" s="135">
        <v>0</v>
      </c>
      <c r="BJ191" s="135">
        <v>0</v>
      </c>
      <c r="BK191" s="135">
        <v>0</v>
      </c>
      <c r="BL191" s="135">
        <v>0</v>
      </c>
      <c r="BM191" s="135">
        <v>0</v>
      </c>
      <c r="BN191" s="135">
        <v>950</v>
      </c>
      <c r="BO191" s="135">
        <v>1061</v>
      </c>
      <c r="BP191" s="135">
        <v>8</v>
      </c>
      <c r="BQ191" s="135">
        <v>1699</v>
      </c>
      <c r="BR191" s="135">
        <v>5110633</v>
      </c>
      <c r="BS191" s="135">
        <v>5380</v>
      </c>
      <c r="BT191" s="135">
        <v>10208</v>
      </c>
      <c r="BU191" s="135">
        <v>8059250</v>
      </c>
      <c r="BV191" s="135">
        <v>7596</v>
      </c>
      <c r="BW191" s="135">
        <v>13348</v>
      </c>
      <c r="BX191" s="135">
        <v>91873</v>
      </c>
      <c r="BY191" s="135">
        <v>11484</v>
      </c>
      <c r="BZ191" s="135">
        <v>14577</v>
      </c>
      <c r="CA191" s="135">
        <v>20475613</v>
      </c>
      <c r="CB191" s="135">
        <v>12052</v>
      </c>
      <c r="CC191" s="165">
        <v>21964</v>
      </c>
      <c r="CD191" s="135" t="s">
        <v>733</v>
      </c>
      <c r="CE191" s="135" t="s">
        <v>733</v>
      </c>
      <c r="CF191" s="135" t="s">
        <v>733</v>
      </c>
      <c r="CG191" s="135" t="s">
        <v>733</v>
      </c>
      <c r="CH191" s="135" t="s">
        <v>733</v>
      </c>
      <c r="CI191" s="135" t="s">
        <v>733</v>
      </c>
      <c r="CJ191" s="134">
        <f t="shared" ref="CJ191:CJ254" si="918">MONTH(1&amp;C191)</f>
        <v>8</v>
      </c>
      <c r="CK191" s="157">
        <f t="shared" ref="CK191:CK254" si="919">LEFT($B191,4)+IF(CJ191&lt;4,1,0)</f>
        <v>2017</v>
      </c>
      <c r="CL191" s="158">
        <f t="shared" ref="CL191:CL254" si="920">DATE($CK191,$CJ191,1)</f>
        <v>42948</v>
      </c>
      <c r="CM191" s="159">
        <f t="shared" ref="CM191:CM254" si="921">DAY(DATE($CK191,$CJ191+1,1)-1)</f>
        <v>31</v>
      </c>
      <c r="CN191" s="134">
        <f t="shared" ref="CN191:CN254" si="922">$I191*L191</f>
        <v>130392</v>
      </c>
      <c r="CO191" s="134" t="str">
        <f t="shared" ref="CO191:CO254" si="923">IFERROR($I191*CI191,"-")</f>
        <v>-</v>
      </c>
      <c r="CP191" s="134">
        <f t="shared" ref="CP191:CP254" si="924">$I191*M191</f>
        <v>2412252</v>
      </c>
      <c r="CQ191" s="134">
        <f t="shared" ref="CQ191:CQ254" si="925">$I191*N191</f>
        <v>6845580</v>
      </c>
      <c r="CR191" s="134">
        <f t="shared" ref="CR191:CR254" si="926">P191*W191</f>
        <v>3599700</v>
      </c>
      <c r="CS191" s="134">
        <f t="shared" ref="CS191:CS254" si="927">Q191*Z191</f>
        <v>7169250</v>
      </c>
      <c r="CT191" s="134">
        <f t="shared" ref="CT191:CT254" si="928">R191*AC191</f>
        <v>91111818</v>
      </c>
      <c r="CU191" s="134">
        <f t="shared" ref="CU191:CU254" si="929">S191*AF191</f>
        <v>121639648</v>
      </c>
      <c r="CV191" s="134">
        <f t="shared" ref="CV191:CV254" si="930">T191*AI191</f>
        <v>2084053</v>
      </c>
      <c r="CW191" s="134">
        <f t="shared" ref="CW191:CW254" si="931">BE191*BH191</f>
        <v>0</v>
      </c>
      <c r="CX191" s="134">
        <f t="shared" ref="CX191:CX254" si="932">BI191*BL191</f>
        <v>0</v>
      </c>
      <c r="CY191" s="134">
        <f t="shared" ref="CY191:CY254" si="933">BN191*BT191</f>
        <v>9697600</v>
      </c>
      <c r="CZ191" s="134">
        <f t="shared" ref="CZ191:CZ254" si="934">BO191*BW191</f>
        <v>14162228</v>
      </c>
      <c r="DA191" s="134">
        <f t="shared" ref="DA191:DA254" si="935">BP191*BZ191</f>
        <v>116616</v>
      </c>
      <c r="DB191" s="134">
        <f t="shared" ref="DB191:DB254" si="936">BQ191*CC191</f>
        <v>37316836</v>
      </c>
      <c r="DC191" s="134" t="str">
        <f t="shared" ref="DC191:DC254" si="937">IFERROR(CD191*CG191,"-")</f>
        <v>-</v>
      </c>
      <c r="DD191" s="160"/>
    </row>
    <row r="192" spans="1:113" x14ac:dyDescent="0.2">
      <c r="A192" s="118" t="str">
        <f t="shared" si="915"/>
        <v>2017-18AUGUSTRYC</v>
      </c>
      <c r="B192" s="94" t="s">
        <v>654</v>
      </c>
      <c r="C192" s="35" t="s">
        <v>655</v>
      </c>
      <c r="D192" s="119" t="str">
        <f t="shared" si="916"/>
        <v>Y61</v>
      </c>
      <c r="E192" s="119" t="str">
        <f t="shared" si="917"/>
        <v>East of England</v>
      </c>
      <c r="F192" s="107" t="s">
        <v>671</v>
      </c>
      <c r="G192" s="107" t="s">
        <v>672</v>
      </c>
      <c r="H192" s="108">
        <v>0</v>
      </c>
      <c r="I192" s="108">
        <v>0</v>
      </c>
      <c r="J192" s="108">
        <v>0</v>
      </c>
      <c r="K192" s="108">
        <v>0</v>
      </c>
      <c r="L192" s="108">
        <v>0</v>
      </c>
      <c r="M192" s="108">
        <v>0</v>
      </c>
      <c r="N192" s="108">
        <v>0</v>
      </c>
      <c r="O192" s="108">
        <v>0</v>
      </c>
      <c r="P192" s="108">
        <v>0</v>
      </c>
      <c r="Q192" s="108">
        <v>0</v>
      </c>
      <c r="R192" s="108">
        <v>0</v>
      </c>
      <c r="S192" s="108">
        <v>0</v>
      </c>
      <c r="T192" s="108">
        <v>0</v>
      </c>
      <c r="U192" s="108">
        <v>0</v>
      </c>
      <c r="V192" s="108">
        <v>0</v>
      </c>
      <c r="W192" s="108">
        <v>0</v>
      </c>
      <c r="X192" s="108">
        <v>0</v>
      </c>
      <c r="Y192" s="108">
        <v>0</v>
      </c>
      <c r="Z192" s="108">
        <v>0</v>
      </c>
      <c r="AA192" s="108">
        <v>0</v>
      </c>
      <c r="AB192" s="108">
        <v>0</v>
      </c>
      <c r="AC192" s="108">
        <v>0</v>
      </c>
      <c r="AD192" s="108">
        <v>0</v>
      </c>
      <c r="AE192" s="108">
        <v>0</v>
      </c>
      <c r="AF192" s="108">
        <v>0</v>
      </c>
      <c r="AG192" s="108">
        <v>0</v>
      </c>
      <c r="AH192" s="108">
        <v>0</v>
      </c>
      <c r="AI192" s="108">
        <v>0</v>
      </c>
      <c r="AJ192" s="108">
        <v>0</v>
      </c>
      <c r="AK192" s="108">
        <v>0</v>
      </c>
      <c r="AL192" s="108">
        <v>0</v>
      </c>
      <c r="AM192" s="108">
        <v>0</v>
      </c>
      <c r="AN192" s="108">
        <v>0</v>
      </c>
      <c r="AO192" s="108">
        <v>0</v>
      </c>
      <c r="AP192" s="108">
        <v>0</v>
      </c>
      <c r="AQ192" s="108">
        <v>0</v>
      </c>
      <c r="AR192" s="108">
        <v>0</v>
      </c>
      <c r="AS192" s="108">
        <v>0</v>
      </c>
      <c r="AT192" s="108">
        <v>0</v>
      </c>
      <c r="AU192" s="108">
        <v>0</v>
      </c>
      <c r="AV192" s="108">
        <v>0</v>
      </c>
      <c r="AW192" s="108">
        <v>0</v>
      </c>
      <c r="AX192" s="108">
        <v>0</v>
      </c>
      <c r="AY192" s="108">
        <v>0</v>
      </c>
      <c r="AZ192" s="108">
        <v>0</v>
      </c>
      <c r="BA192" s="108">
        <v>0</v>
      </c>
      <c r="BB192" s="108">
        <v>0</v>
      </c>
      <c r="BC192" s="108">
        <v>0</v>
      </c>
      <c r="BD192" s="108">
        <v>0</v>
      </c>
      <c r="BE192" s="108">
        <v>0</v>
      </c>
      <c r="BF192" s="108">
        <v>0</v>
      </c>
      <c r="BG192" s="108">
        <v>0</v>
      </c>
      <c r="BH192" s="108">
        <v>0</v>
      </c>
      <c r="BI192" s="108">
        <v>0</v>
      </c>
      <c r="BJ192" s="108">
        <v>0</v>
      </c>
      <c r="BK192" s="108">
        <v>0</v>
      </c>
      <c r="BL192" s="108">
        <v>0</v>
      </c>
      <c r="BM192" s="108">
        <v>0</v>
      </c>
      <c r="BN192" s="108">
        <v>0</v>
      </c>
      <c r="BO192" s="108">
        <v>0</v>
      </c>
      <c r="BP192" s="108">
        <v>0</v>
      </c>
      <c r="BQ192" s="108">
        <v>0</v>
      </c>
      <c r="BR192" s="108">
        <v>0</v>
      </c>
      <c r="BS192" s="108">
        <v>0</v>
      </c>
      <c r="BT192" s="108">
        <v>0</v>
      </c>
      <c r="BU192" s="108">
        <v>0</v>
      </c>
      <c r="BV192" s="108">
        <v>0</v>
      </c>
      <c r="BW192" s="108">
        <v>0</v>
      </c>
      <c r="BX192" s="108">
        <v>0</v>
      </c>
      <c r="BY192" s="108">
        <v>0</v>
      </c>
      <c r="BZ192" s="108">
        <v>0</v>
      </c>
      <c r="CA192" s="108">
        <v>0</v>
      </c>
      <c r="CB192" s="108">
        <v>0</v>
      </c>
      <c r="CC192" s="166">
        <v>0</v>
      </c>
      <c r="CD192" s="108" t="s">
        <v>733</v>
      </c>
      <c r="CE192" s="108" t="s">
        <v>733</v>
      </c>
      <c r="CF192" s="108" t="s">
        <v>733</v>
      </c>
      <c r="CG192" s="108" t="s">
        <v>733</v>
      </c>
      <c r="CH192" s="108" t="s">
        <v>733</v>
      </c>
      <c r="CI192" s="108" t="s">
        <v>733</v>
      </c>
      <c r="CJ192" s="121">
        <f t="shared" si="918"/>
        <v>8</v>
      </c>
      <c r="CK192" s="157">
        <f t="shared" si="919"/>
        <v>2017</v>
      </c>
      <c r="CL192" s="158">
        <f t="shared" si="920"/>
        <v>42948</v>
      </c>
      <c r="CM192" s="159">
        <f t="shared" si="921"/>
        <v>31</v>
      </c>
      <c r="CN192" s="121">
        <f t="shared" si="922"/>
        <v>0</v>
      </c>
      <c r="CO192" s="121" t="str">
        <f t="shared" si="923"/>
        <v>-</v>
      </c>
      <c r="CP192" s="121">
        <f t="shared" si="924"/>
        <v>0</v>
      </c>
      <c r="CQ192" s="121">
        <f t="shared" si="925"/>
        <v>0</v>
      </c>
      <c r="CR192" s="121">
        <f t="shared" si="926"/>
        <v>0</v>
      </c>
      <c r="CS192" s="121">
        <f t="shared" si="927"/>
        <v>0</v>
      </c>
      <c r="CT192" s="121">
        <f t="shared" si="928"/>
        <v>0</v>
      </c>
      <c r="CU192" s="121">
        <f t="shared" si="929"/>
        <v>0</v>
      </c>
      <c r="CV192" s="121">
        <f t="shared" si="930"/>
        <v>0</v>
      </c>
      <c r="CW192" s="121">
        <f t="shared" si="931"/>
        <v>0</v>
      </c>
      <c r="CX192" s="121">
        <f t="shared" si="932"/>
        <v>0</v>
      </c>
      <c r="CY192" s="121">
        <f t="shared" si="933"/>
        <v>0</v>
      </c>
      <c r="CZ192" s="121">
        <f t="shared" si="934"/>
        <v>0</v>
      </c>
      <c r="DA192" s="121">
        <f t="shared" si="935"/>
        <v>0</v>
      </c>
      <c r="DB192" s="121">
        <f t="shared" si="936"/>
        <v>0</v>
      </c>
      <c r="DC192" s="121" t="str">
        <f t="shared" si="937"/>
        <v>-</v>
      </c>
      <c r="DD192" s="160"/>
    </row>
    <row r="193" spans="1:113" x14ac:dyDescent="0.2">
      <c r="A193" s="231" t="str">
        <f t="shared" si="915"/>
        <v>2017-18AUGUSTR1F</v>
      </c>
      <c r="B193" s="232" t="s">
        <v>654</v>
      </c>
      <c r="C193" s="233" t="s">
        <v>655</v>
      </c>
      <c r="D193" s="234" t="str">
        <f t="shared" si="916"/>
        <v>Y59</v>
      </c>
      <c r="E193" s="234" t="str">
        <f t="shared" si="917"/>
        <v>South East</v>
      </c>
      <c r="F193" s="235" t="s">
        <v>656</v>
      </c>
      <c r="G193" s="235" t="s">
        <v>657</v>
      </c>
      <c r="H193" s="236">
        <v>0</v>
      </c>
      <c r="I193" s="236">
        <v>0</v>
      </c>
      <c r="J193" s="236">
        <v>0</v>
      </c>
      <c r="K193" s="236">
        <v>0</v>
      </c>
      <c r="L193" s="236">
        <v>0</v>
      </c>
      <c r="M193" s="236">
        <v>0</v>
      </c>
      <c r="N193" s="236">
        <v>0</v>
      </c>
      <c r="O193" s="236">
        <v>0</v>
      </c>
      <c r="P193" s="236">
        <v>0</v>
      </c>
      <c r="Q193" s="236">
        <v>0</v>
      </c>
      <c r="R193" s="236">
        <v>0</v>
      </c>
      <c r="S193" s="236">
        <v>0</v>
      </c>
      <c r="T193" s="236">
        <v>0</v>
      </c>
      <c r="U193" s="236">
        <v>0</v>
      </c>
      <c r="V193" s="236">
        <v>0</v>
      </c>
      <c r="W193" s="236">
        <v>0</v>
      </c>
      <c r="X193" s="236">
        <v>0</v>
      </c>
      <c r="Y193" s="236">
        <v>0</v>
      </c>
      <c r="Z193" s="236">
        <v>0</v>
      </c>
      <c r="AA193" s="236">
        <v>0</v>
      </c>
      <c r="AB193" s="236">
        <v>0</v>
      </c>
      <c r="AC193" s="236">
        <v>0</v>
      </c>
      <c r="AD193" s="236">
        <v>0</v>
      </c>
      <c r="AE193" s="236">
        <v>0</v>
      </c>
      <c r="AF193" s="236">
        <v>0</v>
      </c>
      <c r="AG193" s="236">
        <v>0</v>
      </c>
      <c r="AH193" s="236">
        <v>0</v>
      </c>
      <c r="AI193" s="236">
        <v>0</v>
      </c>
      <c r="AJ193" s="236">
        <v>0</v>
      </c>
      <c r="AK193" s="236">
        <v>0</v>
      </c>
      <c r="AL193" s="236">
        <v>0</v>
      </c>
      <c r="AM193" s="236">
        <v>0</v>
      </c>
      <c r="AN193" s="236">
        <v>0</v>
      </c>
      <c r="AO193" s="236">
        <v>0</v>
      </c>
      <c r="AP193" s="236">
        <v>0</v>
      </c>
      <c r="AQ193" s="236">
        <v>0</v>
      </c>
      <c r="AR193" s="236">
        <v>0</v>
      </c>
      <c r="AS193" s="236">
        <v>0</v>
      </c>
      <c r="AT193" s="236">
        <v>0</v>
      </c>
      <c r="AU193" s="236">
        <v>0</v>
      </c>
      <c r="AV193" s="236">
        <v>0</v>
      </c>
      <c r="AW193" s="236">
        <v>0</v>
      </c>
      <c r="AX193" s="236">
        <v>0</v>
      </c>
      <c r="AY193" s="236">
        <v>0</v>
      </c>
      <c r="AZ193" s="236">
        <v>0</v>
      </c>
      <c r="BA193" s="236">
        <v>0</v>
      </c>
      <c r="BB193" s="236">
        <v>0</v>
      </c>
      <c r="BC193" s="236">
        <v>0</v>
      </c>
      <c r="BD193" s="236">
        <v>0</v>
      </c>
      <c r="BE193" s="236">
        <v>0</v>
      </c>
      <c r="BF193" s="236">
        <v>0</v>
      </c>
      <c r="BG193" s="236">
        <v>0</v>
      </c>
      <c r="BH193" s="236">
        <v>0</v>
      </c>
      <c r="BI193" s="236">
        <v>0</v>
      </c>
      <c r="BJ193" s="236">
        <v>0</v>
      </c>
      <c r="BK193" s="236">
        <v>0</v>
      </c>
      <c r="BL193" s="236">
        <v>0</v>
      </c>
      <c r="BM193" s="236">
        <v>0</v>
      </c>
      <c r="BN193" s="236">
        <v>0</v>
      </c>
      <c r="BO193" s="236">
        <v>0</v>
      </c>
      <c r="BP193" s="236">
        <v>0</v>
      </c>
      <c r="BQ193" s="236">
        <v>0</v>
      </c>
      <c r="BR193" s="236">
        <v>0</v>
      </c>
      <c r="BS193" s="236">
        <v>0</v>
      </c>
      <c r="BT193" s="236">
        <v>0</v>
      </c>
      <c r="BU193" s="236">
        <v>0</v>
      </c>
      <c r="BV193" s="236">
        <v>0</v>
      </c>
      <c r="BW193" s="236">
        <v>0</v>
      </c>
      <c r="BX193" s="236">
        <v>0</v>
      </c>
      <c r="BY193" s="236">
        <v>0</v>
      </c>
      <c r="BZ193" s="236">
        <v>0</v>
      </c>
      <c r="CA193" s="236">
        <v>0</v>
      </c>
      <c r="CB193" s="236">
        <v>0</v>
      </c>
      <c r="CC193" s="237">
        <v>0</v>
      </c>
      <c r="CD193" s="236" t="s">
        <v>733</v>
      </c>
      <c r="CE193" s="236" t="s">
        <v>733</v>
      </c>
      <c r="CF193" s="236" t="s">
        <v>733</v>
      </c>
      <c r="CG193" s="236" t="s">
        <v>733</v>
      </c>
      <c r="CH193" s="236" t="s">
        <v>733</v>
      </c>
      <c r="CI193" s="236" t="s">
        <v>733</v>
      </c>
      <c r="CJ193" s="162">
        <f t="shared" si="918"/>
        <v>8</v>
      </c>
      <c r="CK193" s="157">
        <f t="shared" si="919"/>
        <v>2017</v>
      </c>
      <c r="CL193" s="158">
        <f t="shared" si="920"/>
        <v>42948</v>
      </c>
      <c r="CM193" s="159">
        <f t="shared" si="921"/>
        <v>31</v>
      </c>
      <c r="CN193" s="162">
        <f t="shared" si="922"/>
        <v>0</v>
      </c>
      <c r="CO193" s="162" t="str">
        <f t="shared" si="923"/>
        <v>-</v>
      </c>
      <c r="CP193" s="162">
        <f t="shared" si="924"/>
        <v>0</v>
      </c>
      <c r="CQ193" s="162">
        <f t="shared" si="925"/>
        <v>0</v>
      </c>
      <c r="CR193" s="162">
        <f t="shared" si="926"/>
        <v>0</v>
      </c>
      <c r="CS193" s="162">
        <f t="shared" si="927"/>
        <v>0</v>
      </c>
      <c r="CT193" s="162">
        <f t="shared" si="928"/>
        <v>0</v>
      </c>
      <c r="CU193" s="162">
        <f t="shared" si="929"/>
        <v>0</v>
      </c>
      <c r="CV193" s="162">
        <f t="shared" si="930"/>
        <v>0</v>
      </c>
      <c r="CW193" s="162">
        <f t="shared" si="931"/>
        <v>0</v>
      </c>
      <c r="CX193" s="162">
        <f t="shared" si="932"/>
        <v>0</v>
      </c>
      <c r="CY193" s="162">
        <f t="shared" si="933"/>
        <v>0</v>
      </c>
      <c r="CZ193" s="162">
        <f t="shared" si="934"/>
        <v>0</v>
      </c>
      <c r="DA193" s="162">
        <f t="shared" si="935"/>
        <v>0</v>
      </c>
      <c r="DB193" s="162">
        <f t="shared" si="936"/>
        <v>0</v>
      </c>
      <c r="DC193" s="162" t="str">
        <f t="shared" si="937"/>
        <v>-</v>
      </c>
      <c r="DD193" s="160"/>
      <c r="DE193" s="124"/>
      <c r="DF193" s="111"/>
      <c r="DG193" s="111"/>
      <c r="DH193" s="111"/>
      <c r="DI193" s="111"/>
    </row>
    <row r="194" spans="1:113" x14ac:dyDescent="0.2">
      <c r="A194" s="118" t="str">
        <f t="shared" si="915"/>
        <v>2017-18AUGUSTRRU</v>
      </c>
      <c r="B194" s="94" t="s">
        <v>654</v>
      </c>
      <c r="C194" s="35" t="s">
        <v>655</v>
      </c>
      <c r="D194" s="119" t="str">
        <f t="shared" si="916"/>
        <v>Y56</v>
      </c>
      <c r="E194" s="119" t="str">
        <f t="shared" si="917"/>
        <v>London</v>
      </c>
      <c r="F194" s="107" t="s">
        <v>659</v>
      </c>
      <c r="G194" s="107" t="s">
        <v>660</v>
      </c>
      <c r="H194" s="108">
        <v>0</v>
      </c>
      <c r="I194" s="108">
        <v>0</v>
      </c>
      <c r="J194" s="108">
        <v>0</v>
      </c>
      <c r="K194" s="108">
        <v>0</v>
      </c>
      <c r="L194" s="108">
        <v>0</v>
      </c>
      <c r="M194" s="108">
        <v>0</v>
      </c>
      <c r="N194" s="108">
        <v>0</v>
      </c>
      <c r="O194" s="108">
        <v>0</v>
      </c>
      <c r="P194" s="108">
        <v>0</v>
      </c>
      <c r="Q194" s="108">
        <v>0</v>
      </c>
      <c r="R194" s="108">
        <v>0</v>
      </c>
      <c r="S194" s="108">
        <v>0</v>
      </c>
      <c r="T194" s="108">
        <v>0</v>
      </c>
      <c r="U194" s="108">
        <v>0</v>
      </c>
      <c r="V194" s="108">
        <v>0</v>
      </c>
      <c r="W194" s="108">
        <v>0</v>
      </c>
      <c r="X194" s="108">
        <v>0</v>
      </c>
      <c r="Y194" s="108">
        <v>0</v>
      </c>
      <c r="Z194" s="108">
        <v>0</v>
      </c>
      <c r="AA194" s="108">
        <v>0</v>
      </c>
      <c r="AB194" s="108">
        <v>0</v>
      </c>
      <c r="AC194" s="108">
        <v>0</v>
      </c>
      <c r="AD194" s="108">
        <v>0</v>
      </c>
      <c r="AE194" s="108">
        <v>0</v>
      </c>
      <c r="AF194" s="108">
        <v>0</v>
      </c>
      <c r="AG194" s="108">
        <v>0</v>
      </c>
      <c r="AH194" s="108">
        <v>0</v>
      </c>
      <c r="AI194" s="108">
        <v>0</v>
      </c>
      <c r="AJ194" s="108">
        <v>0</v>
      </c>
      <c r="AK194" s="108">
        <v>0</v>
      </c>
      <c r="AL194" s="108">
        <v>0</v>
      </c>
      <c r="AM194" s="108">
        <v>0</v>
      </c>
      <c r="AN194" s="108">
        <v>0</v>
      </c>
      <c r="AO194" s="108">
        <v>0</v>
      </c>
      <c r="AP194" s="108">
        <v>0</v>
      </c>
      <c r="AQ194" s="108">
        <v>0</v>
      </c>
      <c r="AR194" s="108">
        <v>0</v>
      </c>
      <c r="AS194" s="108">
        <v>0</v>
      </c>
      <c r="AT194" s="108">
        <v>0</v>
      </c>
      <c r="AU194" s="108">
        <v>0</v>
      </c>
      <c r="AV194" s="108">
        <v>0</v>
      </c>
      <c r="AW194" s="108">
        <v>0</v>
      </c>
      <c r="AX194" s="108">
        <v>0</v>
      </c>
      <c r="AY194" s="108">
        <v>0</v>
      </c>
      <c r="AZ194" s="108">
        <v>0</v>
      </c>
      <c r="BA194" s="108">
        <v>0</v>
      </c>
      <c r="BB194" s="108">
        <v>0</v>
      </c>
      <c r="BC194" s="108">
        <v>0</v>
      </c>
      <c r="BD194" s="108">
        <v>0</v>
      </c>
      <c r="BE194" s="108">
        <v>0</v>
      </c>
      <c r="BF194" s="108">
        <v>0</v>
      </c>
      <c r="BG194" s="108">
        <v>0</v>
      </c>
      <c r="BH194" s="108">
        <v>0</v>
      </c>
      <c r="BI194" s="108">
        <v>0</v>
      </c>
      <c r="BJ194" s="108">
        <v>0</v>
      </c>
      <c r="BK194" s="108">
        <v>0</v>
      </c>
      <c r="BL194" s="108">
        <v>0</v>
      </c>
      <c r="BM194" s="108">
        <v>0</v>
      </c>
      <c r="BN194" s="108">
        <v>0</v>
      </c>
      <c r="BO194" s="108">
        <v>0</v>
      </c>
      <c r="BP194" s="108">
        <v>0</v>
      </c>
      <c r="BQ194" s="108">
        <v>0</v>
      </c>
      <c r="BR194" s="108">
        <v>0</v>
      </c>
      <c r="BS194" s="108">
        <v>0</v>
      </c>
      <c r="BT194" s="108">
        <v>0</v>
      </c>
      <c r="BU194" s="108">
        <v>0</v>
      </c>
      <c r="BV194" s="108">
        <v>0</v>
      </c>
      <c r="BW194" s="108">
        <v>0</v>
      </c>
      <c r="BX194" s="108">
        <v>0</v>
      </c>
      <c r="BY194" s="108">
        <v>0</v>
      </c>
      <c r="BZ194" s="108">
        <v>0</v>
      </c>
      <c r="CA194" s="108">
        <v>0</v>
      </c>
      <c r="CB194" s="108">
        <v>0</v>
      </c>
      <c r="CC194" s="166">
        <v>0</v>
      </c>
      <c r="CD194" s="108" t="s">
        <v>733</v>
      </c>
      <c r="CE194" s="108" t="s">
        <v>733</v>
      </c>
      <c r="CF194" s="108" t="s">
        <v>733</v>
      </c>
      <c r="CG194" s="108" t="s">
        <v>733</v>
      </c>
      <c r="CH194" s="108" t="s">
        <v>733</v>
      </c>
      <c r="CI194" s="108" t="s">
        <v>733</v>
      </c>
      <c r="CJ194" s="121">
        <f t="shared" si="918"/>
        <v>8</v>
      </c>
      <c r="CK194" s="157">
        <f t="shared" si="919"/>
        <v>2017</v>
      </c>
      <c r="CL194" s="158">
        <f t="shared" si="920"/>
        <v>42948</v>
      </c>
      <c r="CM194" s="159">
        <f t="shared" si="921"/>
        <v>31</v>
      </c>
      <c r="CN194" s="121">
        <f t="shared" si="922"/>
        <v>0</v>
      </c>
      <c r="CO194" s="121" t="str">
        <f t="shared" si="923"/>
        <v>-</v>
      </c>
      <c r="CP194" s="121">
        <f t="shared" si="924"/>
        <v>0</v>
      </c>
      <c r="CQ194" s="121">
        <f t="shared" si="925"/>
        <v>0</v>
      </c>
      <c r="CR194" s="121">
        <f t="shared" si="926"/>
        <v>0</v>
      </c>
      <c r="CS194" s="121">
        <f t="shared" si="927"/>
        <v>0</v>
      </c>
      <c r="CT194" s="121">
        <f t="shared" si="928"/>
        <v>0</v>
      </c>
      <c r="CU194" s="121">
        <f t="shared" si="929"/>
        <v>0</v>
      </c>
      <c r="CV194" s="121">
        <f t="shared" si="930"/>
        <v>0</v>
      </c>
      <c r="CW194" s="121">
        <f t="shared" si="931"/>
        <v>0</v>
      </c>
      <c r="CX194" s="121">
        <f t="shared" si="932"/>
        <v>0</v>
      </c>
      <c r="CY194" s="121">
        <f t="shared" si="933"/>
        <v>0</v>
      </c>
      <c r="CZ194" s="121">
        <f t="shared" si="934"/>
        <v>0</v>
      </c>
      <c r="DA194" s="121">
        <f t="shared" si="935"/>
        <v>0</v>
      </c>
      <c r="DB194" s="121">
        <f t="shared" si="936"/>
        <v>0</v>
      </c>
      <c r="DC194" s="121" t="str">
        <f t="shared" si="937"/>
        <v>-</v>
      </c>
      <c r="DD194" s="160"/>
      <c r="DE194" s="111"/>
    </row>
    <row r="195" spans="1:113" x14ac:dyDescent="0.2">
      <c r="A195" s="118" t="str">
        <f t="shared" si="915"/>
        <v>2017-18AUGUSTRX6</v>
      </c>
      <c r="B195" s="94" t="s">
        <v>654</v>
      </c>
      <c r="C195" s="35" t="s">
        <v>655</v>
      </c>
      <c r="D195" s="119" t="str">
        <f t="shared" si="916"/>
        <v>Y63</v>
      </c>
      <c r="E195" s="119" t="str">
        <f t="shared" si="917"/>
        <v>North East and Yorkshire</v>
      </c>
      <c r="F195" s="107" t="s">
        <v>661</v>
      </c>
      <c r="G195" s="107" t="s">
        <v>662</v>
      </c>
      <c r="H195" s="108">
        <v>0</v>
      </c>
      <c r="I195" s="108">
        <v>0</v>
      </c>
      <c r="J195" s="108">
        <v>0</v>
      </c>
      <c r="K195" s="108">
        <v>0</v>
      </c>
      <c r="L195" s="108">
        <v>0</v>
      </c>
      <c r="M195" s="108">
        <v>0</v>
      </c>
      <c r="N195" s="108">
        <v>0</v>
      </c>
      <c r="O195" s="108">
        <v>0</v>
      </c>
      <c r="P195" s="108">
        <v>0</v>
      </c>
      <c r="Q195" s="108">
        <v>0</v>
      </c>
      <c r="R195" s="108">
        <v>0</v>
      </c>
      <c r="S195" s="108">
        <v>0</v>
      </c>
      <c r="T195" s="108">
        <v>0</v>
      </c>
      <c r="U195" s="108">
        <v>0</v>
      </c>
      <c r="V195" s="108">
        <v>0</v>
      </c>
      <c r="W195" s="108">
        <v>0</v>
      </c>
      <c r="X195" s="108">
        <v>0</v>
      </c>
      <c r="Y195" s="108">
        <v>0</v>
      </c>
      <c r="Z195" s="108">
        <v>0</v>
      </c>
      <c r="AA195" s="108">
        <v>0</v>
      </c>
      <c r="AB195" s="108">
        <v>0</v>
      </c>
      <c r="AC195" s="108">
        <v>0</v>
      </c>
      <c r="AD195" s="108">
        <v>0</v>
      </c>
      <c r="AE195" s="108">
        <v>0</v>
      </c>
      <c r="AF195" s="108">
        <v>0</v>
      </c>
      <c r="AG195" s="108">
        <v>0</v>
      </c>
      <c r="AH195" s="108">
        <v>0</v>
      </c>
      <c r="AI195" s="108">
        <v>0</v>
      </c>
      <c r="AJ195" s="108">
        <v>0</v>
      </c>
      <c r="AK195" s="108">
        <v>0</v>
      </c>
      <c r="AL195" s="108">
        <v>0</v>
      </c>
      <c r="AM195" s="108">
        <v>0</v>
      </c>
      <c r="AN195" s="108">
        <v>0</v>
      </c>
      <c r="AO195" s="108">
        <v>0</v>
      </c>
      <c r="AP195" s="108">
        <v>0</v>
      </c>
      <c r="AQ195" s="108">
        <v>0</v>
      </c>
      <c r="AR195" s="108">
        <v>0</v>
      </c>
      <c r="AS195" s="108">
        <v>0</v>
      </c>
      <c r="AT195" s="108">
        <v>0</v>
      </c>
      <c r="AU195" s="108">
        <v>0</v>
      </c>
      <c r="AV195" s="108">
        <v>0</v>
      </c>
      <c r="AW195" s="108">
        <v>0</v>
      </c>
      <c r="AX195" s="108">
        <v>0</v>
      </c>
      <c r="AY195" s="108">
        <v>0</v>
      </c>
      <c r="AZ195" s="108">
        <v>0</v>
      </c>
      <c r="BA195" s="108">
        <v>0</v>
      </c>
      <c r="BB195" s="108">
        <v>0</v>
      </c>
      <c r="BC195" s="108">
        <v>0</v>
      </c>
      <c r="BD195" s="108">
        <v>0</v>
      </c>
      <c r="BE195" s="108">
        <v>0</v>
      </c>
      <c r="BF195" s="108">
        <v>0</v>
      </c>
      <c r="BG195" s="108">
        <v>0</v>
      </c>
      <c r="BH195" s="108">
        <v>0</v>
      </c>
      <c r="BI195" s="108">
        <v>0</v>
      </c>
      <c r="BJ195" s="108">
        <v>0</v>
      </c>
      <c r="BK195" s="108">
        <v>0</v>
      </c>
      <c r="BL195" s="108">
        <v>0</v>
      </c>
      <c r="BM195" s="108">
        <v>0</v>
      </c>
      <c r="BN195" s="108">
        <v>0</v>
      </c>
      <c r="BO195" s="108">
        <v>0</v>
      </c>
      <c r="BP195" s="108">
        <v>0</v>
      </c>
      <c r="BQ195" s="108">
        <v>0</v>
      </c>
      <c r="BR195" s="108">
        <v>0</v>
      </c>
      <c r="BS195" s="108">
        <v>0</v>
      </c>
      <c r="BT195" s="108">
        <v>0</v>
      </c>
      <c r="BU195" s="108">
        <v>0</v>
      </c>
      <c r="BV195" s="108">
        <v>0</v>
      </c>
      <c r="BW195" s="108">
        <v>0</v>
      </c>
      <c r="BX195" s="108">
        <v>0</v>
      </c>
      <c r="BY195" s="108">
        <v>0</v>
      </c>
      <c r="BZ195" s="108">
        <v>0</v>
      </c>
      <c r="CA195" s="108">
        <v>0</v>
      </c>
      <c r="CB195" s="108">
        <v>0</v>
      </c>
      <c r="CC195" s="166">
        <v>0</v>
      </c>
      <c r="CD195" s="108" t="s">
        <v>733</v>
      </c>
      <c r="CE195" s="108" t="s">
        <v>733</v>
      </c>
      <c r="CF195" s="108" t="s">
        <v>733</v>
      </c>
      <c r="CG195" s="108" t="s">
        <v>733</v>
      </c>
      <c r="CH195" s="108" t="s">
        <v>733</v>
      </c>
      <c r="CI195" s="108" t="s">
        <v>733</v>
      </c>
      <c r="CJ195" s="121">
        <f t="shared" si="918"/>
        <v>8</v>
      </c>
      <c r="CK195" s="157">
        <f t="shared" si="919"/>
        <v>2017</v>
      </c>
      <c r="CL195" s="158">
        <f t="shared" si="920"/>
        <v>42948</v>
      </c>
      <c r="CM195" s="159">
        <f t="shared" si="921"/>
        <v>31</v>
      </c>
      <c r="CN195" s="121">
        <f t="shared" si="922"/>
        <v>0</v>
      </c>
      <c r="CO195" s="121" t="str">
        <f t="shared" si="923"/>
        <v>-</v>
      </c>
      <c r="CP195" s="121">
        <f t="shared" si="924"/>
        <v>0</v>
      </c>
      <c r="CQ195" s="121">
        <f t="shared" si="925"/>
        <v>0</v>
      </c>
      <c r="CR195" s="121">
        <f t="shared" si="926"/>
        <v>0</v>
      </c>
      <c r="CS195" s="121">
        <f t="shared" si="927"/>
        <v>0</v>
      </c>
      <c r="CT195" s="121">
        <f t="shared" si="928"/>
        <v>0</v>
      </c>
      <c r="CU195" s="121">
        <f t="shared" si="929"/>
        <v>0</v>
      </c>
      <c r="CV195" s="121">
        <f t="shared" si="930"/>
        <v>0</v>
      </c>
      <c r="CW195" s="121">
        <f t="shared" si="931"/>
        <v>0</v>
      </c>
      <c r="CX195" s="121">
        <f t="shared" si="932"/>
        <v>0</v>
      </c>
      <c r="CY195" s="121">
        <f t="shared" si="933"/>
        <v>0</v>
      </c>
      <c r="CZ195" s="121">
        <f t="shared" si="934"/>
        <v>0</v>
      </c>
      <c r="DA195" s="121">
        <f t="shared" si="935"/>
        <v>0</v>
      </c>
      <c r="DB195" s="121">
        <f t="shared" si="936"/>
        <v>0</v>
      </c>
      <c r="DC195" s="121" t="str">
        <f t="shared" si="937"/>
        <v>-</v>
      </c>
      <c r="DD195" s="160"/>
    </row>
    <row r="196" spans="1:113" x14ac:dyDescent="0.2">
      <c r="A196" s="118" t="str">
        <f t="shared" si="915"/>
        <v>2017-18AUGUSTRX7</v>
      </c>
      <c r="B196" s="94" t="s">
        <v>654</v>
      </c>
      <c r="C196" s="35" t="s">
        <v>655</v>
      </c>
      <c r="D196" s="119" t="str">
        <f t="shared" si="916"/>
        <v>Y62</v>
      </c>
      <c r="E196" s="119" t="str">
        <f t="shared" si="917"/>
        <v>North West</v>
      </c>
      <c r="F196" s="107" t="s">
        <v>663</v>
      </c>
      <c r="G196" s="107" t="s">
        <v>664</v>
      </c>
      <c r="H196" s="108">
        <v>99343</v>
      </c>
      <c r="I196" s="108">
        <v>75832</v>
      </c>
      <c r="J196" s="108">
        <v>1466629</v>
      </c>
      <c r="K196" s="108">
        <v>19</v>
      </c>
      <c r="L196" s="108">
        <v>1</v>
      </c>
      <c r="M196" s="108">
        <v>98</v>
      </c>
      <c r="N196" s="108">
        <v>203</v>
      </c>
      <c r="O196" s="108">
        <v>0</v>
      </c>
      <c r="P196" s="108">
        <v>5973</v>
      </c>
      <c r="Q196" s="108">
        <v>4181</v>
      </c>
      <c r="R196" s="108">
        <v>37433</v>
      </c>
      <c r="S196" s="108">
        <v>18239</v>
      </c>
      <c r="T196" s="108">
        <v>2359</v>
      </c>
      <c r="U196" s="108">
        <v>3627802</v>
      </c>
      <c r="V196" s="108">
        <v>607</v>
      </c>
      <c r="W196" s="108">
        <v>959</v>
      </c>
      <c r="X196" s="108">
        <v>3926783</v>
      </c>
      <c r="Y196" s="108">
        <v>939</v>
      </c>
      <c r="Z196" s="108">
        <v>1765</v>
      </c>
      <c r="AA196" s="108">
        <v>54641393</v>
      </c>
      <c r="AB196" s="108">
        <v>1460</v>
      </c>
      <c r="AC196" s="108">
        <v>3354</v>
      </c>
      <c r="AD196" s="108">
        <v>46719293</v>
      </c>
      <c r="AE196" s="108">
        <v>2562</v>
      </c>
      <c r="AF196" s="108">
        <v>5849</v>
      </c>
      <c r="AG196" s="108">
        <v>11918626</v>
      </c>
      <c r="AH196" s="108">
        <v>5052</v>
      </c>
      <c r="AI196" s="108">
        <v>9261</v>
      </c>
      <c r="AJ196" s="108">
        <v>0</v>
      </c>
      <c r="AK196" s="108">
        <v>0</v>
      </c>
      <c r="AL196" s="108">
        <v>0</v>
      </c>
      <c r="AM196" s="108">
        <v>0</v>
      </c>
      <c r="AN196" s="108">
        <v>0</v>
      </c>
      <c r="AO196" s="108">
        <v>0</v>
      </c>
      <c r="AP196" s="108">
        <v>0</v>
      </c>
      <c r="AQ196" s="108">
        <v>47271</v>
      </c>
      <c r="AR196" s="108">
        <v>5598</v>
      </c>
      <c r="AS196" s="108">
        <v>17661</v>
      </c>
      <c r="AT196" s="108">
        <v>70530</v>
      </c>
      <c r="AU196" s="108">
        <v>12125</v>
      </c>
      <c r="AV196" s="108">
        <v>10524</v>
      </c>
      <c r="AW196" s="108">
        <v>8474</v>
      </c>
      <c r="AX196" s="108">
        <v>7508</v>
      </c>
      <c r="AY196" s="108">
        <v>52232</v>
      </c>
      <c r="AZ196" s="108">
        <v>44938</v>
      </c>
      <c r="BA196" s="108">
        <v>26150</v>
      </c>
      <c r="BB196" s="108">
        <v>20740</v>
      </c>
      <c r="BC196" s="108">
        <v>3367</v>
      </c>
      <c r="BD196" s="108">
        <v>2579</v>
      </c>
      <c r="BE196" s="108">
        <v>0</v>
      </c>
      <c r="BF196" s="108">
        <v>0</v>
      </c>
      <c r="BG196" s="108">
        <v>0</v>
      </c>
      <c r="BH196" s="108">
        <v>0</v>
      </c>
      <c r="BI196" s="108">
        <v>1355</v>
      </c>
      <c r="BJ196" s="108">
        <v>55934</v>
      </c>
      <c r="BK196" s="108">
        <v>41</v>
      </c>
      <c r="BL196" s="108">
        <v>94</v>
      </c>
      <c r="BM196" s="108">
        <v>192</v>
      </c>
      <c r="BN196" s="108">
        <v>2722</v>
      </c>
      <c r="BO196" s="108">
        <v>1314</v>
      </c>
      <c r="BP196" s="108">
        <v>100</v>
      </c>
      <c r="BQ196" s="108">
        <v>895</v>
      </c>
      <c r="BR196" s="108">
        <v>11920690</v>
      </c>
      <c r="BS196" s="108">
        <v>4379</v>
      </c>
      <c r="BT196" s="108">
        <v>8741</v>
      </c>
      <c r="BU196" s="108">
        <v>6173884</v>
      </c>
      <c r="BV196" s="108">
        <v>4699</v>
      </c>
      <c r="BW196" s="108">
        <v>10027</v>
      </c>
      <c r="BX196" s="108">
        <v>559592</v>
      </c>
      <c r="BY196" s="108">
        <v>5596</v>
      </c>
      <c r="BZ196" s="108">
        <v>12455</v>
      </c>
      <c r="CA196" s="108">
        <v>4816254</v>
      </c>
      <c r="CB196" s="108">
        <v>5381</v>
      </c>
      <c r="CC196" s="166">
        <v>12379</v>
      </c>
      <c r="CD196" s="108" t="s">
        <v>733</v>
      </c>
      <c r="CE196" s="108" t="s">
        <v>733</v>
      </c>
      <c r="CF196" s="108" t="s">
        <v>733</v>
      </c>
      <c r="CG196" s="108" t="s">
        <v>733</v>
      </c>
      <c r="CH196" s="108" t="s">
        <v>733</v>
      </c>
      <c r="CI196" s="108" t="s">
        <v>733</v>
      </c>
      <c r="CJ196" s="121">
        <f t="shared" si="918"/>
        <v>8</v>
      </c>
      <c r="CK196" s="157">
        <f t="shared" si="919"/>
        <v>2017</v>
      </c>
      <c r="CL196" s="158">
        <f t="shared" si="920"/>
        <v>42948</v>
      </c>
      <c r="CM196" s="159">
        <f t="shared" si="921"/>
        <v>31</v>
      </c>
      <c r="CN196" s="121">
        <f t="shared" si="922"/>
        <v>75832</v>
      </c>
      <c r="CO196" s="121" t="str">
        <f t="shared" si="923"/>
        <v>-</v>
      </c>
      <c r="CP196" s="121">
        <f t="shared" si="924"/>
        <v>7431536</v>
      </c>
      <c r="CQ196" s="121">
        <f t="shared" si="925"/>
        <v>15393896</v>
      </c>
      <c r="CR196" s="121">
        <f t="shared" si="926"/>
        <v>5728107</v>
      </c>
      <c r="CS196" s="121">
        <f t="shared" si="927"/>
        <v>7379465</v>
      </c>
      <c r="CT196" s="121">
        <f t="shared" si="928"/>
        <v>125550282</v>
      </c>
      <c r="CU196" s="121">
        <f t="shared" si="929"/>
        <v>106679911</v>
      </c>
      <c r="CV196" s="121">
        <f t="shared" si="930"/>
        <v>21846699</v>
      </c>
      <c r="CW196" s="121">
        <f t="shared" si="931"/>
        <v>0</v>
      </c>
      <c r="CX196" s="121">
        <f t="shared" si="932"/>
        <v>127370</v>
      </c>
      <c r="CY196" s="121">
        <f t="shared" si="933"/>
        <v>23793002</v>
      </c>
      <c r="CZ196" s="121">
        <f t="shared" si="934"/>
        <v>13175478</v>
      </c>
      <c r="DA196" s="121">
        <f t="shared" si="935"/>
        <v>1245500</v>
      </c>
      <c r="DB196" s="121">
        <f t="shared" si="936"/>
        <v>11079205</v>
      </c>
      <c r="DC196" s="121" t="str">
        <f t="shared" si="937"/>
        <v>-</v>
      </c>
      <c r="DD196" s="160"/>
    </row>
    <row r="197" spans="1:113" x14ac:dyDescent="0.2">
      <c r="A197" s="118" t="str">
        <f t="shared" si="915"/>
        <v>2017-18AUGUSTRYE</v>
      </c>
      <c r="B197" s="94" t="s">
        <v>654</v>
      </c>
      <c r="C197" s="35" t="s">
        <v>655</v>
      </c>
      <c r="D197" s="119" t="str">
        <f t="shared" si="916"/>
        <v>Y59</v>
      </c>
      <c r="E197" s="119" t="str">
        <f t="shared" si="917"/>
        <v>South East</v>
      </c>
      <c r="F197" s="107" t="s">
        <v>675</v>
      </c>
      <c r="G197" s="107" t="s">
        <v>676</v>
      </c>
      <c r="H197" s="108">
        <v>0</v>
      </c>
      <c r="I197" s="108">
        <v>0</v>
      </c>
      <c r="J197" s="108">
        <v>0</v>
      </c>
      <c r="K197" s="108">
        <v>0</v>
      </c>
      <c r="L197" s="108">
        <v>0</v>
      </c>
      <c r="M197" s="108">
        <v>0</v>
      </c>
      <c r="N197" s="108">
        <v>0</v>
      </c>
      <c r="O197" s="108">
        <v>0</v>
      </c>
      <c r="P197" s="108">
        <v>0</v>
      </c>
      <c r="Q197" s="108">
        <v>0</v>
      </c>
      <c r="R197" s="108">
        <v>0</v>
      </c>
      <c r="S197" s="108">
        <v>0</v>
      </c>
      <c r="T197" s="108">
        <v>0</v>
      </c>
      <c r="U197" s="108">
        <v>0</v>
      </c>
      <c r="V197" s="108">
        <v>0</v>
      </c>
      <c r="W197" s="108">
        <v>0</v>
      </c>
      <c r="X197" s="108">
        <v>0</v>
      </c>
      <c r="Y197" s="108">
        <v>0</v>
      </c>
      <c r="Z197" s="108">
        <v>0</v>
      </c>
      <c r="AA197" s="108">
        <v>0</v>
      </c>
      <c r="AB197" s="108">
        <v>0</v>
      </c>
      <c r="AC197" s="108">
        <v>0</v>
      </c>
      <c r="AD197" s="108">
        <v>0</v>
      </c>
      <c r="AE197" s="108">
        <v>0</v>
      </c>
      <c r="AF197" s="108">
        <v>0</v>
      </c>
      <c r="AG197" s="108">
        <v>0</v>
      </c>
      <c r="AH197" s="108">
        <v>0</v>
      </c>
      <c r="AI197" s="108">
        <v>0</v>
      </c>
      <c r="AJ197" s="108">
        <v>0</v>
      </c>
      <c r="AK197" s="108">
        <v>0</v>
      </c>
      <c r="AL197" s="108">
        <v>0</v>
      </c>
      <c r="AM197" s="108">
        <v>0</v>
      </c>
      <c r="AN197" s="108">
        <v>0</v>
      </c>
      <c r="AO197" s="108">
        <v>0</v>
      </c>
      <c r="AP197" s="108">
        <v>0</v>
      </c>
      <c r="AQ197" s="108">
        <v>0</v>
      </c>
      <c r="AR197" s="108">
        <v>0</v>
      </c>
      <c r="AS197" s="108">
        <v>0</v>
      </c>
      <c r="AT197" s="108">
        <v>0</v>
      </c>
      <c r="AU197" s="108">
        <v>0</v>
      </c>
      <c r="AV197" s="108">
        <v>0</v>
      </c>
      <c r="AW197" s="108">
        <v>0</v>
      </c>
      <c r="AX197" s="108">
        <v>0</v>
      </c>
      <c r="AY197" s="108">
        <v>0</v>
      </c>
      <c r="AZ197" s="108">
        <v>0</v>
      </c>
      <c r="BA197" s="108">
        <v>0</v>
      </c>
      <c r="BB197" s="108">
        <v>0</v>
      </c>
      <c r="BC197" s="108">
        <v>0</v>
      </c>
      <c r="BD197" s="108">
        <v>0</v>
      </c>
      <c r="BE197" s="108">
        <v>0</v>
      </c>
      <c r="BF197" s="108">
        <v>0</v>
      </c>
      <c r="BG197" s="108">
        <v>0</v>
      </c>
      <c r="BH197" s="108">
        <v>0</v>
      </c>
      <c r="BI197" s="108">
        <v>0</v>
      </c>
      <c r="BJ197" s="108">
        <v>0</v>
      </c>
      <c r="BK197" s="108">
        <v>0</v>
      </c>
      <c r="BL197" s="108">
        <v>0</v>
      </c>
      <c r="BM197" s="108">
        <v>0</v>
      </c>
      <c r="BN197" s="108">
        <v>0</v>
      </c>
      <c r="BO197" s="108">
        <v>0</v>
      </c>
      <c r="BP197" s="108">
        <v>0</v>
      </c>
      <c r="BQ197" s="108">
        <v>0</v>
      </c>
      <c r="BR197" s="108">
        <v>0</v>
      </c>
      <c r="BS197" s="108">
        <v>0</v>
      </c>
      <c r="BT197" s="108">
        <v>0</v>
      </c>
      <c r="BU197" s="108">
        <v>0</v>
      </c>
      <c r="BV197" s="108">
        <v>0</v>
      </c>
      <c r="BW197" s="108">
        <v>0</v>
      </c>
      <c r="BX197" s="108">
        <v>0</v>
      </c>
      <c r="BY197" s="108">
        <v>0</v>
      </c>
      <c r="BZ197" s="108">
        <v>0</v>
      </c>
      <c r="CA197" s="108">
        <v>0</v>
      </c>
      <c r="CB197" s="108">
        <v>0</v>
      </c>
      <c r="CC197" s="166">
        <v>0</v>
      </c>
      <c r="CD197" s="108" t="s">
        <v>733</v>
      </c>
      <c r="CE197" s="108" t="s">
        <v>733</v>
      </c>
      <c r="CF197" s="108" t="s">
        <v>733</v>
      </c>
      <c r="CG197" s="108" t="s">
        <v>733</v>
      </c>
      <c r="CH197" s="108" t="s">
        <v>733</v>
      </c>
      <c r="CI197" s="108" t="s">
        <v>733</v>
      </c>
      <c r="CJ197" s="121">
        <f t="shared" si="918"/>
        <v>8</v>
      </c>
      <c r="CK197" s="157">
        <f t="shared" si="919"/>
        <v>2017</v>
      </c>
      <c r="CL197" s="158">
        <f t="shared" si="920"/>
        <v>42948</v>
      </c>
      <c r="CM197" s="159">
        <f t="shared" si="921"/>
        <v>31</v>
      </c>
      <c r="CN197" s="121">
        <f t="shared" si="922"/>
        <v>0</v>
      </c>
      <c r="CO197" s="121" t="str">
        <f t="shared" si="923"/>
        <v>-</v>
      </c>
      <c r="CP197" s="121">
        <f t="shared" si="924"/>
        <v>0</v>
      </c>
      <c r="CQ197" s="121">
        <f t="shared" si="925"/>
        <v>0</v>
      </c>
      <c r="CR197" s="121">
        <f t="shared" si="926"/>
        <v>0</v>
      </c>
      <c r="CS197" s="121">
        <f t="shared" si="927"/>
        <v>0</v>
      </c>
      <c r="CT197" s="121">
        <f t="shared" si="928"/>
        <v>0</v>
      </c>
      <c r="CU197" s="121">
        <f t="shared" si="929"/>
        <v>0</v>
      </c>
      <c r="CV197" s="121">
        <f t="shared" si="930"/>
        <v>0</v>
      </c>
      <c r="CW197" s="121">
        <f t="shared" si="931"/>
        <v>0</v>
      </c>
      <c r="CX197" s="121">
        <f t="shared" si="932"/>
        <v>0</v>
      </c>
      <c r="CY197" s="121">
        <f t="shared" si="933"/>
        <v>0</v>
      </c>
      <c r="CZ197" s="121">
        <f t="shared" si="934"/>
        <v>0</v>
      </c>
      <c r="DA197" s="121">
        <f t="shared" si="935"/>
        <v>0</v>
      </c>
      <c r="DB197" s="121">
        <f t="shared" si="936"/>
        <v>0</v>
      </c>
      <c r="DC197" s="121" t="str">
        <f t="shared" si="937"/>
        <v>-</v>
      </c>
      <c r="DD197" s="160"/>
    </row>
    <row r="198" spans="1:113" x14ac:dyDescent="0.2">
      <c r="A198" s="118" t="str">
        <f t="shared" si="915"/>
        <v>2017-18AUGUSTRYD</v>
      </c>
      <c r="B198" s="94" t="s">
        <v>654</v>
      </c>
      <c r="C198" s="35" t="s">
        <v>655</v>
      </c>
      <c r="D198" s="119" t="str">
        <f t="shared" si="916"/>
        <v>Y59</v>
      </c>
      <c r="E198" s="119" t="str">
        <f t="shared" si="917"/>
        <v>South East</v>
      </c>
      <c r="F198" s="107" t="s">
        <v>673</v>
      </c>
      <c r="G198" s="107" t="s">
        <v>674</v>
      </c>
      <c r="H198" s="108">
        <v>0</v>
      </c>
      <c r="I198" s="108">
        <v>0</v>
      </c>
      <c r="J198" s="108">
        <v>0</v>
      </c>
      <c r="K198" s="108">
        <v>0</v>
      </c>
      <c r="L198" s="108">
        <v>0</v>
      </c>
      <c r="M198" s="108">
        <v>0</v>
      </c>
      <c r="N198" s="108">
        <v>0</v>
      </c>
      <c r="O198" s="108">
        <v>0</v>
      </c>
      <c r="P198" s="108">
        <v>0</v>
      </c>
      <c r="Q198" s="108">
        <v>0</v>
      </c>
      <c r="R198" s="108">
        <v>0</v>
      </c>
      <c r="S198" s="108">
        <v>0</v>
      </c>
      <c r="T198" s="108">
        <v>0</v>
      </c>
      <c r="U198" s="108">
        <v>0</v>
      </c>
      <c r="V198" s="108">
        <v>0</v>
      </c>
      <c r="W198" s="108">
        <v>0</v>
      </c>
      <c r="X198" s="108">
        <v>0</v>
      </c>
      <c r="Y198" s="108">
        <v>0</v>
      </c>
      <c r="Z198" s="108">
        <v>0</v>
      </c>
      <c r="AA198" s="108">
        <v>0</v>
      </c>
      <c r="AB198" s="108">
        <v>0</v>
      </c>
      <c r="AC198" s="108">
        <v>0</v>
      </c>
      <c r="AD198" s="108">
        <v>0</v>
      </c>
      <c r="AE198" s="108">
        <v>0</v>
      </c>
      <c r="AF198" s="108">
        <v>0</v>
      </c>
      <c r="AG198" s="108">
        <v>0</v>
      </c>
      <c r="AH198" s="108">
        <v>0</v>
      </c>
      <c r="AI198" s="108">
        <v>0</v>
      </c>
      <c r="AJ198" s="108">
        <v>0</v>
      </c>
      <c r="AK198" s="108">
        <v>0</v>
      </c>
      <c r="AL198" s="108">
        <v>0</v>
      </c>
      <c r="AM198" s="108">
        <v>0</v>
      </c>
      <c r="AN198" s="108">
        <v>0</v>
      </c>
      <c r="AO198" s="108">
        <v>0</v>
      </c>
      <c r="AP198" s="108">
        <v>0</v>
      </c>
      <c r="AQ198" s="108">
        <v>0</v>
      </c>
      <c r="AR198" s="108">
        <v>0</v>
      </c>
      <c r="AS198" s="108">
        <v>0</v>
      </c>
      <c r="AT198" s="108">
        <v>0</v>
      </c>
      <c r="AU198" s="108">
        <v>0</v>
      </c>
      <c r="AV198" s="108">
        <v>0</v>
      </c>
      <c r="AW198" s="108">
        <v>0</v>
      </c>
      <c r="AX198" s="108">
        <v>0</v>
      </c>
      <c r="AY198" s="108">
        <v>0</v>
      </c>
      <c r="AZ198" s="108">
        <v>0</v>
      </c>
      <c r="BA198" s="108">
        <v>0</v>
      </c>
      <c r="BB198" s="108">
        <v>0</v>
      </c>
      <c r="BC198" s="108">
        <v>0</v>
      </c>
      <c r="BD198" s="108">
        <v>0</v>
      </c>
      <c r="BE198" s="108">
        <v>0</v>
      </c>
      <c r="BF198" s="108">
        <v>0</v>
      </c>
      <c r="BG198" s="108">
        <v>0</v>
      </c>
      <c r="BH198" s="108">
        <v>0</v>
      </c>
      <c r="BI198" s="108">
        <v>0</v>
      </c>
      <c r="BJ198" s="108">
        <v>0</v>
      </c>
      <c r="BK198" s="108">
        <v>0</v>
      </c>
      <c r="BL198" s="108">
        <v>0</v>
      </c>
      <c r="BM198" s="108">
        <v>0</v>
      </c>
      <c r="BN198" s="108">
        <v>0</v>
      </c>
      <c r="BO198" s="108">
        <v>0</v>
      </c>
      <c r="BP198" s="108">
        <v>0</v>
      </c>
      <c r="BQ198" s="108">
        <v>0</v>
      </c>
      <c r="BR198" s="108">
        <v>0</v>
      </c>
      <c r="BS198" s="108">
        <v>0</v>
      </c>
      <c r="BT198" s="108">
        <v>0</v>
      </c>
      <c r="BU198" s="108">
        <v>0</v>
      </c>
      <c r="BV198" s="108">
        <v>0</v>
      </c>
      <c r="BW198" s="108">
        <v>0</v>
      </c>
      <c r="BX198" s="108">
        <v>0</v>
      </c>
      <c r="BY198" s="108">
        <v>0</v>
      </c>
      <c r="BZ198" s="108">
        <v>0</v>
      </c>
      <c r="CA198" s="108">
        <v>0</v>
      </c>
      <c r="CB198" s="108">
        <v>0</v>
      </c>
      <c r="CC198" s="166">
        <v>0</v>
      </c>
      <c r="CD198" s="108" t="s">
        <v>733</v>
      </c>
      <c r="CE198" s="108" t="s">
        <v>733</v>
      </c>
      <c r="CF198" s="108" t="s">
        <v>733</v>
      </c>
      <c r="CG198" s="108" t="s">
        <v>733</v>
      </c>
      <c r="CH198" s="108" t="s">
        <v>733</v>
      </c>
      <c r="CI198" s="108" t="s">
        <v>733</v>
      </c>
      <c r="CJ198" s="121">
        <f t="shared" si="918"/>
        <v>8</v>
      </c>
      <c r="CK198" s="157">
        <f t="shared" si="919"/>
        <v>2017</v>
      </c>
      <c r="CL198" s="158">
        <f t="shared" si="920"/>
        <v>42948</v>
      </c>
      <c r="CM198" s="159">
        <f t="shared" si="921"/>
        <v>31</v>
      </c>
      <c r="CN198" s="121">
        <f t="shared" si="922"/>
        <v>0</v>
      </c>
      <c r="CO198" s="121" t="str">
        <f t="shared" si="923"/>
        <v>-</v>
      </c>
      <c r="CP198" s="121">
        <f t="shared" si="924"/>
        <v>0</v>
      </c>
      <c r="CQ198" s="121">
        <f t="shared" si="925"/>
        <v>0</v>
      </c>
      <c r="CR198" s="121">
        <f t="shared" si="926"/>
        <v>0</v>
      </c>
      <c r="CS198" s="121">
        <f t="shared" si="927"/>
        <v>0</v>
      </c>
      <c r="CT198" s="121">
        <f t="shared" si="928"/>
        <v>0</v>
      </c>
      <c r="CU198" s="121">
        <f t="shared" si="929"/>
        <v>0</v>
      </c>
      <c r="CV198" s="121">
        <f t="shared" si="930"/>
        <v>0</v>
      </c>
      <c r="CW198" s="121">
        <f t="shared" si="931"/>
        <v>0</v>
      </c>
      <c r="CX198" s="121">
        <f t="shared" si="932"/>
        <v>0</v>
      </c>
      <c r="CY198" s="121">
        <f t="shared" si="933"/>
        <v>0</v>
      </c>
      <c r="CZ198" s="121">
        <f t="shared" si="934"/>
        <v>0</v>
      </c>
      <c r="DA198" s="121">
        <f t="shared" si="935"/>
        <v>0</v>
      </c>
      <c r="DB198" s="121">
        <f t="shared" si="936"/>
        <v>0</v>
      </c>
      <c r="DC198" s="121" t="str">
        <f t="shared" si="937"/>
        <v>-</v>
      </c>
      <c r="DD198" s="160"/>
    </row>
    <row r="199" spans="1:113" x14ac:dyDescent="0.2">
      <c r="A199" s="118" t="str">
        <f t="shared" si="915"/>
        <v>2017-18AUGUSTRYF</v>
      </c>
      <c r="B199" s="94" t="s">
        <v>654</v>
      </c>
      <c r="C199" s="35" t="s">
        <v>655</v>
      </c>
      <c r="D199" s="119" t="str">
        <f t="shared" si="916"/>
        <v>Y58</v>
      </c>
      <c r="E199" s="119" t="str">
        <f t="shared" si="917"/>
        <v>South West</v>
      </c>
      <c r="F199" s="107" t="s">
        <v>677</v>
      </c>
      <c r="G199" s="107" t="s">
        <v>678</v>
      </c>
      <c r="H199" s="108">
        <v>0</v>
      </c>
      <c r="I199" s="108">
        <v>0</v>
      </c>
      <c r="J199" s="108">
        <v>0</v>
      </c>
      <c r="K199" s="108">
        <v>0</v>
      </c>
      <c r="L199" s="108">
        <v>0</v>
      </c>
      <c r="M199" s="108">
        <v>0</v>
      </c>
      <c r="N199" s="108">
        <v>0</v>
      </c>
      <c r="O199" s="108">
        <v>0</v>
      </c>
      <c r="P199" s="108">
        <v>0</v>
      </c>
      <c r="Q199" s="108">
        <v>0</v>
      </c>
      <c r="R199" s="108">
        <v>0</v>
      </c>
      <c r="S199" s="108">
        <v>0</v>
      </c>
      <c r="T199" s="108">
        <v>0</v>
      </c>
      <c r="U199" s="108">
        <v>0</v>
      </c>
      <c r="V199" s="108">
        <v>0</v>
      </c>
      <c r="W199" s="108">
        <v>0</v>
      </c>
      <c r="X199" s="108">
        <v>0</v>
      </c>
      <c r="Y199" s="108">
        <v>0</v>
      </c>
      <c r="Z199" s="108">
        <v>0</v>
      </c>
      <c r="AA199" s="108">
        <v>0</v>
      </c>
      <c r="AB199" s="108">
        <v>0</v>
      </c>
      <c r="AC199" s="108">
        <v>0</v>
      </c>
      <c r="AD199" s="108">
        <v>0</v>
      </c>
      <c r="AE199" s="108">
        <v>0</v>
      </c>
      <c r="AF199" s="108">
        <v>0</v>
      </c>
      <c r="AG199" s="108">
        <v>0</v>
      </c>
      <c r="AH199" s="108">
        <v>0</v>
      </c>
      <c r="AI199" s="108">
        <v>0</v>
      </c>
      <c r="AJ199" s="108">
        <v>0</v>
      </c>
      <c r="AK199" s="108">
        <v>0</v>
      </c>
      <c r="AL199" s="108">
        <v>0</v>
      </c>
      <c r="AM199" s="108">
        <v>0</v>
      </c>
      <c r="AN199" s="108">
        <v>0</v>
      </c>
      <c r="AO199" s="108">
        <v>0</v>
      </c>
      <c r="AP199" s="108">
        <v>0</v>
      </c>
      <c r="AQ199" s="108">
        <v>0</v>
      </c>
      <c r="AR199" s="108">
        <v>0</v>
      </c>
      <c r="AS199" s="108">
        <v>0</v>
      </c>
      <c r="AT199" s="108">
        <v>0</v>
      </c>
      <c r="AU199" s="108">
        <v>0</v>
      </c>
      <c r="AV199" s="108">
        <v>0</v>
      </c>
      <c r="AW199" s="108">
        <v>0</v>
      </c>
      <c r="AX199" s="108">
        <v>0</v>
      </c>
      <c r="AY199" s="108">
        <v>0</v>
      </c>
      <c r="AZ199" s="108">
        <v>0</v>
      </c>
      <c r="BA199" s="108">
        <v>0</v>
      </c>
      <c r="BB199" s="108">
        <v>0</v>
      </c>
      <c r="BC199" s="108">
        <v>0</v>
      </c>
      <c r="BD199" s="108">
        <v>0</v>
      </c>
      <c r="BE199" s="108">
        <v>0</v>
      </c>
      <c r="BF199" s="108">
        <v>0</v>
      </c>
      <c r="BG199" s="108">
        <v>0</v>
      </c>
      <c r="BH199" s="108">
        <v>0</v>
      </c>
      <c r="BI199" s="108">
        <v>0</v>
      </c>
      <c r="BJ199" s="108">
        <v>0</v>
      </c>
      <c r="BK199" s="108">
        <v>0</v>
      </c>
      <c r="BL199" s="108">
        <v>0</v>
      </c>
      <c r="BM199" s="108">
        <v>0</v>
      </c>
      <c r="BN199" s="108">
        <v>0</v>
      </c>
      <c r="BO199" s="108">
        <v>0</v>
      </c>
      <c r="BP199" s="108">
        <v>0</v>
      </c>
      <c r="BQ199" s="108">
        <v>0</v>
      </c>
      <c r="BR199" s="108">
        <v>0</v>
      </c>
      <c r="BS199" s="108">
        <v>0</v>
      </c>
      <c r="BT199" s="108">
        <v>0</v>
      </c>
      <c r="BU199" s="108">
        <v>0</v>
      </c>
      <c r="BV199" s="108">
        <v>0</v>
      </c>
      <c r="BW199" s="108">
        <v>0</v>
      </c>
      <c r="BX199" s="108">
        <v>0</v>
      </c>
      <c r="BY199" s="108">
        <v>0</v>
      </c>
      <c r="BZ199" s="108">
        <v>0</v>
      </c>
      <c r="CA199" s="108">
        <v>0</v>
      </c>
      <c r="CB199" s="108">
        <v>0</v>
      </c>
      <c r="CC199" s="166">
        <v>0</v>
      </c>
      <c r="CD199" s="108" t="s">
        <v>733</v>
      </c>
      <c r="CE199" s="108" t="s">
        <v>733</v>
      </c>
      <c r="CF199" s="108" t="s">
        <v>733</v>
      </c>
      <c r="CG199" s="108" t="s">
        <v>733</v>
      </c>
      <c r="CH199" s="108" t="s">
        <v>733</v>
      </c>
      <c r="CI199" s="108" t="s">
        <v>733</v>
      </c>
      <c r="CJ199" s="121">
        <f t="shared" si="918"/>
        <v>8</v>
      </c>
      <c r="CK199" s="157">
        <f t="shared" si="919"/>
        <v>2017</v>
      </c>
      <c r="CL199" s="158">
        <f t="shared" si="920"/>
        <v>42948</v>
      </c>
      <c r="CM199" s="159">
        <f t="shared" si="921"/>
        <v>31</v>
      </c>
      <c r="CN199" s="121">
        <f t="shared" si="922"/>
        <v>0</v>
      </c>
      <c r="CO199" s="121" t="str">
        <f t="shared" si="923"/>
        <v>-</v>
      </c>
      <c r="CP199" s="121">
        <f t="shared" si="924"/>
        <v>0</v>
      </c>
      <c r="CQ199" s="121">
        <f t="shared" si="925"/>
        <v>0</v>
      </c>
      <c r="CR199" s="121">
        <f t="shared" si="926"/>
        <v>0</v>
      </c>
      <c r="CS199" s="121">
        <f t="shared" si="927"/>
        <v>0</v>
      </c>
      <c r="CT199" s="121">
        <f t="shared" si="928"/>
        <v>0</v>
      </c>
      <c r="CU199" s="121">
        <f t="shared" si="929"/>
        <v>0</v>
      </c>
      <c r="CV199" s="121">
        <f t="shared" si="930"/>
        <v>0</v>
      </c>
      <c r="CW199" s="121">
        <f t="shared" si="931"/>
        <v>0</v>
      </c>
      <c r="CX199" s="121">
        <f t="shared" si="932"/>
        <v>0</v>
      </c>
      <c r="CY199" s="121">
        <f t="shared" si="933"/>
        <v>0</v>
      </c>
      <c r="CZ199" s="121">
        <f t="shared" si="934"/>
        <v>0</v>
      </c>
      <c r="DA199" s="121">
        <f t="shared" si="935"/>
        <v>0</v>
      </c>
      <c r="DB199" s="121">
        <f t="shared" si="936"/>
        <v>0</v>
      </c>
      <c r="DC199" s="121" t="str">
        <f t="shared" si="937"/>
        <v>-</v>
      </c>
      <c r="DD199" s="160"/>
    </row>
    <row r="200" spans="1:113" x14ac:dyDescent="0.2">
      <c r="A200" s="118" t="str">
        <f t="shared" si="915"/>
        <v>2017-18AUGUSTRYA</v>
      </c>
      <c r="B200" s="94" t="s">
        <v>654</v>
      </c>
      <c r="C200" s="35" t="s">
        <v>655</v>
      </c>
      <c r="D200" s="119" t="str">
        <f t="shared" si="916"/>
        <v>Y60</v>
      </c>
      <c r="E200" s="119" t="str">
        <f t="shared" si="917"/>
        <v>Midlands</v>
      </c>
      <c r="F200" s="107" t="s">
        <v>669</v>
      </c>
      <c r="G200" s="107" t="s">
        <v>670</v>
      </c>
      <c r="H200" s="108">
        <v>0</v>
      </c>
      <c r="I200" s="108">
        <v>0</v>
      </c>
      <c r="J200" s="108">
        <v>0</v>
      </c>
      <c r="K200" s="108">
        <v>0</v>
      </c>
      <c r="L200" s="108">
        <v>0</v>
      </c>
      <c r="M200" s="108">
        <v>0</v>
      </c>
      <c r="N200" s="108">
        <v>0</v>
      </c>
      <c r="O200" s="108">
        <v>0</v>
      </c>
      <c r="P200" s="108">
        <v>0</v>
      </c>
      <c r="Q200" s="108">
        <v>0</v>
      </c>
      <c r="R200" s="108">
        <v>0</v>
      </c>
      <c r="S200" s="108">
        <v>0</v>
      </c>
      <c r="T200" s="108">
        <v>0</v>
      </c>
      <c r="U200" s="108">
        <v>0</v>
      </c>
      <c r="V200" s="108">
        <v>0</v>
      </c>
      <c r="W200" s="108">
        <v>0</v>
      </c>
      <c r="X200" s="108">
        <v>0</v>
      </c>
      <c r="Y200" s="108">
        <v>0</v>
      </c>
      <c r="Z200" s="108">
        <v>0</v>
      </c>
      <c r="AA200" s="108">
        <v>0</v>
      </c>
      <c r="AB200" s="108">
        <v>0</v>
      </c>
      <c r="AC200" s="108">
        <v>0</v>
      </c>
      <c r="AD200" s="108">
        <v>0</v>
      </c>
      <c r="AE200" s="108">
        <v>0</v>
      </c>
      <c r="AF200" s="108">
        <v>0</v>
      </c>
      <c r="AG200" s="108">
        <v>0</v>
      </c>
      <c r="AH200" s="108">
        <v>0</v>
      </c>
      <c r="AI200" s="108">
        <v>0</v>
      </c>
      <c r="AJ200" s="108">
        <v>0</v>
      </c>
      <c r="AK200" s="108">
        <v>0</v>
      </c>
      <c r="AL200" s="108">
        <v>0</v>
      </c>
      <c r="AM200" s="108">
        <v>0</v>
      </c>
      <c r="AN200" s="108">
        <v>0</v>
      </c>
      <c r="AO200" s="108">
        <v>0</v>
      </c>
      <c r="AP200" s="108">
        <v>0</v>
      </c>
      <c r="AQ200" s="108">
        <v>0</v>
      </c>
      <c r="AR200" s="108">
        <v>0</v>
      </c>
      <c r="AS200" s="108">
        <v>0</v>
      </c>
      <c r="AT200" s="108">
        <v>0</v>
      </c>
      <c r="AU200" s="108">
        <v>0</v>
      </c>
      <c r="AV200" s="108">
        <v>0</v>
      </c>
      <c r="AW200" s="108">
        <v>0</v>
      </c>
      <c r="AX200" s="108">
        <v>0</v>
      </c>
      <c r="AY200" s="108">
        <v>0</v>
      </c>
      <c r="AZ200" s="108">
        <v>0</v>
      </c>
      <c r="BA200" s="108">
        <v>0</v>
      </c>
      <c r="BB200" s="108">
        <v>0</v>
      </c>
      <c r="BC200" s="108">
        <v>0</v>
      </c>
      <c r="BD200" s="108">
        <v>0</v>
      </c>
      <c r="BE200" s="108">
        <v>0</v>
      </c>
      <c r="BF200" s="108">
        <v>0</v>
      </c>
      <c r="BG200" s="108">
        <v>0</v>
      </c>
      <c r="BH200" s="108">
        <v>0</v>
      </c>
      <c r="BI200" s="108">
        <v>0</v>
      </c>
      <c r="BJ200" s="108">
        <v>0</v>
      </c>
      <c r="BK200" s="108">
        <v>0</v>
      </c>
      <c r="BL200" s="108">
        <v>0</v>
      </c>
      <c r="BM200" s="108">
        <v>0</v>
      </c>
      <c r="BN200" s="108">
        <v>0</v>
      </c>
      <c r="BO200" s="108">
        <v>0</v>
      </c>
      <c r="BP200" s="108">
        <v>0</v>
      </c>
      <c r="BQ200" s="108">
        <v>0</v>
      </c>
      <c r="BR200" s="108">
        <v>0</v>
      </c>
      <c r="BS200" s="108">
        <v>0</v>
      </c>
      <c r="BT200" s="108">
        <v>0</v>
      </c>
      <c r="BU200" s="108">
        <v>0</v>
      </c>
      <c r="BV200" s="108">
        <v>0</v>
      </c>
      <c r="BW200" s="108">
        <v>0</v>
      </c>
      <c r="BX200" s="108">
        <v>0</v>
      </c>
      <c r="BY200" s="108">
        <v>0</v>
      </c>
      <c r="BZ200" s="108">
        <v>0</v>
      </c>
      <c r="CA200" s="108">
        <v>0</v>
      </c>
      <c r="CB200" s="108">
        <v>0</v>
      </c>
      <c r="CC200" s="166">
        <v>0</v>
      </c>
      <c r="CD200" s="108" t="s">
        <v>733</v>
      </c>
      <c r="CE200" s="108" t="s">
        <v>733</v>
      </c>
      <c r="CF200" s="108" t="s">
        <v>733</v>
      </c>
      <c r="CG200" s="108" t="s">
        <v>733</v>
      </c>
      <c r="CH200" s="108" t="s">
        <v>733</v>
      </c>
      <c r="CI200" s="108" t="s">
        <v>733</v>
      </c>
      <c r="CJ200" s="121">
        <f t="shared" si="918"/>
        <v>8</v>
      </c>
      <c r="CK200" s="157">
        <f t="shared" si="919"/>
        <v>2017</v>
      </c>
      <c r="CL200" s="158">
        <f t="shared" si="920"/>
        <v>42948</v>
      </c>
      <c r="CM200" s="159">
        <f t="shared" si="921"/>
        <v>31</v>
      </c>
      <c r="CN200" s="121">
        <f t="shared" si="922"/>
        <v>0</v>
      </c>
      <c r="CO200" s="121" t="str">
        <f t="shared" si="923"/>
        <v>-</v>
      </c>
      <c r="CP200" s="121">
        <f t="shared" si="924"/>
        <v>0</v>
      </c>
      <c r="CQ200" s="121">
        <f t="shared" si="925"/>
        <v>0</v>
      </c>
      <c r="CR200" s="121">
        <f t="shared" si="926"/>
        <v>0</v>
      </c>
      <c r="CS200" s="121">
        <f t="shared" si="927"/>
        <v>0</v>
      </c>
      <c r="CT200" s="121">
        <f t="shared" si="928"/>
        <v>0</v>
      </c>
      <c r="CU200" s="121">
        <f t="shared" si="929"/>
        <v>0</v>
      </c>
      <c r="CV200" s="121">
        <f t="shared" si="930"/>
        <v>0</v>
      </c>
      <c r="CW200" s="121">
        <f t="shared" si="931"/>
        <v>0</v>
      </c>
      <c r="CX200" s="121">
        <f t="shared" si="932"/>
        <v>0</v>
      </c>
      <c r="CY200" s="121">
        <f t="shared" si="933"/>
        <v>0</v>
      </c>
      <c r="CZ200" s="121">
        <f t="shared" si="934"/>
        <v>0</v>
      </c>
      <c r="DA200" s="121">
        <f t="shared" si="935"/>
        <v>0</v>
      </c>
      <c r="DB200" s="121">
        <f t="shared" si="936"/>
        <v>0</v>
      </c>
      <c r="DC200" s="121" t="str">
        <f t="shared" si="937"/>
        <v>-</v>
      </c>
      <c r="DD200" s="160"/>
    </row>
    <row r="201" spans="1:113" x14ac:dyDescent="0.2">
      <c r="A201" s="118" t="str">
        <f t="shared" si="915"/>
        <v>2017-18AUGUSTRX8</v>
      </c>
      <c r="B201" s="94" t="s">
        <v>654</v>
      </c>
      <c r="C201" s="35" t="s">
        <v>655</v>
      </c>
      <c r="D201" s="119" t="str">
        <f t="shared" si="916"/>
        <v>Y63</v>
      </c>
      <c r="E201" s="119" t="str">
        <f t="shared" si="917"/>
        <v>North East and Yorkshire</v>
      </c>
      <c r="F201" s="107" t="s">
        <v>665</v>
      </c>
      <c r="G201" s="107" t="s">
        <v>666</v>
      </c>
      <c r="H201" s="108">
        <v>0</v>
      </c>
      <c r="I201" s="108">
        <v>0</v>
      </c>
      <c r="J201" s="108">
        <v>0</v>
      </c>
      <c r="K201" s="108">
        <v>0</v>
      </c>
      <c r="L201" s="108">
        <v>0</v>
      </c>
      <c r="M201" s="108">
        <v>0</v>
      </c>
      <c r="N201" s="108">
        <v>0</v>
      </c>
      <c r="O201" s="108">
        <v>0</v>
      </c>
      <c r="P201" s="108">
        <v>0</v>
      </c>
      <c r="Q201" s="108">
        <v>0</v>
      </c>
      <c r="R201" s="108">
        <v>0</v>
      </c>
      <c r="S201" s="108">
        <v>0</v>
      </c>
      <c r="T201" s="108">
        <v>0</v>
      </c>
      <c r="U201" s="108">
        <v>0</v>
      </c>
      <c r="V201" s="108">
        <v>0</v>
      </c>
      <c r="W201" s="108">
        <v>0</v>
      </c>
      <c r="X201" s="108">
        <v>0</v>
      </c>
      <c r="Y201" s="108">
        <v>0</v>
      </c>
      <c r="Z201" s="108">
        <v>0</v>
      </c>
      <c r="AA201" s="108">
        <v>0</v>
      </c>
      <c r="AB201" s="108">
        <v>0</v>
      </c>
      <c r="AC201" s="108">
        <v>0</v>
      </c>
      <c r="AD201" s="108">
        <v>0</v>
      </c>
      <c r="AE201" s="108">
        <v>0</v>
      </c>
      <c r="AF201" s="108">
        <v>0</v>
      </c>
      <c r="AG201" s="108">
        <v>0</v>
      </c>
      <c r="AH201" s="108">
        <v>0</v>
      </c>
      <c r="AI201" s="108">
        <v>0</v>
      </c>
      <c r="AJ201" s="108">
        <v>0</v>
      </c>
      <c r="AK201" s="108">
        <v>0</v>
      </c>
      <c r="AL201" s="108">
        <v>0</v>
      </c>
      <c r="AM201" s="108">
        <v>0</v>
      </c>
      <c r="AN201" s="108">
        <v>0</v>
      </c>
      <c r="AO201" s="108">
        <v>0</v>
      </c>
      <c r="AP201" s="108">
        <v>0</v>
      </c>
      <c r="AQ201" s="108">
        <v>0</v>
      </c>
      <c r="AR201" s="108">
        <v>0</v>
      </c>
      <c r="AS201" s="108">
        <v>0</v>
      </c>
      <c r="AT201" s="108">
        <v>0</v>
      </c>
      <c r="AU201" s="108">
        <v>0</v>
      </c>
      <c r="AV201" s="108">
        <v>0</v>
      </c>
      <c r="AW201" s="108">
        <v>0</v>
      </c>
      <c r="AX201" s="108">
        <v>0</v>
      </c>
      <c r="AY201" s="108">
        <v>0</v>
      </c>
      <c r="AZ201" s="108">
        <v>0</v>
      </c>
      <c r="BA201" s="108">
        <v>0</v>
      </c>
      <c r="BB201" s="108">
        <v>0</v>
      </c>
      <c r="BC201" s="108">
        <v>0</v>
      </c>
      <c r="BD201" s="108">
        <v>0</v>
      </c>
      <c r="BE201" s="108">
        <v>0</v>
      </c>
      <c r="BF201" s="108">
        <v>0</v>
      </c>
      <c r="BG201" s="108">
        <v>0</v>
      </c>
      <c r="BH201" s="108">
        <v>0</v>
      </c>
      <c r="BI201" s="108">
        <v>0</v>
      </c>
      <c r="BJ201" s="108">
        <v>0</v>
      </c>
      <c r="BK201" s="108">
        <v>0</v>
      </c>
      <c r="BL201" s="108">
        <v>0</v>
      </c>
      <c r="BM201" s="108">
        <v>0</v>
      </c>
      <c r="BN201" s="108">
        <v>0</v>
      </c>
      <c r="BO201" s="108">
        <v>0</v>
      </c>
      <c r="BP201" s="108">
        <v>0</v>
      </c>
      <c r="BQ201" s="108">
        <v>0</v>
      </c>
      <c r="BR201" s="108">
        <v>0</v>
      </c>
      <c r="BS201" s="108">
        <v>0</v>
      </c>
      <c r="BT201" s="108">
        <v>0</v>
      </c>
      <c r="BU201" s="108">
        <v>0</v>
      </c>
      <c r="BV201" s="108">
        <v>0</v>
      </c>
      <c r="BW201" s="108">
        <v>0</v>
      </c>
      <c r="BX201" s="108">
        <v>0</v>
      </c>
      <c r="BY201" s="108">
        <v>0</v>
      </c>
      <c r="BZ201" s="108">
        <v>0</v>
      </c>
      <c r="CA201" s="108">
        <v>0</v>
      </c>
      <c r="CB201" s="108">
        <v>0</v>
      </c>
      <c r="CC201" s="166">
        <v>0</v>
      </c>
      <c r="CD201" s="108" t="s">
        <v>733</v>
      </c>
      <c r="CE201" s="108" t="s">
        <v>733</v>
      </c>
      <c r="CF201" s="108" t="s">
        <v>733</v>
      </c>
      <c r="CG201" s="108" t="s">
        <v>733</v>
      </c>
      <c r="CH201" s="108" t="s">
        <v>733</v>
      </c>
      <c r="CI201" s="108" t="s">
        <v>733</v>
      </c>
      <c r="CJ201" s="121">
        <f t="shared" si="918"/>
        <v>8</v>
      </c>
      <c r="CK201" s="157">
        <f t="shared" si="919"/>
        <v>2017</v>
      </c>
      <c r="CL201" s="158">
        <f t="shared" si="920"/>
        <v>42948</v>
      </c>
      <c r="CM201" s="159">
        <f t="shared" si="921"/>
        <v>31</v>
      </c>
      <c r="CN201" s="121">
        <f t="shared" si="922"/>
        <v>0</v>
      </c>
      <c r="CO201" s="121" t="str">
        <f t="shared" si="923"/>
        <v>-</v>
      </c>
      <c r="CP201" s="121">
        <f t="shared" si="924"/>
        <v>0</v>
      </c>
      <c r="CQ201" s="121">
        <f t="shared" si="925"/>
        <v>0</v>
      </c>
      <c r="CR201" s="121">
        <f t="shared" si="926"/>
        <v>0</v>
      </c>
      <c r="CS201" s="121">
        <f t="shared" si="927"/>
        <v>0</v>
      </c>
      <c r="CT201" s="121">
        <f t="shared" si="928"/>
        <v>0</v>
      </c>
      <c r="CU201" s="121">
        <f t="shared" si="929"/>
        <v>0</v>
      </c>
      <c r="CV201" s="121">
        <f t="shared" si="930"/>
        <v>0</v>
      </c>
      <c r="CW201" s="121">
        <f t="shared" si="931"/>
        <v>0</v>
      </c>
      <c r="CX201" s="121">
        <f t="shared" si="932"/>
        <v>0</v>
      </c>
      <c r="CY201" s="121">
        <f t="shared" si="933"/>
        <v>0</v>
      </c>
      <c r="CZ201" s="121">
        <f t="shared" si="934"/>
        <v>0</v>
      </c>
      <c r="DA201" s="121">
        <f t="shared" si="935"/>
        <v>0</v>
      </c>
      <c r="DB201" s="121">
        <f t="shared" si="936"/>
        <v>0</v>
      </c>
      <c r="DC201" s="121" t="str">
        <f t="shared" si="937"/>
        <v>-</v>
      </c>
      <c r="DD201" s="160"/>
    </row>
    <row r="202" spans="1:113" x14ac:dyDescent="0.2">
      <c r="A202" s="118" t="str">
        <f t="shared" si="915"/>
        <v>2017-18SEPTEMBERRX9</v>
      </c>
      <c r="B202" s="94" t="s">
        <v>654</v>
      </c>
      <c r="C202" s="35" t="s">
        <v>679</v>
      </c>
      <c r="D202" s="119" t="str">
        <f t="shared" si="916"/>
        <v>Y60</v>
      </c>
      <c r="E202" s="119" t="str">
        <f t="shared" si="917"/>
        <v>Midlands</v>
      </c>
      <c r="F202" s="107" t="s">
        <v>667</v>
      </c>
      <c r="G202" s="107" t="s">
        <v>668</v>
      </c>
      <c r="H202" s="108">
        <v>81116</v>
      </c>
      <c r="I202" s="108">
        <v>67448</v>
      </c>
      <c r="J202" s="108">
        <v>246301</v>
      </c>
      <c r="K202" s="108">
        <v>4</v>
      </c>
      <c r="L202" s="108">
        <v>2</v>
      </c>
      <c r="M202" s="108">
        <v>21</v>
      </c>
      <c r="N202" s="108">
        <v>73</v>
      </c>
      <c r="O202" s="108">
        <v>58641</v>
      </c>
      <c r="P202" s="108">
        <v>4466</v>
      </c>
      <c r="Q202" s="108">
        <v>2964</v>
      </c>
      <c r="R202" s="108">
        <v>31592</v>
      </c>
      <c r="S202" s="108">
        <v>13042</v>
      </c>
      <c r="T202" s="108">
        <v>238</v>
      </c>
      <c r="U202" s="108">
        <v>2202808</v>
      </c>
      <c r="V202" s="108">
        <v>493</v>
      </c>
      <c r="W202" s="108">
        <v>885</v>
      </c>
      <c r="X202" s="108">
        <v>3529328</v>
      </c>
      <c r="Y202" s="108">
        <v>1191</v>
      </c>
      <c r="Z202" s="108">
        <v>2794</v>
      </c>
      <c r="AA202" s="108">
        <v>49993361</v>
      </c>
      <c r="AB202" s="108">
        <v>1582</v>
      </c>
      <c r="AC202" s="108">
        <v>3346</v>
      </c>
      <c r="AD202" s="108">
        <v>59183269</v>
      </c>
      <c r="AE202" s="108">
        <v>4538</v>
      </c>
      <c r="AF202" s="108">
        <v>10927</v>
      </c>
      <c r="AG202" s="108">
        <v>1233406</v>
      </c>
      <c r="AH202" s="108">
        <v>5182</v>
      </c>
      <c r="AI202" s="108">
        <v>16055</v>
      </c>
      <c r="AJ202" s="108">
        <v>6149</v>
      </c>
      <c r="AK202" s="108">
        <v>423</v>
      </c>
      <c r="AL202" s="108">
        <v>2400</v>
      </c>
      <c r="AM202" s="108">
        <v>112</v>
      </c>
      <c r="AN202" s="108">
        <v>226</v>
      </c>
      <c r="AO202" s="108">
        <v>3100</v>
      </c>
      <c r="AP202" s="108">
        <v>108</v>
      </c>
      <c r="AQ202" s="108">
        <v>36587</v>
      </c>
      <c r="AR202" s="108">
        <v>736</v>
      </c>
      <c r="AS202" s="108">
        <v>15169</v>
      </c>
      <c r="AT202" s="108">
        <v>52492</v>
      </c>
      <c r="AU202" s="108">
        <v>8349</v>
      </c>
      <c r="AV202" s="108">
        <v>6835</v>
      </c>
      <c r="AW202" s="108">
        <v>5725</v>
      </c>
      <c r="AX202" s="108">
        <v>4765</v>
      </c>
      <c r="AY202" s="108">
        <v>40796</v>
      </c>
      <c r="AZ202" s="108">
        <v>35675</v>
      </c>
      <c r="BA202" s="108">
        <v>17600</v>
      </c>
      <c r="BB202" s="108">
        <v>13988</v>
      </c>
      <c r="BC202" s="108">
        <v>338</v>
      </c>
      <c r="BD202" s="108">
        <v>261</v>
      </c>
      <c r="BE202" s="108">
        <v>0</v>
      </c>
      <c r="BF202" s="108">
        <v>0</v>
      </c>
      <c r="BG202" s="108">
        <v>0</v>
      </c>
      <c r="BH202" s="108">
        <v>0</v>
      </c>
      <c r="BI202" s="108">
        <v>0</v>
      </c>
      <c r="BJ202" s="108">
        <v>0</v>
      </c>
      <c r="BK202" s="108">
        <v>0</v>
      </c>
      <c r="BL202" s="108">
        <v>0</v>
      </c>
      <c r="BM202" s="108">
        <v>0</v>
      </c>
      <c r="BN202" s="108">
        <v>625</v>
      </c>
      <c r="BO202" s="108">
        <v>609</v>
      </c>
      <c r="BP202" s="108">
        <v>4</v>
      </c>
      <c r="BQ202" s="108">
        <v>1916</v>
      </c>
      <c r="BR202" s="108">
        <v>4131055</v>
      </c>
      <c r="BS202" s="108">
        <v>6610</v>
      </c>
      <c r="BT202" s="108">
        <v>12210</v>
      </c>
      <c r="BU202" s="108">
        <v>5190759</v>
      </c>
      <c r="BV202" s="108">
        <v>8523</v>
      </c>
      <c r="BW202" s="108">
        <v>14346</v>
      </c>
      <c r="BX202" s="108">
        <v>26457</v>
      </c>
      <c r="BY202" s="108">
        <v>6614</v>
      </c>
      <c r="BZ202" s="108">
        <v>15747</v>
      </c>
      <c r="CA202" s="108">
        <v>26652343</v>
      </c>
      <c r="CB202" s="108">
        <v>13910</v>
      </c>
      <c r="CC202" s="166">
        <v>24771</v>
      </c>
      <c r="CD202" s="108" t="s">
        <v>733</v>
      </c>
      <c r="CE202" s="108" t="s">
        <v>733</v>
      </c>
      <c r="CF202" s="108" t="s">
        <v>733</v>
      </c>
      <c r="CG202" s="108" t="s">
        <v>733</v>
      </c>
      <c r="CH202" s="108" t="s">
        <v>733</v>
      </c>
      <c r="CI202" s="108" t="s">
        <v>733</v>
      </c>
      <c r="CJ202" s="121">
        <f t="shared" si="918"/>
        <v>9</v>
      </c>
      <c r="CK202" s="157">
        <f t="shared" si="919"/>
        <v>2017</v>
      </c>
      <c r="CL202" s="158">
        <f t="shared" si="920"/>
        <v>42979</v>
      </c>
      <c r="CM202" s="159">
        <f t="shared" si="921"/>
        <v>30</v>
      </c>
      <c r="CN202" s="121">
        <f t="shared" si="922"/>
        <v>134896</v>
      </c>
      <c r="CO202" s="121" t="str">
        <f t="shared" si="923"/>
        <v>-</v>
      </c>
      <c r="CP202" s="121">
        <f t="shared" si="924"/>
        <v>1416408</v>
      </c>
      <c r="CQ202" s="121">
        <f t="shared" si="925"/>
        <v>4923704</v>
      </c>
      <c r="CR202" s="121">
        <f t="shared" si="926"/>
        <v>3952410</v>
      </c>
      <c r="CS202" s="121">
        <f t="shared" si="927"/>
        <v>8281416</v>
      </c>
      <c r="CT202" s="121">
        <f t="shared" si="928"/>
        <v>105706832</v>
      </c>
      <c r="CU202" s="121">
        <f t="shared" si="929"/>
        <v>142509934</v>
      </c>
      <c r="CV202" s="121">
        <f t="shared" si="930"/>
        <v>3821090</v>
      </c>
      <c r="CW202" s="121">
        <f t="shared" si="931"/>
        <v>0</v>
      </c>
      <c r="CX202" s="121">
        <f t="shared" si="932"/>
        <v>0</v>
      </c>
      <c r="CY202" s="121">
        <f t="shared" si="933"/>
        <v>7631250</v>
      </c>
      <c r="CZ202" s="121">
        <f t="shared" si="934"/>
        <v>8736714</v>
      </c>
      <c r="DA202" s="121">
        <f t="shared" si="935"/>
        <v>62988</v>
      </c>
      <c r="DB202" s="121">
        <f t="shared" si="936"/>
        <v>47461236</v>
      </c>
      <c r="DC202" s="121" t="str">
        <f t="shared" si="937"/>
        <v>-</v>
      </c>
      <c r="DD202" s="160"/>
    </row>
    <row r="203" spans="1:113" x14ac:dyDescent="0.2">
      <c r="A203" s="118" t="str">
        <f t="shared" si="915"/>
        <v>2017-18SEPTEMBERRYC</v>
      </c>
      <c r="B203" s="94" t="s">
        <v>654</v>
      </c>
      <c r="C203" s="35" t="s">
        <v>679</v>
      </c>
      <c r="D203" s="119" t="str">
        <f t="shared" si="916"/>
        <v>Y61</v>
      </c>
      <c r="E203" s="119" t="str">
        <f t="shared" si="917"/>
        <v>East of England</v>
      </c>
      <c r="F203" s="107" t="s">
        <v>671</v>
      </c>
      <c r="G203" s="107" t="s">
        <v>672</v>
      </c>
      <c r="H203" s="108">
        <v>0</v>
      </c>
      <c r="I203" s="108">
        <v>0</v>
      </c>
      <c r="J203" s="108">
        <v>0</v>
      </c>
      <c r="K203" s="108">
        <v>0</v>
      </c>
      <c r="L203" s="108">
        <v>0</v>
      </c>
      <c r="M203" s="108">
        <v>0</v>
      </c>
      <c r="N203" s="108">
        <v>0</v>
      </c>
      <c r="O203" s="108">
        <v>0</v>
      </c>
      <c r="P203" s="108">
        <v>0</v>
      </c>
      <c r="Q203" s="108">
        <v>0</v>
      </c>
      <c r="R203" s="108">
        <v>0</v>
      </c>
      <c r="S203" s="108">
        <v>0</v>
      </c>
      <c r="T203" s="108">
        <v>0</v>
      </c>
      <c r="U203" s="108">
        <v>0</v>
      </c>
      <c r="V203" s="108">
        <v>0</v>
      </c>
      <c r="W203" s="108">
        <v>0</v>
      </c>
      <c r="X203" s="108">
        <v>0</v>
      </c>
      <c r="Y203" s="108">
        <v>0</v>
      </c>
      <c r="Z203" s="108">
        <v>0</v>
      </c>
      <c r="AA203" s="108">
        <v>0</v>
      </c>
      <c r="AB203" s="108">
        <v>0</v>
      </c>
      <c r="AC203" s="108">
        <v>0</v>
      </c>
      <c r="AD203" s="108">
        <v>0</v>
      </c>
      <c r="AE203" s="108">
        <v>0</v>
      </c>
      <c r="AF203" s="108">
        <v>0</v>
      </c>
      <c r="AG203" s="108">
        <v>0</v>
      </c>
      <c r="AH203" s="108">
        <v>0</v>
      </c>
      <c r="AI203" s="108">
        <v>0</v>
      </c>
      <c r="AJ203" s="108">
        <v>0</v>
      </c>
      <c r="AK203" s="108">
        <v>0</v>
      </c>
      <c r="AL203" s="108">
        <v>0</v>
      </c>
      <c r="AM203" s="108">
        <v>0</v>
      </c>
      <c r="AN203" s="108">
        <v>0</v>
      </c>
      <c r="AO203" s="108">
        <v>0</v>
      </c>
      <c r="AP203" s="108">
        <v>0</v>
      </c>
      <c r="AQ203" s="108">
        <v>0</v>
      </c>
      <c r="AR203" s="108">
        <v>0</v>
      </c>
      <c r="AS203" s="108">
        <v>0</v>
      </c>
      <c r="AT203" s="108">
        <v>0</v>
      </c>
      <c r="AU203" s="108">
        <v>0</v>
      </c>
      <c r="AV203" s="108">
        <v>0</v>
      </c>
      <c r="AW203" s="108">
        <v>0</v>
      </c>
      <c r="AX203" s="108">
        <v>0</v>
      </c>
      <c r="AY203" s="108">
        <v>0</v>
      </c>
      <c r="AZ203" s="108">
        <v>0</v>
      </c>
      <c r="BA203" s="108">
        <v>0</v>
      </c>
      <c r="BB203" s="108">
        <v>0</v>
      </c>
      <c r="BC203" s="108">
        <v>0</v>
      </c>
      <c r="BD203" s="108">
        <v>0</v>
      </c>
      <c r="BE203" s="108">
        <v>0</v>
      </c>
      <c r="BF203" s="108">
        <v>0</v>
      </c>
      <c r="BG203" s="108">
        <v>0</v>
      </c>
      <c r="BH203" s="108">
        <v>0</v>
      </c>
      <c r="BI203" s="108">
        <v>0</v>
      </c>
      <c r="BJ203" s="108">
        <v>0</v>
      </c>
      <c r="BK203" s="108">
        <v>0</v>
      </c>
      <c r="BL203" s="108">
        <v>0</v>
      </c>
      <c r="BM203" s="108">
        <v>0</v>
      </c>
      <c r="BN203" s="108">
        <v>0</v>
      </c>
      <c r="BO203" s="108">
        <v>0</v>
      </c>
      <c r="BP203" s="108">
        <v>0</v>
      </c>
      <c r="BQ203" s="108">
        <v>0</v>
      </c>
      <c r="BR203" s="108">
        <v>0</v>
      </c>
      <c r="BS203" s="108">
        <v>0</v>
      </c>
      <c r="BT203" s="108">
        <v>0</v>
      </c>
      <c r="BU203" s="108">
        <v>0</v>
      </c>
      <c r="BV203" s="108">
        <v>0</v>
      </c>
      <c r="BW203" s="108">
        <v>0</v>
      </c>
      <c r="BX203" s="108">
        <v>0</v>
      </c>
      <c r="BY203" s="108">
        <v>0</v>
      </c>
      <c r="BZ203" s="108">
        <v>0</v>
      </c>
      <c r="CA203" s="108">
        <v>0</v>
      </c>
      <c r="CB203" s="108">
        <v>0</v>
      </c>
      <c r="CC203" s="166">
        <v>0</v>
      </c>
      <c r="CD203" s="108" t="s">
        <v>733</v>
      </c>
      <c r="CE203" s="108" t="s">
        <v>733</v>
      </c>
      <c r="CF203" s="108" t="s">
        <v>733</v>
      </c>
      <c r="CG203" s="108" t="s">
        <v>733</v>
      </c>
      <c r="CH203" s="108" t="s">
        <v>733</v>
      </c>
      <c r="CI203" s="108" t="s">
        <v>733</v>
      </c>
      <c r="CJ203" s="121">
        <f t="shared" si="918"/>
        <v>9</v>
      </c>
      <c r="CK203" s="157">
        <f t="shared" si="919"/>
        <v>2017</v>
      </c>
      <c r="CL203" s="158">
        <f t="shared" si="920"/>
        <v>42979</v>
      </c>
      <c r="CM203" s="159">
        <f t="shared" si="921"/>
        <v>30</v>
      </c>
      <c r="CN203" s="121">
        <f t="shared" si="922"/>
        <v>0</v>
      </c>
      <c r="CO203" s="121" t="str">
        <f t="shared" si="923"/>
        <v>-</v>
      </c>
      <c r="CP203" s="121">
        <f t="shared" si="924"/>
        <v>0</v>
      </c>
      <c r="CQ203" s="121">
        <f t="shared" si="925"/>
        <v>0</v>
      </c>
      <c r="CR203" s="121">
        <f t="shared" si="926"/>
        <v>0</v>
      </c>
      <c r="CS203" s="121">
        <f t="shared" si="927"/>
        <v>0</v>
      </c>
      <c r="CT203" s="121">
        <f t="shared" si="928"/>
        <v>0</v>
      </c>
      <c r="CU203" s="121">
        <f t="shared" si="929"/>
        <v>0</v>
      </c>
      <c r="CV203" s="121">
        <f t="shared" si="930"/>
        <v>0</v>
      </c>
      <c r="CW203" s="121">
        <f t="shared" si="931"/>
        <v>0</v>
      </c>
      <c r="CX203" s="121">
        <f t="shared" si="932"/>
        <v>0</v>
      </c>
      <c r="CY203" s="121">
        <f t="shared" si="933"/>
        <v>0</v>
      </c>
      <c r="CZ203" s="121">
        <f t="shared" si="934"/>
        <v>0</v>
      </c>
      <c r="DA203" s="121">
        <f t="shared" si="935"/>
        <v>0</v>
      </c>
      <c r="DB203" s="121">
        <f t="shared" si="936"/>
        <v>0</v>
      </c>
      <c r="DC203" s="121" t="str">
        <f t="shared" si="937"/>
        <v>-</v>
      </c>
      <c r="DD203" s="160"/>
    </row>
    <row r="204" spans="1:113" x14ac:dyDescent="0.2">
      <c r="A204" s="118" t="str">
        <f t="shared" si="915"/>
        <v>2017-18SEPTEMBERR1F</v>
      </c>
      <c r="B204" s="94" t="s">
        <v>654</v>
      </c>
      <c r="C204" s="35" t="s">
        <v>679</v>
      </c>
      <c r="D204" s="119" t="str">
        <f t="shared" si="916"/>
        <v>Y59</v>
      </c>
      <c r="E204" s="119" t="str">
        <f t="shared" si="917"/>
        <v>South East</v>
      </c>
      <c r="F204" s="107" t="s">
        <v>656</v>
      </c>
      <c r="G204" s="107" t="s">
        <v>657</v>
      </c>
      <c r="H204" s="108">
        <v>0</v>
      </c>
      <c r="I204" s="108">
        <v>0</v>
      </c>
      <c r="J204" s="108">
        <v>0</v>
      </c>
      <c r="K204" s="108">
        <v>0</v>
      </c>
      <c r="L204" s="108">
        <v>0</v>
      </c>
      <c r="M204" s="108">
        <v>0</v>
      </c>
      <c r="N204" s="108">
        <v>0</v>
      </c>
      <c r="O204" s="108">
        <v>0</v>
      </c>
      <c r="P204" s="108">
        <v>0</v>
      </c>
      <c r="Q204" s="108">
        <v>0</v>
      </c>
      <c r="R204" s="108">
        <v>0</v>
      </c>
      <c r="S204" s="108">
        <v>0</v>
      </c>
      <c r="T204" s="108">
        <v>0</v>
      </c>
      <c r="U204" s="108">
        <v>0</v>
      </c>
      <c r="V204" s="108">
        <v>0</v>
      </c>
      <c r="W204" s="108">
        <v>0</v>
      </c>
      <c r="X204" s="108">
        <v>0</v>
      </c>
      <c r="Y204" s="108">
        <v>0</v>
      </c>
      <c r="Z204" s="108">
        <v>0</v>
      </c>
      <c r="AA204" s="108">
        <v>0</v>
      </c>
      <c r="AB204" s="108">
        <v>0</v>
      </c>
      <c r="AC204" s="108">
        <v>0</v>
      </c>
      <c r="AD204" s="108">
        <v>0</v>
      </c>
      <c r="AE204" s="108">
        <v>0</v>
      </c>
      <c r="AF204" s="108">
        <v>0</v>
      </c>
      <c r="AG204" s="108">
        <v>0</v>
      </c>
      <c r="AH204" s="108">
        <v>0</v>
      </c>
      <c r="AI204" s="108">
        <v>0</v>
      </c>
      <c r="AJ204" s="108">
        <v>0</v>
      </c>
      <c r="AK204" s="108">
        <v>0</v>
      </c>
      <c r="AL204" s="108">
        <v>0</v>
      </c>
      <c r="AM204" s="108">
        <v>0</v>
      </c>
      <c r="AN204" s="108">
        <v>0</v>
      </c>
      <c r="AO204" s="108">
        <v>0</v>
      </c>
      <c r="AP204" s="108">
        <v>0</v>
      </c>
      <c r="AQ204" s="108">
        <v>0</v>
      </c>
      <c r="AR204" s="108">
        <v>0</v>
      </c>
      <c r="AS204" s="108">
        <v>0</v>
      </c>
      <c r="AT204" s="108">
        <v>0</v>
      </c>
      <c r="AU204" s="108">
        <v>0</v>
      </c>
      <c r="AV204" s="108">
        <v>0</v>
      </c>
      <c r="AW204" s="108">
        <v>0</v>
      </c>
      <c r="AX204" s="108">
        <v>0</v>
      </c>
      <c r="AY204" s="108">
        <v>0</v>
      </c>
      <c r="AZ204" s="108">
        <v>0</v>
      </c>
      <c r="BA204" s="108">
        <v>0</v>
      </c>
      <c r="BB204" s="108">
        <v>0</v>
      </c>
      <c r="BC204" s="108">
        <v>0</v>
      </c>
      <c r="BD204" s="108">
        <v>0</v>
      </c>
      <c r="BE204" s="108">
        <v>0</v>
      </c>
      <c r="BF204" s="108">
        <v>0</v>
      </c>
      <c r="BG204" s="108">
        <v>0</v>
      </c>
      <c r="BH204" s="108">
        <v>0</v>
      </c>
      <c r="BI204" s="108">
        <v>0</v>
      </c>
      <c r="BJ204" s="108">
        <v>0</v>
      </c>
      <c r="BK204" s="108">
        <v>0</v>
      </c>
      <c r="BL204" s="108">
        <v>0</v>
      </c>
      <c r="BM204" s="108">
        <v>0</v>
      </c>
      <c r="BN204" s="108">
        <v>0</v>
      </c>
      <c r="BO204" s="108">
        <v>0</v>
      </c>
      <c r="BP204" s="108">
        <v>0</v>
      </c>
      <c r="BQ204" s="108">
        <v>0</v>
      </c>
      <c r="BR204" s="108">
        <v>0</v>
      </c>
      <c r="BS204" s="108">
        <v>0</v>
      </c>
      <c r="BT204" s="108">
        <v>0</v>
      </c>
      <c r="BU204" s="108">
        <v>0</v>
      </c>
      <c r="BV204" s="108">
        <v>0</v>
      </c>
      <c r="BW204" s="108">
        <v>0</v>
      </c>
      <c r="BX204" s="108">
        <v>0</v>
      </c>
      <c r="BY204" s="108">
        <v>0</v>
      </c>
      <c r="BZ204" s="108">
        <v>0</v>
      </c>
      <c r="CA204" s="108">
        <v>0</v>
      </c>
      <c r="CB204" s="108">
        <v>0</v>
      </c>
      <c r="CC204" s="166">
        <v>0</v>
      </c>
      <c r="CD204" s="108" t="s">
        <v>733</v>
      </c>
      <c r="CE204" s="108" t="s">
        <v>733</v>
      </c>
      <c r="CF204" s="108" t="s">
        <v>733</v>
      </c>
      <c r="CG204" s="108" t="s">
        <v>733</v>
      </c>
      <c r="CH204" s="108" t="s">
        <v>733</v>
      </c>
      <c r="CI204" s="108" t="s">
        <v>733</v>
      </c>
      <c r="CJ204" s="121">
        <f t="shared" si="918"/>
        <v>9</v>
      </c>
      <c r="CK204" s="157">
        <f t="shared" si="919"/>
        <v>2017</v>
      </c>
      <c r="CL204" s="158">
        <f t="shared" si="920"/>
        <v>42979</v>
      </c>
      <c r="CM204" s="159">
        <f t="shared" si="921"/>
        <v>30</v>
      </c>
      <c r="CN204" s="121">
        <f t="shared" si="922"/>
        <v>0</v>
      </c>
      <c r="CO204" s="121" t="str">
        <f t="shared" si="923"/>
        <v>-</v>
      </c>
      <c r="CP204" s="121">
        <f t="shared" si="924"/>
        <v>0</v>
      </c>
      <c r="CQ204" s="121">
        <f t="shared" si="925"/>
        <v>0</v>
      </c>
      <c r="CR204" s="121">
        <f t="shared" si="926"/>
        <v>0</v>
      </c>
      <c r="CS204" s="121">
        <f t="shared" si="927"/>
        <v>0</v>
      </c>
      <c r="CT204" s="121">
        <f t="shared" si="928"/>
        <v>0</v>
      </c>
      <c r="CU204" s="121">
        <f t="shared" si="929"/>
        <v>0</v>
      </c>
      <c r="CV204" s="121">
        <f t="shared" si="930"/>
        <v>0</v>
      </c>
      <c r="CW204" s="121">
        <f t="shared" si="931"/>
        <v>0</v>
      </c>
      <c r="CX204" s="121">
        <f t="shared" si="932"/>
        <v>0</v>
      </c>
      <c r="CY204" s="121">
        <f t="shared" si="933"/>
        <v>0</v>
      </c>
      <c r="CZ204" s="121">
        <f t="shared" si="934"/>
        <v>0</v>
      </c>
      <c r="DA204" s="121">
        <f t="shared" si="935"/>
        <v>0</v>
      </c>
      <c r="DB204" s="121">
        <f t="shared" si="936"/>
        <v>0</v>
      </c>
      <c r="DC204" s="121" t="str">
        <f t="shared" si="937"/>
        <v>-</v>
      </c>
      <c r="DD204" s="160"/>
    </row>
    <row r="205" spans="1:113" x14ac:dyDescent="0.2">
      <c r="A205" s="118" t="str">
        <f t="shared" si="915"/>
        <v>2017-18SEPTEMBERRRU</v>
      </c>
      <c r="B205" s="94" t="s">
        <v>654</v>
      </c>
      <c r="C205" s="35" t="s">
        <v>679</v>
      </c>
      <c r="D205" s="119" t="str">
        <f t="shared" si="916"/>
        <v>Y56</v>
      </c>
      <c r="E205" s="119" t="str">
        <f t="shared" si="917"/>
        <v>London</v>
      </c>
      <c r="F205" s="107" t="s">
        <v>659</v>
      </c>
      <c r="G205" s="107" t="s">
        <v>660</v>
      </c>
      <c r="H205" s="108">
        <v>0</v>
      </c>
      <c r="I205" s="108">
        <v>0</v>
      </c>
      <c r="J205" s="108">
        <v>0</v>
      </c>
      <c r="K205" s="108">
        <v>0</v>
      </c>
      <c r="L205" s="108">
        <v>0</v>
      </c>
      <c r="M205" s="108">
        <v>0</v>
      </c>
      <c r="N205" s="108">
        <v>0</v>
      </c>
      <c r="O205" s="108">
        <v>0</v>
      </c>
      <c r="P205" s="108">
        <v>0</v>
      </c>
      <c r="Q205" s="108">
        <v>0</v>
      </c>
      <c r="R205" s="108">
        <v>0</v>
      </c>
      <c r="S205" s="108">
        <v>0</v>
      </c>
      <c r="T205" s="108">
        <v>0</v>
      </c>
      <c r="U205" s="108">
        <v>0</v>
      </c>
      <c r="V205" s="108">
        <v>0</v>
      </c>
      <c r="W205" s="108">
        <v>0</v>
      </c>
      <c r="X205" s="108">
        <v>0</v>
      </c>
      <c r="Y205" s="108">
        <v>0</v>
      </c>
      <c r="Z205" s="108">
        <v>0</v>
      </c>
      <c r="AA205" s="108">
        <v>0</v>
      </c>
      <c r="AB205" s="108">
        <v>0</v>
      </c>
      <c r="AC205" s="108">
        <v>0</v>
      </c>
      <c r="AD205" s="108">
        <v>0</v>
      </c>
      <c r="AE205" s="108">
        <v>0</v>
      </c>
      <c r="AF205" s="108">
        <v>0</v>
      </c>
      <c r="AG205" s="108">
        <v>0</v>
      </c>
      <c r="AH205" s="108">
        <v>0</v>
      </c>
      <c r="AI205" s="108">
        <v>0</v>
      </c>
      <c r="AJ205" s="108">
        <v>0</v>
      </c>
      <c r="AK205" s="108">
        <v>0</v>
      </c>
      <c r="AL205" s="108">
        <v>0</v>
      </c>
      <c r="AM205" s="108">
        <v>0</v>
      </c>
      <c r="AN205" s="108">
        <v>0</v>
      </c>
      <c r="AO205" s="108">
        <v>0</v>
      </c>
      <c r="AP205" s="108">
        <v>0</v>
      </c>
      <c r="AQ205" s="108">
        <v>0</v>
      </c>
      <c r="AR205" s="108">
        <v>0</v>
      </c>
      <c r="AS205" s="108">
        <v>0</v>
      </c>
      <c r="AT205" s="108">
        <v>0</v>
      </c>
      <c r="AU205" s="108">
        <v>0</v>
      </c>
      <c r="AV205" s="108">
        <v>0</v>
      </c>
      <c r="AW205" s="108">
        <v>0</v>
      </c>
      <c r="AX205" s="108">
        <v>0</v>
      </c>
      <c r="AY205" s="108">
        <v>0</v>
      </c>
      <c r="AZ205" s="108">
        <v>0</v>
      </c>
      <c r="BA205" s="108">
        <v>0</v>
      </c>
      <c r="BB205" s="108">
        <v>0</v>
      </c>
      <c r="BC205" s="108">
        <v>0</v>
      </c>
      <c r="BD205" s="108">
        <v>0</v>
      </c>
      <c r="BE205" s="108">
        <v>0</v>
      </c>
      <c r="BF205" s="108">
        <v>0</v>
      </c>
      <c r="BG205" s="108">
        <v>0</v>
      </c>
      <c r="BH205" s="108">
        <v>0</v>
      </c>
      <c r="BI205" s="108">
        <v>0</v>
      </c>
      <c r="BJ205" s="108">
        <v>0</v>
      </c>
      <c r="BK205" s="108">
        <v>0</v>
      </c>
      <c r="BL205" s="108">
        <v>0</v>
      </c>
      <c r="BM205" s="108">
        <v>0</v>
      </c>
      <c r="BN205" s="108">
        <v>0</v>
      </c>
      <c r="BO205" s="108">
        <v>0</v>
      </c>
      <c r="BP205" s="108">
        <v>0</v>
      </c>
      <c r="BQ205" s="108">
        <v>0</v>
      </c>
      <c r="BR205" s="108">
        <v>0</v>
      </c>
      <c r="BS205" s="108">
        <v>0</v>
      </c>
      <c r="BT205" s="108">
        <v>0</v>
      </c>
      <c r="BU205" s="108">
        <v>0</v>
      </c>
      <c r="BV205" s="108">
        <v>0</v>
      </c>
      <c r="BW205" s="108">
        <v>0</v>
      </c>
      <c r="BX205" s="108">
        <v>0</v>
      </c>
      <c r="BY205" s="108">
        <v>0</v>
      </c>
      <c r="BZ205" s="108">
        <v>0</v>
      </c>
      <c r="CA205" s="108">
        <v>0</v>
      </c>
      <c r="CB205" s="108">
        <v>0</v>
      </c>
      <c r="CC205" s="166">
        <v>0</v>
      </c>
      <c r="CD205" s="108" t="s">
        <v>733</v>
      </c>
      <c r="CE205" s="108" t="s">
        <v>733</v>
      </c>
      <c r="CF205" s="108" t="s">
        <v>733</v>
      </c>
      <c r="CG205" s="108" t="s">
        <v>733</v>
      </c>
      <c r="CH205" s="108" t="s">
        <v>733</v>
      </c>
      <c r="CI205" s="108" t="s">
        <v>733</v>
      </c>
      <c r="CJ205" s="121">
        <f t="shared" si="918"/>
        <v>9</v>
      </c>
      <c r="CK205" s="157">
        <f t="shared" si="919"/>
        <v>2017</v>
      </c>
      <c r="CL205" s="158">
        <f t="shared" si="920"/>
        <v>42979</v>
      </c>
      <c r="CM205" s="159">
        <f t="shared" si="921"/>
        <v>30</v>
      </c>
      <c r="CN205" s="121">
        <f t="shared" si="922"/>
        <v>0</v>
      </c>
      <c r="CO205" s="121" t="str">
        <f t="shared" si="923"/>
        <v>-</v>
      </c>
      <c r="CP205" s="121">
        <f t="shared" si="924"/>
        <v>0</v>
      </c>
      <c r="CQ205" s="121">
        <f t="shared" si="925"/>
        <v>0</v>
      </c>
      <c r="CR205" s="121">
        <f t="shared" si="926"/>
        <v>0</v>
      </c>
      <c r="CS205" s="121">
        <f t="shared" si="927"/>
        <v>0</v>
      </c>
      <c r="CT205" s="121">
        <f t="shared" si="928"/>
        <v>0</v>
      </c>
      <c r="CU205" s="121">
        <f t="shared" si="929"/>
        <v>0</v>
      </c>
      <c r="CV205" s="121">
        <f t="shared" si="930"/>
        <v>0</v>
      </c>
      <c r="CW205" s="121">
        <f t="shared" si="931"/>
        <v>0</v>
      </c>
      <c r="CX205" s="121">
        <f t="shared" si="932"/>
        <v>0</v>
      </c>
      <c r="CY205" s="121">
        <f t="shared" si="933"/>
        <v>0</v>
      </c>
      <c r="CZ205" s="121">
        <f t="shared" si="934"/>
        <v>0</v>
      </c>
      <c r="DA205" s="121">
        <f t="shared" si="935"/>
        <v>0</v>
      </c>
      <c r="DB205" s="121">
        <f t="shared" si="936"/>
        <v>0</v>
      </c>
      <c r="DC205" s="121" t="str">
        <f t="shared" si="937"/>
        <v>-</v>
      </c>
      <c r="DD205" s="160"/>
    </row>
    <row r="206" spans="1:113" x14ac:dyDescent="0.2">
      <c r="A206" s="118" t="str">
        <f t="shared" si="915"/>
        <v>2017-18SEPTEMBERRX6</v>
      </c>
      <c r="B206" s="94" t="s">
        <v>654</v>
      </c>
      <c r="C206" s="35" t="s">
        <v>679</v>
      </c>
      <c r="D206" s="119" t="str">
        <f t="shared" si="916"/>
        <v>Y63</v>
      </c>
      <c r="E206" s="119" t="str">
        <f t="shared" si="917"/>
        <v>North East and Yorkshire</v>
      </c>
      <c r="F206" s="107" t="s">
        <v>661</v>
      </c>
      <c r="G206" s="107" t="s">
        <v>662</v>
      </c>
      <c r="H206" s="108">
        <v>0</v>
      </c>
      <c r="I206" s="108">
        <v>0</v>
      </c>
      <c r="J206" s="108">
        <v>0</v>
      </c>
      <c r="K206" s="108">
        <v>0</v>
      </c>
      <c r="L206" s="108">
        <v>0</v>
      </c>
      <c r="M206" s="108">
        <v>0</v>
      </c>
      <c r="N206" s="108">
        <v>0</v>
      </c>
      <c r="O206" s="108">
        <v>0</v>
      </c>
      <c r="P206" s="108">
        <v>0</v>
      </c>
      <c r="Q206" s="108">
        <v>0</v>
      </c>
      <c r="R206" s="108">
        <v>0</v>
      </c>
      <c r="S206" s="108">
        <v>0</v>
      </c>
      <c r="T206" s="108">
        <v>0</v>
      </c>
      <c r="U206" s="108">
        <v>0</v>
      </c>
      <c r="V206" s="108">
        <v>0</v>
      </c>
      <c r="W206" s="108">
        <v>0</v>
      </c>
      <c r="X206" s="108">
        <v>0</v>
      </c>
      <c r="Y206" s="108">
        <v>0</v>
      </c>
      <c r="Z206" s="108">
        <v>0</v>
      </c>
      <c r="AA206" s="108">
        <v>0</v>
      </c>
      <c r="AB206" s="108">
        <v>0</v>
      </c>
      <c r="AC206" s="108">
        <v>0</v>
      </c>
      <c r="AD206" s="108">
        <v>0</v>
      </c>
      <c r="AE206" s="108">
        <v>0</v>
      </c>
      <c r="AF206" s="108">
        <v>0</v>
      </c>
      <c r="AG206" s="108">
        <v>0</v>
      </c>
      <c r="AH206" s="108">
        <v>0</v>
      </c>
      <c r="AI206" s="108">
        <v>0</v>
      </c>
      <c r="AJ206" s="108">
        <v>0</v>
      </c>
      <c r="AK206" s="108">
        <v>0</v>
      </c>
      <c r="AL206" s="108">
        <v>0</v>
      </c>
      <c r="AM206" s="108">
        <v>0</v>
      </c>
      <c r="AN206" s="108">
        <v>0</v>
      </c>
      <c r="AO206" s="108">
        <v>0</v>
      </c>
      <c r="AP206" s="108">
        <v>0</v>
      </c>
      <c r="AQ206" s="108">
        <v>0</v>
      </c>
      <c r="AR206" s="108">
        <v>0</v>
      </c>
      <c r="AS206" s="108">
        <v>0</v>
      </c>
      <c r="AT206" s="108">
        <v>0</v>
      </c>
      <c r="AU206" s="108">
        <v>0</v>
      </c>
      <c r="AV206" s="108">
        <v>0</v>
      </c>
      <c r="AW206" s="108">
        <v>0</v>
      </c>
      <c r="AX206" s="108">
        <v>0</v>
      </c>
      <c r="AY206" s="108">
        <v>0</v>
      </c>
      <c r="AZ206" s="108">
        <v>0</v>
      </c>
      <c r="BA206" s="108">
        <v>0</v>
      </c>
      <c r="BB206" s="108">
        <v>0</v>
      </c>
      <c r="BC206" s="108">
        <v>0</v>
      </c>
      <c r="BD206" s="108">
        <v>0</v>
      </c>
      <c r="BE206" s="108">
        <v>0</v>
      </c>
      <c r="BF206" s="108">
        <v>0</v>
      </c>
      <c r="BG206" s="108">
        <v>0</v>
      </c>
      <c r="BH206" s="108">
        <v>0</v>
      </c>
      <c r="BI206" s="108">
        <v>0</v>
      </c>
      <c r="BJ206" s="108">
        <v>0</v>
      </c>
      <c r="BK206" s="108">
        <v>0</v>
      </c>
      <c r="BL206" s="108">
        <v>0</v>
      </c>
      <c r="BM206" s="108">
        <v>0</v>
      </c>
      <c r="BN206" s="108">
        <v>0</v>
      </c>
      <c r="BO206" s="108">
        <v>0</v>
      </c>
      <c r="BP206" s="108">
        <v>0</v>
      </c>
      <c r="BQ206" s="108">
        <v>0</v>
      </c>
      <c r="BR206" s="108">
        <v>0</v>
      </c>
      <c r="BS206" s="108">
        <v>0</v>
      </c>
      <c r="BT206" s="108">
        <v>0</v>
      </c>
      <c r="BU206" s="108">
        <v>0</v>
      </c>
      <c r="BV206" s="108">
        <v>0</v>
      </c>
      <c r="BW206" s="108">
        <v>0</v>
      </c>
      <c r="BX206" s="108">
        <v>0</v>
      </c>
      <c r="BY206" s="108">
        <v>0</v>
      </c>
      <c r="BZ206" s="108">
        <v>0</v>
      </c>
      <c r="CA206" s="108">
        <v>0</v>
      </c>
      <c r="CB206" s="108">
        <v>0</v>
      </c>
      <c r="CC206" s="166">
        <v>0</v>
      </c>
      <c r="CD206" s="108" t="s">
        <v>733</v>
      </c>
      <c r="CE206" s="108" t="s">
        <v>733</v>
      </c>
      <c r="CF206" s="108" t="s">
        <v>733</v>
      </c>
      <c r="CG206" s="108" t="s">
        <v>733</v>
      </c>
      <c r="CH206" s="108" t="s">
        <v>733</v>
      </c>
      <c r="CI206" s="108" t="s">
        <v>733</v>
      </c>
      <c r="CJ206" s="121">
        <f t="shared" si="918"/>
        <v>9</v>
      </c>
      <c r="CK206" s="157">
        <f t="shared" si="919"/>
        <v>2017</v>
      </c>
      <c r="CL206" s="158">
        <f t="shared" si="920"/>
        <v>42979</v>
      </c>
      <c r="CM206" s="159">
        <f t="shared" si="921"/>
        <v>30</v>
      </c>
      <c r="CN206" s="121">
        <f t="shared" si="922"/>
        <v>0</v>
      </c>
      <c r="CO206" s="121" t="str">
        <f t="shared" si="923"/>
        <v>-</v>
      </c>
      <c r="CP206" s="121">
        <f t="shared" si="924"/>
        <v>0</v>
      </c>
      <c r="CQ206" s="121">
        <f t="shared" si="925"/>
        <v>0</v>
      </c>
      <c r="CR206" s="121">
        <f t="shared" si="926"/>
        <v>0</v>
      </c>
      <c r="CS206" s="121">
        <f t="shared" si="927"/>
        <v>0</v>
      </c>
      <c r="CT206" s="121">
        <f t="shared" si="928"/>
        <v>0</v>
      </c>
      <c r="CU206" s="121">
        <f t="shared" si="929"/>
        <v>0</v>
      </c>
      <c r="CV206" s="121">
        <f t="shared" si="930"/>
        <v>0</v>
      </c>
      <c r="CW206" s="121">
        <f t="shared" si="931"/>
        <v>0</v>
      </c>
      <c r="CX206" s="121">
        <f t="shared" si="932"/>
        <v>0</v>
      </c>
      <c r="CY206" s="121">
        <f t="shared" si="933"/>
        <v>0</v>
      </c>
      <c r="CZ206" s="121">
        <f t="shared" si="934"/>
        <v>0</v>
      </c>
      <c r="DA206" s="121">
        <f t="shared" si="935"/>
        <v>0</v>
      </c>
      <c r="DB206" s="121">
        <f t="shared" si="936"/>
        <v>0</v>
      </c>
      <c r="DC206" s="121" t="str">
        <f t="shared" si="937"/>
        <v>-</v>
      </c>
      <c r="DD206" s="160"/>
    </row>
    <row r="207" spans="1:113" x14ac:dyDescent="0.2">
      <c r="A207" s="118" t="str">
        <f t="shared" si="915"/>
        <v>2017-18SEPTEMBERRX7</v>
      </c>
      <c r="B207" s="94" t="s">
        <v>654</v>
      </c>
      <c r="C207" s="35" t="s">
        <v>679</v>
      </c>
      <c r="D207" s="119" t="str">
        <f t="shared" si="916"/>
        <v>Y62</v>
      </c>
      <c r="E207" s="119" t="str">
        <f t="shared" si="917"/>
        <v>North West</v>
      </c>
      <c r="F207" s="107" t="s">
        <v>663</v>
      </c>
      <c r="G207" s="107" t="s">
        <v>664</v>
      </c>
      <c r="H207" s="108">
        <v>125385</v>
      </c>
      <c r="I207" s="108">
        <v>96984</v>
      </c>
      <c r="J207" s="108">
        <v>5508018</v>
      </c>
      <c r="K207" s="108">
        <v>57</v>
      </c>
      <c r="L207" s="108">
        <v>2</v>
      </c>
      <c r="M207" s="108">
        <v>175</v>
      </c>
      <c r="N207" s="108">
        <v>263</v>
      </c>
      <c r="O207" s="108">
        <v>0</v>
      </c>
      <c r="P207" s="108">
        <v>7521</v>
      </c>
      <c r="Q207" s="108">
        <v>5362</v>
      </c>
      <c r="R207" s="108">
        <v>47669</v>
      </c>
      <c r="S207" s="108">
        <v>21630</v>
      </c>
      <c r="T207" s="108">
        <v>2926</v>
      </c>
      <c r="U207" s="108">
        <v>4434136</v>
      </c>
      <c r="V207" s="108">
        <v>590</v>
      </c>
      <c r="W207" s="108">
        <v>981</v>
      </c>
      <c r="X207" s="108">
        <v>4900340</v>
      </c>
      <c r="Y207" s="108">
        <v>914</v>
      </c>
      <c r="Z207" s="108">
        <v>1664</v>
      </c>
      <c r="AA207" s="108">
        <v>71741773</v>
      </c>
      <c r="AB207" s="108">
        <v>1505</v>
      </c>
      <c r="AC207" s="108">
        <v>3373</v>
      </c>
      <c r="AD207" s="108">
        <v>66320301</v>
      </c>
      <c r="AE207" s="108">
        <v>3066</v>
      </c>
      <c r="AF207" s="108">
        <v>7101</v>
      </c>
      <c r="AG207" s="108">
        <v>15622188</v>
      </c>
      <c r="AH207" s="108">
        <v>5339</v>
      </c>
      <c r="AI207" s="108">
        <v>9714</v>
      </c>
      <c r="AJ207" s="108">
        <v>0</v>
      </c>
      <c r="AK207" s="108">
        <v>0</v>
      </c>
      <c r="AL207" s="108">
        <v>0</v>
      </c>
      <c r="AM207" s="108">
        <v>0</v>
      </c>
      <c r="AN207" s="108">
        <v>0</v>
      </c>
      <c r="AO207" s="108">
        <v>0</v>
      </c>
      <c r="AP207" s="108">
        <v>0</v>
      </c>
      <c r="AQ207" s="108">
        <v>59014</v>
      </c>
      <c r="AR207" s="108">
        <v>6720</v>
      </c>
      <c r="AS207" s="108">
        <v>21544</v>
      </c>
      <c r="AT207" s="108">
        <v>87278</v>
      </c>
      <c r="AU207" s="108">
        <v>15096</v>
      </c>
      <c r="AV207" s="108">
        <v>13038</v>
      </c>
      <c r="AW207" s="108">
        <v>10673</v>
      </c>
      <c r="AX207" s="108">
        <v>9435</v>
      </c>
      <c r="AY207" s="108">
        <v>65770</v>
      </c>
      <c r="AZ207" s="108">
        <v>56721</v>
      </c>
      <c r="BA207" s="108">
        <v>31707</v>
      </c>
      <c r="BB207" s="108">
        <v>25038</v>
      </c>
      <c r="BC207" s="108">
        <v>4109</v>
      </c>
      <c r="BD207" s="108">
        <v>3224</v>
      </c>
      <c r="BE207" s="108">
        <v>0</v>
      </c>
      <c r="BF207" s="108">
        <v>0</v>
      </c>
      <c r="BG207" s="108">
        <v>0</v>
      </c>
      <c r="BH207" s="108">
        <v>0</v>
      </c>
      <c r="BI207" s="108">
        <v>1628</v>
      </c>
      <c r="BJ207" s="108">
        <v>93483</v>
      </c>
      <c r="BK207" s="108">
        <v>57</v>
      </c>
      <c r="BL207" s="108">
        <v>143</v>
      </c>
      <c r="BM207" s="108">
        <v>258</v>
      </c>
      <c r="BN207" s="108">
        <v>3242</v>
      </c>
      <c r="BO207" s="108">
        <v>1432</v>
      </c>
      <c r="BP207" s="108">
        <v>125</v>
      </c>
      <c r="BQ207" s="108">
        <v>1045</v>
      </c>
      <c r="BR207" s="108">
        <v>16113705</v>
      </c>
      <c r="BS207" s="108">
        <v>4970</v>
      </c>
      <c r="BT207" s="108">
        <v>10406</v>
      </c>
      <c r="BU207" s="108">
        <v>7697687</v>
      </c>
      <c r="BV207" s="108">
        <v>5375</v>
      </c>
      <c r="BW207" s="108">
        <v>11020</v>
      </c>
      <c r="BX207" s="108">
        <v>749965</v>
      </c>
      <c r="BY207" s="108">
        <v>6000</v>
      </c>
      <c r="BZ207" s="108">
        <v>12021</v>
      </c>
      <c r="CA207" s="108">
        <v>6259876</v>
      </c>
      <c r="CB207" s="108">
        <v>5990</v>
      </c>
      <c r="CC207" s="166">
        <v>13532</v>
      </c>
      <c r="CD207" s="108" t="s">
        <v>733</v>
      </c>
      <c r="CE207" s="108" t="s">
        <v>733</v>
      </c>
      <c r="CF207" s="108" t="s">
        <v>733</v>
      </c>
      <c r="CG207" s="108" t="s">
        <v>733</v>
      </c>
      <c r="CH207" s="108" t="s">
        <v>733</v>
      </c>
      <c r="CI207" s="108" t="s">
        <v>733</v>
      </c>
      <c r="CJ207" s="121">
        <f t="shared" si="918"/>
        <v>9</v>
      </c>
      <c r="CK207" s="157">
        <f t="shared" si="919"/>
        <v>2017</v>
      </c>
      <c r="CL207" s="158">
        <f t="shared" si="920"/>
        <v>42979</v>
      </c>
      <c r="CM207" s="159">
        <f t="shared" si="921"/>
        <v>30</v>
      </c>
      <c r="CN207" s="121">
        <f t="shared" si="922"/>
        <v>193968</v>
      </c>
      <c r="CO207" s="121" t="str">
        <f t="shared" si="923"/>
        <v>-</v>
      </c>
      <c r="CP207" s="121">
        <f t="shared" si="924"/>
        <v>16972200</v>
      </c>
      <c r="CQ207" s="121">
        <f t="shared" si="925"/>
        <v>25506792</v>
      </c>
      <c r="CR207" s="121">
        <f t="shared" si="926"/>
        <v>7378101</v>
      </c>
      <c r="CS207" s="121">
        <f t="shared" si="927"/>
        <v>8922368</v>
      </c>
      <c r="CT207" s="121">
        <f t="shared" si="928"/>
        <v>160787537</v>
      </c>
      <c r="CU207" s="121">
        <f t="shared" si="929"/>
        <v>153594630</v>
      </c>
      <c r="CV207" s="121">
        <f t="shared" si="930"/>
        <v>28423164</v>
      </c>
      <c r="CW207" s="121">
        <f t="shared" si="931"/>
        <v>0</v>
      </c>
      <c r="CX207" s="121">
        <f t="shared" si="932"/>
        <v>232804</v>
      </c>
      <c r="CY207" s="121">
        <f t="shared" si="933"/>
        <v>33736252</v>
      </c>
      <c r="CZ207" s="121">
        <f t="shared" si="934"/>
        <v>15780640</v>
      </c>
      <c r="DA207" s="121">
        <f t="shared" si="935"/>
        <v>1502625</v>
      </c>
      <c r="DB207" s="121">
        <f t="shared" si="936"/>
        <v>14140940</v>
      </c>
      <c r="DC207" s="121" t="str">
        <f t="shared" si="937"/>
        <v>-</v>
      </c>
      <c r="DD207" s="160"/>
    </row>
    <row r="208" spans="1:113" x14ac:dyDescent="0.2">
      <c r="A208" s="118" t="str">
        <f t="shared" si="915"/>
        <v>2017-18SEPTEMBERRYE</v>
      </c>
      <c r="B208" s="94" t="s">
        <v>654</v>
      </c>
      <c r="C208" s="35" t="s">
        <v>679</v>
      </c>
      <c r="D208" s="119" t="str">
        <f t="shared" si="916"/>
        <v>Y59</v>
      </c>
      <c r="E208" s="119" t="str">
        <f t="shared" si="917"/>
        <v>South East</v>
      </c>
      <c r="F208" s="107" t="s">
        <v>675</v>
      </c>
      <c r="G208" s="107" t="s">
        <v>676</v>
      </c>
      <c r="H208" s="108">
        <v>0</v>
      </c>
      <c r="I208" s="108">
        <v>0</v>
      </c>
      <c r="J208" s="108">
        <v>0</v>
      </c>
      <c r="K208" s="108">
        <v>0</v>
      </c>
      <c r="L208" s="108">
        <v>0</v>
      </c>
      <c r="M208" s="108">
        <v>0</v>
      </c>
      <c r="N208" s="108">
        <v>0</v>
      </c>
      <c r="O208" s="108">
        <v>0</v>
      </c>
      <c r="P208" s="108">
        <v>0</v>
      </c>
      <c r="Q208" s="108">
        <v>0</v>
      </c>
      <c r="R208" s="108">
        <v>0</v>
      </c>
      <c r="S208" s="108">
        <v>0</v>
      </c>
      <c r="T208" s="108">
        <v>0</v>
      </c>
      <c r="U208" s="108">
        <v>0</v>
      </c>
      <c r="V208" s="108">
        <v>0</v>
      </c>
      <c r="W208" s="108">
        <v>0</v>
      </c>
      <c r="X208" s="108">
        <v>0</v>
      </c>
      <c r="Y208" s="108">
        <v>0</v>
      </c>
      <c r="Z208" s="108">
        <v>0</v>
      </c>
      <c r="AA208" s="108">
        <v>0</v>
      </c>
      <c r="AB208" s="108">
        <v>0</v>
      </c>
      <c r="AC208" s="108">
        <v>0</v>
      </c>
      <c r="AD208" s="108">
        <v>0</v>
      </c>
      <c r="AE208" s="108">
        <v>0</v>
      </c>
      <c r="AF208" s="108">
        <v>0</v>
      </c>
      <c r="AG208" s="108">
        <v>0</v>
      </c>
      <c r="AH208" s="108">
        <v>0</v>
      </c>
      <c r="AI208" s="108">
        <v>0</v>
      </c>
      <c r="AJ208" s="108">
        <v>0</v>
      </c>
      <c r="AK208" s="108">
        <v>0</v>
      </c>
      <c r="AL208" s="108">
        <v>0</v>
      </c>
      <c r="AM208" s="108">
        <v>0</v>
      </c>
      <c r="AN208" s="108">
        <v>0</v>
      </c>
      <c r="AO208" s="108">
        <v>0</v>
      </c>
      <c r="AP208" s="108">
        <v>0</v>
      </c>
      <c r="AQ208" s="108">
        <v>0</v>
      </c>
      <c r="AR208" s="108">
        <v>0</v>
      </c>
      <c r="AS208" s="108">
        <v>0</v>
      </c>
      <c r="AT208" s="108">
        <v>0</v>
      </c>
      <c r="AU208" s="108">
        <v>0</v>
      </c>
      <c r="AV208" s="108">
        <v>0</v>
      </c>
      <c r="AW208" s="108">
        <v>0</v>
      </c>
      <c r="AX208" s="108">
        <v>0</v>
      </c>
      <c r="AY208" s="108">
        <v>0</v>
      </c>
      <c r="AZ208" s="108">
        <v>0</v>
      </c>
      <c r="BA208" s="108">
        <v>0</v>
      </c>
      <c r="BB208" s="108">
        <v>0</v>
      </c>
      <c r="BC208" s="108">
        <v>0</v>
      </c>
      <c r="BD208" s="108">
        <v>0</v>
      </c>
      <c r="BE208" s="108">
        <v>0</v>
      </c>
      <c r="BF208" s="108">
        <v>0</v>
      </c>
      <c r="BG208" s="108">
        <v>0</v>
      </c>
      <c r="BH208" s="108">
        <v>0</v>
      </c>
      <c r="BI208" s="108">
        <v>0</v>
      </c>
      <c r="BJ208" s="108">
        <v>0</v>
      </c>
      <c r="BK208" s="108">
        <v>0</v>
      </c>
      <c r="BL208" s="108">
        <v>0</v>
      </c>
      <c r="BM208" s="108">
        <v>0</v>
      </c>
      <c r="BN208" s="108">
        <v>0</v>
      </c>
      <c r="BO208" s="108">
        <v>0</v>
      </c>
      <c r="BP208" s="108">
        <v>0</v>
      </c>
      <c r="BQ208" s="108">
        <v>0</v>
      </c>
      <c r="BR208" s="108">
        <v>0</v>
      </c>
      <c r="BS208" s="108">
        <v>0</v>
      </c>
      <c r="BT208" s="108">
        <v>0</v>
      </c>
      <c r="BU208" s="108">
        <v>0</v>
      </c>
      <c r="BV208" s="108">
        <v>0</v>
      </c>
      <c r="BW208" s="108">
        <v>0</v>
      </c>
      <c r="BX208" s="108">
        <v>0</v>
      </c>
      <c r="BY208" s="108">
        <v>0</v>
      </c>
      <c r="BZ208" s="108">
        <v>0</v>
      </c>
      <c r="CA208" s="108">
        <v>0</v>
      </c>
      <c r="CB208" s="108">
        <v>0</v>
      </c>
      <c r="CC208" s="166">
        <v>0</v>
      </c>
      <c r="CD208" s="108" t="s">
        <v>733</v>
      </c>
      <c r="CE208" s="108" t="s">
        <v>733</v>
      </c>
      <c r="CF208" s="108" t="s">
        <v>733</v>
      </c>
      <c r="CG208" s="108" t="s">
        <v>733</v>
      </c>
      <c r="CH208" s="108" t="s">
        <v>733</v>
      </c>
      <c r="CI208" s="108" t="s">
        <v>733</v>
      </c>
      <c r="CJ208" s="121">
        <f t="shared" si="918"/>
        <v>9</v>
      </c>
      <c r="CK208" s="157">
        <f t="shared" si="919"/>
        <v>2017</v>
      </c>
      <c r="CL208" s="158">
        <f t="shared" si="920"/>
        <v>42979</v>
      </c>
      <c r="CM208" s="159">
        <f t="shared" si="921"/>
        <v>30</v>
      </c>
      <c r="CN208" s="121">
        <f t="shared" si="922"/>
        <v>0</v>
      </c>
      <c r="CO208" s="121" t="str">
        <f t="shared" si="923"/>
        <v>-</v>
      </c>
      <c r="CP208" s="121">
        <f t="shared" si="924"/>
        <v>0</v>
      </c>
      <c r="CQ208" s="121">
        <f t="shared" si="925"/>
        <v>0</v>
      </c>
      <c r="CR208" s="121">
        <f t="shared" si="926"/>
        <v>0</v>
      </c>
      <c r="CS208" s="121">
        <f t="shared" si="927"/>
        <v>0</v>
      </c>
      <c r="CT208" s="121">
        <f t="shared" si="928"/>
        <v>0</v>
      </c>
      <c r="CU208" s="121">
        <f t="shared" si="929"/>
        <v>0</v>
      </c>
      <c r="CV208" s="121">
        <f t="shared" si="930"/>
        <v>0</v>
      </c>
      <c r="CW208" s="121">
        <f t="shared" si="931"/>
        <v>0</v>
      </c>
      <c r="CX208" s="121">
        <f t="shared" si="932"/>
        <v>0</v>
      </c>
      <c r="CY208" s="121">
        <f t="shared" si="933"/>
        <v>0</v>
      </c>
      <c r="CZ208" s="121">
        <f t="shared" si="934"/>
        <v>0</v>
      </c>
      <c r="DA208" s="121">
        <f t="shared" si="935"/>
        <v>0</v>
      </c>
      <c r="DB208" s="121">
        <f t="shared" si="936"/>
        <v>0</v>
      </c>
      <c r="DC208" s="121" t="str">
        <f t="shared" si="937"/>
        <v>-</v>
      </c>
      <c r="DD208" s="160"/>
    </row>
    <row r="209" spans="1:113" x14ac:dyDescent="0.2">
      <c r="A209" s="118" t="str">
        <f t="shared" si="915"/>
        <v>2017-18SEPTEMBERRYD</v>
      </c>
      <c r="B209" s="94" t="s">
        <v>654</v>
      </c>
      <c r="C209" s="35" t="s">
        <v>679</v>
      </c>
      <c r="D209" s="119" t="str">
        <f t="shared" si="916"/>
        <v>Y59</v>
      </c>
      <c r="E209" s="119" t="str">
        <f t="shared" si="917"/>
        <v>South East</v>
      </c>
      <c r="F209" s="107" t="s">
        <v>673</v>
      </c>
      <c r="G209" s="107" t="s">
        <v>674</v>
      </c>
      <c r="H209" s="108">
        <v>0</v>
      </c>
      <c r="I209" s="108">
        <v>0</v>
      </c>
      <c r="J209" s="108">
        <v>0</v>
      </c>
      <c r="K209" s="108">
        <v>0</v>
      </c>
      <c r="L209" s="108">
        <v>0</v>
      </c>
      <c r="M209" s="108">
        <v>0</v>
      </c>
      <c r="N209" s="108">
        <v>0</v>
      </c>
      <c r="O209" s="108">
        <v>0</v>
      </c>
      <c r="P209" s="108">
        <v>0</v>
      </c>
      <c r="Q209" s="108">
        <v>0</v>
      </c>
      <c r="R209" s="108">
        <v>0</v>
      </c>
      <c r="S209" s="108">
        <v>0</v>
      </c>
      <c r="T209" s="108">
        <v>0</v>
      </c>
      <c r="U209" s="108">
        <v>0</v>
      </c>
      <c r="V209" s="108">
        <v>0</v>
      </c>
      <c r="W209" s="108">
        <v>0</v>
      </c>
      <c r="X209" s="108">
        <v>0</v>
      </c>
      <c r="Y209" s="108">
        <v>0</v>
      </c>
      <c r="Z209" s="108">
        <v>0</v>
      </c>
      <c r="AA209" s="108">
        <v>0</v>
      </c>
      <c r="AB209" s="108">
        <v>0</v>
      </c>
      <c r="AC209" s="108">
        <v>0</v>
      </c>
      <c r="AD209" s="108">
        <v>0</v>
      </c>
      <c r="AE209" s="108">
        <v>0</v>
      </c>
      <c r="AF209" s="108">
        <v>0</v>
      </c>
      <c r="AG209" s="108">
        <v>0</v>
      </c>
      <c r="AH209" s="108">
        <v>0</v>
      </c>
      <c r="AI209" s="108">
        <v>0</v>
      </c>
      <c r="AJ209" s="108">
        <v>0</v>
      </c>
      <c r="AK209" s="108">
        <v>0</v>
      </c>
      <c r="AL209" s="108">
        <v>0</v>
      </c>
      <c r="AM209" s="108">
        <v>0</v>
      </c>
      <c r="AN209" s="108">
        <v>0</v>
      </c>
      <c r="AO209" s="108">
        <v>0</v>
      </c>
      <c r="AP209" s="108">
        <v>0</v>
      </c>
      <c r="AQ209" s="108">
        <v>0</v>
      </c>
      <c r="AR209" s="108">
        <v>0</v>
      </c>
      <c r="AS209" s="108">
        <v>0</v>
      </c>
      <c r="AT209" s="108">
        <v>0</v>
      </c>
      <c r="AU209" s="108">
        <v>0</v>
      </c>
      <c r="AV209" s="108">
        <v>0</v>
      </c>
      <c r="AW209" s="108">
        <v>0</v>
      </c>
      <c r="AX209" s="108">
        <v>0</v>
      </c>
      <c r="AY209" s="108">
        <v>0</v>
      </c>
      <c r="AZ209" s="108">
        <v>0</v>
      </c>
      <c r="BA209" s="108">
        <v>0</v>
      </c>
      <c r="BB209" s="108">
        <v>0</v>
      </c>
      <c r="BC209" s="108">
        <v>0</v>
      </c>
      <c r="BD209" s="108">
        <v>0</v>
      </c>
      <c r="BE209" s="108">
        <v>0</v>
      </c>
      <c r="BF209" s="108">
        <v>0</v>
      </c>
      <c r="BG209" s="108">
        <v>0</v>
      </c>
      <c r="BH209" s="108">
        <v>0</v>
      </c>
      <c r="BI209" s="108">
        <v>0</v>
      </c>
      <c r="BJ209" s="108">
        <v>0</v>
      </c>
      <c r="BK209" s="108">
        <v>0</v>
      </c>
      <c r="BL209" s="108">
        <v>0</v>
      </c>
      <c r="BM209" s="108">
        <v>0</v>
      </c>
      <c r="BN209" s="108">
        <v>0</v>
      </c>
      <c r="BO209" s="108">
        <v>0</v>
      </c>
      <c r="BP209" s="108">
        <v>0</v>
      </c>
      <c r="BQ209" s="108">
        <v>0</v>
      </c>
      <c r="BR209" s="108">
        <v>0</v>
      </c>
      <c r="BS209" s="108">
        <v>0</v>
      </c>
      <c r="BT209" s="108">
        <v>0</v>
      </c>
      <c r="BU209" s="108">
        <v>0</v>
      </c>
      <c r="BV209" s="108">
        <v>0</v>
      </c>
      <c r="BW209" s="108">
        <v>0</v>
      </c>
      <c r="BX209" s="108">
        <v>0</v>
      </c>
      <c r="BY209" s="108">
        <v>0</v>
      </c>
      <c r="BZ209" s="108">
        <v>0</v>
      </c>
      <c r="CA209" s="108">
        <v>0</v>
      </c>
      <c r="CB209" s="108">
        <v>0</v>
      </c>
      <c r="CC209" s="166">
        <v>0</v>
      </c>
      <c r="CD209" s="108" t="s">
        <v>733</v>
      </c>
      <c r="CE209" s="108" t="s">
        <v>733</v>
      </c>
      <c r="CF209" s="108" t="s">
        <v>733</v>
      </c>
      <c r="CG209" s="108" t="s">
        <v>733</v>
      </c>
      <c r="CH209" s="108" t="s">
        <v>733</v>
      </c>
      <c r="CI209" s="108" t="s">
        <v>733</v>
      </c>
      <c r="CJ209" s="121">
        <f t="shared" si="918"/>
        <v>9</v>
      </c>
      <c r="CK209" s="157">
        <f t="shared" si="919"/>
        <v>2017</v>
      </c>
      <c r="CL209" s="158">
        <f t="shared" si="920"/>
        <v>42979</v>
      </c>
      <c r="CM209" s="159">
        <f t="shared" si="921"/>
        <v>30</v>
      </c>
      <c r="CN209" s="121">
        <f t="shared" si="922"/>
        <v>0</v>
      </c>
      <c r="CO209" s="121" t="str">
        <f t="shared" si="923"/>
        <v>-</v>
      </c>
      <c r="CP209" s="121">
        <f t="shared" si="924"/>
        <v>0</v>
      </c>
      <c r="CQ209" s="121">
        <f t="shared" si="925"/>
        <v>0</v>
      </c>
      <c r="CR209" s="121">
        <f t="shared" si="926"/>
        <v>0</v>
      </c>
      <c r="CS209" s="121">
        <f t="shared" si="927"/>
        <v>0</v>
      </c>
      <c r="CT209" s="121">
        <f t="shared" si="928"/>
        <v>0</v>
      </c>
      <c r="CU209" s="121">
        <f t="shared" si="929"/>
        <v>0</v>
      </c>
      <c r="CV209" s="121">
        <f t="shared" si="930"/>
        <v>0</v>
      </c>
      <c r="CW209" s="121">
        <f t="shared" si="931"/>
        <v>0</v>
      </c>
      <c r="CX209" s="121">
        <f t="shared" si="932"/>
        <v>0</v>
      </c>
      <c r="CY209" s="121">
        <f t="shared" si="933"/>
        <v>0</v>
      </c>
      <c r="CZ209" s="121">
        <f t="shared" si="934"/>
        <v>0</v>
      </c>
      <c r="DA209" s="121">
        <f t="shared" si="935"/>
        <v>0</v>
      </c>
      <c r="DB209" s="121">
        <f t="shared" si="936"/>
        <v>0</v>
      </c>
      <c r="DC209" s="121" t="str">
        <f t="shared" si="937"/>
        <v>-</v>
      </c>
      <c r="DD209" s="160"/>
    </row>
    <row r="210" spans="1:113" x14ac:dyDescent="0.2">
      <c r="A210" s="118" t="str">
        <f t="shared" si="915"/>
        <v>2017-18SEPTEMBERRYF</v>
      </c>
      <c r="B210" s="94" t="s">
        <v>654</v>
      </c>
      <c r="C210" s="35" t="s">
        <v>679</v>
      </c>
      <c r="D210" s="119" t="str">
        <f t="shared" si="916"/>
        <v>Y58</v>
      </c>
      <c r="E210" s="119" t="str">
        <f t="shared" si="917"/>
        <v>South West</v>
      </c>
      <c r="F210" s="107" t="s">
        <v>677</v>
      </c>
      <c r="G210" s="107" t="s">
        <v>678</v>
      </c>
      <c r="H210" s="108">
        <v>0</v>
      </c>
      <c r="I210" s="108">
        <v>0</v>
      </c>
      <c r="J210" s="108">
        <v>0</v>
      </c>
      <c r="K210" s="108">
        <v>0</v>
      </c>
      <c r="L210" s="108">
        <v>0</v>
      </c>
      <c r="M210" s="108">
        <v>0</v>
      </c>
      <c r="N210" s="108">
        <v>0</v>
      </c>
      <c r="O210" s="108">
        <v>0</v>
      </c>
      <c r="P210" s="108">
        <v>0</v>
      </c>
      <c r="Q210" s="108">
        <v>0</v>
      </c>
      <c r="R210" s="108">
        <v>0</v>
      </c>
      <c r="S210" s="108">
        <v>0</v>
      </c>
      <c r="T210" s="108">
        <v>0</v>
      </c>
      <c r="U210" s="108">
        <v>0</v>
      </c>
      <c r="V210" s="108">
        <v>0</v>
      </c>
      <c r="W210" s="108">
        <v>0</v>
      </c>
      <c r="X210" s="108">
        <v>0</v>
      </c>
      <c r="Y210" s="108">
        <v>0</v>
      </c>
      <c r="Z210" s="108">
        <v>0</v>
      </c>
      <c r="AA210" s="108">
        <v>0</v>
      </c>
      <c r="AB210" s="108">
        <v>0</v>
      </c>
      <c r="AC210" s="108">
        <v>0</v>
      </c>
      <c r="AD210" s="108">
        <v>0</v>
      </c>
      <c r="AE210" s="108">
        <v>0</v>
      </c>
      <c r="AF210" s="108">
        <v>0</v>
      </c>
      <c r="AG210" s="108">
        <v>0</v>
      </c>
      <c r="AH210" s="108">
        <v>0</v>
      </c>
      <c r="AI210" s="108">
        <v>0</v>
      </c>
      <c r="AJ210" s="108">
        <v>0</v>
      </c>
      <c r="AK210" s="108">
        <v>0</v>
      </c>
      <c r="AL210" s="108">
        <v>0</v>
      </c>
      <c r="AM210" s="108">
        <v>0</v>
      </c>
      <c r="AN210" s="108">
        <v>0</v>
      </c>
      <c r="AO210" s="108">
        <v>0</v>
      </c>
      <c r="AP210" s="108">
        <v>0</v>
      </c>
      <c r="AQ210" s="108">
        <v>0</v>
      </c>
      <c r="AR210" s="108">
        <v>0</v>
      </c>
      <c r="AS210" s="108">
        <v>0</v>
      </c>
      <c r="AT210" s="108">
        <v>0</v>
      </c>
      <c r="AU210" s="108">
        <v>0</v>
      </c>
      <c r="AV210" s="108">
        <v>0</v>
      </c>
      <c r="AW210" s="108">
        <v>0</v>
      </c>
      <c r="AX210" s="108">
        <v>0</v>
      </c>
      <c r="AY210" s="108">
        <v>0</v>
      </c>
      <c r="AZ210" s="108">
        <v>0</v>
      </c>
      <c r="BA210" s="108">
        <v>0</v>
      </c>
      <c r="BB210" s="108">
        <v>0</v>
      </c>
      <c r="BC210" s="108">
        <v>0</v>
      </c>
      <c r="BD210" s="108">
        <v>0</v>
      </c>
      <c r="BE210" s="108">
        <v>0</v>
      </c>
      <c r="BF210" s="108">
        <v>0</v>
      </c>
      <c r="BG210" s="108">
        <v>0</v>
      </c>
      <c r="BH210" s="108">
        <v>0</v>
      </c>
      <c r="BI210" s="108">
        <v>0</v>
      </c>
      <c r="BJ210" s="108">
        <v>0</v>
      </c>
      <c r="BK210" s="108">
        <v>0</v>
      </c>
      <c r="BL210" s="108">
        <v>0</v>
      </c>
      <c r="BM210" s="108">
        <v>0</v>
      </c>
      <c r="BN210" s="108">
        <v>0</v>
      </c>
      <c r="BO210" s="108">
        <v>0</v>
      </c>
      <c r="BP210" s="108">
        <v>0</v>
      </c>
      <c r="BQ210" s="108">
        <v>0</v>
      </c>
      <c r="BR210" s="108">
        <v>0</v>
      </c>
      <c r="BS210" s="108">
        <v>0</v>
      </c>
      <c r="BT210" s="108">
        <v>0</v>
      </c>
      <c r="BU210" s="108">
        <v>0</v>
      </c>
      <c r="BV210" s="108">
        <v>0</v>
      </c>
      <c r="BW210" s="108">
        <v>0</v>
      </c>
      <c r="BX210" s="108">
        <v>0</v>
      </c>
      <c r="BY210" s="108">
        <v>0</v>
      </c>
      <c r="BZ210" s="108">
        <v>0</v>
      </c>
      <c r="CA210" s="108">
        <v>0</v>
      </c>
      <c r="CB210" s="108">
        <v>0</v>
      </c>
      <c r="CC210" s="166">
        <v>0</v>
      </c>
      <c r="CD210" s="108" t="s">
        <v>733</v>
      </c>
      <c r="CE210" s="108" t="s">
        <v>733</v>
      </c>
      <c r="CF210" s="108" t="s">
        <v>733</v>
      </c>
      <c r="CG210" s="108" t="s">
        <v>733</v>
      </c>
      <c r="CH210" s="108" t="s">
        <v>733</v>
      </c>
      <c r="CI210" s="108" t="s">
        <v>733</v>
      </c>
      <c r="CJ210" s="121">
        <f t="shared" si="918"/>
        <v>9</v>
      </c>
      <c r="CK210" s="157">
        <f t="shared" si="919"/>
        <v>2017</v>
      </c>
      <c r="CL210" s="158">
        <f t="shared" si="920"/>
        <v>42979</v>
      </c>
      <c r="CM210" s="159">
        <f t="shared" si="921"/>
        <v>30</v>
      </c>
      <c r="CN210" s="121">
        <f t="shared" si="922"/>
        <v>0</v>
      </c>
      <c r="CO210" s="121" t="str">
        <f t="shared" si="923"/>
        <v>-</v>
      </c>
      <c r="CP210" s="121">
        <f t="shared" si="924"/>
        <v>0</v>
      </c>
      <c r="CQ210" s="121">
        <f t="shared" si="925"/>
        <v>0</v>
      </c>
      <c r="CR210" s="121">
        <f t="shared" si="926"/>
        <v>0</v>
      </c>
      <c r="CS210" s="121">
        <f t="shared" si="927"/>
        <v>0</v>
      </c>
      <c r="CT210" s="121">
        <f t="shared" si="928"/>
        <v>0</v>
      </c>
      <c r="CU210" s="121">
        <f t="shared" si="929"/>
        <v>0</v>
      </c>
      <c r="CV210" s="121">
        <f t="shared" si="930"/>
        <v>0</v>
      </c>
      <c r="CW210" s="121">
        <f t="shared" si="931"/>
        <v>0</v>
      </c>
      <c r="CX210" s="121">
        <f t="shared" si="932"/>
        <v>0</v>
      </c>
      <c r="CY210" s="121">
        <f t="shared" si="933"/>
        <v>0</v>
      </c>
      <c r="CZ210" s="121">
        <f t="shared" si="934"/>
        <v>0</v>
      </c>
      <c r="DA210" s="121">
        <f t="shared" si="935"/>
        <v>0</v>
      </c>
      <c r="DB210" s="121">
        <f t="shared" si="936"/>
        <v>0</v>
      </c>
      <c r="DC210" s="121" t="str">
        <f t="shared" si="937"/>
        <v>-</v>
      </c>
      <c r="DD210" s="160"/>
      <c r="DF210" s="124"/>
      <c r="DG210" s="124"/>
      <c r="DH210" s="124"/>
      <c r="DI210" s="124"/>
    </row>
    <row r="211" spans="1:113" x14ac:dyDescent="0.2">
      <c r="A211" s="118" t="str">
        <f t="shared" si="915"/>
        <v>2017-18SEPTEMBERRYA</v>
      </c>
      <c r="B211" s="94" t="s">
        <v>654</v>
      </c>
      <c r="C211" s="35" t="s">
        <v>679</v>
      </c>
      <c r="D211" s="119" t="str">
        <f t="shared" si="916"/>
        <v>Y60</v>
      </c>
      <c r="E211" s="119" t="str">
        <f t="shared" si="917"/>
        <v>Midlands</v>
      </c>
      <c r="F211" s="107" t="s">
        <v>669</v>
      </c>
      <c r="G211" s="107" t="s">
        <v>670</v>
      </c>
      <c r="H211" s="108">
        <v>84054</v>
      </c>
      <c r="I211" s="108">
        <v>60848</v>
      </c>
      <c r="J211" s="108">
        <v>198323</v>
      </c>
      <c r="K211" s="108">
        <v>3</v>
      </c>
      <c r="L211" s="108">
        <v>1</v>
      </c>
      <c r="M211" s="108">
        <v>17</v>
      </c>
      <c r="N211" s="108">
        <v>45</v>
      </c>
      <c r="O211" s="108">
        <v>65662</v>
      </c>
      <c r="P211" s="108">
        <v>5040</v>
      </c>
      <c r="Q211" s="108">
        <v>3332</v>
      </c>
      <c r="R211" s="108">
        <v>27480</v>
      </c>
      <c r="S211" s="108">
        <v>26737</v>
      </c>
      <c r="T211" s="108">
        <v>1741</v>
      </c>
      <c r="U211" s="108">
        <v>2100493</v>
      </c>
      <c r="V211" s="108">
        <v>417</v>
      </c>
      <c r="W211" s="108">
        <v>719</v>
      </c>
      <c r="X211" s="108">
        <v>1687820</v>
      </c>
      <c r="Y211" s="108">
        <v>507</v>
      </c>
      <c r="Z211" s="108">
        <v>908</v>
      </c>
      <c r="AA211" s="108">
        <v>20325728</v>
      </c>
      <c r="AB211" s="108">
        <v>740</v>
      </c>
      <c r="AC211" s="108">
        <v>1344</v>
      </c>
      <c r="AD211" s="108">
        <v>54339331</v>
      </c>
      <c r="AE211" s="108">
        <v>2032</v>
      </c>
      <c r="AF211" s="108">
        <v>4647</v>
      </c>
      <c r="AG211" s="108">
        <v>5768596</v>
      </c>
      <c r="AH211" s="108">
        <v>3313</v>
      </c>
      <c r="AI211" s="108">
        <v>8141</v>
      </c>
      <c r="AJ211" s="108">
        <v>2275</v>
      </c>
      <c r="AK211" s="108">
        <v>0</v>
      </c>
      <c r="AL211" s="108">
        <v>12</v>
      </c>
      <c r="AM211" s="108">
        <v>0</v>
      </c>
      <c r="AN211" s="108">
        <v>200</v>
      </c>
      <c r="AO211" s="108">
        <v>2063</v>
      </c>
      <c r="AP211" s="108">
        <v>1251</v>
      </c>
      <c r="AQ211" s="108">
        <v>37785</v>
      </c>
      <c r="AR211" s="108">
        <v>2433</v>
      </c>
      <c r="AS211" s="108">
        <v>23169</v>
      </c>
      <c r="AT211" s="108">
        <v>63387</v>
      </c>
      <c r="AU211" s="108">
        <v>9022</v>
      </c>
      <c r="AV211" s="108">
        <v>6835</v>
      </c>
      <c r="AW211" s="108">
        <v>5856</v>
      </c>
      <c r="AX211" s="108">
        <v>4525</v>
      </c>
      <c r="AY211" s="108">
        <v>35543</v>
      </c>
      <c r="AZ211" s="108">
        <v>29317</v>
      </c>
      <c r="BA211" s="108">
        <v>45143</v>
      </c>
      <c r="BB211" s="108">
        <v>28316</v>
      </c>
      <c r="BC211" s="108">
        <v>3802</v>
      </c>
      <c r="BD211" s="108">
        <v>1845</v>
      </c>
      <c r="BE211" s="108">
        <v>0</v>
      </c>
      <c r="BF211" s="108">
        <v>0</v>
      </c>
      <c r="BG211" s="108">
        <v>0</v>
      </c>
      <c r="BH211" s="108">
        <v>0</v>
      </c>
      <c r="BI211" s="108">
        <v>3810</v>
      </c>
      <c r="BJ211" s="108">
        <v>213928</v>
      </c>
      <c r="BK211" s="108">
        <v>56</v>
      </c>
      <c r="BL211" s="108">
        <v>74</v>
      </c>
      <c r="BM211" s="108">
        <v>198</v>
      </c>
      <c r="BN211" s="108">
        <v>1</v>
      </c>
      <c r="BO211" s="108">
        <v>1123</v>
      </c>
      <c r="BP211" s="108">
        <v>0</v>
      </c>
      <c r="BQ211" s="108">
        <v>1067</v>
      </c>
      <c r="BR211" s="108">
        <v>195</v>
      </c>
      <c r="BS211" s="108">
        <v>195</v>
      </c>
      <c r="BT211" s="108">
        <v>195</v>
      </c>
      <c r="BU211" s="108">
        <v>6720898</v>
      </c>
      <c r="BV211" s="108">
        <v>5985</v>
      </c>
      <c r="BW211" s="108">
        <v>13868</v>
      </c>
      <c r="BX211" s="108">
        <v>0</v>
      </c>
      <c r="BY211" s="108">
        <v>0</v>
      </c>
      <c r="BZ211" s="108">
        <v>0</v>
      </c>
      <c r="CA211" s="108">
        <v>8950483</v>
      </c>
      <c r="CB211" s="108">
        <v>8388</v>
      </c>
      <c r="CC211" s="166">
        <v>19977</v>
      </c>
      <c r="CD211" s="108" t="s">
        <v>733</v>
      </c>
      <c r="CE211" s="108" t="s">
        <v>733</v>
      </c>
      <c r="CF211" s="108" t="s">
        <v>733</v>
      </c>
      <c r="CG211" s="108" t="s">
        <v>733</v>
      </c>
      <c r="CH211" s="108" t="s">
        <v>733</v>
      </c>
      <c r="CI211" s="108" t="s">
        <v>733</v>
      </c>
      <c r="CJ211" s="121">
        <f t="shared" si="918"/>
        <v>9</v>
      </c>
      <c r="CK211" s="157">
        <f t="shared" si="919"/>
        <v>2017</v>
      </c>
      <c r="CL211" s="158">
        <f t="shared" si="920"/>
        <v>42979</v>
      </c>
      <c r="CM211" s="159">
        <f t="shared" si="921"/>
        <v>30</v>
      </c>
      <c r="CN211" s="121">
        <f t="shared" si="922"/>
        <v>60848</v>
      </c>
      <c r="CO211" s="121" t="str">
        <f t="shared" si="923"/>
        <v>-</v>
      </c>
      <c r="CP211" s="121">
        <f t="shared" si="924"/>
        <v>1034416</v>
      </c>
      <c r="CQ211" s="121">
        <f t="shared" si="925"/>
        <v>2738160</v>
      </c>
      <c r="CR211" s="121">
        <f t="shared" si="926"/>
        <v>3623760</v>
      </c>
      <c r="CS211" s="121">
        <f t="shared" si="927"/>
        <v>3025456</v>
      </c>
      <c r="CT211" s="121">
        <f t="shared" si="928"/>
        <v>36933120</v>
      </c>
      <c r="CU211" s="121">
        <f t="shared" si="929"/>
        <v>124246839</v>
      </c>
      <c r="CV211" s="121">
        <f t="shared" si="930"/>
        <v>14173481</v>
      </c>
      <c r="CW211" s="121">
        <f t="shared" si="931"/>
        <v>0</v>
      </c>
      <c r="CX211" s="121">
        <f t="shared" si="932"/>
        <v>281940</v>
      </c>
      <c r="CY211" s="121">
        <f t="shared" si="933"/>
        <v>195</v>
      </c>
      <c r="CZ211" s="121">
        <f t="shared" si="934"/>
        <v>15573764</v>
      </c>
      <c r="DA211" s="121">
        <f t="shared" si="935"/>
        <v>0</v>
      </c>
      <c r="DB211" s="121">
        <f t="shared" si="936"/>
        <v>21315459</v>
      </c>
      <c r="DC211" s="121" t="str">
        <f t="shared" si="937"/>
        <v>-</v>
      </c>
      <c r="DD211" s="160"/>
    </row>
    <row r="212" spans="1:113" x14ac:dyDescent="0.2">
      <c r="A212" s="118" t="str">
        <f t="shared" si="915"/>
        <v>2017-18SEPTEMBERRX8</v>
      </c>
      <c r="B212" s="94" t="s">
        <v>654</v>
      </c>
      <c r="C212" s="35" t="s">
        <v>679</v>
      </c>
      <c r="D212" s="119" t="str">
        <f t="shared" si="916"/>
        <v>Y63</v>
      </c>
      <c r="E212" s="119" t="str">
        <f t="shared" si="917"/>
        <v>North East and Yorkshire</v>
      </c>
      <c r="F212" s="107" t="s">
        <v>665</v>
      </c>
      <c r="G212" s="107" t="s">
        <v>666</v>
      </c>
      <c r="H212" s="108">
        <v>89236</v>
      </c>
      <c r="I212" s="108">
        <v>64544</v>
      </c>
      <c r="J212" s="108">
        <v>323431</v>
      </c>
      <c r="K212" s="108">
        <v>5</v>
      </c>
      <c r="L212" s="108">
        <v>1</v>
      </c>
      <c r="M212" s="108">
        <v>23</v>
      </c>
      <c r="N212" s="108">
        <v>78</v>
      </c>
      <c r="O212" s="108">
        <v>63236</v>
      </c>
      <c r="P212" s="108">
        <v>8506</v>
      </c>
      <c r="Q212" s="108">
        <v>6610</v>
      </c>
      <c r="R212" s="108">
        <v>30731</v>
      </c>
      <c r="S212" s="108">
        <v>13351</v>
      </c>
      <c r="T212" s="108">
        <v>1171</v>
      </c>
      <c r="U212" s="108">
        <v>3694526</v>
      </c>
      <c r="V212" s="108">
        <v>434</v>
      </c>
      <c r="W212" s="108">
        <v>808</v>
      </c>
      <c r="X212" s="108">
        <v>3938472</v>
      </c>
      <c r="Y212" s="108">
        <v>596</v>
      </c>
      <c r="Z212" s="108">
        <v>1167</v>
      </c>
      <c r="AA212" s="108">
        <v>39300428</v>
      </c>
      <c r="AB212" s="108">
        <v>1279</v>
      </c>
      <c r="AC212" s="108">
        <v>2689</v>
      </c>
      <c r="AD212" s="108">
        <v>37892388</v>
      </c>
      <c r="AE212" s="108">
        <v>2838</v>
      </c>
      <c r="AF212" s="108">
        <v>6560</v>
      </c>
      <c r="AG212" s="108">
        <v>5779201</v>
      </c>
      <c r="AH212" s="108">
        <v>4935</v>
      </c>
      <c r="AI212" s="108">
        <v>11704</v>
      </c>
      <c r="AJ212" s="108">
        <v>4281</v>
      </c>
      <c r="AK212" s="108">
        <v>1544</v>
      </c>
      <c r="AL212" s="108">
        <v>119</v>
      </c>
      <c r="AM212" s="108">
        <v>3421</v>
      </c>
      <c r="AN212" s="108">
        <v>2596</v>
      </c>
      <c r="AO212" s="108">
        <v>22</v>
      </c>
      <c r="AP212" s="108">
        <v>1806</v>
      </c>
      <c r="AQ212" s="108">
        <v>38795</v>
      </c>
      <c r="AR212" s="108">
        <v>6097</v>
      </c>
      <c r="AS212" s="108">
        <v>14063</v>
      </c>
      <c r="AT212" s="108">
        <v>58955</v>
      </c>
      <c r="AU212" s="108">
        <v>18710</v>
      </c>
      <c r="AV212" s="108">
        <v>15000</v>
      </c>
      <c r="AW212" s="108">
        <v>14314</v>
      </c>
      <c r="AX212" s="108">
        <v>11743</v>
      </c>
      <c r="AY212" s="108">
        <v>50463</v>
      </c>
      <c r="AZ212" s="108">
        <v>38339</v>
      </c>
      <c r="BA212" s="108">
        <v>26112</v>
      </c>
      <c r="BB212" s="108">
        <v>16214</v>
      </c>
      <c r="BC212" s="108">
        <v>2405</v>
      </c>
      <c r="BD212" s="108">
        <v>1365</v>
      </c>
      <c r="BE212" s="108">
        <v>0</v>
      </c>
      <c r="BF212" s="108">
        <v>0</v>
      </c>
      <c r="BG212" s="108">
        <v>0</v>
      </c>
      <c r="BH212" s="108">
        <v>0</v>
      </c>
      <c r="BI212" s="108">
        <v>3884</v>
      </c>
      <c r="BJ212" s="108">
        <v>117510</v>
      </c>
      <c r="BK212" s="108">
        <v>30</v>
      </c>
      <c r="BL212" s="108">
        <v>52</v>
      </c>
      <c r="BM212" s="108">
        <v>91</v>
      </c>
      <c r="BN212" s="108">
        <v>2229</v>
      </c>
      <c r="BO212" s="108">
        <v>753</v>
      </c>
      <c r="BP212" s="108">
        <v>78</v>
      </c>
      <c r="BQ212" s="108">
        <v>2045</v>
      </c>
      <c r="BR212" s="108">
        <v>17440550</v>
      </c>
      <c r="BS212" s="108">
        <v>7824</v>
      </c>
      <c r="BT212" s="108">
        <v>18915</v>
      </c>
      <c r="BU212" s="108">
        <v>4893654</v>
      </c>
      <c r="BV212" s="108">
        <v>6499</v>
      </c>
      <c r="BW212" s="108">
        <v>14236</v>
      </c>
      <c r="BX212" s="108">
        <v>432947</v>
      </c>
      <c r="BY212" s="108">
        <v>5551</v>
      </c>
      <c r="BZ212" s="108">
        <v>12132</v>
      </c>
      <c r="CA212" s="108">
        <v>22105770</v>
      </c>
      <c r="CB212" s="108">
        <v>10810</v>
      </c>
      <c r="CC212" s="166">
        <v>25555</v>
      </c>
      <c r="CD212" s="108" t="s">
        <v>733</v>
      </c>
      <c r="CE212" s="108" t="s">
        <v>733</v>
      </c>
      <c r="CF212" s="108" t="s">
        <v>733</v>
      </c>
      <c r="CG212" s="108" t="s">
        <v>733</v>
      </c>
      <c r="CH212" s="108" t="s">
        <v>733</v>
      </c>
      <c r="CI212" s="108" t="s">
        <v>733</v>
      </c>
      <c r="CJ212" s="121">
        <f t="shared" si="918"/>
        <v>9</v>
      </c>
      <c r="CK212" s="157">
        <f t="shared" si="919"/>
        <v>2017</v>
      </c>
      <c r="CL212" s="158">
        <f t="shared" si="920"/>
        <v>42979</v>
      </c>
      <c r="CM212" s="159">
        <f t="shared" si="921"/>
        <v>30</v>
      </c>
      <c r="CN212" s="121">
        <f t="shared" si="922"/>
        <v>64544</v>
      </c>
      <c r="CO212" s="121" t="str">
        <f t="shared" si="923"/>
        <v>-</v>
      </c>
      <c r="CP212" s="121">
        <f t="shared" si="924"/>
        <v>1484512</v>
      </c>
      <c r="CQ212" s="121">
        <f t="shared" si="925"/>
        <v>5034432</v>
      </c>
      <c r="CR212" s="121">
        <f t="shared" si="926"/>
        <v>6872848</v>
      </c>
      <c r="CS212" s="121">
        <f t="shared" si="927"/>
        <v>7713870</v>
      </c>
      <c r="CT212" s="121">
        <f t="shared" si="928"/>
        <v>82635659</v>
      </c>
      <c r="CU212" s="121">
        <f t="shared" si="929"/>
        <v>87582560</v>
      </c>
      <c r="CV212" s="121">
        <f t="shared" si="930"/>
        <v>13705384</v>
      </c>
      <c r="CW212" s="121">
        <f t="shared" si="931"/>
        <v>0</v>
      </c>
      <c r="CX212" s="121">
        <f t="shared" si="932"/>
        <v>201968</v>
      </c>
      <c r="CY212" s="121">
        <f t="shared" si="933"/>
        <v>42161535</v>
      </c>
      <c r="CZ212" s="121">
        <f t="shared" si="934"/>
        <v>10719708</v>
      </c>
      <c r="DA212" s="121">
        <f t="shared" si="935"/>
        <v>946296</v>
      </c>
      <c r="DB212" s="121">
        <f t="shared" si="936"/>
        <v>52259975</v>
      </c>
      <c r="DC212" s="121" t="str">
        <f t="shared" si="937"/>
        <v>-</v>
      </c>
      <c r="DD212" s="160"/>
    </row>
    <row r="213" spans="1:113" x14ac:dyDescent="0.2">
      <c r="A213" s="118" t="str">
        <f t="shared" si="915"/>
        <v>2017-18OCTOBERRX9</v>
      </c>
      <c r="B213" s="94" t="s">
        <v>654</v>
      </c>
      <c r="C213" s="35" t="s">
        <v>732</v>
      </c>
      <c r="D213" s="119" t="str">
        <f t="shared" si="916"/>
        <v>Y60</v>
      </c>
      <c r="E213" s="119" t="str">
        <f t="shared" si="917"/>
        <v>Midlands</v>
      </c>
      <c r="F213" s="107" t="s">
        <v>667</v>
      </c>
      <c r="G213" s="107" t="s">
        <v>668</v>
      </c>
      <c r="H213" s="108">
        <v>83926</v>
      </c>
      <c r="I213" s="108">
        <v>69078</v>
      </c>
      <c r="J213" s="108">
        <v>286399</v>
      </c>
      <c r="K213" s="108">
        <v>4</v>
      </c>
      <c r="L213" s="108">
        <v>2</v>
      </c>
      <c r="M213" s="108">
        <v>25</v>
      </c>
      <c r="N213" s="108">
        <v>80</v>
      </c>
      <c r="O213" s="108">
        <v>58706</v>
      </c>
      <c r="P213" s="108">
        <v>4653</v>
      </c>
      <c r="Q213" s="108">
        <v>3134</v>
      </c>
      <c r="R213" s="108">
        <v>33576</v>
      </c>
      <c r="S213" s="108">
        <v>12725</v>
      </c>
      <c r="T213" s="108">
        <v>258</v>
      </c>
      <c r="U213" s="108">
        <v>2343811</v>
      </c>
      <c r="V213" s="108">
        <v>504</v>
      </c>
      <c r="W213" s="108">
        <v>890</v>
      </c>
      <c r="X213" s="108">
        <v>4047872</v>
      </c>
      <c r="Y213" s="108">
        <v>1292</v>
      </c>
      <c r="Z213" s="108">
        <v>3002</v>
      </c>
      <c r="AA213" s="108">
        <v>57810282</v>
      </c>
      <c r="AB213" s="108">
        <v>1722</v>
      </c>
      <c r="AC213" s="108">
        <v>3692</v>
      </c>
      <c r="AD213" s="108">
        <v>64200014</v>
      </c>
      <c r="AE213" s="108">
        <v>5045</v>
      </c>
      <c r="AF213" s="108">
        <v>12235</v>
      </c>
      <c r="AG213" s="108">
        <v>1192543</v>
      </c>
      <c r="AH213" s="108">
        <v>4622</v>
      </c>
      <c r="AI213" s="108">
        <v>15735</v>
      </c>
      <c r="AJ213" s="108">
        <v>4422</v>
      </c>
      <c r="AK213" s="108">
        <v>1312</v>
      </c>
      <c r="AL213" s="108">
        <v>1421</v>
      </c>
      <c r="AM213" s="108">
        <v>14</v>
      </c>
      <c r="AN213" s="108">
        <v>670</v>
      </c>
      <c r="AO213" s="108">
        <v>1019</v>
      </c>
      <c r="AP213" s="108">
        <v>12</v>
      </c>
      <c r="AQ213" s="108">
        <v>38060</v>
      </c>
      <c r="AR213" s="108">
        <v>775</v>
      </c>
      <c r="AS213" s="108">
        <v>15449</v>
      </c>
      <c r="AT213" s="108">
        <v>54284</v>
      </c>
      <c r="AU213" s="108">
        <v>8627</v>
      </c>
      <c r="AV213" s="108">
        <v>7138</v>
      </c>
      <c r="AW213" s="108">
        <v>6043</v>
      </c>
      <c r="AX213" s="108">
        <v>5081</v>
      </c>
      <c r="AY213" s="108">
        <v>44067</v>
      </c>
      <c r="AZ213" s="108">
        <v>38409</v>
      </c>
      <c r="BA213" s="108">
        <v>17260</v>
      </c>
      <c r="BB213" s="108">
        <v>13731</v>
      </c>
      <c r="BC213" s="108">
        <v>337</v>
      </c>
      <c r="BD213" s="108">
        <v>271</v>
      </c>
      <c r="BE213" s="108">
        <v>22</v>
      </c>
      <c r="BF213" s="108">
        <v>3801</v>
      </c>
      <c r="BG213" s="108">
        <v>173</v>
      </c>
      <c r="BH213" s="108">
        <v>294</v>
      </c>
      <c r="BI213" s="108">
        <v>982</v>
      </c>
      <c r="BJ213" s="108">
        <v>25482</v>
      </c>
      <c r="BK213" s="108">
        <v>26</v>
      </c>
      <c r="BL213" s="108">
        <v>59</v>
      </c>
      <c r="BM213" s="108">
        <v>0</v>
      </c>
      <c r="BN213" s="108">
        <v>552</v>
      </c>
      <c r="BO213" s="108">
        <v>589</v>
      </c>
      <c r="BP213" s="108">
        <v>3</v>
      </c>
      <c r="BQ213" s="108">
        <v>1927</v>
      </c>
      <c r="BR213" s="108">
        <v>3851701</v>
      </c>
      <c r="BS213" s="108">
        <v>6978</v>
      </c>
      <c r="BT213" s="108">
        <v>13316</v>
      </c>
      <c r="BU213" s="108">
        <v>5249083</v>
      </c>
      <c r="BV213" s="108">
        <v>8912</v>
      </c>
      <c r="BW213" s="108">
        <v>14960</v>
      </c>
      <c r="BX213" s="108">
        <v>48214</v>
      </c>
      <c r="BY213" s="108">
        <v>16071</v>
      </c>
      <c r="BZ213" s="108">
        <v>19713</v>
      </c>
      <c r="CA213" s="108">
        <v>28832449</v>
      </c>
      <c r="CB213" s="108">
        <v>14962</v>
      </c>
      <c r="CC213" s="166">
        <v>25794</v>
      </c>
      <c r="CD213" s="108" t="s">
        <v>733</v>
      </c>
      <c r="CE213" s="108" t="s">
        <v>733</v>
      </c>
      <c r="CF213" s="108" t="s">
        <v>733</v>
      </c>
      <c r="CG213" s="108" t="s">
        <v>733</v>
      </c>
      <c r="CH213" s="108" t="s">
        <v>733</v>
      </c>
      <c r="CI213" s="108" t="s">
        <v>733</v>
      </c>
      <c r="CJ213" s="121">
        <f t="shared" si="918"/>
        <v>10</v>
      </c>
      <c r="CK213" s="157">
        <f t="shared" si="919"/>
        <v>2017</v>
      </c>
      <c r="CL213" s="158">
        <f t="shared" si="920"/>
        <v>43009</v>
      </c>
      <c r="CM213" s="159">
        <f t="shared" si="921"/>
        <v>31</v>
      </c>
      <c r="CN213" s="121">
        <f t="shared" si="922"/>
        <v>138156</v>
      </c>
      <c r="CO213" s="121" t="str">
        <f t="shared" si="923"/>
        <v>-</v>
      </c>
      <c r="CP213" s="121">
        <f t="shared" si="924"/>
        <v>1726950</v>
      </c>
      <c r="CQ213" s="121">
        <f t="shared" si="925"/>
        <v>5526240</v>
      </c>
      <c r="CR213" s="121">
        <f t="shared" si="926"/>
        <v>4141170</v>
      </c>
      <c r="CS213" s="121">
        <f t="shared" si="927"/>
        <v>9408268</v>
      </c>
      <c r="CT213" s="121">
        <f t="shared" si="928"/>
        <v>123962592</v>
      </c>
      <c r="CU213" s="121">
        <f t="shared" si="929"/>
        <v>155690375</v>
      </c>
      <c r="CV213" s="121">
        <f t="shared" si="930"/>
        <v>4059630</v>
      </c>
      <c r="CW213" s="121">
        <f t="shared" si="931"/>
        <v>6468</v>
      </c>
      <c r="CX213" s="121">
        <f t="shared" si="932"/>
        <v>57938</v>
      </c>
      <c r="CY213" s="121">
        <f t="shared" si="933"/>
        <v>7350432</v>
      </c>
      <c r="CZ213" s="121">
        <f t="shared" si="934"/>
        <v>8811440</v>
      </c>
      <c r="DA213" s="121">
        <f t="shared" si="935"/>
        <v>59139</v>
      </c>
      <c r="DB213" s="121">
        <f t="shared" si="936"/>
        <v>49705038</v>
      </c>
      <c r="DC213" s="121" t="str">
        <f t="shared" si="937"/>
        <v>-</v>
      </c>
      <c r="DD213" s="160"/>
      <c r="DE213" s="124"/>
    </row>
    <row r="214" spans="1:113" x14ac:dyDescent="0.2">
      <c r="A214" s="118" t="str">
        <f t="shared" si="915"/>
        <v>2017-18OCTOBERRYC</v>
      </c>
      <c r="B214" s="94" t="s">
        <v>654</v>
      </c>
      <c r="C214" s="35" t="s">
        <v>732</v>
      </c>
      <c r="D214" s="119" t="str">
        <f t="shared" si="916"/>
        <v>Y61</v>
      </c>
      <c r="E214" s="119" t="str">
        <f t="shared" si="917"/>
        <v>East of England</v>
      </c>
      <c r="F214" s="107" t="s">
        <v>671</v>
      </c>
      <c r="G214" s="107" t="s">
        <v>672</v>
      </c>
      <c r="H214" s="108">
        <v>0</v>
      </c>
      <c r="I214" s="108">
        <v>0</v>
      </c>
      <c r="J214" s="108">
        <v>0</v>
      </c>
      <c r="K214" s="108">
        <v>0</v>
      </c>
      <c r="L214" s="108">
        <v>0</v>
      </c>
      <c r="M214" s="108">
        <v>0</v>
      </c>
      <c r="N214" s="108">
        <v>0</v>
      </c>
      <c r="O214" s="108">
        <v>0</v>
      </c>
      <c r="P214" s="108">
        <v>0</v>
      </c>
      <c r="Q214" s="108">
        <v>0</v>
      </c>
      <c r="R214" s="108">
        <v>0</v>
      </c>
      <c r="S214" s="108">
        <v>0</v>
      </c>
      <c r="T214" s="108">
        <v>0</v>
      </c>
      <c r="U214" s="108">
        <v>0</v>
      </c>
      <c r="V214" s="108">
        <v>0</v>
      </c>
      <c r="W214" s="108">
        <v>0</v>
      </c>
      <c r="X214" s="108">
        <v>0</v>
      </c>
      <c r="Y214" s="108">
        <v>0</v>
      </c>
      <c r="Z214" s="108">
        <v>0</v>
      </c>
      <c r="AA214" s="108">
        <v>0</v>
      </c>
      <c r="AB214" s="108">
        <v>0</v>
      </c>
      <c r="AC214" s="108">
        <v>0</v>
      </c>
      <c r="AD214" s="108">
        <v>0</v>
      </c>
      <c r="AE214" s="108">
        <v>0</v>
      </c>
      <c r="AF214" s="108">
        <v>0</v>
      </c>
      <c r="AG214" s="108">
        <v>0</v>
      </c>
      <c r="AH214" s="108">
        <v>0</v>
      </c>
      <c r="AI214" s="108">
        <v>0</v>
      </c>
      <c r="AJ214" s="108">
        <v>0</v>
      </c>
      <c r="AK214" s="108">
        <v>0</v>
      </c>
      <c r="AL214" s="108">
        <v>0</v>
      </c>
      <c r="AM214" s="108">
        <v>0</v>
      </c>
      <c r="AN214" s="108">
        <v>0</v>
      </c>
      <c r="AO214" s="108">
        <v>0</v>
      </c>
      <c r="AP214" s="108">
        <v>0</v>
      </c>
      <c r="AQ214" s="108">
        <v>0</v>
      </c>
      <c r="AR214" s="108">
        <v>0</v>
      </c>
      <c r="AS214" s="108">
        <v>0</v>
      </c>
      <c r="AT214" s="108">
        <v>0</v>
      </c>
      <c r="AU214" s="108">
        <v>0</v>
      </c>
      <c r="AV214" s="108">
        <v>0</v>
      </c>
      <c r="AW214" s="108">
        <v>0</v>
      </c>
      <c r="AX214" s="108">
        <v>0</v>
      </c>
      <c r="AY214" s="108">
        <v>0</v>
      </c>
      <c r="AZ214" s="108">
        <v>0</v>
      </c>
      <c r="BA214" s="108">
        <v>0</v>
      </c>
      <c r="BB214" s="108">
        <v>0</v>
      </c>
      <c r="BC214" s="108">
        <v>0</v>
      </c>
      <c r="BD214" s="108">
        <v>0</v>
      </c>
      <c r="BE214" s="108">
        <v>0</v>
      </c>
      <c r="BF214" s="108">
        <v>0</v>
      </c>
      <c r="BG214" s="108">
        <v>0</v>
      </c>
      <c r="BH214" s="108">
        <v>0</v>
      </c>
      <c r="BI214" s="108">
        <v>0</v>
      </c>
      <c r="BJ214" s="108">
        <v>0</v>
      </c>
      <c r="BK214" s="108">
        <v>0</v>
      </c>
      <c r="BL214" s="108">
        <v>0</v>
      </c>
      <c r="BM214" s="108">
        <v>0</v>
      </c>
      <c r="BN214" s="108">
        <v>0</v>
      </c>
      <c r="BO214" s="108">
        <v>0</v>
      </c>
      <c r="BP214" s="108">
        <v>0</v>
      </c>
      <c r="BQ214" s="108">
        <v>0</v>
      </c>
      <c r="BR214" s="108">
        <v>0</v>
      </c>
      <c r="BS214" s="108">
        <v>0</v>
      </c>
      <c r="BT214" s="108">
        <v>0</v>
      </c>
      <c r="BU214" s="108">
        <v>0</v>
      </c>
      <c r="BV214" s="108">
        <v>0</v>
      </c>
      <c r="BW214" s="108">
        <v>0</v>
      </c>
      <c r="BX214" s="108">
        <v>0</v>
      </c>
      <c r="BY214" s="108">
        <v>0</v>
      </c>
      <c r="BZ214" s="108">
        <v>0</v>
      </c>
      <c r="CA214" s="108">
        <v>0</v>
      </c>
      <c r="CB214" s="108">
        <v>0</v>
      </c>
      <c r="CC214" s="166">
        <v>0</v>
      </c>
      <c r="CD214" s="108" t="s">
        <v>733</v>
      </c>
      <c r="CE214" s="108" t="s">
        <v>733</v>
      </c>
      <c r="CF214" s="108" t="s">
        <v>733</v>
      </c>
      <c r="CG214" s="108" t="s">
        <v>733</v>
      </c>
      <c r="CH214" s="108" t="s">
        <v>733</v>
      </c>
      <c r="CI214" s="108" t="s">
        <v>733</v>
      </c>
      <c r="CJ214" s="121">
        <f t="shared" si="918"/>
        <v>10</v>
      </c>
      <c r="CK214" s="157">
        <f t="shared" si="919"/>
        <v>2017</v>
      </c>
      <c r="CL214" s="158">
        <f t="shared" si="920"/>
        <v>43009</v>
      </c>
      <c r="CM214" s="159">
        <f t="shared" si="921"/>
        <v>31</v>
      </c>
      <c r="CN214" s="121">
        <f t="shared" si="922"/>
        <v>0</v>
      </c>
      <c r="CO214" s="121" t="str">
        <f t="shared" si="923"/>
        <v>-</v>
      </c>
      <c r="CP214" s="121">
        <f t="shared" si="924"/>
        <v>0</v>
      </c>
      <c r="CQ214" s="121">
        <f t="shared" si="925"/>
        <v>0</v>
      </c>
      <c r="CR214" s="121">
        <f t="shared" si="926"/>
        <v>0</v>
      </c>
      <c r="CS214" s="121">
        <f t="shared" si="927"/>
        <v>0</v>
      </c>
      <c r="CT214" s="121">
        <f t="shared" si="928"/>
        <v>0</v>
      </c>
      <c r="CU214" s="121">
        <f t="shared" si="929"/>
        <v>0</v>
      </c>
      <c r="CV214" s="121">
        <f t="shared" si="930"/>
        <v>0</v>
      </c>
      <c r="CW214" s="121">
        <f t="shared" si="931"/>
        <v>0</v>
      </c>
      <c r="CX214" s="121">
        <f t="shared" si="932"/>
        <v>0</v>
      </c>
      <c r="CY214" s="121">
        <f t="shared" si="933"/>
        <v>0</v>
      </c>
      <c r="CZ214" s="121">
        <f t="shared" si="934"/>
        <v>0</v>
      </c>
      <c r="DA214" s="121">
        <f t="shared" si="935"/>
        <v>0</v>
      </c>
      <c r="DB214" s="121">
        <f t="shared" si="936"/>
        <v>0</v>
      </c>
      <c r="DC214" s="121" t="str">
        <f t="shared" si="937"/>
        <v>-</v>
      </c>
      <c r="DD214" s="160"/>
    </row>
    <row r="215" spans="1:113" x14ac:dyDescent="0.2">
      <c r="A215" s="118" t="str">
        <f t="shared" si="915"/>
        <v>2017-18OCTOBERR1F</v>
      </c>
      <c r="B215" s="94" t="s">
        <v>654</v>
      </c>
      <c r="C215" s="35" t="s">
        <v>732</v>
      </c>
      <c r="D215" s="119" t="str">
        <f t="shared" si="916"/>
        <v>Y59</v>
      </c>
      <c r="E215" s="119" t="str">
        <f t="shared" si="917"/>
        <v>South East</v>
      </c>
      <c r="F215" s="107" t="s">
        <v>656</v>
      </c>
      <c r="G215" s="107" t="s">
        <v>657</v>
      </c>
      <c r="H215" s="108">
        <v>0</v>
      </c>
      <c r="I215" s="108">
        <v>0</v>
      </c>
      <c r="J215" s="108">
        <v>0</v>
      </c>
      <c r="K215" s="108">
        <v>0</v>
      </c>
      <c r="L215" s="108">
        <v>0</v>
      </c>
      <c r="M215" s="108">
        <v>0</v>
      </c>
      <c r="N215" s="108">
        <v>0</v>
      </c>
      <c r="O215" s="108">
        <v>0</v>
      </c>
      <c r="P215" s="108">
        <v>0</v>
      </c>
      <c r="Q215" s="108">
        <v>0</v>
      </c>
      <c r="R215" s="108">
        <v>0</v>
      </c>
      <c r="S215" s="108">
        <v>0</v>
      </c>
      <c r="T215" s="108">
        <v>0</v>
      </c>
      <c r="U215" s="108">
        <v>0</v>
      </c>
      <c r="V215" s="108">
        <v>0</v>
      </c>
      <c r="W215" s="108">
        <v>0</v>
      </c>
      <c r="X215" s="108">
        <v>0</v>
      </c>
      <c r="Y215" s="108">
        <v>0</v>
      </c>
      <c r="Z215" s="108">
        <v>0</v>
      </c>
      <c r="AA215" s="108">
        <v>0</v>
      </c>
      <c r="AB215" s="108">
        <v>0</v>
      </c>
      <c r="AC215" s="108">
        <v>0</v>
      </c>
      <c r="AD215" s="108">
        <v>0</v>
      </c>
      <c r="AE215" s="108">
        <v>0</v>
      </c>
      <c r="AF215" s="108">
        <v>0</v>
      </c>
      <c r="AG215" s="108">
        <v>0</v>
      </c>
      <c r="AH215" s="108">
        <v>0</v>
      </c>
      <c r="AI215" s="108">
        <v>0</v>
      </c>
      <c r="AJ215" s="108">
        <v>0</v>
      </c>
      <c r="AK215" s="108">
        <v>0</v>
      </c>
      <c r="AL215" s="108">
        <v>0</v>
      </c>
      <c r="AM215" s="108">
        <v>0</v>
      </c>
      <c r="AN215" s="108">
        <v>0</v>
      </c>
      <c r="AO215" s="108">
        <v>0</v>
      </c>
      <c r="AP215" s="108">
        <v>0</v>
      </c>
      <c r="AQ215" s="108">
        <v>0</v>
      </c>
      <c r="AR215" s="108">
        <v>0</v>
      </c>
      <c r="AS215" s="108">
        <v>0</v>
      </c>
      <c r="AT215" s="108">
        <v>0</v>
      </c>
      <c r="AU215" s="108">
        <v>0</v>
      </c>
      <c r="AV215" s="108">
        <v>0</v>
      </c>
      <c r="AW215" s="108">
        <v>0</v>
      </c>
      <c r="AX215" s="108">
        <v>0</v>
      </c>
      <c r="AY215" s="108">
        <v>0</v>
      </c>
      <c r="AZ215" s="108">
        <v>0</v>
      </c>
      <c r="BA215" s="108">
        <v>0</v>
      </c>
      <c r="BB215" s="108">
        <v>0</v>
      </c>
      <c r="BC215" s="108">
        <v>0</v>
      </c>
      <c r="BD215" s="108">
        <v>0</v>
      </c>
      <c r="BE215" s="108">
        <v>0</v>
      </c>
      <c r="BF215" s="108">
        <v>0</v>
      </c>
      <c r="BG215" s="108">
        <v>0</v>
      </c>
      <c r="BH215" s="108">
        <v>0</v>
      </c>
      <c r="BI215" s="108">
        <v>0</v>
      </c>
      <c r="BJ215" s="108">
        <v>0</v>
      </c>
      <c r="BK215" s="108">
        <v>0</v>
      </c>
      <c r="BL215" s="108">
        <v>0</v>
      </c>
      <c r="BM215" s="108">
        <v>0</v>
      </c>
      <c r="BN215" s="108">
        <v>0</v>
      </c>
      <c r="BO215" s="108">
        <v>0</v>
      </c>
      <c r="BP215" s="108">
        <v>0</v>
      </c>
      <c r="BQ215" s="108">
        <v>0</v>
      </c>
      <c r="BR215" s="108">
        <v>0</v>
      </c>
      <c r="BS215" s="108">
        <v>0</v>
      </c>
      <c r="BT215" s="108">
        <v>0</v>
      </c>
      <c r="BU215" s="108">
        <v>0</v>
      </c>
      <c r="BV215" s="108">
        <v>0</v>
      </c>
      <c r="BW215" s="108">
        <v>0</v>
      </c>
      <c r="BX215" s="108">
        <v>0</v>
      </c>
      <c r="BY215" s="108">
        <v>0</v>
      </c>
      <c r="BZ215" s="108">
        <v>0</v>
      </c>
      <c r="CA215" s="108">
        <v>0</v>
      </c>
      <c r="CB215" s="108">
        <v>0</v>
      </c>
      <c r="CC215" s="166">
        <v>0</v>
      </c>
      <c r="CD215" s="108" t="s">
        <v>733</v>
      </c>
      <c r="CE215" s="108" t="s">
        <v>733</v>
      </c>
      <c r="CF215" s="108" t="s">
        <v>733</v>
      </c>
      <c r="CG215" s="108" t="s">
        <v>733</v>
      </c>
      <c r="CH215" s="108" t="s">
        <v>733</v>
      </c>
      <c r="CI215" s="108" t="s">
        <v>733</v>
      </c>
      <c r="CJ215" s="121">
        <f t="shared" si="918"/>
        <v>10</v>
      </c>
      <c r="CK215" s="157">
        <f t="shared" si="919"/>
        <v>2017</v>
      </c>
      <c r="CL215" s="158">
        <f t="shared" si="920"/>
        <v>43009</v>
      </c>
      <c r="CM215" s="159">
        <f t="shared" si="921"/>
        <v>31</v>
      </c>
      <c r="CN215" s="121">
        <f t="shared" si="922"/>
        <v>0</v>
      </c>
      <c r="CO215" s="121" t="str">
        <f t="shared" si="923"/>
        <v>-</v>
      </c>
      <c r="CP215" s="121">
        <f t="shared" si="924"/>
        <v>0</v>
      </c>
      <c r="CQ215" s="121">
        <f t="shared" si="925"/>
        <v>0</v>
      </c>
      <c r="CR215" s="121">
        <f t="shared" si="926"/>
        <v>0</v>
      </c>
      <c r="CS215" s="121">
        <f t="shared" si="927"/>
        <v>0</v>
      </c>
      <c r="CT215" s="121">
        <f t="shared" si="928"/>
        <v>0</v>
      </c>
      <c r="CU215" s="121">
        <f t="shared" si="929"/>
        <v>0</v>
      </c>
      <c r="CV215" s="121">
        <f t="shared" si="930"/>
        <v>0</v>
      </c>
      <c r="CW215" s="121">
        <f t="shared" si="931"/>
        <v>0</v>
      </c>
      <c r="CX215" s="121">
        <f t="shared" si="932"/>
        <v>0</v>
      </c>
      <c r="CY215" s="121">
        <f t="shared" si="933"/>
        <v>0</v>
      </c>
      <c r="CZ215" s="121">
        <f t="shared" si="934"/>
        <v>0</v>
      </c>
      <c r="DA215" s="121">
        <f t="shared" si="935"/>
        <v>0</v>
      </c>
      <c r="DB215" s="121">
        <f t="shared" si="936"/>
        <v>0</v>
      </c>
      <c r="DC215" s="121" t="str">
        <f t="shared" si="937"/>
        <v>-</v>
      </c>
      <c r="DD215" s="160"/>
      <c r="DE215" s="124"/>
      <c r="DF215" s="124"/>
      <c r="DG215" s="124"/>
      <c r="DH215" s="124"/>
      <c r="DI215" s="124"/>
    </row>
    <row r="216" spans="1:113" x14ac:dyDescent="0.2">
      <c r="A216" s="118" t="str">
        <f t="shared" si="915"/>
        <v>2017-18OCTOBERRRU</v>
      </c>
      <c r="B216" s="94" t="s">
        <v>654</v>
      </c>
      <c r="C216" s="35" t="s">
        <v>732</v>
      </c>
      <c r="D216" s="119" t="str">
        <f t="shared" si="916"/>
        <v>Y56</v>
      </c>
      <c r="E216" s="119" t="str">
        <f t="shared" si="917"/>
        <v>London</v>
      </c>
      <c r="F216" s="107" t="s">
        <v>659</v>
      </c>
      <c r="G216" s="107" t="s">
        <v>660</v>
      </c>
      <c r="H216" s="108">
        <v>0</v>
      </c>
      <c r="I216" s="108">
        <v>0</v>
      </c>
      <c r="J216" s="108">
        <v>0</v>
      </c>
      <c r="K216" s="108">
        <v>0</v>
      </c>
      <c r="L216" s="108">
        <v>0</v>
      </c>
      <c r="M216" s="108">
        <v>0</v>
      </c>
      <c r="N216" s="108">
        <v>0</v>
      </c>
      <c r="O216" s="108">
        <v>0</v>
      </c>
      <c r="P216" s="108">
        <v>0</v>
      </c>
      <c r="Q216" s="108">
        <v>0</v>
      </c>
      <c r="R216" s="108">
        <v>0</v>
      </c>
      <c r="S216" s="108">
        <v>0</v>
      </c>
      <c r="T216" s="108">
        <v>0</v>
      </c>
      <c r="U216" s="108">
        <v>0</v>
      </c>
      <c r="V216" s="108">
        <v>0</v>
      </c>
      <c r="W216" s="108">
        <v>0</v>
      </c>
      <c r="X216" s="108">
        <v>0</v>
      </c>
      <c r="Y216" s="108">
        <v>0</v>
      </c>
      <c r="Z216" s="108">
        <v>0</v>
      </c>
      <c r="AA216" s="108">
        <v>0</v>
      </c>
      <c r="AB216" s="108">
        <v>0</v>
      </c>
      <c r="AC216" s="108">
        <v>0</v>
      </c>
      <c r="AD216" s="108">
        <v>0</v>
      </c>
      <c r="AE216" s="108">
        <v>0</v>
      </c>
      <c r="AF216" s="108">
        <v>0</v>
      </c>
      <c r="AG216" s="108">
        <v>0</v>
      </c>
      <c r="AH216" s="108">
        <v>0</v>
      </c>
      <c r="AI216" s="108">
        <v>0</v>
      </c>
      <c r="AJ216" s="108">
        <v>0</v>
      </c>
      <c r="AK216" s="108">
        <v>0</v>
      </c>
      <c r="AL216" s="108">
        <v>0</v>
      </c>
      <c r="AM216" s="108">
        <v>0</v>
      </c>
      <c r="AN216" s="108">
        <v>0</v>
      </c>
      <c r="AO216" s="108">
        <v>0</v>
      </c>
      <c r="AP216" s="108">
        <v>0</v>
      </c>
      <c r="AQ216" s="108">
        <v>0</v>
      </c>
      <c r="AR216" s="108">
        <v>0</v>
      </c>
      <c r="AS216" s="108">
        <v>0</v>
      </c>
      <c r="AT216" s="108">
        <v>0</v>
      </c>
      <c r="AU216" s="108">
        <v>0</v>
      </c>
      <c r="AV216" s="108">
        <v>0</v>
      </c>
      <c r="AW216" s="108">
        <v>0</v>
      </c>
      <c r="AX216" s="108">
        <v>0</v>
      </c>
      <c r="AY216" s="108">
        <v>0</v>
      </c>
      <c r="AZ216" s="108">
        <v>0</v>
      </c>
      <c r="BA216" s="108">
        <v>0</v>
      </c>
      <c r="BB216" s="108">
        <v>0</v>
      </c>
      <c r="BC216" s="108">
        <v>0</v>
      </c>
      <c r="BD216" s="108">
        <v>0</v>
      </c>
      <c r="BE216" s="108">
        <v>0</v>
      </c>
      <c r="BF216" s="108">
        <v>0</v>
      </c>
      <c r="BG216" s="108">
        <v>0</v>
      </c>
      <c r="BH216" s="108">
        <v>0</v>
      </c>
      <c r="BI216" s="108">
        <v>0</v>
      </c>
      <c r="BJ216" s="108">
        <v>0</v>
      </c>
      <c r="BK216" s="108">
        <v>0</v>
      </c>
      <c r="BL216" s="108">
        <v>0</v>
      </c>
      <c r="BM216" s="108">
        <v>0</v>
      </c>
      <c r="BN216" s="108">
        <v>0</v>
      </c>
      <c r="BO216" s="108">
        <v>0</v>
      </c>
      <c r="BP216" s="108">
        <v>0</v>
      </c>
      <c r="BQ216" s="108">
        <v>0</v>
      </c>
      <c r="BR216" s="108">
        <v>0</v>
      </c>
      <c r="BS216" s="108">
        <v>0</v>
      </c>
      <c r="BT216" s="108">
        <v>0</v>
      </c>
      <c r="BU216" s="108">
        <v>0</v>
      </c>
      <c r="BV216" s="108">
        <v>0</v>
      </c>
      <c r="BW216" s="108">
        <v>0</v>
      </c>
      <c r="BX216" s="108">
        <v>0</v>
      </c>
      <c r="BY216" s="108">
        <v>0</v>
      </c>
      <c r="BZ216" s="108">
        <v>0</v>
      </c>
      <c r="CA216" s="108">
        <v>0</v>
      </c>
      <c r="CB216" s="108">
        <v>0</v>
      </c>
      <c r="CC216" s="166">
        <v>0</v>
      </c>
      <c r="CD216" s="108" t="s">
        <v>733</v>
      </c>
      <c r="CE216" s="108" t="s">
        <v>733</v>
      </c>
      <c r="CF216" s="108" t="s">
        <v>733</v>
      </c>
      <c r="CG216" s="108" t="s">
        <v>733</v>
      </c>
      <c r="CH216" s="108" t="s">
        <v>733</v>
      </c>
      <c r="CI216" s="108" t="s">
        <v>733</v>
      </c>
      <c r="CJ216" s="121">
        <f t="shared" si="918"/>
        <v>10</v>
      </c>
      <c r="CK216" s="157">
        <f t="shared" si="919"/>
        <v>2017</v>
      </c>
      <c r="CL216" s="158">
        <f t="shared" si="920"/>
        <v>43009</v>
      </c>
      <c r="CM216" s="159">
        <f t="shared" si="921"/>
        <v>31</v>
      </c>
      <c r="CN216" s="121">
        <f t="shared" si="922"/>
        <v>0</v>
      </c>
      <c r="CO216" s="121" t="str">
        <f t="shared" si="923"/>
        <v>-</v>
      </c>
      <c r="CP216" s="121">
        <f t="shared" si="924"/>
        <v>0</v>
      </c>
      <c r="CQ216" s="121">
        <f t="shared" si="925"/>
        <v>0</v>
      </c>
      <c r="CR216" s="121">
        <f t="shared" si="926"/>
        <v>0</v>
      </c>
      <c r="CS216" s="121">
        <f t="shared" si="927"/>
        <v>0</v>
      </c>
      <c r="CT216" s="121">
        <f t="shared" si="928"/>
        <v>0</v>
      </c>
      <c r="CU216" s="121">
        <f t="shared" si="929"/>
        <v>0</v>
      </c>
      <c r="CV216" s="121">
        <f t="shared" si="930"/>
        <v>0</v>
      </c>
      <c r="CW216" s="121">
        <f t="shared" si="931"/>
        <v>0</v>
      </c>
      <c r="CX216" s="121">
        <f t="shared" si="932"/>
        <v>0</v>
      </c>
      <c r="CY216" s="121">
        <f t="shared" si="933"/>
        <v>0</v>
      </c>
      <c r="CZ216" s="121">
        <f t="shared" si="934"/>
        <v>0</v>
      </c>
      <c r="DA216" s="121">
        <f t="shared" si="935"/>
        <v>0</v>
      </c>
      <c r="DB216" s="121">
        <f t="shared" si="936"/>
        <v>0</v>
      </c>
      <c r="DC216" s="121" t="str">
        <f t="shared" si="937"/>
        <v>-</v>
      </c>
      <c r="DD216" s="160"/>
      <c r="DE216" s="124"/>
      <c r="DF216" s="124"/>
      <c r="DG216" s="124"/>
      <c r="DH216" s="124"/>
      <c r="DI216" s="124"/>
    </row>
    <row r="217" spans="1:113" x14ac:dyDescent="0.2">
      <c r="A217" s="118" t="str">
        <f t="shared" si="915"/>
        <v>2017-18OCTOBERRX6</v>
      </c>
      <c r="B217" s="94" t="s">
        <v>654</v>
      </c>
      <c r="C217" s="35" t="s">
        <v>732</v>
      </c>
      <c r="D217" s="119" t="str">
        <f t="shared" si="916"/>
        <v>Y63</v>
      </c>
      <c r="E217" s="119" t="str">
        <f t="shared" si="917"/>
        <v>North East and Yorkshire</v>
      </c>
      <c r="F217" s="107" t="s">
        <v>661</v>
      </c>
      <c r="G217" s="107" t="s">
        <v>662</v>
      </c>
      <c r="H217" s="108">
        <v>0</v>
      </c>
      <c r="I217" s="108">
        <v>0</v>
      </c>
      <c r="J217" s="108">
        <v>0</v>
      </c>
      <c r="K217" s="108">
        <v>0</v>
      </c>
      <c r="L217" s="108">
        <v>0</v>
      </c>
      <c r="M217" s="108">
        <v>0</v>
      </c>
      <c r="N217" s="108">
        <v>0</v>
      </c>
      <c r="O217" s="108">
        <v>0</v>
      </c>
      <c r="P217" s="108">
        <v>0</v>
      </c>
      <c r="Q217" s="108">
        <v>0</v>
      </c>
      <c r="R217" s="108">
        <v>0</v>
      </c>
      <c r="S217" s="108">
        <v>0</v>
      </c>
      <c r="T217" s="108">
        <v>0</v>
      </c>
      <c r="U217" s="108">
        <v>0</v>
      </c>
      <c r="V217" s="108">
        <v>0</v>
      </c>
      <c r="W217" s="108">
        <v>0</v>
      </c>
      <c r="X217" s="108">
        <v>0</v>
      </c>
      <c r="Y217" s="108">
        <v>0</v>
      </c>
      <c r="Z217" s="108">
        <v>0</v>
      </c>
      <c r="AA217" s="108">
        <v>0</v>
      </c>
      <c r="AB217" s="108">
        <v>0</v>
      </c>
      <c r="AC217" s="108">
        <v>0</v>
      </c>
      <c r="AD217" s="108">
        <v>0</v>
      </c>
      <c r="AE217" s="108">
        <v>0</v>
      </c>
      <c r="AF217" s="108">
        <v>0</v>
      </c>
      <c r="AG217" s="108">
        <v>0</v>
      </c>
      <c r="AH217" s="108">
        <v>0</v>
      </c>
      <c r="AI217" s="108">
        <v>0</v>
      </c>
      <c r="AJ217" s="108">
        <v>0</v>
      </c>
      <c r="AK217" s="108">
        <v>0</v>
      </c>
      <c r="AL217" s="108">
        <v>0</v>
      </c>
      <c r="AM217" s="108">
        <v>0</v>
      </c>
      <c r="AN217" s="108">
        <v>0</v>
      </c>
      <c r="AO217" s="108">
        <v>0</v>
      </c>
      <c r="AP217" s="108">
        <v>0</v>
      </c>
      <c r="AQ217" s="108">
        <v>0</v>
      </c>
      <c r="AR217" s="108">
        <v>0</v>
      </c>
      <c r="AS217" s="108">
        <v>0</v>
      </c>
      <c r="AT217" s="108">
        <v>0</v>
      </c>
      <c r="AU217" s="108">
        <v>0</v>
      </c>
      <c r="AV217" s="108">
        <v>0</v>
      </c>
      <c r="AW217" s="108">
        <v>0</v>
      </c>
      <c r="AX217" s="108">
        <v>0</v>
      </c>
      <c r="AY217" s="108">
        <v>0</v>
      </c>
      <c r="AZ217" s="108">
        <v>0</v>
      </c>
      <c r="BA217" s="108">
        <v>0</v>
      </c>
      <c r="BB217" s="108">
        <v>0</v>
      </c>
      <c r="BC217" s="108">
        <v>0</v>
      </c>
      <c r="BD217" s="108">
        <v>0</v>
      </c>
      <c r="BE217" s="108">
        <v>0</v>
      </c>
      <c r="BF217" s="108">
        <v>0</v>
      </c>
      <c r="BG217" s="108">
        <v>0</v>
      </c>
      <c r="BH217" s="108">
        <v>0</v>
      </c>
      <c r="BI217" s="108">
        <v>0</v>
      </c>
      <c r="BJ217" s="108">
        <v>0</v>
      </c>
      <c r="BK217" s="108">
        <v>0</v>
      </c>
      <c r="BL217" s="108">
        <v>0</v>
      </c>
      <c r="BM217" s="108">
        <v>0</v>
      </c>
      <c r="BN217" s="108">
        <v>0</v>
      </c>
      <c r="BO217" s="108">
        <v>0</v>
      </c>
      <c r="BP217" s="108">
        <v>0</v>
      </c>
      <c r="BQ217" s="108">
        <v>0</v>
      </c>
      <c r="BR217" s="108">
        <v>0</v>
      </c>
      <c r="BS217" s="108">
        <v>0</v>
      </c>
      <c r="BT217" s="108">
        <v>0</v>
      </c>
      <c r="BU217" s="108">
        <v>0</v>
      </c>
      <c r="BV217" s="108">
        <v>0</v>
      </c>
      <c r="BW217" s="108">
        <v>0</v>
      </c>
      <c r="BX217" s="108">
        <v>0</v>
      </c>
      <c r="BY217" s="108">
        <v>0</v>
      </c>
      <c r="BZ217" s="108">
        <v>0</v>
      </c>
      <c r="CA217" s="108">
        <v>0</v>
      </c>
      <c r="CB217" s="108">
        <v>0</v>
      </c>
      <c r="CC217" s="166">
        <v>0</v>
      </c>
      <c r="CD217" s="108" t="s">
        <v>733</v>
      </c>
      <c r="CE217" s="108" t="s">
        <v>733</v>
      </c>
      <c r="CF217" s="108" t="s">
        <v>733</v>
      </c>
      <c r="CG217" s="108" t="s">
        <v>733</v>
      </c>
      <c r="CH217" s="108" t="s">
        <v>733</v>
      </c>
      <c r="CI217" s="108" t="s">
        <v>733</v>
      </c>
      <c r="CJ217" s="121">
        <f t="shared" si="918"/>
        <v>10</v>
      </c>
      <c r="CK217" s="157">
        <f t="shared" si="919"/>
        <v>2017</v>
      </c>
      <c r="CL217" s="158">
        <f t="shared" si="920"/>
        <v>43009</v>
      </c>
      <c r="CM217" s="159">
        <f t="shared" si="921"/>
        <v>31</v>
      </c>
      <c r="CN217" s="121">
        <f t="shared" si="922"/>
        <v>0</v>
      </c>
      <c r="CO217" s="121" t="str">
        <f t="shared" si="923"/>
        <v>-</v>
      </c>
      <c r="CP217" s="121">
        <f t="shared" si="924"/>
        <v>0</v>
      </c>
      <c r="CQ217" s="121">
        <f t="shared" si="925"/>
        <v>0</v>
      </c>
      <c r="CR217" s="121">
        <f t="shared" si="926"/>
        <v>0</v>
      </c>
      <c r="CS217" s="121">
        <f t="shared" si="927"/>
        <v>0</v>
      </c>
      <c r="CT217" s="121">
        <f t="shared" si="928"/>
        <v>0</v>
      </c>
      <c r="CU217" s="121">
        <f t="shared" si="929"/>
        <v>0</v>
      </c>
      <c r="CV217" s="121">
        <f t="shared" si="930"/>
        <v>0</v>
      </c>
      <c r="CW217" s="121">
        <f t="shared" si="931"/>
        <v>0</v>
      </c>
      <c r="CX217" s="121">
        <f t="shared" si="932"/>
        <v>0</v>
      </c>
      <c r="CY217" s="121">
        <f t="shared" si="933"/>
        <v>0</v>
      </c>
      <c r="CZ217" s="121">
        <f t="shared" si="934"/>
        <v>0</v>
      </c>
      <c r="DA217" s="121">
        <f t="shared" si="935"/>
        <v>0</v>
      </c>
      <c r="DB217" s="121">
        <f t="shared" si="936"/>
        <v>0</v>
      </c>
      <c r="DC217" s="121" t="str">
        <f t="shared" si="937"/>
        <v>-</v>
      </c>
      <c r="DD217" s="160"/>
      <c r="DE217" s="124"/>
      <c r="DF217" s="124"/>
      <c r="DG217" s="124"/>
      <c r="DH217" s="124"/>
      <c r="DI217" s="124"/>
    </row>
    <row r="218" spans="1:113" x14ac:dyDescent="0.2">
      <c r="A218" s="118" t="str">
        <f t="shared" si="915"/>
        <v>2017-18OCTOBERRX7</v>
      </c>
      <c r="B218" s="94" t="s">
        <v>654</v>
      </c>
      <c r="C218" s="35" t="s">
        <v>732</v>
      </c>
      <c r="D218" s="119" t="str">
        <f t="shared" si="916"/>
        <v>Y62</v>
      </c>
      <c r="E218" s="119" t="str">
        <f t="shared" si="917"/>
        <v>North West</v>
      </c>
      <c r="F218" s="107" t="s">
        <v>663</v>
      </c>
      <c r="G218" s="107" t="s">
        <v>664</v>
      </c>
      <c r="H218" s="108">
        <v>133858</v>
      </c>
      <c r="I218" s="108">
        <v>102708</v>
      </c>
      <c r="J218" s="108">
        <v>3446219</v>
      </c>
      <c r="K218" s="108">
        <v>34</v>
      </c>
      <c r="L218" s="108">
        <v>1</v>
      </c>
      <c r="M218" s="108">
        <v>145</v>
      </c>
      <c r="N218" s="108">
        <v>248</v>
      </c>
      <c r="O218" s="108">
        <v>95348</v>
      </c>
      <c r="P218" s="108">
        <v>7820</v>
      </c>
      <c r="Q218" s="108">
        <v>5733</v>
      </c>
      <c r="R218" s="108">
        <v>52620</v>
      </c>
      <c r="S218" s="108">
        <v>20898</v>
      </c>
      <c r="T218" s="108">
        <v>3488</v>
      </c>
      <c r="U218" s="108">
        <v>4445784</v>
      </c>
      <c r="V218" s="108">
        <v>569</v>
      </c>
      <c r="W218" s="108">
        <v>936</v>
      </c>
      <c r="X218" s="108">
        <v>5112466</v>
      </c>
      <c r="Y218" s="108">
        <v>892</v>
      </c>
      <c r="Z218" s="108">
        <v>1594</v>
      </c>
      <c r="AA218" s="108">
        <v>82057913</v>
      </c>
      <c r="AB218" s="108">
        <v>1559</v>
      </c>
      <c r="AC218" s="108">
        <v>3469</v>
      </c>
      <c r="AD218" s="108">
        <v>65084558</v>
      </c>
      <c r="AE218" s="108">
        <v>3114</v>
      </c>
      <c r="AF218" s="108">
        <v>7328</v>
      </c>
      <c r="AG218" s="108">
        <v>17011507</v>
      </c>
      <c r="AH218" s="108">
        <v>4877</v>
      </c>
      <c r="AI218" s="108">
        <v>9011</v>
      </c>
      <c r="AJ218" s="108">
        <v>2641</v>
      </c>
      <c r="AK218" s="108">
        <v>171</v>
      </c>
      <c r="AL218" s="108">
        <v>1084</v>
      </c>
      <c r="AM218" s="108">
        <v>5478</v>
      </c>
      <c r="AN218" s="108">
        <v>292</v>
      </c>
      <c r="AO218" s="108">
        <v>1094</v>
      </c>
      <c r="AP218" s="108">
        <v>0</v>
      </c>
      <c r="AQ218" s="108">
        <v>62986</v>
      </c>
      <c r="AR218" s="108">
        <v>7030</v>
      </c>
      <c r="AS218" s="108">
        <v>22691</v>
      </c>
      <c r="AT218" s="108">
        <v>92707</v>
      </c>
      <c r="AU218" s="108">
        <v>15527</v>
      </c>
      <c r="AV218" s="108">
        <v>13455</v>
      </c>
      <c r="AW218" s="108">
        <v>11275</v>
      </c>
      <c r="AX218" s="108">
        <v>9953</v>
      </c>
      <c r="AY218" s="108">
        <v>71974</v>
      </c>
      <c r="AZ218" s="108">
        <v>61939</v>
      </c>
      <c r="BA218" s="108">
        <v>30553</v>
      </c>
      <c r="BB218" s="108">
        <v>24006</v>
      </c>
      <c r="BC218" s="108">
        <v>4683</v>
      </c>
      <c r="BD218" s="108">
        <v>3798</v>
      </c>
      <c r="BE218" s="108">
        <v>0</v>
      </c>
      <c r="BF218" s="108">
        <v>0</v>
      </c>
      <c r="BG218" s="108">
        <v>0</v>
      </c>
      <c r="BH218" s="108">
        <v>0</v>
      </c>
      <c r="BI218" s="108">
        <v>1671</v>
      </c>
      <c r="BJ218" s="108">
        <v>81771</v>
      </c>
      <c r="BK218" s="108">
        <v>49</v>
      </c>
      <c r="BL218" s="108">
        <v>119</v>
      </c>
      <c r="BM218" s="108">
        <v>285</v>
      </c>
      <c r="BN218" s="108">
        <v>3354</v>
      </c>
      <c r="BO218" s="108">
        <v>1522</v>
      </c>
      <c r="BP218" s="108">
        <v>131</v>
      </c>
      <c r="BQ218" s="108">
        <v>1096</v>
      </c>
      <c r="BR218" s="108">
        <v>18264038</v>
      </c>
      <c r="BS218" s="108">
        <v>5445</v>
      </c>
      <c r="BT218" s="108">
        <v>11766</v>
      </c>
      <c r="BU218" s="108">
        <v>8268231</v>
      </c>
      <c r="BV218" s="108">
        <v>5432</v>
      </c>
      <c r="BW218" s="108">
        <v>11489</v>
      </c>
      <c r="BX218" s="108">
        <v>969008</v>
      </c>
      <c r="BY218" s="108">
        <v>7397</v>
      </c>
      <c r="BZ218" s="108">
        <v>14852</v>
      </c>
      <c r="CA218" s="108">
        <v>7959502</v>
      </c>
      <c r="CB218" s="108">
        <v>7262</v>
      </c>
      <c r="CC218" s="166">
        <v>16032</v>
      </c>
      <c r="CD218" s="108" t="s">
        <v>733</v>
      </c>
      <c r="CE218" s="108" t="s">
        <v>733</v>
      </c>
      <c r="CF218" s="108" t="s">
        <v>733</v>
      </c>
      <c r="CG218" s="108" t="s">
        <v>733</v>
      </c>
      <c r="CH218" s="108" t="s">
        <v>733</v>
      </c>
      <c r="CI218" s="108" t="s">
        <v>733</v>
      </c>
      <c r="CJ218" s="121">
        <f t="shared" si="918"/>
        <v>10</v>
      </c>
      <c r="CK218" s="157">
        <f t="shared" si="919"/>
        <v>2017</v>
      </c>
      <c r="CL218" s="158">
        <f t="shared" si="920"/>
        <v>43009</v>
      </c>
      <c r="CM218" s="159">
        <f t="shared" si="921"/>
        <v>31</v>
      </c>
      <c r="CN218" s="121">
        <f t="shared" si="922"/>
        <v>102708</v>
      </c>
      <c r="CO218" s="121" t="str">
        <f t="shared" si="923"/>
        <v>-</v>
      </c>
      <c r="CP218" s="121">
        <f t="shared" si="924"/>
        <v>14892660</v>
      </c>
      <c r="CQ218" s="121">
        <f t="shared" si="925"/>
        <v>25471584</v>
      </c>
      <c r="CR218" s="121">
        <f t="shared" si="926"/>
        <v>7319520</v>
      </c>
      <c r="CS218" s="121">
        <f t="shared" si="927"/>
        <v>9138402</v>
      </c>
      <c r="CT218" s="121">
        <f t="shared" si="928"/>
        <v>182538780</v>
      </c>
      <c r="CU218" s="121">
        <f t="shared" si="929"/>
        <v>153140544</v>
      </c>
      <c r="CV218" s="121">
        <f t="shared" si="930"/>
        <v>31430368</v>
      </c>
      <c r="CW218" s="121">
        <f t="shared" si="931"/>
        <v>0</v>
      </c>
      <c r="CX218" s="121">
        <f t="shared" si="932"/>
        <v>198849</v>
      </c>
      <c r="CY218" s="121">
        <f t="shared" si="933"/>
        <v>39463164</v>
      </c>
      <c r="CZ218" s="121">
        <f t="shared" si="934"/>
        <v>17486258</v>
      </c>
      <c r="DA218" s="121">
        <f t="shared" si="935"/>
        <v>1945612</v>
      </c>
      <c r="DB218" s="121">
        <f t="shared" si="936"/>
        <v>17571072</v>
      </c>
      <c r="DC218" s="121" t="str">
        <f t="shared" si="937"/>
        <v>-</v>
      </c>
      <c r="DD218" s="160"/>
      <c r="DE218" s="124"/>
      <c r="DF218" s="124"/>
      <c r="DG218" s="124"/>
      <c r="DH218" s="124"/>
      <c r="DI218" s="124"/>
    </row>
    <row r="219" spans="1:113" x14ac:dyDescent="0.2">
      <c r="A219" s="118" t="str">
        <f t="shared" si="915"/>
        <v>2017-18OCTOBERRYE</v>
      </c>
      <c r="B219" s="94" t="s">
        <v>654</v>
      </c>
      <c r="C219" s="35" t="s">
        <v>732</v>
      </c>
      <c r="D219" s="119" t="str">
        <f t="shared" si="916"/>
        <v>Y59</v>
      </c>
      <c r="E219" s="119" t="str">
        <f t="shared" si="917"/>
        <v>South East</v>
      </c>
      <c r="F219" s="107" t="s">
        <v>675</v>
      </c>
      <c r="G219" s="107" t="s">
        <v>676</v>
      </c>
      <c r="H219" s="108">
        <v>0</v>
      </c>
      <c r="I219" s="108">
        <v>0</v>
      </c>
      <c r="J219" s="108">
        <v>0</v>
      </c>
      <c r="K219" s="108">
        <v>0</v>
      </c>
      <c r="L219" s="108">
        <v>0</v>
      </c>
      <c r="M219" s="108">
        <v>0</v>
      </c>
      <c r="N219" s="108">
        <v>0</v>
      </c>
      <c r="O219" s="108">
        <v>0</v>
      </c>
      <c r="P219" s="108">
        <v>0</v>
      </c>
      <c r="Q219" s="108">
        <v>0</v>
      </c>
      <c r="R219" s="108">
        <v>0</v>
      </c>
      <c r="S219" s="108">
        <v>0</v>
      </c>
      <c r="T219" s="108">
        <v>0</v>
      </c>
      <c r="U219" s="108">
        <v>0</v>
      </c>
      <c r="V219" s="108">
        <v>0</v>
      </c>
      <c r="W219" s="108">
        <v>0</v>
      </c>
      <c r="X219" s="108">
        <v>0</v>
      </c>
      <c r="Y219" s="108">
        <v>0</v>
      </c>
      <c r="Z219" s="108">
        <v>0</v>
      </c>
      <c r="AA219" s="108">
        <v>0</v>
      </c>
      <c r="AB219" s="108">
        <v>0</v>
      </c>
      <c r="AC219" s="108">
        <v>0</v>
      </c>
      <c r="AD219" s="108">
        <v>0</v>
      </c>
      <c r="AE219" s="108">
        <v>0</v>
      </c>
      <c r="AF219" s="108">
        <v>0</v>
      </c>
      <c r="AG219" s="108">
        <v>0</v>
      </c>
      <c r="AH219" s="108">
        <v>0</v>
      </c>
      <c r="AI219" s="108">
        <v>0</v>
      </c>
      <c r="AJ219" s="108">
        <v>0</v>
      </c>
      <c r="AK219" s="108">
        <v>0</v>
      </c>
      <c r="AL219" s="108">
        <v>0</v>
      </c>
      <c r="AM219" s="108">
        <v>0</v>
      </c>
      <c r="AN219" s="108">
        <v>0</v>
      </c>
      <c r="AO219" s="108">
        <v>0</v>
      </c>
      <c r="AP219" s="108">
        <v>0</v>
      </c>
      <c r="AQ219" s="108">
        <v>0</v>
      </c>
      <c r="AR219" s="108">
        <v>0</v>
      </c>
      <c r="AS219" s="108">
        <v>0</v>
      </c>
      <c r="AT219" s="108">
        <v>0</v>
      </c>
      <c r="AU219" s="108">
        <v>0</v>
      </c>
      <c r="AV219" s="108">
        <v>0</v>
      </c>
      <c r="AW219" s="108">
        <v>0</v>
      </c>
      <c r="AX219" s="108">
        <v>0</v>
      </c>
      <c r="AY219" s="108">
        <v>0</v>
      </c>
      <c r="AZ219" s="108">
        <v>0</v>
      </c>
      <c r="BA219" s="108">
        <v>0</v>
      </c>
      <c r="BB219" s="108">
        <v>0</v>
      </c>
      <c r="BC219" s="108">
        <v>0</v>
      </c>
      <c r="BD219" s="108">
        <v>0</v>
      </c>
      <c r="BE219" s="108">
        <v>0</v>
      </c>
      <c r="BF219" s="108">
        <v>0</v>
      </c>
      <c r="BG219" s="108">
        <v>0</v>
      </c>
      <c r="BH219" s="108">
        <v>0</v>
      </c>
      <c r="BI219" s="108">
        <v>0</v>
      </c>
      <c r="BJ219" s="108">
        <v>0</v>
      </c>
      <c r="BK219" s="108">
        <v>0</v>
      </c>
      <c r="BL219" s="108">
        <v>0</v>
      </c>
      <c r="BM219" s="108">
        <v>0</v>
      </c>
      <c r="BN219" s="108">
        <v>0</v>
      </c>
      <c r="BO219" s="108">
        <v>0</v>
      </c>
      <c r="BP219" s="108">
        <v>0</v>
      </c>
      <c r="BQ219" s="108">
        <v>0</v>
      </c>
      <c r="BR219" s="108">
        <v>0</v>
      </c>
      <c r="BS219" s="108">
        <v>0</v>
      </c>
      <c r="BT219" s="108">
        <v>0</v>
      </c>
      <c r="BU219" s="108">
        <v>0</v>
      </c>
      <c r="BV219" s="108">
        <v>0</v>
      </c>
      <c r="BW219" s="108">
        <v>0</v>
      </c>
      <c r="BX219" s="108">
        <v>0</v>
      </c>
      <c r="BY219" s="108">
        <v>0</v>
      </c>
      <c r="BZ219" s="108">
        <v>0</v>
      </c>
      <c r="CA219" s="108">
        <v>0</v>
      </c>
      <c r="CB219" s="108">
        <v>0</v>
      </c>
      <c r="CC219" s="166">
        <v>0</v>
      </c>
      <c r="CD219" s="108" t="s">
        <v>733</v>
      </c>
      <c r="CE219" s="108" t="s">
        <v>733</v>
      </c>
      <c r="CF219" s="108" t="s">
        <v>733</v>
      </c>
      <c r="CG219" s="108" t="s">
        <v>733</v>
      </c>
      <c r="CH219" s="108" t="s">
        <v>733</v>
      </c>
      <c r="CI219" s="108" t="s">
        <v>733</v>
      </c>
      <c r="CJ219" s="121">
        <f t="shared" si="918"/>
        <v>10</v>
      </c>
      <c r="CK219" s="157">
        <f t="shared" si="919"/>
        <v>2017</v>
      </c>
      <c r="CL219" s="158">
        <f t="shared" si="920"/>
        <v>43009</v>
      </c>
      <c r="CM219" s="159">
        <f t="shared" si="921"/>
        <v>31</v>
      </c>
      <c r="CN219" s="121">
        <f t="shared" si="922"/>
        <v>0</v>
      </c>
      <c r="CO219" s="121" t="str">
        <f t="shared" si="923"/>
        <v>-</v>
      </c>
      <c r="CP219" s="121">
        <f t="shared" si="924"/>
        <v>0</v>
      </c>
      <c r="CQ219" s="121">
        <f t="shared" si="925"/>
        <v>0</v>
      </c>
      <c r="CR219" s="121">
        <f t="shared" si="926"/>
        <v>0</v>
      </c>
      <c r="CS219" s="121">
        <f t="shared" si="927"/>
        <v>0</v>
      </c>
      <c r="CT219" s="121">
        <f t="shared" si="928"/>
        <v>0</v>
      </c>
      <c r="CU219" s="121">
        <f t="shared" si="929"/>
        <v>0</v>
      </c>
      <c r="CV219" s="121">
        <f t="shared" si="930"/>
        <v>0</v>
      </c>
      <c r="CW219" s="121">
        <f t="shared" si="931"/>
        <v>0</v>
      </c>
      <c r="CX219" s="121">
        <f t="shared" si="932"/>
        <v>0</v>
      </c>
      <c r="CY219" s="121">
        <f t="shared" si="933"/>
        <v>0</v>
      </c>
      <c r="CZ219" s="121">
        <f t="shared" si="934"/>
        <v>0</v>
      </c>
      <c r="DA219" s="121">
        <f t="shared" si="935"/>
        <v>0</v>
      </c>
      <c r="DB219" s="121">
        <f t="shared" si="936"/>
        <v>0</v>
      </c>
      <c r="DC219" s="121" t="str">
        <f t="shared" si="937"/>
        <v>-</v>
      </c>
      <c r="DD219" s="160"/>
    </row>
    <row r="220" spans="1:113" x14ac:dyDescent="0.2">
      <c r="A220" s="118" t="str">
        <f t="shared" si="915"/>
        <v>2017-18OCTOBERRYD</v>
      </c>
      <c r="B220" s="94" t="s">
        <v>654</v>
      </c>
      <c r="C220" s="35" t="s">
        <v>732</v>
      </c>
      <c r="D220" s="119" t="str">
        <f t="shared" si="916"/>
        <v>Y59</v>
      </c>
      <c r="E220" s="119" t="str">
        <f t="shared" si="917"/>
        <v>South East</v>
      </c>
      <c r="F220" s="107" t="s">
        <v>673</v>
      </c>
      <c r="G220" s="107" t="s">
        <v>674</v>
      </c>
      <c r="H220" s="108">
        <v>0</v>
      </c>
      <c r="I220" s="108">
        <v>0</v>
      </c>
      <c r="J220" s="108">
        <v>0</v>
      </c>
      <c r="K220" s="108">
        <v>0</v>
      </c>
      <c r="L220" s="108">
        <v>0</v>
      </c>
      <c r="M220" s="108">
        <v>0</v>
      </c>
      <c r="N220" s="108">
        <v>0</v>
      </c>
      <c r="O220" s="108">
        <v>0</v>
      </c>
      <c r="P220" s="108">
        <v>0</v>
      </c>
      <c r="Q220" s="108">
        <v>0</v>
      </c>
      <c r="R220" s="108">
        <v>0</v>
      </c>
      <c r="S220" s="108">
        <v>0</v>
      </c>
      <c r="T220" s="108">
        <v>0</v>
      </c>
      <c r="U220" s="108">
        <v>0</v>
      </c>
      <c r="V220" s="108">
        <v>0</v>
      </c>
      <c r="W220" s="108">
        <v>0</v>
      </c>
      <c r="X220" s="108">
        <v>0</v>
      </c>
      <c r="Y220" s="108">
        <v>0</v>
      </c>
      <c r="Z220" s="108">
        <v>0</v>
      </c>
      <c r="AA220" s="108">
        <v>0</v>
      </c>
      <c r="AB220" s="108">
        <v>0</v>
      </c>
      <c r="AC220" s="108">
        <v>0</v>
      </c>
      <c r="AD220" s="108">
        <v>0</v>
      </c>
      <c r="AE220" s="108">
        <v>0</v>
      </c>
      <c r="AF220" s="108">
        <v>0</v>
      </c>
      <c r="AG220" s="108">
        <v>0</v>
      </c>
      <c r="AH220" s="108">
        <v>0</v>
      </c>
      <c r="AI220" s="108">
        <v>0</v>
      </c>
      <c r="AJ220" s="108">
        <v>0</v>
      </c>
      <c r="AK220" s="108">
        <v>0</v>
      </c>
      <c r="AL220" s="108">
        <v>0</v>
      </c>
      <c r="AM220" s="108">
        <v>0</v>
      </c>
      <c r="AN220" s="108">
        <v>0</v>
      </c>
      <c r="AO220" s="108">
        <v>0</v>
      </c>
      <c r="AP220" s="108">
        <v>0</v>
      </c>
      <c r="AQ220" s="108">
        <v>0</v>
      </c>
      <c r="AR220" s="108">
        <v>0</v>
      </c>
      <c r="AS220" s="108">
        <v>0</v>
      </c>
      <c r="AT220" s="108">
        <v>0</v>
      </c>
      <c r="AU220" s="108">
        <v>0</v>
      </c>
      <c r="AV220" s="108">
        <v>0</v>
      </c>
      <c r="AW220" s="108">
        <v>0</v>
      </c>
      <c r="AX220" s="108">
        <v>0</v>
      </c>
      <c r="AY220" s="108">
        <v>0</v>
      </c>
      <c r="AZ220" s="108">
        <v>0</v>
      </c>
      <c r="BA220" s="108">
        <v>0</v>
      </c>
      <c r="BB220" s="108">
        <v>0</v>
      </c>
      <c r="BC220" s="108">
        <v>0</v>
      </c>
      <c r="BD220" s="108">
        <v>0</v>
      </c>
      <c r="BE220" s="108">
        <v>0</v>
      </c>
      <c r="BF220" s="108">
        <v>0</v>
      </c>
      <c r="BG220" s="108">
        <v>0</v>
      </c>
      <c r="BH220" s="108">
        <v>0</v>
      </c>
      <c r="BI220" s="108">
        <v>0</v>
      </c>
      <c r="BJ220" s="108">
        <v>0</v>
      </c>
      <c r="BK220" s="108">
        <v>0</v>
      </c>
      <c r="BL220" s="108">
        <v>0</v>
      </c>
      <c r="BM220" s="108">
        <v>0</v>
      </c>
      <c r="BN220" s="108">
        <v>0</v>
      </c>
      <c r="BO220" s="108">
        <v>0</v>
      </c>
      <c r="BP220" s="108">
        <v>0</v>
      </c>
      <c r="BQ220" s="108">
        <v>0</v>
      </c>
      <c r="BR220" s="108">
        <v>0</v>
      </c>
      <c r="BS220" s="108">
        <v>0</v>
      </c>
      <c r="BT220" s="108">
        <v>0</v>
      </c>
      <c r="BU220" s="108">
        <v>0</v>
      </c>
      <c r="BV220" s="108">
        <v>0</v>
      </c>
      <c r="BW220" s="108">
        <v>0</v>
      </c>
      <c r="BX220" s="108">
        <v>0</v>
      </c>
      <c r="BY220" s="108">
        <v>0</v>
      </c>
      <c r="BZ220" s="108">
        <v>0</v>
      </c>
      <c r="CA220" s="108">
        <v>0</v>
      </c>
      <c r="CB220" s="108">
        <v>0</v>
      </c>
      <c r="CC220" s="166">
        <v>0</v>
      </c>
      <c r="CD220" s="108" t="s">
        <v>733</v>
      </c>
      <c r="CE220" s="108" t="s">
        <v>733</v>
      </c>
      <c r="CF220" s="108" t="s">
        <v>733</v>
      </c>
      <c r="CG220" s="108" t="s">
        <v>733</v>
      </c>
      <c r="CH220" s="108" t="s">
        <v>733</v>
      </c>
      <c r="CI220" s="108" t="s">
        <v>733</v>
      </c>
      <c r="CJ220" s="121">
        <f t="shared" si="918"/>
        <v>10</v>
      </c>
      <c r="CK220" s="157">
        <f t="shared" si="919"/>
        <v>2017</v>
      </c>
      <c r="CL220" s="158">
        <f t="shared" si="920"/>
        <v>43009</v>
      </c>
      <c r="CM220" s="159">
        <f t="shared" si="921"/>
        <v>31</v>
      </c>
      <c r="CN220" s="121">
        <f t="shared" si="922"/>
        <v>0</v>
      </c>
      <c r="CO220" s="121" t="str">
        <f t="shared" si="923"/>
        <v>-</v>
      </c>
      <c r="CP220" s="121">
        <f t="shared" si="924"/>
        <v>0</v>
      </c>
      <c r="CQ220" s="121">
        <f t="shared" si="925"/>
        <v>0</v>
      </c>
      <c r="CR220" s="121">
        <f t="shared" si="926"/>
        <v>0</v>
      </c>
      <c r="CS220" s="121">
        <f t="shared" si="927"/>
        <v>0</v>
      </c>
      <c r="CT220" s="121">
        <f t="shared" si="928"/>
        <v>0</v>
      </c>
      <c r="CU220" s="121">
        <f t="shared" si="929"/>
        <v>0</v>
      </c>
      <c r="CV220" s="121">
        <f t="shared" si="930"/>
        <v>0</v>
      </c>
      <c r="CW220" s="121">
        <f t="shared" si="931"/>
        <v>0</v>
      </c>
      <c r="CX220" s="121">
        <f t="shared" si="932"/>
        <v>0</v>
      </c>
      <c r="CY220" s="121">
        <f t="shared" si="933"/>
        <v>0</v>
      </c>
      <c r="CZ220" s="121">
        <f t="shared" si="934"/>
        <v>0</v>
      </c>
      <c r="DA220" s="121">
        <f t="shared" si="935"/>
        <v>0</v>
      </c>
      <c r="DB220" s="121">
        <f t="shared" si="936"/>
        <v>0</v>
      </c>
      <c r="DC220" s="121" t="str">
        <f t="shared" si="937"/>
        <v>-</v>
      </c>
      <c r="DD220" s="160"/>
    </row>
    <row r="221" spans="1:113" x14ac:dyDescent="0.2">
      <c r="A221" s="118" t="str">
        <f t="shared" si="915"/>
        <v>2017-18OCTOBERRYF</v>
      </c>
      <c r="B221" s="94" t="s">
        <v>654</v>
      </c>
      <c r="C221" s="35" t="s">
        <v>732</v>
      </c>
      <c r="D221" s="119" t="str">
        <f t="shared" si="916"/>
        <v>Y58</v>
      </c>
      <c r="E221" s="119" t="str">
        <f t="shared" si="917"/>
        <v>South West</v>
      </c>
      <c r="F221" s="107" t="s">
        <v>677</v>
      </c>
      <c r="G221" s="107" t="s">
        <v>678</v>
      </c>
      <c r="H221" s="108">
        <v>0</v>
      </c>
      <c r="I221" s="108">
        <v>0</v>
      </c>
      <c r="J221" s="108">
        <v>0</v>
      </c>
      <c r="K221" s="108">
        <v>0</v>
      </c>
      <c r="L221" s="108">
        <v>0</v>
      </c>
      <c r="M221" s="108">
        <v>0</v>
      </c>
      <c r="N221" s="108">
        <v>0</v>
      </c>
      <c r="O221" s="108">
        <v>0</v>
      </c>
      <c r="P221" s="108">
        <v>0</v>
      </c>
      <c r="Q221" s="108">
        <v>0</v>
      </c>
      <c r="R221" s="108">
        <v>0</v>
      </c>
      <c r="S221" s="108">
        <v>0</v>
      </c>
      <c r="T221" s="108">
        <v>0</v>
      </c>
      <c r="U221" s="108">
        <v>0</v>
      </c>
      <c r="V221" s="108">
        <v>0</v>
      </c>
      <c r="W221" s="108">
        <v>0</v>
      </c>
      <c r="X221" s="108">
        <v>0</v>
      </c>
      <c r="Y221" s="108">
        <v>0</v>
      </c>
      <c r="Z221" s="108">
        <v>0</v>
      </c>
      <c r="AA221" s="108">
        <v>0</v>
      </c>
      <c r="AB221" s="108">
        <v>0</v>
      </c>
      <c r="AC221" s="108">
        <v>0</v>
      </c>
      <c r="AD221" s="108">
        <v>0</v>
      </c>
      <c r="AE221" s="108">
        <v>0</v>
      </c>
      <c r="AF221" s="108">
        <v>0</v>
      </c>
      <c r="AG221" s="108">
        <v>0</v>
      </c>
      <c r="AH221" s="108">
        <v>0</v>
      </c>
      <c r="AI221" s="108">
        <v>0</v>
      </c>
      <c r="AJ221" s="108">
        <v>0</v>
      </c>
      <c r="AK221" s="108">
        <v>0</v>
      </c>
      <c r="AL221" s="108">
        <v>0</v>
      </c>
      <c r="AM221" s="108">
        <v>0</v>
      </c>
      <c r="AN221" s="108">
        <v>0</v>
      </c>
      <c r="AO221" s="108">
        <v>0</v>
      </c>
      <c r="AP221" s="108">
        <v>0</v>
      </c>
      <c r="AQ221" s="108">
        <v>0</v>
      </c>
      <c r="AR221" s="108">
        <v>0</v>
      </c>
      <c r="AS221" s="108">
        <v>0</v>
      </c>
      <c r="AT221" s="108">
        <v>0</v>
      </c>
      <c r="AU221" s="108">
        <v>0</v>
      </c>
      <c r="AV221" s="108">
        <v>0</v>
      </c>
      <c r="AW221" s="108">
        <v>0</v>
      </c>
      <c r="AX221" s="108">
        <v>0</v>
      </c>
      <c r="AY221" s="108">
        <v>0</v>
      </c>
      <c r="AZ221" s="108">
        <v>0</v>
      </c>
      <c r="BA221" s="108">
        <v>0</v>
      </c>
      <c r="BB221" s="108">
        <v>0</v>
      </c>
      <c r="BC221" s="108">
        <v>0</v>
      </c>
      <c r="BD221" s="108">
        <v>0</v>
      </c>
      <c r="BE221" s="108">
        <v>0</v>
      </c>
      <c r="BF221" s="108">
        <v>0</v>
      </c>
      <c r="BG221" s="108">
        <v>0</v>
      </c>
      <c r="BH221" s="108">
        <v>0</v>
      </c>
      <c r="BI221" s="108">
        <v>0</v>
      </c>
      <c r="BJ221" s="108">
        <v>0</v>
      </c>
      <c r="BK221" s="108">
        <v>0</v>
      </c>
      <c r="BL221" s="108">
        <v>0</v>
      </c>
      <c r="BM221" s="108">
        <v>0</v>
      </c>
      <c r="BN221" s="108">
        <v>0</v>
      </c>
      <c r="BO221" s="108">
        <v>0</v>
      </c>
      <c r="BP221" s="108">
        <v>0</v>
      </c>
      <c r="BQ221" s="108">
        <v>0</v>
      </c>
      <c r="BR221" s="108">
        <v>0</v>
      </c>
      <c r="BS221" s="108">
        <v>0</v>
      </c>
      <c r="BT221" s="108">
        <v>0</v>
      </c>
      <c r="BU221" s="108">
        <v>0</v>
      </c>
      <c r="BV221" s="108">
        <v>0</v>
      </c>
      <c r="BW221" s="108">
        <v>0</v>
      </c>
      <c r="BX221" s="108">
        <v>0</v>
      </c>
      <c r="BY221" s="108">
        <v>0</v>
      </c>
      <c r="BZ221" s="108">
        <v>0</v>
      </c>
      <c r="CA221" s="108">
        <v>0</v>
      </c>
      <c r="CB221" s="108">
        <v>0</v>
      </c>
      <c r="CC221" s="166">
        <v>0</v>
      </c>
      <c r="CD221" s="108" t="s">
        <v>733</v>
      </c>
      <c r="CE221" s="108" t="s">
        <v>733</v>
      </c>
      <c r="CF221" s="108" t="s">
        <v>733</v>
      </c>
      <c r="CG221" s="108" t="s">
        <v>733</v>
      </c>
      <c r="CH221" s="108" t="s">
        <v>733</v>
      </c>
      <c r="CI221" s="108" t="s">
        <v>733</v>
      </c>
      <c r="CJ221" s="121">
        <f t="shared" si="918"/>
        <v>10</v>
      </c>
      <c r="CK221" s="157">
        <f t="shared" si="919"/>
        <v>2017</v>
      </c>
      <c r="CL221" s="158">
        <f t="shared" si="920"/>
        <v>43009</v>
      </c>
      <c r="CM221" s="159">
        <f t="shared" si="921"/>
        <v>31</v>
      </c>
      <c r="CN221" s="121">
        <f t="shared" si="922"/>
        <v>0</v>
      </c>
      <c r="CO221" s="121" t="str">
        <f t="shared" si="923"/>
        <v>-</v>
      </c>
      <c r="CP221" s="121">
        <f t="shared" si="924"/>
        <v>0</v>
      </c>
      <c r="CQ221" s="121">
        <f t="shared" si="925"/>
        <v>0</v>
      </c>
      <c r="CR221" s="121">
        <f t="shared" si="926"/>
        <v>0</v>
      </c>
      <c r="CS221" s="121">
        <f t="shared" si="927"/>
        <v>0</v>
      </c>
      <c r="CT221" s="121">
        <f t="shared" si="928"/>
        <v>0</v>
      </c>
      <c r="CU221" s="121">
        <f t="shared" si="929"/>
        <v>0</v>
      </c>
      <c r="CV221" s="121">
        <f t="shared" si="930"/>
        <v>0</v>
      </c>
      <c r="CW221" s="121">
        <f t="shared" si="931"/>
        <v>0</v>
      </c>
      <c r="CX221" s="121">
        <f t="shared" si="932"/>
        <v>0</v>
      </c>
      <c r="CY221" s="121">
        <f t="shared" si="933"/>
        <v>0</v>
      </c>
      <c r="CZ221" s="121">
        <f t="shared" si="934"/>
        <v>0</v>
      </c>
      <c r="DA221" s="121">
        <f t="shared" si="935"/>
        <v>0</v>
      </c>
      <c r="DB221" s="121">
        <f t="shared" si="936"/>
        <v>0</v>
      </c>
      <c r="DC221" s="121" t="str">
        <f t="shared" si="937"/>
        <v>-</v>
      </c>
      <c r="DD221" s="160"/>
    </row>
    <row r="222" spans="1:113" x14ac:dyDescent="0.2">
      <c r="A222" s="118" t="str">
        <f t="shared" si="915"/>
        <v>2017-18OCTOBERRYA</v>
      </c>
      <c r="B222" s="94" t="s">
        <v>654</v>
      </c>
      <c r="C222" s="35" t="s">
        <v>732</v>
      </c>
      <c r="D222" s="119" t="str">
        <f t="shared" si="916"/>
        <v>Y60</v>
      </c>
      <c r="E222" s="119" t="str">
        <f t="shared" si="917"/>
        <v>Midlands</v>
      </c>
      <c r="F222" s="107" t="s">
        <v>669</v>
      </c>
      <c r="G222" s="107" t="s">
        <v>670</v>
      </c>
      <c r="H222" s="108">
        <v>107366</v>
      </c>
      <c r="I222" s="108">
        <v>78051</v>
      </c>
      <c r="J222" s="108">
        <v>209924</v>
      </c>
      <c r="K222" s="108">
        <v>3</v>
      </c>
      <c r="L222" s="108">
        <v>1</v>
      </c>
      <c r="M222" s="108">
        <v>11</v>
      </c>
      <c r="N222" s="108">
        <v>41</v>
      </c>
      <c r="O222" s="108">
        <v>86797</v>
      </c>
      <c r="P222" s="108">
        <v>6666</v>
      </c>
      <c r="Q222" s="108">
        <v>4302</v>
      </c>
      <c r="R222" s="108">
        <v>35669</v>
      </c>
      <c r="S222" s="108">
        <v>35849</v>
      </c>
      <c r="T222" s="108">
        <v>2309</v>
      </c>
      <c r="U222" s="108">
        <v>2671093</v>
      </c>
      <c r="V222" s="108">
        <v>401</v>
      </c>
      <c r="W222" s="108">
        <v>679</v>
      </c>
      <c r="X222" s="108">
        <v>2101083</v>
      </c>
      <c r="Y222" s="108">
        <v>488</v>
      </c>
      <c r="Z222" s="108">
        <v>842</v>
      </c>
      <c r="AA222" s="108">
        <v>24893004</v>
      </c>
      <c r="AB222" s="108">
        <v>698</v>
      </c>
      <c r="AC222" s="108">
        <v>1269</v>
      </c>
      <c r="AD222" s="108">
        <v>61391501</v>
      </c>
      <c r="AE222" s="108">
        <v>1713</v>
      </c>
      <c r="AF222" s="108">
        <v>3855</v>
      </c>
      <c r="AG222" s="108">
        <v>6788003</v>
      </c>
      <c r="AH222" s="108">
        <v>2940</v>
      </c>
      <c r="AI222" s="108">
        <v>7637</v>
      </c>
      <c r="AJ222" s="108">
        <v>3022</v>
      </c>
      <c r="AK222" s="108">
        <v>0</v>
      </c>
      <c r="AL222" s="108">
        <v>17</v>
      </c>
      <c r="AM222" s="108">
        <v>0</v>
      </c>
      <c r="AN222" s="108">
        <v>234</v>
      </c>
      <c r="AO222" s="108">
        <v>2771</v>
      </c>
      <c r="AP222" s="108">
        <v>2014</v>
      </c>
      <c r="AQ222" s="108">
        <v>49480</v>
      </c>
      <c r="AR222" s="108">
        <v>3139</v>
      </c>
      <c r="AS222" s="108">
        <v>31156</v>
      </c>
      <c r="AT222" s="108">
        <v>83775</v>
      </c>
      <c r="AU222" s="108">
        <v>11909</v>
      </c>
      <c r="AV222" s="108">
        <v>8883</v>
      </c>
      <c r="AW222" s="108">
        <v>7599</v>
      </c>
      <c r="AX222" s="108">
        <v>5760</v>
      </c>
      <c r="AY222" s="108">
        <v>45642</v>
      </c>
      <c r="AZ222" s="108">
        <v>38090</v>
      </c>
      <c r="BA222" s="108">
        <v>58469</v>
      </c>
      <c r="BB222" s="108">
        <v>37888</v>
      </c>
      <c r="BC222" s="108">
        <v>5289</v>
      </c>
      <c r="BD222" s="108">
        <v>2435</v>
      </c>
      <c r="BE222" s="108">
        <v>0</v>
      </c>
      <c r="BF222" s="108">
        <v>0</v>
      </c>
      <c r="BG222" s="108">
        <v>0</v>
      </c>
      <c r="BH222" s="108">
        <v>0</v>
      </c>
      <c r="BI222" s="108">
        <v>5156</v>
      </c>
      <c r="BJ222" s="108">
        <v>243067</v>
      </c>
      <c r="BK222" s="108">
        <v>47</v>
      </c>
      <c r="BL222" s="108">
        <v>60</v>
      </c>
      <c r="BM222" s="108">
        <v>272</v>
      </c>
      <c r="BN222" s="108">
        <v>0</v>
      </c>
      <c r="BO222" s="108">
        <v>1580</v>
      </c>
      <c r="BP222" s="108">
        <v>0</v>
      </c>
      <c r="BQ222" s="108">
        <v>1430</v>
      </c>
      <c r="BR222" s="108">
        <v>0</v>
      </c>
      <c r="BS222" s="108">
        <v>0</v>
      </c>
      <c r="BT222" s="108">
        <v>0</v>
      </c>
      <c r="BU222" s="108">
        <v>7518171</v>
      </c>
      <c r="BV222" s="108">
        <v>4758</v>
      </c>
      <c r="BW222" s="108">
        <v>11179</v>
      </c>
      <c r="BX222" s="108">
        <v>0</v>
      </c>
      <c r="BY222" s="108">
        <v>0</v>
      </c>
      <c r="BZ222" s="108">
        <v>0</v>
      </c>
      <c r="CA222" s="108">
        <v>9395976</v>
      </c>
      <c r="CB222" s="108">
        <v>6571</v>
      </c>
      <c r="CC222" s="166">
        <v>14831</v>
      </c>
      <c r="CD222" s="108" t="s">
        <v>733</v>
      </c>
      <c r="CE222" s="108" t="s">
        <v>733</v>
      </c>
      <c r="CF222" s="108" t="s">
        <v>733</v>
      </c>
      <c r="CG222" s="108" t="s">
        <v>733</v>
      </c>
      <c r="CH222" s="108" t="s">
        <v>733</v>
      </c>
      <c r="CI222" s="108" t="s">
        <v>733</v>
      </c>
      <c r="CJ222" s="121">
        <f t="shared" si="918"/>
        <v>10</v>
      </c>
      <c r="CK222" s="157">
        <f t="shared" si="919"/>
        <v>2017</v>
      </c>
      <c r="CL222" s="158">
        <f t="shared" si="920"/>
        <v>43009</v>
      </c>
      <c r="CM222" s="159">
        <f t="shared" si="921"/>
        <v>31</v>
      </c>
      <c r="CN222" s="121">
        <f t="shared" si="922"/>
        <v>78051</v>
      </c>
      <c r="CO222" s="121" t="str">
        <f t="shared" si="923"/>
        <v>-</v>
      </c>
      <c r="CP222" s="121">
        <f t="shared" si="924"/>
        <v>858561</v>
      </c>
      <c r="CQ222" s="121">
        <f t="shared" si="925"/>
        <v>3200091</v>
      </c>
      <c r="CR222" s="121">
        <f t="shared" si="926"/>
        <v>4526214</v>
      </c>
      <c r="CS222" s="121">
        <f t="shared" si="927"/>
        <v>3622284</v>
      </c>
      <c r="CT222" s="121">
        <f t="shared" si="928"/>
        <v>45263961</v>
      </c>
      <c r="CU222" s="121">
        <f t="shared" si="929"/>
        <v>138197895</v>
      </c>
      <c r="CV222" s="121">
        <f t="shared" si="930"/>
        <v>17633833</v>
      </c>
      <c r="CW222" s="121">
        <f t="shared" si="931"/>
        <v>0</v>
      </c>
      <c r="CX222" s="121">
        <f t="shared" si="932"/>
        <v>309360</v>
      </c>
      <c r="CY222" s="121">
        <f t="shared" si="933"/>
        <v>0</v>
      </c>
      <c r="CZ222" s="121">
        <f t="shared" si="934"/>
        <v>17662820</v>
      </c>
      <c r="DA222" s="121">
        <f t="shared" si="935"/>
        <v>0</v>
      </c>
      <c r="DB222" s="121">
        <f t="shared" si="936"/>
        <v>21208330</v>
      </c>
      <c r="DC222" s="121" t="str">
        <f t="shared" si="937"/>
        <v>-</v>
      </c>
      <c r="DD222" s="160"/>
    </row>
    <row r="223" spans="1:113" x14ac:dyDescent="0.2">
      <c r="A223" s="118" t="str">
        <f t="shared" si="915"/>
        <v>2017-18OCTOBERRX8</v>
      </c>
      <c r="B223" s="94" t="s">
        <v>654</v>
      </c>
      <c r="C223" s="35" t="s">
        <v>732</v>
      </c>
      <c r="D223" s="119" t="str">
        <f t="shared" si="916"/>
        <v>Y63</v>
      </c>
      <c r="E223" s="119" t="str">
        <f t="shared" si="917"/>
        <v>North East and Yorkshire</v>
      </c>
      <c r="F223" s="107" t="s">
        <v>665</v>
      </c>
      <c r="G223" s="107" t="s">
        <v>666</v>
      </c>
      <c r="H223" s="108">
        <v>91503</v>
      </c>
      <c r="I223" s="108">
        <v>66262</v>
      </c>
      <c r="J223" s="108">
        <v>340293</v>
      </c>
      <c r="K223" s="108">
        <v>5</v>
      </c>
      <c r="L223" s="108">
        <v>3</v>
      </c>
      <c r="M223" s="108">
        <v>19</v>
      </c>
      <c r="N223" s="108">
        <v>77</v>
      </c>
      <c r="O223" s="108">
        <v>66358</v>
      </c>
      <c r="P223" s="108">
        <v>8629</v>
      </c>
      <c r="Q223" s="108">
        <v>6617</v>
      </c>
      <c r="R223" s="108">
        <v>32293</v>
      </c>
      <c r="S223" s="108">
        <v>14113</v>
      </c>
      <c r="T223" s="108">
        <v>1373</v>
      </c>
      <c r="U223" s="108">
        <v>3723032</v>
      </c>
      <c r="V223" s="108">
        <v>431</v>
      </c>
      <c r="W223" s="108">
        <v>797</v>
      </c>
      <c r="X223" s="108">
        <v>3884624</v>
      </c>
      <c r="Y223" s="108">
        <v>587</v>
      </c>
      <c r="Z223" s="108">
        <v>1152</v>
      </c>
      <c r="AA223" s="108">
        <v>38055287</v>
      </c>
      <c r="AB223" s="108">
        <v>1178</v>
      </c>
      <c r="AC223" s="108">
        <v>2481</v>
      </c>
      <c r="AD223" s="108">
        <v>34152749</v>
      </c>
      <c r="AE223" s="108">
        <v>2420</v>
      </c>
      <c r="AF223" s="108">
        <v>5502</v>
      </c>
      <c r="AG223" s="108">
        <v>5545931</v>
      </c>
      <c r="AH223" s="108">
        <v>4039</v>
      </c>
      <c r="AI223" s="108">
        <v>10385</v>
      </c>
      <c r="AJ223" s="108">
        <v>4191</v>
      </c>
      <c r="AK223" s="108">
        <v>1491</v>
      </c>
      <c r="AL223" s="108">
        <v>116</v>
      </c>
      <c r="AM223" s="108">
        <v>3467</v>
      </c>
      <c r="AN223" s="108">
        <v>2567</v>
      </c>
      <c r="AO223" s="108">
        <v>17</v>
      </c>
      <c r="AP223" s="108">
        <v>2002</v>
      </c>
      <c r="AQ223" s="108">
        <v>40725</v>
      </c>
      <c r="AR223" s="108">
        <v>6289</v>
      </c>
      <c r="AS223" s="108">
        <v>15153</v>
      </c>
      <c r="AT223" s="108">
        <v>62167</v>
      </c>
      <c r="AU223" s="108">
        <v>18906</v>
      </c>
      <c r="AV223" s="108">
        <v>15079</v>
      </c>
      <c r="AW223" s="108">
        <v>14288</v>
      </c>
      <c r="AX223" s="108">
        <v>11636</v>
      </c>
      <c r="AY223" s="108">
        <v>52313</v>
      </c>
      <c r="AZ223" s="108">
        <v>40043</v>
      </c>
      <c r="BA223" s="108">
        <v>27509</v>
      </c>
      <c r="BB223" s="108">
        <v>17142</v>
      </c>
      <c r="BC223" s="108">
        <v>2743</v>
      </c>
      <c r="BD223" s="108">
        <v>1616</v>
      </c>
      <c r="BE223" s="108">
        <v>0</v>
      </c>
      <c r="BF223" s="108">
        <v>0</v>
      </c>
      <c r="BG223" s="108">
        <v>0</v>
      </c>
      <c r="BH223" s="108">
        <v>0</v>
      </c>
      <c r="BI223" s="108">
        <v>3891</v>
      </c>
      <c r="BJ223" s="108">
        <v>115313</v>
      </c>
      <c r="BK223" s="108">
        <v>30</v>
      </c>
      <c r="BL223" s="108">
        <v>51</v>
      </c>
      <c r="BM223" s="108">
        <v>84</v>
      </c>
      <c r="BN223" s="108">
        <v>2634</v>
      </c>
      <c r="BO223" s="108">
        <v>863</v>
      </c>
      <c r="BP223" s="108">
        <v>102</v>
      </c>
      <c r="BQ223" s="108">
        <v>2076</v>
      </c>
      <c r="BR223" s="108">
        <v>16291783</v>
      </c>
      <c r="BS223" s="108">
        <v>6185</v>
      </c>
      <c r="BT223" s="108">
        <v>14537</v>
      </c>
      <c r="BU223" s="108">
        <v>5106990</v>
      </c>
      <c r="BV223" s="108">
        <v>5918</v>
      </c>
      <c r="BW223" s="108">
        <v>13497</v>
      </c>
      <c r="BX223" s="108">
        <v>616303</v>
      </c>
      <c r="BY223" s="108">
        <v>6042</v>
      </c>
      <c r="BZ223" s="108">
        <v>11642</v>
      </c>
      <c r="CA223" s="108">
        <v>19397008</v>
      </c>
      <c r="CB223" s="108">
        <v>9343</v>
      </c>
      <c r="CC223" s="166">
        <v>21032</v>
      </c>
      <c r="CD223" s="108" t="s">
        <v>733</v>
      </c>
      <c r="CE223" s="108" t="s">
        <v>733</v>
      </c>
      <c r="CF223" s="108" t="s">
        <v>733</v>
      </c>
      <c r="CG223" s="108" t="s">
        <v>733</v>
      </c>
      <c r="CH223" s="108" t="s">
        <v>733</v>
      </c>
      <c r="CI223" s="108" t="s">
        <v>733</v>
      </c>
      <c r="CJ223" s="121">
        <f t="shared" si="918"/>
        <v>10</v>
      </c>
      <c r="CK223" s="157">
        <f t="shared" si="919"/>
        <v>2017</v>
      </c>
      <c r="CL223" s="158">
        <f t="shared" si="920"/>
        <v>43009</v>
      </c>
      <c r="CM223" s="159">
        <f t="shared" si="921"/>
        <v>31</v>
      </c>
      <c r="CN223" s="121">
        <f t="shared" si="922"/>
        <v>198786</v>
      </c>
      <c r="CO223" s="121" t="str">
        <f t="shared" si="923"/>
        <v>-</v>
      </c>
      <c r="CP223" s="121">
        <f t="shared" si="924"/>
        <v>1258978</v>
      </c>
      <c r="CQ223" s="121">
        <f t="shared" si="925"/>
        <v>5102174</v>
      </c>
      <c r="CR223" s="121">
        <f t="shared" si="926"/>
        <v>6877313</v>
      </c>
      <c r="CS223" s="121">
        <f t="shared" si="927"/>
        <v>7622784</v>
      </c>
      <c r="CT223" s="121">
        <f t="shared" si="928"/>
        <v>80118933</v>
      </c>
      <c r="CU223" s="121">
        <f t="shared" si="929"/>
        <v>77649726</v>
      </c>
      <c r="CV223" s="121">
        <f t="shared" si="930"/>
        <v>14258605</v>
      </c>
      <c r="CW223" s="121">
        <f t="shared" si="931"/>
        <v>0</v>
      </c>
      <c r="CX223" s="121">
        <f t="shared" si="932"/>
        <v>198441</v>
      </c>
      <c r="CY223" s="121">
        <f t="shared" si="933"/>
        <v>38290458</v>
      </c>
      <c r="CZ223" s="121">
        <f t="shared" si="934"/>
        <v>11647911</v>
      </c>
      <c r="DA223" s="121">
        <f t="shared" si="935"/>
        <v>1187484</v>
      </c>
      <c r="DB223" s="121">
        <f t="shared" si="936"/>
        <v>43662432</v>
      </c>
      <c r="DC223" s="121" t="str">
        <f t="shared" si="937"/>
        <v>-</v>
      </c>
      <c r="DD223" s="160"/>
      <c r="DE223" s="124"/>
      <c r="DF223" s="124"/>
      <c r="DG223" s="124"/>
      <c r="DH223" s="124"/>
      <c r="DI223" s="124"/>
    </row>
    <row r="224" spans="1:113" x14ac:dyDescent="0.2">
      <c r="A224" s="118" t="str">
        <f t="shared" si="915"/>
        <v>2017-18NOVEMBERRX9</v>
      </c>
      <c r="B224" s="94" t="s">
        <v>654</v>
      </c>
      <c r="C224" s="35" t="s">
        <v>738</v>
      </c>
      <c r="D224" s="119" t="str">
        <f t="shared" si="916"/>
        <v>Y60</v>
      </c>
      <c r="E224" s="119" t="str">
        <f t="shared" si="917"/>
        <v>Midlands</v>
      </c>
      <c r="F224" s="107" t="s">
        <v>667</v>
      </c>
      <c r="G224" s="107" t="s">
        <v>668</v>
      </c>
      <c r="H224" s="108">
        <v>78293</v>
      </c>
      <c r="I224" s="108">
        <v>68417</v>
      </c>
      <c r="J224" s="108">
        <v>294782</v>
      </c>
      <c r="K224" s="108">
        <v>4</v>
      </c>
      <c r="L224" s="108">
        <v>2</v>
      </c>
      <c r="M224" s="108">
        <v>28</v>
      </c>
      <c r="N224" s="108">
        <v>86</v>
      </c>
      <c r="O224" s="108">
        <v>58160</v>
      </c>
      <c r="P224" s="108">
        <v>5476</v>
      </c>
      <c r="Q224" s="108">
        <v>3679</v>
      </c>
      <c r="R224" s="108">
        <v>33835</v>
      </c>
      <c r="S224" s="108">
        <v>11678</v>
      </c>
      <c r="T224" s="108">
        <v>194</v>
      </c>
      <c r="U224" s="108">
        <v>2875457</v>
      </c>
      <c r="V224" s="108">
        <v>525</v>
      </c>
      <c r="W224" s="108">
        <v>941</v>
      </c>
      <c r="X224" s="108">
        <v>5057100</v>
      </c>
      <c r="Y224" s="108">
        <v>1375</v>
      </c>
      <c r="Z224" s="108">
        <v>3292</v>
      </c>
      <c r="AA224" s="108">
        <v>67148407</v>
      </c>
      <c r="AB224" s="108">
        <v>1985</v>
      </c>
      <c r="AC224" s="108">
        <v>4255</v>
      </c>
      <c r="AD224" s="108">
        <v>61059734</v>
      </c>
      <c r="AE224" s="108">
        <v>5229</v>
      </c>
      <c r="AF224" s="108">
        <v>12427</v>
      </c>
      <c r="AG224" s="108">
        <v>925760</v>
      </c>
      <c r="AH224" s="108">
        <v>4772</v>
      </c>
      <c r="AI224" s="108">
        <v>13751</v>
      </c>
      <c r="AJ224" s="108">
        <v>4593</v>
      </c>
      <c r="AK224" s="108">
        <v>1396</v>
      </c>
      <c r="AL224" s="108">
        <v>1643</v>
      </c>
      <c r="AM224" s="108">
        <v>9</v>
      </c>
      <c r="AN224" s="108">
        <v>602</v>
      </c>
      <c r="AO224" s="108">
        <v>952</v>
      </c>
      <c r="AP224" s="108">
        <v>10</v>
      </c>
      <c r="AQ224" s="108">
        <v>37356</v>
      </c>
      <c r="AR224" s="108">
        <v>726</v>
      </c>
      <c r="AS224" s="108">
        <v>15485</v>
      </c>
      <c r="AT224" s="108">
        <v>53567</v>
      </c>
      <c r="AU224" s="108">
        <v>9935</v>
      </c>
      <c r="AV224" s="108">
        <v>8167</v>
      </c>
      <c r="AW224" s="108">
        <v>6960</v>
      </c>
      <c r="AX224" s="108">
        <v>5792</v>
      </c>
      <c r="AY224" s="108">
        <v>45383</v>
      </c>
      <c r="AZ224" s="108">
        <v>38849</v>
      </c>
      <c r="BA224" s="108">
        <v>16079</v>
      </c>
      <c r="BB224" s="108">
        <v>12793</v>
      </c>
      <c r="BC224" s="108">
        <v>257</v>
      </c>
      <c r="BD224" s="108">
        <v>214</v>
      </c>
      <c r="BE224" s="108">
        <v>408</v>
      </c>
      <c r="BF224" s="108">
        <v>85739</v>
      </c>
      <c r="BG224" s="108">
        <v>210</v>
      </c>
      <c r="BH224" s="108">
        <v>358</v>
      </c>
      <c r="BI224" s="108">
        <v>2445</v>
      </c>
      <c r="BJ224" s="108">
        <v>82117</v>
      </c>
      <c r="BK224" s="108">
        <v>34</v>
      </c>
      <c r="BL224" s="108">
        <v>63</v>
      </c>
      <c r="BM224" s="108">
        <v>0</v>
      </c>
      <c r="BN224" s="108">
        <v>347</v>
      </c>
      <c r="BO224" s="108">
        <v>302</v>
      </c>
      <c r="BP224" s="108">
        <v>4</v>
      </c>
      <c r="BQ224" s="108">
        <v>1731</v>
      </c>
      <c r="BR224" s="108">
        <v>2539674</v>
      </c>
      <c r="BS224" s="108">
        <v>7319</v>
      </c>
      <c r="BT224" s="108">
        <v>14881</v>
      </c>
      <c r="BU224" s="108">
        <v>2934737</v>
      </c>
      <c r="BV224" s="108">
        <v>9718</v>
      </c>
      <c r="BW224" s="108">
        <v>17823</v>
      </c>
      <c r="BX224" s="108">
        <v>23920</v>
      </c>
      <c r="BY224" s="108">
        <v>5980</v>
      </c>
      <c r="BZ224" s="108">
        <v>9829</v>
      </c>
      <c r="CA224" s="108">
        <v>28787405</v>
      </c>
      <c r="CB224" s="108">
        <v>16631</v>
      </c>
      <c r="CC224" s="166">
        <v>27551</v>
      </c>
      <c r="CD224" s="108" t="s">
        <v>733</v>
      </c>
      <c r="CE224" s="108" t="s">
        <v>733</v>
      </c>
      <c r="CF224" s="108" t="s">
        <v>733</v>
      </c>
      <c r="CG224" s="108" t="s">
        <v>733</v>
      </c>
      <c r="CH224" s="108" t="s">
        <v>733</v>
      </c>
      <c r="CI224" s="108" t="s">
        <v>733</v>
      </c>
      <c r="CJ224" s="121">
        <f t="shared" si="918"/>
        <v>11</v>
      </c>
      <c r="CK224" s="157">
        <f t="shared" si="919"/>
        <v>2017</v>
      </c>
      <c r="CL224" s="158">
        <f t="shared" si="920"/>
        <v>43040</v>
      </c>
      <c r="CM224" s="159">
        <f t="shared" si="921"/>
        <v>30</v>
      </c>
      <c r="CN224" s="121">
        <f t="shared" si="922"/>
        <v>136834</v>
      </c>
      <c r="CO224" s="121" t="str">
        <f t="shared" si="923"/>
        <v>-</v>
      </c>
      <c r="CP224" s="121">
        <f t="shared" si="924"/>
        <v>1915676</v>
      </c>
      <c r="CQ224" s="121">
        <f t="shared" si="925"/>
        <v>5883862</v>
      </c>
      <c r="CR224" s="121">
        <f t="shared" si="926"/>
        <v>5152916</v>
      </c>
      <c r="CS224" s="121">
        <f t="shared" si="927"/>
        <v>12111268</v>
      </c>
      <c r="CT224" s="121">
        <f t="shared" si="928"/>
        <v>143967925</v>
      </c>
      <c r="CU224" s="121">
        <f t="shared" si="929"/>
        <v>145122506</v>
      </c>
      <c r="CV224" s="121">
        <f t="shared" si="930"/>
        <v>2667694</v>
      </c>
      <c r="CW224" s="121">
        <f t="shared" si="931"/>
        <v>146064</v>
      </c>
      <c r="CX224" s="121">
        <f t="shared" si="932"/>
        <v>154035</v>
      </c>
      <c r="CY224" s="121">
        <f t="shared" si="933"/>
        <v>5163707</v>
      </c>
      <c r="CZ224" s="121">
        <f t="shared" si="934"/>
        <v>5382546</v>
      </c>
      <c r="DA224" s="121">
        <f t="shared" si="935"/>
        <v>39316</v>
      </c>
      <c r="DB224" s="121">
        <f t="shared" si="936"/>
        <v>47690781</v>
      </c>
      <c r="DC224" s="121" t="str">
        <f t="shared" si="937"/>
        <v>-</v>
      </c>
      <c r="DD224" s="160"/>
    </row>
    <row r="225" spans="1:108" x14ac:dyDescent="0.2">
      <c r="A225" s="118" t="str">
        <f t="shared" si="915"/>
        <v>2017-18NOVEMBERRYC</v>
      </c>
      <c r="B225" s="94" t="s">
        <v>654</v>
      </c>
      <c r="C225" s="35" t="s">
        <v>738</v>
      </c>
      <c r="D225" s="119" t="str">
        <f t="shared" si="916"/>
        <v>Y61</v>
      </c>
      <c r="E225" s="119" t="str">
        <f t="shared" si="917"/>
        <v>East of England</v>
      </c>
      <c r="F225" s="107" t="s">
        <v>671</v>
      </c>
      <c r="G225" s="107" t="s">
        <v>672</v>
      </c>
      <c r="H225" s="108">
        <v>103869</v>
      </c>
      <c r="I225" s="108">
        <v>67417</v>
      </c>
      <c r="J225" s="108">
        <v>587093</v>
      </c>
      <c r="K225" s="108">
        <v>8</v>
      </c>
      <c r="L225" s="108">
        <v>1</v>
      </c>
      <c r="M225" s="108">
        <v>52</v>
      </c>
      <c r="N225" s="108">
        <v>108</v>
      </c>
      <c r="O225" s="108">
        <v>69988</v>
      </c>
      <c r="P225" s="108">
        <v>6109</v>
      </c>
      <c r="Q225" s="108">
        <v>4081</v>
      </c>
      <c r="R225" s="108">
        <v>36475</v>
      </c>
      <c r="S225" s="108">
        <v>13178</v>
      </c>
      <c r="T225" s="108">
        <v>5394</v>
      </c>
      <c r="U225" s="108">
        <v>3180385</v>
      </c>
      <c r="V225" s="108">
        <v>521</v>
      </c>
      <c r="W225" s="108">
        <v>947</v>
      </c>
      <c r="X225" s="108">
        <v>3553286</v>
      </c>
      <c r="Y225" s="108">
        <v>871</v>
      </c>
      <c r="Z225" s="108">
        <v>1576</v>
      </c>
      <c r="AA225" s="108">
        <v>53511145</v>
      </c>
      <c r="AB225" s="108">
        <v>1468</v>
      </c>
      <c r="AC225" s="108">
        <v>2949</v>
      </c>
      <c r="AD225" s="108">
        <v>57544714</v>
      </c>
      <c r="AE225" s="108">
        <v>4371</v>
      </c>
      <c r="AF225" s="108">
        <v>10800</v>
      </c>
      <c r="AG225" s="108">
        <v>31104137</v>
      </c>
      <c r="AH225" s="108">
        <v>5768</v>
      </c>
      <c r="AI225" s="108">
        <v>13976</v>
      </c>
      <c r="AJ225" s="108">
        <v>5400</v>
      </c>
      <c r="AK225" s="108">
        <v>67</v>
      </c>
      <c r="AL225" s="108">
        <v>3039</v>
      </c>
      <c r="AM225" s="108">
        <v>273</v>
      </c>
      <c r="AN225" s="108">
        <v>54</v>
      </c>
      <c r="AO225" s="108">
        <v>2240</v>
      </c>
      <c r="AP225" s="108">
        <v>5055</v>
      </c>
      <c r="AQ225" s="108">
        <v>40329</v>
      </c>
      <c r="AR225" s="108">
        <v>3327</v>
      </c>
      <c r="AS225" s="108">
        <v>20932</v>
      </c>
      <c r="AT225" s="108">
        <v>64588</v>
      </c>
      <c r="AU225" s="108">
        <v>13894</v>
      </c>
      <c r="AV225" s="108">
        <v>10098</v>
      </c>
      <c r="AW225" s="108">
        <v>4279</v>
      </c>
      <c r="AX225" s="108">
        <v>4274</v>
      </c>
      <c r="AY225" s="108">
        <v>56705</v>
      </c>
      <c r="AZ225" s="108">
        <v>41851</v>
      </c>
      <c r="BA225" s="108">
        <v>24878</v>
      </c>
      <c r="BB225" s="108">
        <v>14251</v>
      </c>
      <c r="BC225" s="108">
        <v>10723</v>
      </c>
      <c r="BD225" s="108">
        <v>5739</v>
      </c>
      <c r="BE225" s="108">
        <v>429</v>
      </c>
      <c r="BF225" s="108">
        <v>132711</v>
      </c>
      <c r="BG225" s="108">
        <v>309</v>
      </c>
      <c r="BH225" s="108">
        <v>528</v>
      </c>
      <c r="BI225" s="108">
        <v>5439</v>
      </c>
      <c r="BJ225" s="108">
        <v>213079</v>
      </c>
      <c r="BK225" s="108">
        <v>39</v>
      </c>
      <c r="BL225" s="108">
        <v>72</v>
      </c>
      <c r="BM225" s="108">
        <v>47</v>
      </c>
      <c r="BN225" s="108">
        <v>1183</v>
      </c>
      <c r="BO225" s="108">
        <v>923</v>
      </c>
      <c r="BP225" s="108">
        <v>94</v>
      </c>
      <c r="BQ225" s="108">
        <v>1185</v>
      </c>
      <c r="BR225" s="108">
        <v>10994571</v>
      </c>
      <c r="BS225" s="108">
        <v>9294</v>
      </c>
      <c r="BT225" s="108">
        <v>21472</v>
      </c>
      <c r="BU225" s="108">
        <v>10882871</v>
      </c>
      <c r="BV225" s="108">
        <v>11791</v>
      </c>
      <c r="BW225" s="108">
        <v>26136</v>
      </c>
      <c r="BX225" s="108">
        <v>1437232</v>
      </c>
      <c r="BY225" s="108">
        <v>15290</v>
      </c>
      <c r="BZ225" s="108">
        <v>29163</v>
      </c>
      <c r="CA225" s="108">
        <v>19198729</v>
      </c>
      <c r="CB225" s="108">
        <v>16201</v>
      </c>
      <c r="CC225" s="166">
        <v>35085</v>
      </c>
      <c r="CD225" s="108" t="s">
        <v>733</v>
      </c>
      <c r="CE225" s="108" t="s">
        <v>733</v>
      </c>
      <c r="CF225" s="108" t="s">
        <v>733</v>
      </c>
      <c r="CG225" s="108" t="s">
        <v>733</v>
      </c>
      <c r="CH225" s="108" t="s">
        <v>733</v>
      </c>
      <c r="CI225" s="108" t="s">
        <v>733</v>
      </c>
      <c r="CJ225" s="121">
        <f t="shared" si="918"/>
        <v>11</v>
      </c>
      <c r="CK225" s="157">
        <f t="shared" si="919"/>
        <v>2017</v>
      </c>
      <c r="CL225" s="158">
        <f t="shared" si="920"/>
        <v>43040</v>
      </c>
      <c r="CM225" s="159">
        <f t="shared" si="921"/>
        <v>30</v>
      </c>
      <c r="CN225" s="121">
        <f t="shared" si="922"/>
        <v>67417</v>
      </c>
      <c r="CO225" s="121" t="str">
        <f t="shared" si="923"/>
        <v>-</v>
      </c>
      <c r="CP225" s="121">
        <f t="shared" si="924"/>
        <v>3505684</v>
      </c>
      <c r="CQ225" s="121">
        <f t="shared" si="925"/>
        <v>7281036</v>
      </c>
      <c r="CR225" s="121">
        <f t="shared" si="926"/>
        <v>5785223</v>
      </c>
      <c r="CS225" s="121">
        <f t="shared" si="927"/>
        <v>6431656</v>
      </c>
      <c r="CT225" s="121">
        <f t="shared" si="928"/>
        <v>107564775</v>
      </c>
      <c r="CU225" s="121">
        <f t="shared" si="929"/>
        <v>142322400</v>
      </c>
      <c r="CV225" s="121">
        <f t="shared" si="930"/>
        <v>75386544</v>
      </c>
      <c r="CW225" s="121">
        <f t="shared" si="931"/>
        <v>226512</v>
      </c>
      <c r="CX225" s="121">
        <f t="shared" si="932"/>
        <v>391608</v>
      </c>
      <c r="CY225" s="121">
        <f t="shared" si="933"/>
        <v>25401376</v>
      </c>
      <c r="CZ225" s="121">
        <f t="shared" si="934"/>
        <v>24123528</v>
      </c>
      <c r="DA225" s="121">
        <f t="shared" si="935"/>
        <v>2741322</v>
      </c>
      <c r="DB225" s="121">
        <f t="shared" si="936"/>
        <v>41575725</v>
      </c>
      <c r="DC225" s="121" t="str">
        <f t="shared" si="937"/>
        <v>-</v>
      </c>
      <c r="DD225" s="160"/>
    </row>
    <row r="226" spans="1:108" x14ac:dyDescent="0.2">
      <c r="A226" s="118" t="str">
        <f t="shared" si="915"/>
        <v>2017-18NOVEMBERR1F</v>
      </c>
      <c r="B226" s="94" t="s">
        <v>654</v>
      </c>
      <c r="C226" s="35" t="s">
        <v>738</v>
      </c>
      <c r="D226" s="119" t="str">
        <f t="shared" si="916"/>
        <v>Y59</v>
      </c>
      <c r="E226" s="119" t="str">
        <f t="shared" si="917"/>
        <v>South East</v>
      </c>
      <c r="F226" s="107" t="s">
        <v>656</v>
      </c>
      <c r="G226" s="107" t="s">
        <v>657</v>
      </c>
      <c r="H226" s="108">
        <v>0</v>
      </c>
      <c r="I226" s="108">
        <v>0</v>
      </c>
      <c r="J226" s="108">
        <v>0</v>
      </c>
      <c r="K226" s="108">
        <v>0</v>
      </c>
      <c r="L226" s="108">
        <v>0</v>
      </c>
      <c r="M226" s="108">
        <v>0</v>
      </c>
      <c r="N226" s="108">
        <v>0</v>
      </c>
      <c r="O226" s="108">
        <v>0</v>
      </c>
      <c r="P226" s="108">
        <v>0</v>
      </c>
      <c r="Q226" s="108">
        <v>0</v>
      </c>
      <c r="R226" s="108">
        <v>0</v>
      </c>
      <c r="S226" s="108">
        <v>0</v>
      </c>
      <c r="T226" s="108">
        <v>0</v>
      </c>
      <c r="U226" s="108">
        <v>0</v>
      </c>
      <c r="V226" s="108">
        <v>0</v>
      </c>
      <c r="W226" s="108">
        <v>0</v>
      </c>
      <c r="X226" s="108">
        <v>0</v>
      </c>
      <c r="Y226" s="108">
        <v>0</v>
      </c>
      <c r="Z226" s="108">
        <v>0</v>
      </c>
      <c r="AA226" s="108">
        <v>0</v>
      </c>
      <c r="AB226" s="108">
        <v>0</v>
      </c>
      <c r="AC226" s="108">
        <v>0</v>
      </c>
      <c r="AD226" s="108">
        <v>0</v>
      </c>
      <c r="AE226" s="108">
        <v>0</v>
      </c>
      <c r="AF226" s="108">
        <v>0</v>
      </c>
      <c r="AG226" s="108">
        <v>0</v>
      </c>
      <c r="AH226" s="108">
        <v>0</v>
      </c>
      <c r="AI226" s="108">
        <v>0</v>
      </c>
      <c r="AJ226" s="108">
        <v>0</v>
      </c>
      <c r="AK226" s="108">
        <v>0</v>
      </c>
      <c r="AL226" s="108">
        <v>0</v>
      </c>
      <c r="AM226" s="108">
        <v>0</v>
      </c>
      <c r="AN226" s="108">
        <v>0</v>
      </c>
      <c r="AO226" s="108">
        <v>0</v>
      </c>
      <c r="AP226" s="108">
        <v>0</v>
      </c>
      <c r="AQ226" s="108">
        <v>0</v>
      </c>
      <c r="AR226" s="108">
        <v>0</v>
      </c>
      <c r="AS226" s="108">
        <v>0</v>
      </c>
      <c r="AT226" s="108">
        <v>0</v>
      </c>
      <c r="AU226" s="108">
        <v>0</v>
      </c>
      <c r="AV226" s="108">
        <v>0</v>
      </c>
      <c r="AW226" s="108">
        <v>0</v>
      </c>
      <c r="AX226" s="108">
        <v>0</v>
      </c>
      <c r="AY226" s="108">
        <v>0</v>
      </c>
      <c r="AZ226" s="108">
        <v>0</v>
      </c>
      <c r="BA226" s="108">
        <v>0</v>
      </c>
      <c r="BB226" s="108">
        <v>0</v>
      </c>
      <c r="BC226" s="108">
        <v>0</v>
      </c>
      <c r="BD226" s="108">
        <v>0</v>
      </c>
      <c r="BE226" s="108">
        <v>0</v>
      </c>
      <c r="BF226" s="108">
        <v>0</v>
      </c>
      <c r="BG226" s="108">
        <v>0</v>
      </c>
      <c r="BH226" s="108">
        <v>0</v>
      </c>
      <c r="BI226" s="108">
        <v>0</v>
      </c>
      <c r="BJ226" s="108">
        <v>0</v>
      </c>
      <c r="BK226" s="108">
        <v>0</v>
      </c>
      <c r="BL226" s="108">
        <v>0</v>
      </c>
      <c r="BM226" s="108">
        <v>0</v>
      </c>
      <c r="BN226" s="108">
        <v>0</v>
      </c>
      <c r="BO226" s="108">
        <v>0</v>
      </c>
      <c r="BP226" s="108">
        <v>0</v>
      </c>
      <c r="BQ226" s="108">
        <v>0</v>
      </c>
      <c r="BR226" s="108">
        <v>0</v>
      </c>
      <c r="BS226" s="108">
        <v>0</v>
      </c>
      <c r="BT226" s="108">
        <v>0</v>
      </c>
      <c r="BU226" s="108">
        <v>0</v>
      </c>
      <c r="BV226" s="108">
        <v>0</v>
      </c>
      <c r="BW226" s="108">
        <v>0</v>
      </c>
      <c r="BX226" s="108">
        <v>0</v>
      </c>
      <c r="BY226" s="108">
        <v>0</v>
      </c>
      <c r="BZ226" s="108">
        <v>0</v>
      </c>
      <c r="CA226" s="108">
        <v>0</v>
      </c>
      <c r="CB226" s="108">
        <v>0</v>
      </c>
      <c r="CC226" s="166">
        <v>0</v>
      </c>
      <c r="CD226" s="108" t="s">
        <v>733</v>
      </c>
      <c r="CE226" s="108" t="s">
        <v>733</v>
      </c>
      <c r="CF226" s="108" t="s">
        <v>733</v>
      </c>
      <c r="CG226" s="108" t="s">
        <v>733</v>
      </c>
      <c r="CH226" s="108" t="s">
        <v>733</v>
      </c>
      <c r="CI226" s="108" t="s">
        <v>733</v>
      </c>
      <c r="CJ226" s="121">
        <f t="shared" si="918"/>
        <v>11</v>
      </c>
      <c r="CK226" s="157">
        <f t="shared" si="919"/>
        <v>2017</v>
      </c>
      <c r="CL226" s="158">
        <f t="shared" si="920"/>
        <v>43040</v>
      </c>
      <c r="CM226" s="159">
        <f t="shared" si="921"/>
        <v>30</v>
      </c>
      <c r="CN226" s="121">
        <f t="shared" si="922"/>
        <v>0</v>
      </c>
      <c r="CO226" s="121" t="str">
        <f t="shared" si="923"/>
        <v>-</v>
      </c>
      <c r="CP226" s="121">
        <f t="shared" si="924"/>
        <v>0</v>
      </c>
      <c r="CQ226" s="121">
        <f t="shared" si="925"/>
        <v>0</v>
      </c>
      <c r="CR226" s="121">
        <f t="shared" si="926"/>
        <v>0</v>
      </c>
      <c r="CS226" s="121">
        <f t="shared" si="927"/>
        <v>0</v>
      </c>
      <c r="CT226" s="121">
        <f t="shared" si="928"/>
        <v>0</v>
      </c>
      <c r="CU226" s="121">
        <f t="shared" si="929"/>
        <v>0</v>
      </c>
      <c r="CV226" s="121">
        <f t="shared" si="930"/>
        <v>0</v>
      </c>
      <c r="CW226" s="121">
        <f t="shared" si="931"/>
        <v>0</v>
      </c>
      <c r="CX226" s="121">
        <f t="shared" si="932"/>
        <v>0</v>
      </c>
      <c r="CY226" s="121">
        <f t="shared" si="933"/>
        <v>0</v>
      </c>
      <c r="CZ226" s="121">
        <f t="shared" si="934"/>
        <v>0</v>
      </c>
      <c r="DA226" s="121">
        <f t="shared" si="935"/>
        <v>0</v>
      </c>
      <c r="DB226" s="121">
        <f t="shared" si="936"/>
        <v>0</v>
      </c>
      <c r="DC226" s="121" t="str">
        <f t="shared" si="937"/>
        <v>-</v>
      </c>
      <c r="DD226" s="160"/>
    </row>
    <row r="227" spans="1:108" x14ac:dyDescent="0.2">
      <c r="A227" s="118" t="str">
        <f t="shared" si="915"/>
        <v>2017-18NOVEMBERRRU</v>
      </c>
      <c r="B227" s="94" t="s">
        <v>654</v>
      </c>
      <c r="C227" s="35" t="s">
        <v>738</v>
      </c>
      <c r="D227" s="119" t="str">
        <f t="shared" si="916"/>
        <v>Y56</v>
      </c>
      <c r="E227" s="119" t="str">
        <f t="shared" si="917"/>
        <v>London</v>
      </c>
      <c r="F227" s="107" t="s">
        <v>659</v>
      </c>
      <c r="G227" s="107" t="s">
        <v>660</v>
      </c>
      <c r="H227" s="108">
        <v>159225</v>
      </c>
      <c r="I227" s="108">
        <v>131432</v>
      </c>
      <c r="J227" s="108">
        <v>2625149</v>
      </c>
      <c r="K227" s="108">
        <v>20</v>
      </c>
      <c r="L227" s="108">
        <v>0</v>
      </c>
      <c r="M227" s="108">
        <v>116</v>
      </c>
      <c r="N227" s="108">
        <v>213</v>
      </c>
      <c r="O227" s="108">
        <v>99509</v>
      </c>
      <c r="P227" s="108">
        <v>7658</v>
      </c>
      <c r="Q227" s="108">
        <v>5591</v>
      </c>
      <c r="R227" s="108">
        <v>52321</v>
      </c>
      <c r="S227" s="108">
        <v>22062</v>
      </c>
      <c r="T227" s="108">
        <v>2586</v>
      </c>
      <c r="U227" s="108">
        <v>3248966</v>
      </c>
      <c r="V227" s="108">
        <v>424</v>
      </c>
      <c r="W227" s="108">
        <v>688</v>
      </c>
      <c r="X227" s="108">
        <v>4352607</v>
      </c>
      <c r="Y227" s="108">
        <v>779</v>
      </c>
      <c r="Z227" s="108">
        <v>1323</v>
      </c>
      <c r="AA227" s="108">
        <v>57927986</v>
      </c>
      <c r="AB227" s="108">
        <v>1107</v>
      </c>
      <c r="AC227" s="108">
        <v>2192</v>
      </c>
      <c r="AD227" s="108">
        <v>75274310</v>
      </c>
      <c r="AE227" s="108">
        <v>3412</v>
      </c>
      <c r="AF227" s="108">
        <v>8100</v>
      </c>
      <c r="AG227" s="108">
        <v>11186014</v>
      </c>
      <c r="AH227" s="108">
        <v>4326</v>
      </c>
      <c r="AI227" s="108">
        <v>8934</v>
      </c>
      <c r="AJ227" s="108">
        <v>6570</v>
      </c>
      <c r="AK227" s="108">
        <v>223</v>
      </c>
      <c r="AL227" s="108">
        <v>710</v>
      </c>
      <c r="AM227" s="108">
        <v>8377</v>
      </c>
      <c r="AN227" s="108">
        <v>262</v>
      </c>
      <c r="AO227" s="108">
        <v>5375</v>
      </c>
      <c r="AP227" s="108">
        <v>0</v>
      </c>
      <c r="AQ227" s="108">
        <v>58723</v>
      </c>
      <c r="AR227" s="108">
        <v>9234</v>
      </c>
      <c r="AS227" s="108">
        <v>24982</v>
      </c>
      <c r="AT227" s="108">
        <v>92939</v>
      </c>
      <c r="AU227" s="108">
        <v>20072</v>
      </c>
      <c r="AV227" s="108">
        <v>15893</v>
      </c>
      <c r="AW227" s="108">
        <v>14502</v>
      </c>
      <c r="AX227" s="108">
        <v>11767</v>
      </c>
      <c r="AY227" s="108">
        <v>73921</v>
      </c>
      <c r="AZ227" s="108">
        <v>59113</v>
      </c>
      <c r="BA227" s="108">
        <v>36200</v>
      </c>
      <c r="BB227" s="108">
        <v>24735</v>
      </c>
      <c r="BC227" s="108">
        <v>3601</v>
      </c>
      <c r="BD227" s="108">
        <v>2756</v>
      </c>
      <c r="BE227" s="108">
        <v>0</v>
      </c>
      <c r="BF227" s="108">
        <v>0</v>
      </c>
      <c r="BG227" s="108">
        <v>0</v>
      </c>
      <c r="BH227" s="108">
        <v>0</v>
      </c>
      <c r="BI227" s="108">
        <v>3202</v>
      </c>
      <c r="BJ227" s="108">
        <v>248114</v>
      </c>
      <c r="BK227" s="108">
        <v>77</v>
      </c>
      <c r="BL227" s="108">
        <v>173</v>
      </c>
      <c r="BM227" s="108">
        <v>2078</v>
      </c>
      <c r="BN227" s="108">
        <v>1093</v>
      </c>
      <c r="BO227" s="108">
        <v>1416</v>
      </c>
      <c r="BP227" s="108">
        <v>72</v>
      </c>
      <c r="BQ227" s="108">
        <v>1446</v>
      </c>
      <c r="BR227" s="108">
        <v>7524828</v>
      </c>
      <c r="BS227" s="108">
        <v>6885</v>
      </c>
      <c r="BT227" s="108">
        <v>15065</v>
      </c>
      <c r="BU227" s="108">
        <v>10909836</v>
      </c>
      <c r="BV227" s="108">
        <v>7705</v>
      </c>
      <c r="BW227" s="108">
        <v>15768</v>
      </c>
      <c r="BX227" s="108">
        <v>637609</v>
      </c>
      <c r="BY227" s="108">
        <v>8856</v>
      </c>
      <c r="BZ227" s="108">
        <v>13005</v>
      </c>
      <c r="CA227" s="108">
        <v>12629690</v>
      </c>
      <c r="CB227" s="108">
        <v>8734</v>
      </c>
      <c r="CC227" s="166">
        <v>16476</v>
      </c>
      <c r="CD227" s="108" t="s">
        <v>733</v>
      </c>
      <c r="CE227" s="108" t="s">
        <v>733</v>
      </c>
      <c r="CF227" s="108" t="s">
        <v>733</v>
      </c>
      <c r="CG227" s="108" t="s">
        <v>733</v>
      </c>
      <c r="CH227" s="108" t="s">
        <v>733</v>
      </c>
      <c r="CI227" s="108" t="s">
        <v>733</v>
      </c>
      <c r="CJ227" s="121">
        <f t="shared" si="918"/>
        <v>11</v>
      </c>
      <c r="CK227" s="157">
        <f t="shared" si="919"/>
        <v>2017</v>
      </c>
      <c r="CL227" s="158">
        <f t="shared" si="920"/>
        <v>43040</v>
      </c>
      <c r="CM227" s="159">
        <f t="shared" si="921"/>
        <v>30</v>
      </c>
      <c r="CN227" s="121">
        <f t="shared" si="922"/>
        <v>0</v>
      </c>
      <c r="CO227" s="121" t="str">
        <f t="shared" si="923"/>
        <v>-</v>
      </c>
      <c r="CP227" s="121">
        <f t="shared" si="924"/>
        <v>15246112</v>
      </c>
      <c r="CQ227" s="121">
        <f t="shared" si="925"/>
        <v>27995016</v>
      </c>
      <c r="CR227" s="121">
        <f t="shared" si="926"/>
        <v>5268704</v>
      </c>
      <c r="CS227" s="121">
        <f t="shared" si="927"/>
        <v>7396893</v>
      </c>
      <c r="CT227" s="121">
        <f t="shared" si="928"/>
        <v>114687632</v>
      </c>
      <c r="CU227" s="121">
        <f t="shared" si="929"/>
        <v>178702200</v>
      </c>
      <c r="CV227" s="121">
        <f t="shared" si="930"/>
        <v>23103324</v>
      </c>
      <c r="CW227" s="121">
        <f t="shared" si="931"/>
        <v>0</v>
      </c>
      <c r="CX227" s="121">
        <f t="shared" si="932"/>
        <v>553946</v>
      </c>
      <c r="CY227" s="121">
        <f t="shared" si="933"/>
        <v>16466045</v>
      </c>
      <c r="CZ227" s="121">
        <f t="shared" si="934"/>
        <v>22327488</v>
      </c>
      <c r="DA227" s="121">
        <f t="shared" si="935"/>
        <v>936360</v>
      </c>
      <c r="DB227" s="121">
        <f t="shared" si="936"/>
        <v>23824296</v>
      </c>
      <c r="DC227" s="121" t="str">
        <f t="shared" si="937"/>
        <v>-</v>
      </c>
      <c r="DD227" s="160"/>
    </row>
    <row r="228" spans="1:108" x14ac:dyDescent="0.2">
      <c r="A228" s="118" t="str">
        <f t="shared" si="915"/>
        <v>2017-18NOVEMBERRX6</v>
      </c>
      <c r="B228" s="94" t="s">
        <v>654</v>
      </c>
      <c r="C228" s="35" t="s">
        <v>738</v>
      </c>
      <c r="D228" s="119" t="str">
        <f t="shared" si="916"/>
        <v>Y63</v>
      </c>
      <c r="E228" s="119" t="str">
        <f t="shared" si="917"/>
        <v>North East and Yorkshire</v>
      </c>
      <c r="F228" s="107" t="s">
        <v>661</v>
      </c>
      <c r="G228" s="107" t="s">
        <v>662</v>
      </c>
      <c r="H228" s="108">
        <v>45746</v>
      </c>
      <c r="I228" s="108">
        <v>30611</v>
      </c>
      <c r="J228" s="108">
        <v>76828</v>
      </c>
      <c r="K228" s="108">
        <v>3</v>
      </c>
      <c r="L228" s="108">
        <v>1</v>
      </c>
      <c r="M228" s="108">
        <v>9</v>
      </c>
      <c r="N228" s="108">
        <v>26</v>
      </c>
      <c r="O228" s="108">
        <v>33919</v>
      </c>
      <c r="P228" s="108">
        <v>3149</v>
      </c>
      <c r="Q228" s="108">
        <v>2177</v>
      </c>
      <c r="R228" s="108">
        <v>17125</v>
      </c>
      <c r="S228" s="108">
        <v>8526</v>
      </c>
      <c r="T228" s="108">
        <v>458</v>
      </c>
      <c r="U228" s="108">
        <v>1261432</v>
      </c>
      <c r="V228" s="108">
        <v>401</v>
      </c>
      <c r="W228" s="108">
        <v>684</v>
      </c>
      <c r="X228" s="108">
        <v>1200450</v>
      </c>
      <c r="Y228" s="108">
        <v>551</v>
      </c>
      <c r="Z228" s="108">
        <v>990</v>
      </c>
      <c r="AA228" s="108">
        <v>20474910</v>
      </c>
      <c r="AB228" s="108">
        <v>1196</v>
      </c>
      <c r="AC228" s="108">
        <v>2421</v>
      </c>
      <c r="AD228" s="108">
        <v>50874086</v>
      </c>
      <c r="AE228" s="108">
        <v>5967</v>
      </c>
      <c r="AF228" s="108">
        <v>13957</v>
      </c>
      <c r="AG228" s="108">
        <v>2746776</v>
      </c>
      <c r="AH228" s="108">
        <v>5997</v>
      </c>
      <c r="AI228" s="108">
        <v>15450</v>
      </c>
      <c r="AJ228" s="108">
        <v>2369</v>
      </c>
      <c r="AK228" s="108">
        <v>111</v>
      </c>
      <c r="AL228" s="108">
        <v>1060</v>
      </c>
      <c r="AM228" s="108">
        <v>3657</v>
      </c>
      <c r="AN228" s="108">
        <v>83</v>
      </c>
      <c r="AO228" s="108">
        <v>1115</v>
      </c>
      <c r="AP228" s="108">
        <v>0</v>
      </c>
      <c r="AQ228" s="108">
        <v>19717</v>
      </c>
      <c r="AR228" s="108">
        <v>3533</v>
      </c>
      <c r="AS228" s="108">
        <v>8300</v>
      </c>
      <c r="AT228" s="108">
        <v>31550</v>
      </c>
      <c r="AU228" s="108">
        <v>5631</v>
      </c>
      <c r="AV228" s="108">
        <v>4714</v>
      </c>
      <c r="AW228" s="108">
        <v>3844</v>
      </c>
      <c r="AX228" s="108">
        <v>3281</v>
      </c>
      <c r="AY228" s="108">
        <v>24740</v>
      </c>
      <c r="AZ228" s="108">
        <v>20284</v>
      </c>
      <c r="BA228" s="108">
        <v>14770</v>
      </c>
      <c r="BB228" s="108">
        <v>8947</v>
      </c>
      <c r="BC228" s="108">
        <v>730</v>
      </c>
      <c r="BD228" s="108">
        <v>481</v>
      </c>
      <c r="BE228" s="108">
        <v>92</v>
      </c>
      <c r="BF228" s="108">
        <v>34934</v>
      </c>
      <c r="BG228" s="108">
        <v>380</v>
      </c>
      <c r="BH228" s="108">
        <v>630</v>
      </c>
      <c r="BI228" s="108">
        <v>814</v>
      </c>
      <c r="BJ228" s="108">
        <v>24587</v>
      </c>
      <c r="BK228" s="108">
        <v>30</v>
      </c>
      <c r="BL228" s="108">
        <v>59</v>
      </c>
      <c r="BM228" s="108">
        <v>1312</v>
      </c>
      <c r="BN228" s="108">
        <v>652</v>
      </c>
      <c r="BO228" s="108">
        <v>229</v>
      </c>
      <c r="BP228" s="108">
        <v>0</v>
      </c>
      <c r="BQ228" s="108">
        <v>39</v>
      </c>
      <c r="BR228" s="108">
        <v>6310767</v>
      </c>
      <c r="BS228" s="108">
        <v>9679</v>
      </c>
      <c r="BT228" s="108">
        <v>24082</v>
      </c>
      <c r="BU228" s="108">
        <v>2837738</v>
      </c>
      <c r="BV228" s="108">
        <v>12392</v>
      </c>
      <c r="BW228" s="108">
        <v>32252</v>
      </c>
      <c r="BX228" s="108">
        <v>0</v>
      </c>
      <c r="BY228" s="108">
        <v>0</v>
      </c>
      <c r="BZ228" s="108">
        <v>0</v>
      </c>
      <c r="CA228" s="108">
        <v>700911</v>
      </c>
      <c r="CB228" s="108">
        <v>17972</v>
      </c>
      <c r="CC228" s="166">
        <v>41947</v>
      </c>
      <c r="CD228" s="108" t="s">
        <v>733</v>
      </c>
      <c r="CE228" s="108" t="s">
        <v>733</v>
      </c>
      <c r="CF228" s="108" t="s">
        <v>733</v>
      </c>
      <c r="CG228" s="108" t="s">
        <v>733</v>
      </c>
      <c r="CH228" s="108" t="s">
        <v>733</v>
      </c>
      <c r="CI228" s="108" t="s">
        <v>733</v>
      </c>
      <c r="CJ228" s="121">
        <f t="shared" si="918"/>
        <v>11</v>
      </c>
      <c r="CK228" s="157">
        <f t="shared" si="919"/>
        <v>2017</v>
      </c>
      <c r="CL228" s="158">
        <f t="shared" si="920"/>
        <v>43040</v>
      </c>
      <c r="CM228" s="159">
        <f t="shared" si="921"/>
        <v>30</v>
      </c>
      <c r="CN228" s="121">
        <f t="shared" si="922"/>
        <v>30611</v>
      </c>
      <c r="CO228" s="121" t="str">
        <f t="shared" si="923"/>
        <v>-</v>
      </c>
      <c r="CP228" s="121">
        <f t="shared" si="924"/>
        <v>275499</v>
      </c>
      <c r="CQ228" s="121">
        <f t="shared" si="925"/>
        <v>795886</v>
      </c>
      <c r="CR228" s="121">
        <f t="shared" si="926"/>
        <v>2153916</v>
      </c>
      <c r="CS228" s="121">
        <f t="shared" si="927"/>
        <v>2155230</v>
      </c>
      <c r="CT228" s="121">
        <f t="shared" si="928"/>
        <v>41459625</v>
      </c>
      <c r="CU228" s="121">
        <f t="shared" si="929"/>
        <v>118997382</v>
      </c>
      <c r="CV228" s="121">
        <f t="shared" si="930"/>
        <v>7076100</v>
      </c>
      <c r="CW228" s="121">
        <f t="shared" si="931"/>
        <v>57960</v>
      </c>
      <c r="CX228" s="121">
        <f t="shared" si="932"/>
        <v>48026</v>
      </c>
      <c r="CY228" s="121">
        <f t="shared" si="933"/>
        <v>15701464</v>
      </c>
      <c r="CZ228" s="121">
        <f t="shared" si="934"/>
        <v>7385708</v>
      </c>
      <c r="DA228" s="121">
        <f t="shared" si="935"/>
        <v>0</v>
      </c>
      <c r="DB228" s="121">
        <f t="shared" si="936"/>
        <v>1635933</v>
      </c>
      <c r="DC228" s="121" t="str">
        <f t="shared" si="937"/>
        <v>-</v>
      </c>
      <c r="DD228" s="160"/>
    </row>
    <row r="229" spans="1:108" x14ac:dyDescent="0.2">
      <c r="A229" s="118" t="str">
        <f t="shared" si="915"/>
        <v>2017-18NOVEMBERRX7</v>
      </c>
      <c r="B229" s="94" t="s">
        <v>654</v>
      </c>
      <c r="C229" s="35" t="s">
        <v>738</v>
      </c>
      <c r="D229" s="119" t="str">
        <f t="shared" si="916"/>
        <v>Y62</v>
      </c>
      <c r="E229" s="119" t="str">
        <f t="shared" si="917"/>
        <v>North West</v>
      </c>
      <c r="F229" s="107" t="s">
        <v>663</v>
      </c>
      <c r="G229" s="107" t="s">
        <v>664</v>
      </c>
      <c r="H229" s="108">
        <v>131821</v>
      </c>
      <c r="I229" s="108">
        <v>100337</v>
      </c>
      <c r="J229" s="108">
        <v>3452893</v>
      </c>
      <c r="K229" s="108">
        <v>34</v>
      </c>
      <c r="L229" s="108">
        <v>1</v>
      </c>
      <c r="M229" s="108">
        <v>159</v>
      </c>
      <c r="N229" s="108">
        <v>252</v>
      </c>
      <c r="O229" s="108">
        <v>93607</v>
      </c>
      <c r="P229" s="108">
        <v>7758</v>
      </c>
      <c r="Q229" s="108">
        <v>5728</v>
      </c>
      <c r="R229" s="108">
        <v>52872</v>
      </c>
      <c r="S229" s="108">
        <v>19759</v>
      </c>
      <c r="T229" s="108">
        <v>2759</v>
      </c>
      <c r="U229" s="108">
        <v>4526903</v>
      </c>
      <c r="V229" s="108">
        <v>584</v>
      </c>
      <c r="W229" s="108">
        <v>974</v>
      </c>
      <c r="X229" s="108">
        <v>5181660</v>
      </c>
      <c r="Y229" s="108">
        <v>905</v>
      </c>
      <c r="Z229" s="108">
        <v>1661</v>
      </c>
      <c r="AA229" s="108">
        <v>96963089</v>
      </c>
      <c r="AB229" s="108">
        <v>1834</v>
      </c>
      <c r="AC229" s="108">
        <v>4219</v>
      </c>
      <c r="AD229" s="108">
        <v>61990530</v>
      </c>
      <c r="AE229" s="108">
        <v>3137</v>
      </c>
      <c r="AF229" s="108">
        <v>7319</v>
      </c>
      <c r="AG229" s="108">
        <v>13952305</v>
      </c>
      <c r="AH229" s="108">
        <v>5057</v>
      </c>
      <c r="AI229" s="108">
        <v>9360</v>
      </c>
      <c r="AJ229" s="108">
        <v>2687</v>
      </c>
      <c r="AK229" s="108">
        <v>198</v>
      </c>
      <c r="AL229" s="108">
        <v>1242</v>
      </c>
      <c r="AM229" s="108">
        <v>5357</v>
      </c>
      <c r="AN229" s="108">
        <v>247</v>
      </c>
      <c r="AO229" s="108">
        <v>1000</v>
      </c>
      <c r="AP229" s="108">
        <v>0</v>
      </c>
      <c r="AQ229" s="108">
        <v>62188</v>
      </c>
      <c r="AR229" s="108">
        <v>6909</v>
      </c>
      <c r="AS229" s="108">
        <v>21823</v>
      </c>
      <c r="AT229" s="108">
        <v>90920</v>
      </c>
      <c r="AU229" s="108">
        <v>15571</v>
      </c>
      <c r="AV229" s="108">
        <v>13350</v>
      </c>
      <c r="AW229" s="108">
        <v>11386</v>
      </c>
      <c r="AX229" s="108">
        <v>9972</v>
      </c>
      <c r="AY229" s="108">
        <v>72351</v>
      </c>
      <c r="AZ229" s="108">
        <v>61567</v>
      </c>
      <c r="BA229" s="108">
        <v>29192</v>
      </c>
      <c r="BB229" s="108">
        <v>23131</v>
      </c>
      <c r="BC229" s="108">
        <v>3665</v>
      </c>
      <c r="BD229" s="108">
        <v>3047</v>
      </c>
      <c r="BE229" s="108">
        <v>0</v>
      </c>
      <c r="BF229" s="108">
        <v>0</v>
      </c>
      <c r="BG229" s="108">
        <v>0</v>
      </c>
      <c r="BH229" s="108">
        <v>0</v>
      </c>
      <c r="BI229" s="108">
        <v>1890</v>
      </c>
      <c r="BJ229" s="108">
        <v>101706</v>
      </c>
      <c r="BK229" s="108">
        <v>54</v>
      </c>
      <c r="BL229" s="108">
        <v>129</v>
      </c>
      <c r="BM229" s="108">
        <v>301</v>
      </c>
      <c r="BN229" s="108">
        <v>3408</v>
      </c>
      <c r="BO229" s="108">
        <v>1479</v>
      </c>
      <c r="BP229" s="108">
        <v>139</v>
      </c>
      <c r="BQ229" s="108">
        <v>1024</v>
      </c>
      <c r="BR229" s="108">
        <v>18845561</v>
      </c>
      <c r="BS229" s="108">
        <v>5530</v>
      </c>
      <c r="BT229" s="108">
        <v>11578</v>
      </c>
      <c r="BU229" s="108">
        <v>8726110</v>
      </c>
      <c r="BV229" s="108">
        <v>5900</v>
      </c>
      <c r="BW229" s="108">
        <v>12524</v>
      </c>
      <c r="BX229" s="108">
        <v>1156531</v>
      </c>
      <c r="BY229" s="108">
        <v>8320</v>
      </c>
      <c r="BZ229" s="108">
        <v>17276</v>
      </c>
      <c r="CA229" s="108">
        <v>7638866</v>
      </c>
      <c r="CB229" s="108">
        <v>7460</v>
      </c>
      <c r="CC229" s="166">
        <v>16851</v>
      </c>
      <c r="CD229" s="108" t="s">
        <v>733</v>
      </c>
      <c r="CE229" s="108" t="s">
        <v>733</v>
      </c>
      <c r="CF229" s="108" t="s">
        <v>733</v>
      </c>
      <c r="CG229" s="108" t="s">
        <v>733</v>
      </c>
      <c r="CH229" s="108" t="s">
        <v>733</v>
      </c>
      <c r="CI229" s="108" t="s">
        <v>733</v>
      </c>
      <c r="CJ229" s="121">
        <f t="shared" si="918"/>
        <v>11</v>
      </c>
      <c r="CK229" s="157">
        <f t="shared" si="919"/>
        <v>2017</v>
      </c>
      <c r="CL229" s="158">
        <f t="shared" si="920"/>
        <v>43040</v>
      </c>
      <c r="CM229" s="159">
        <f t="shared" si="921"/>
        <v>30</v>
      </c>
      <c r="CN229" s="121">
        <f t="shared" si="922"/>
        <v>100337</v>
      </c>
      <c r="CO229" s="121" t="str">
        <f t="shared" si="923"/>
        <v>-</v>
      </c>
      <c r="CP229" s="121">
        <f t="shared" si="924"/>
        <v>15953583</v>
      </c>
      <c r="CQ229" s="121">
        <f t="shared" si="925"/>
        <v>25284924</v>
      </c>
      <c r="CR229" s="121">
        <f t="shared" si="926"/>
        <v>7556292</v>
      </c>
      <c r="CS229" s="121">
        <f t="shared" si="927"/>
        <v>9514208</v>
      </c>
      <c r="CT229" s="121">
        <f t="shared" si="928"/>
        <v>223066968</v>
      </c>
      <c r="CU229" s="121">
        <f t="shared" si="929"/>
        <v>144616121</v>
      </c>
      <c r="CV229" s="121">
        <f t="shared" si="930"/>
        <v>25824240</v>
      </c>
      <c r="CW229" s="121">
        <f t="shared" si="931"/>
        <v>0</v>
      </c>
      <c r="CX229" s="121">
        <f t="shared" si="932"/>
        <v>243810</v>
      </c>
      <c r="CY229" s="121">
        <f t="shared" si="933"/>
        <v>39457824</v>
      </c>
      <c r="CZ229" s="121">
        <f t="shared" si="934"/>
        <v>18522996</v>
      </c>
      <c r="DA229" s="121">
        <f t="shared" si="935"/>
        <v>2401364</v>
      </c>
      <c r="DB229" s="121">
        <f t="shared" si="936"/>
        <v>17255424</v>
      </c>
      <c r="DC229" s="121" t="str">
        <f t="shared" si="937"/>
        <v>-</v>
      </c>
      <c r="DD229" s="160"/>
    </row>
    <row r="230" spans="1:108" x14ac:dyDescent="0.2">
      <c r="A230" s="118" t="str">
        <f t="shared" si="915"/>
        <v>2017-18NOVEMBERRYE</v>
      </c>
      <c r="B230" s="94" t="s">
        <v>654</v>
      </c>
      <c r="C230" s="35" t="s">
        <v>738</v>
      </c>
      <c r="D230" s="119" t="str">
        <f t="shared" si="916"/>
        <v>Y59</v>
      </c>
      <c r="E230" s="119" t="str">
        <f t="shared" si="917"/>
        <v>South East</v>
      </c>
      <c r="F230" s="107" t="s">
        <v>675</v>
      </c>
      <c r="G230" s="107" t="s">
        <v>676</v>
      </c>
      <c r="H230" s="108">
        <v>56338</v>
      </c>
      <c r="I230" s="108">
        <v>39583</v>
      </c>
      <c r="J230" s="108">
        <v>319784</v>
      </c>
      <c r="K230" s="108">
        <v>8</v>
      </c>
      <c r="L230" s="108">
        <v>3</v>
      </c>
      <c r="M230" s="108">
        <v>40</v>
      </c>
      <c r="N230" s="108">
        <v>97</v>
      </c>
      <c r="O230" s="108">
        <v>46012</v>
      </c>
      <c r="P230" s="108">
        <v>3350</v>
      </c>
      <c r="Q230" s="108">
        <v>2185</v>
      </c>
      <c r="R230" s="108">
        <v>18763</v>
      </c>
      <c r="S230" s="108">
        <v>15625</v>
      </c>
      <c r="T230" s="108">
        <v>2006</v>
      </c>
      <c r="U230" s="108">
        <v>1462526</v>
      </c>
      <c r="V230" s="108">
        <v>437</v>
      </c>
      <c r="W230" s="108">
        <v>781</v>
      </c>
      <c r="X230" s="108">
        <v>1635969</v>
      </c>
      <c r="Y230" s="108">
        <v>749</v>
      </c>
      <c r="Z230" s="108">
        <v>1409</v>
      </c>
      <c r="AA230" s="108">
        <v>16519599</v>
      </c>
      <c r="AB230" s="108">
        <v>880</v>
      </c>
      <c r="AC230" s="108">
        <v>1709</v>
      </c>
      <c r="AD230" s="108">
        <v>45065438</v>
      </c>
      <c r="AE230" s="108">
        <v>2884</v>
      </c>
      <c r="AF230" s="108">
        <v>6607</v>
      </c>
      <c r="AG230" s="108">
        <v>9695388</v>
      </c>
      <c r="AH230" s="108">
        <v>4833</v>
      </c>
      <c r="AI230" s="108">
        <v>10446</v>
      </c>
      <c r="AJ230" s="108">
        <v>2777</v>
      </c>
      <c r="AK230" s="108">
        <v>10</v>
      </c>
      <c r="AL230" s="108">
        <v>71</v>
      </c>
      <c r="AM230" s="108">
        <v>305</v>
      </c>
      <c r="AN230" s="108">
        <v>253</v>
      </c>
      <c r="AO230" s="108">
        <v>2443</v>
      </c>
      <c r="AP230" s="108">
        <v>0</v>
      </c>
      <c r="AQ230" s="108">
        <v>25327</v>
      </c>
      <c r="AR230" s="108">
        <v>2976</v>
      </c>
      <c r="AS230" s="108">
        <v>14932</v>
      </c>
      <c r="AT230" s="108">
        <v>43235</v>
      </c>
      <c r="AU230" s="108">
        <v>6551</v>
      </c>
      <c r="AV230" s="108">
        <v>5207</v>
      </c>
      <c r="AW230" s="108">
        <v>4315</v>
      </c>
      <c r="AX230" s="108">
        <v>3475</v>
      </c>
      <c r="AY230" s="108">
        <v>27683</v>
      </c>
      <c r="AZ230" s="108">
        <v>23067</v>
      </c>
      <c r="BA230" s="108">
        <v>22853</v>
      </c>
      <c r="BB230" s="108">
        <v>18090</v>
      </c>
      <c r="BC230" s="108">
        <v>3149</v>
      </c>
      <c r="BD230" s="108">
        <v>2276</v>
      </c>
      <c r="BE230" s="108">
        <v>197</v>
      </c>
      <c r="BF230" s="108">
        <v>64232</v>
      </c>
      <c r="BG230" s="108">
        <v>326</v>
      </c>
      <c r="BH230" s="108">
        <v>560</v>
      </c>
      <c r="BI230" s="108">
        <v>2602</v>
      </c>
      <c r="BJ230" s="108">
        <v>108855</v>
      </c>
      <c r="BK230" s="108">
        <v>42</v>
      </c>
      <c r="BL230" s="108">
        <v>85</v>
      </c>
      <c r="BM230" s="108">
        <v>1</v>
      </c>
      <c r="BN230" s="108">
        <v>1767</v>
      </c>
      <c r="BO230" s="108">
        <v>1374</v>
      </c>
      <c r="BP230" s="108">
        <v>0</v>
      </c>
      <c r="BQ230" s="108">
        <v>367</v>
      </c>
      <c r="BR230" s="108">
        <v>5552654</v>
      </c>
      <c r="BS230" s="108">
        <v>3142</v>
      </c>
      <c r="BT230" s="108">
        <v>5450</v>
      </c>
      <c r="BU230" s="108">
        <v>7208164</v>
      </c>
      <c r="BV230" s="108">
        <v>5246</v>
      </c>
      <c r="BW230" s="108">
        <v>9568</v>
      </c>
      <c r="BX230" s="108">
        <v>0</v>
      </c>
      <c r="BY230" s="108">
        <v>0</v>
      </c>
      <c r="BZ230" s="108">
        <v>0</v>
      </c>
      <c r="CA230" s="108">
        <v>2679635</v>
      </c>
      <c r="CB230" s="108">
        <v>7301</v>
      </c>
      <c r="CC230" s="166">
        <v>15579</v>
      </c>
      <c r="CD230" s="108" t="s">
        <v>733</v>
      </c>
      <c r="CE230" s="108" t="s">
        <v>733</v>
      </c>
      <c r="CF230" s="108" t="s">
        <v>733</v>
      </c>
      <c r="CG230" s="108" t="s">
        <v>733</v>
      </c>
      <c r="CH230" s="108" t="s">
        <v>733</v>
      </c>
      <c r="CI230" s="108" t="s">
        <v>733</v>
      </c>
      <c r="CJ230" s="121">
        <f t="shared" si="918"/>
        <v>11</v>
      </c>
      <c r="CK230" s="157">
        <f t="shared" si="919"/>
        <v>2017</v>
      </c>
      <c r="CL230" s="158">
        <f t="shared" si="920"/>
        <v>43040</v>
      </c>
      <c r="CM230" s="159">
        <f t="shared" si="921"/>
        <v>30</v>
      </c>
      <c r="CN230" s="121">
        <f t="shared" si="922"/>
        <v>118749</v>
      </c>
      <c r="CO230" s="121" t="str">
        <f t="shared" si="923"/>
        <v>-</v>
      </c>
      <c r="CP230" s="121">
        <f t="shared" si="924"/>
        <v>1583320</v>
      </c>
      <c r="CQ230" s="121">
        <f t="shared" si="925"/>
        <v>3839551</v>
      </c>
      <c r="CR230" s="121">
        <f t="shared" si="926"/>
        <v>2616350</v>
      </c>
      <c r="CS230" s="121">
        <f t="shared" si="927"/>
        <v>3078665</v>
      </c>
      <c r="CT230" s="121">
        <f t="shared" si="928"/>
        <v>32065967</v>
      </c>
      <c r="CU230" s="121">
        <f t="shared" si="929"/>
        <v>103234375</v>
      </c>
      <c r="CV230" s="121">
        <f t="shared" si="930"/>
        <v>20954676</v>
      </c>
      <c r="CW230" s="121">
        <f t="shared" si="931"/>
        <v>110320</v>
      </c>
      <c r="CX230" s="121">
        <f t="shared" si="932"/>
        <v>221170</v>
      </c>
      <c r="CY230" s="121">
        <f t="shared" si="933"/>
        <v>9630150</v>
      </c>
      <c r="CZ230" s="121">
        <f t="shared" si="934"/>
        <v>13146432</v>
      </c>
      <c r="DA230" s="121">
        <f t="shared" si="935"/>
        <v>0</v>
      </c>
      <c r="DB230" s="121">
        <f t="shared" si="936"/>
        <v>5717493</v>
      </c>
      <c r="DC230" s="121" t="str">
        <f t="shared" si="937"/>
        <v>-</v>
      </c>
      <c r="DD230" s="160"/>
    </row>
    <row r="231" spans="1:108" x14ac:dyDescent="0.2">
      <c r="A231" s="118" t="str">
        <f t="shared" si="915"/>
        <v>2017-18NOVEMBERRYD</v>
      </c>
      <c r="B231" s="94" t="s">
        <v>654</v>
      </c>
      <c r="C231" s="35" t="s">
        <v>738</v>
      </c>
      <c r="D231" s="119" t="str">
        <f t="shared" si="916"/>
        <v>Y59</v>
      </c>
      <c r="E231" s="119" t="str">
        <f t="shared" si="917"/>
        <v>South East</v>
      </c>
      <c r="F231" s="107" t="s">
        <v>673</v>
      </c>
      <c r="G231" s="107" t="s">
        <v>674</v>
      </c>
      <c r="H231" s="108">
        <v>0</v>
      </c>
      <c r="I231" s="108">
        <v>0</v>
      </c>
      <c r="J231" s="108">
        <v>0</v>
      </c>
      <c r="K231" s="108">
        <v>0</v>
      </c>
      <c r="L231" s="108">
        <v>0</v>
      </c>
      <c r="M231" s="108">
        <v>0</v>
      </c>
      <c r="N231" s="108">
        <v>0</v>
      </c>
      <c r="O231" s="108">
        <v>0</v>
      </c>
      <c r="P231" s="108">
        <v>0</v>
      </c>
      <c r="Q231" s="108">
        <v>0</v>
      </c>
      <c r="R231" s="108">
        <v>0</v>
      </c>
      <c r="S231" s="108">
        <v>0</v>
      </c>
      <c r="T231" s="108">
        <v>0</v>
      </c>
      <c r="U231" s="108">
        <v>0</v>
      </c>
      <c r="V231" s="108">
        <v>0</v>
      </c>
      <c r="W231" s="108">
        <v>0</v>
      </c>
      <c r="X231" s="108">
        <v>0</v>
      </c>
      <c r="Y231" s="108">
        <v>0</v>
      </c>
      <c r="Z231" s="108">
        <v>0</v>
      </c>
      <c r="AA231" s="108">
        <v>0</v>
      </c>
      <c r="AB231" s="108">
        <v>0</v>
      </c>
      <c r="AC231" s="108">
        <v>0</v>
      </c>
      <c r="AD231" s="108">
        <v>0</v>
      </c>
      <c r="AE231" s="108">
        <v>0</v>
      </c>
      <c r="AF231" s="108">
        <v>0</v>
      </c>
      <c r="AG231" s="108">
        <v>0</v>
      </c>
      <c r="AH231" s="108">
        <v>0</v>
      </c>
      <c r="AI231" s="108">
        <v>0</v>
      </c>
      <c r="AJ231" s="108">
        <v>0</v>
      </c>
      <c r="AK231" s="108">
        <v>0</v>
      </c>
      <c r="AL231" s="108">
        <v>0</v>
      </c>
      <c r="AM231" s="108">
        <v>0</v>
      </c>
      <c r="AN231" s="108">
        <v>0</v>
      </c>
      <c r="AO231" s="108">
        <v>0</v>
      </c>
      <c r="AP231" s="108">
        <v>0</v>
      </c>
      <c r="AQ231" s="108">
        <v>0</v>
      </c>
      <c r="AR231" s="108">
        <v>0</v>
      </c>
      <c r="AS231" s="108">
        <v>0</v>
      </c>
      <c r="AT231" s="108">
        <v>0</v>
      </c>
      <c r="AU231" s="108">
        <v>0</v>
      </c>
      <c r="AV231" s="108">
        <v>0</v>
      </c>
      <c r="AW231" s="108">
        <v>0</v>
      </c>
      <c r="AX231" s="108">
        <v>0</v>
      </c>
      <c r="AY231" s="108">
        <v>0</v>
      </c>
      <c r="AZ231" s="108">
        <v>0</v>
      </c>
      <c r="BA231" s="108">
        <v>0</v>
      </c>
      <c r="BB231" s="108">
        <v>0</v>
      </c>
      <c r="BC231" s="108">
        <v>0</v>
      </c>
      <c r="BD231" s="108">
        <v>0</v>
      </c>
      <c r="BE231" s="108">
        <v>0</v>
      </c>
      <c r="BF231" s="108">
        <v>0</v>
      </c>
      <c r="BG231" s="108">
        <v>0</v>
      </c>
      <c r="BH231" s="108">
        <v>0</v>
      </c>
      <c r="BI231" s="108">
        <v>0</v>
      </c>
      <c r="BJ231" s="108">
        <v>0</v>
      </c>
      <c r="BK231" s="108">
        <v>0</v>
      </c>
      <c r="BL231" s="108">
        <v>0</v>
      </c>
      <c r="BM231" s="108">
        <v>0</v>
      </c>
      <c r="BN231" s="108">
        <v>0</v>
      </c>
      <c r="BO231" s="108">
        <v>0</v>
      </c>
      <c r="BP231" s="108">
        <v>0</v>
      </c>
      <c r="BQ231" s="108">
        <v>0</v>
      </c>
      <c r="BR231" s="108">
        <v>0</v>
      </c>
      <c r="BS231" s="108">
        <v>0</v>
      </c>
      <c r="BT231" s="108">
        <v>0</v>
      </c>
      <c r="BU231" s="108">
        <v>0</v>
      </c>
      <c r="BV231" s="108">
        <v>0</v>
      </c>
      <c r="BW231" s="108">
        <v>0</v>
      </c>
      <c r="BX231" s="108">
        <v>0</v>
      </c>
      <c r="BY231" s="108">
        <v>0</v>
      </c>
      <c r="BZ231" s="108">
        <v>0</v>
      </c>
      <c r="CA231" s="108">
        <v>0</v>
      </c>
      <c r="CB231" s="108">
        <v>0</v>
      </c>
      <c r="CC231" s="166">
        <v>0</v>
      </c>
      <c r="CD231" s="108" t="s">
        <v>733</v>
      </c>
      <c r="CE231" s="108" t="s">
        <v>733</v>
      </c>
      <c r="CF231" s="108" t="s">
        <v>733</v>
      </c>
      <c r="CG231" s="108" t="s">
        <v>733</v>
      </c>
      <c r="CH231" s="108" t="s">
        <v>733</v>
      </c>
      <c r="CI231" s="108" t="s">
        <v>733</v>
      </c>
      <c r="CJ231" s="121">
        <f t="shared" si="918"/>
        <v>11</v>
      </c>
      <c r="CK231" s="157">
        <f t="shared" si="919"/>
        <v>2017</v>
      </c>
      <c r="CL231" s="158">
        <f t="shared" si="920"/>
        <v>43040</v>
      </c>
      <c r="CM231" s="159">
        <f t="shared" si="921"/>
        <v>30</v>
      </c>
      <c r="CN231" s="121">
        <f t="shared" si="922"/>
        <v>0</v>
      </c>
      <c r="CO231" s="121" t="str">
        <f t="shared" si="923"/>
        <v>-</v>
      </c>
      <c r="CP231" s="121">
        <f t="shared" si="924"/>
        <v>0</v>
      </c>
      <c r="CQ231" s="121">
        <f t="shared" si="925"/>
        <v>0</v>
      </c>
      <c r="CR231" s="121">
        <f t="shared" si="926"/>
        <v>0</v>
      </c>
      <c r="CS231" s="121">
        <f t="shared" si="927"/>
        <v>0</v>
      </c>
      <c r="CT231" s="121">
        <f t="shared" si="928"/>
        <v>0</v>
      </c>
      <c r="CU231" s="121">
        <f t="shared" si="929"/>
        <v>0</v>
      </c>
      <c r="CV231" s="121">
        <f t="shared" si="930"/>
        <v>0</v>
      </c>
      <c r="CW231" s="121">
        <f t="shared" si="931"/>
        <v>0</v>
      </c>
      <c r="CX231" s="121">
        <f t="shared" si="932"/>
        <v>0</v>
      </c>
      <c r="CY231" s="121">
        <f t="shared" si="933"/>
        <v>0</v>
      </c>
      <c r="CZ231" s="121">
        <f t="shared" si="934"/>
        <v>0</v>
      </c>
      <c r="DA231" s="121">
        <f t="shared" si="935"/>
        <v>0</v>
      </c>
      <c r="DB231" s="121">
        <f t="shared" si="936"/>
        <v>0</v>
      </c>
      <c r="DC231" s="121" t="str">
        <f t="shared" si="937"/>
        <v>-</v>
      </c>
      <c r="DD231" s="160"/>
    </row>
    <row r="232" spans="1:108" x14ac:dyDescent="0.2">
      <c r="A232" s="118" t="str">
        <f t="shared" si="915"/>
        <v>2017-18NOVEMBERRYF</v>
      </c>
      <c r="B232" s="94" t="s">
        <v>654</v>
      </c>
      <c r="C232" s="35" t="s">
        <v>738</v>
      </c>
      <c r="D232" s="119" t="str">
        <f t="shared" si="916"/>
        <v>Y58</v>
      </c>
      <c r="E232" s="119" t="str">
        <f t="shared" si="917"/>
        <v>South West</v>
      </c>
      <c r="F232" s="107" t="s">
        <v>677</v>
      </c>
      <c r="G232" s="107" t="s">
        <v>678</v>
      </c>
      <c r="H232" s="108">
        <v>26687</v>
      </c>
      <c r="I232" s="108">
        <v>19061</v>
      </c>
      <c r="J232" s="108">
        <v>147196</v>
      </c>
      <c r="K232" s="108">
        <v>8</v>
      </c>
      <c r="L232" s="108">
        <v>2</v>
      </c>
      <c r="M232" s="108">
        <v>38</v>
      </c>
      <c r="N232" s="108">
        <v>84</v>
      </c>
      <c r="O232" s="108">
        <v>19214</v>
      </c>
      <c r="P232" s="108">
        <v>1310</v>
      </c>
      <c r="Q232" s="108">
        <v>824</v>
      </c>
      <c r="R232" s="108">
        <v>9408</v>
      </c>
      <c r="S232" s="108">
        <v>5335</v>
      </c>
      <c r="T232" s="108">
        <v>465</v>
      </c>
      <c r="U232" s="108">
        <v>821463</v>
      </c>
      <c r="V232" s="108">
        <v>627</v>
      </c>
      <c r="W232" s="108">
        <v>1097</v>
      </c>
      <c r="X232" s="108">
        <v>720998</v>
      </c>
      <c r="Y232" s="108">
        <v>875</v>
      </c>
      <c r="Z232" s="108">
        <v>1567</v>
      </c>
      <c r="AA232" s="108">
        <v>16394915</v>
      </c>
      <c r="AB232" s="108">
        <v>1743</v>
      </c>
      <c r="AC232" s="108">
        <v>3712</v>
      </c>
      <c r="AD232" s="108">
        <v>19832729</v>
      </c>
      <c r="AE232" s="108">
        <v>3717</v>
      </c>
      <c r="AF232" s="108">
        <v>8608</v>
      </c>
      <c r="AG232" s="108">
        <v>2811695</v>
      </c>
      <c r="AH232" s="108">
        <v>6047</v>
      </c>
      <c r="AI232" s="108">
        <v>14119</v>
      </c>
      <c r="AJ232" s="108">
        <v>905</v>
      </c>
      <c r="AK232" s="108">
        <v>122</v>
      </c>
      <c r="AL232" s="108">
        <v>367</v>
      </c>
      <c r="AM232" s="108">
        <v>802</v>
      </c>
      <c r="AN232" s="108">
        <v>116</v>
      </c>
      <c r="AO232" s="108">
        <v>300</v>
      </c>
      <c r="AP232" s="108">
        <v>46</v>
      </c>
      <c r="AQ232" s="108">
        <v>10226</v>
      </c>
      <c r="AR232" s="108">
        <v>777</v>
      </c>
      <c r="AS232" s="108">
        <v>7306</v>
      </c>
      <c r="AT232" s="108">
        <v>18309</v>
      </c>
      <c r="AU232" s="108">
        <v>2596</v>
      </c>
      <c r="AV232" s="108">
        <v>2085</v>
      </c>
      <c r="AW232" s="108">
        <v>1629</v>
      </c>
      <c r="AX232" s="108">
        <v>1330</v>
      </c>
      <c r="AY232" s="108">
        <v>12661</v>
      </c>
      <c r="AZ232" s="108">
        <v>10624</v>
      </c>
      <c r="BA232" s="108">
        <v>7668</v>
      </c>
      <c r="BB232" s="108">
        <v>5925</v>
      </c>
      <c r="BC232" s="108">
        <v>871</v>
      </c>
      <c r="BD232" s="108">
        <v>510</v>
      </c>
      <c r="BE232" s="108">
        <v>0</v>
      </c>
      <c r="BF232" s="108">
        <v>0</v>
      </c>
      <c r="BG232" s="108">
        <v>0</v>
      </c>
      <c r="BH232" s="108">
        <v>0</v>
      </c>
      <c r="BI232" s="108">
        <v>0</v>
      </c>
      <c r="BJ232" s="108">
        <v>0</v>
      </c>
      <c r="BK232" s="108">
        <v>0</v>
      </c>
      <c r="BL232" s="108">
        <v>0</v>
      </c>
      <c r="BM232" s="108">
        <v>0</v>
      </c>
      <c r="BN232" s="108">
        <v>318</v>
      </c>
      <c r="BO232" s="108">
        <v>329</v>
      </c>
      <c r="BP232" s="108">
        <v>7</v>
      </c>
      <c r="BQ232" s="108">
        <v>255</v>
      </c>
      <c r="BR232" s="108">
        <v>1928799</v>
      </c>
      <c r="BS232" s="108">
        <v>6065</v>
      </c>
      <c r="BT232" s="108">
        <v>14453</v>
      </c>
      <c r="BU232" s="108">
        <v>2598030</v>
      </c>
      <c r="BV232" s="108">
        <v>7897</v>
      </c>
      <c r="BW232" s="108">
        <v>17144</v>
      </c>
      <c r="BX232" s="108">
        <v>40454</v>
      </c>
      <c r="BY232" s="108">
        <v>5779</v>
      </c>
      <c r="BZ232" s="108">
        <v>14358</v>
      </c>
      <c r="CA232" s="108">
        <v>2377466</v>
      </c>
      <c r="CB232" s="108">
        <v>9323</v>
      </c>
      <c r="CC232" s="166">
        <v>21563</v>
      </c>
      <c r="CD232" s="108" t="s">
        <v>733</v>
      </c>
      <c r="CE232" s="108" t="s">
        <v>733</v>
      </c>
      <c r="CF232" s="108" t="s">
        <v>733</v>
      </c>
      <c r="CG232" s="108" t="s">
        <v>733</v>
      </c>
      <c r="CH232" s="108" t="s">
        <v>733</v>
      </c>
      <c r="CI232" s="108" t="s">
        <v>733</v>
      </c>
      <c r="CJ232" s="121">
        <f t="shared" si="918"/>
        <v>11</v>
      </c>
      <c r="CK232" s="157">
        <f t="shared" si="919"/>
        <v>2017</v>
      </c>
      <c r="CL232" s="158">
        <f t="shared" si="920"/>
        <v>43040</v>
      </c>
      <c r="CM232" s="159">
        <f t="shared" si="921"/>
        <v>30</v>
      </c>
      <c r="CN232" s="121">
        <f t="shared" si="922"/>
        <v>38122</v>
      </c>
      <c r="CO232" s="121" t="str">
        <f t="shared" si="923"/>
        <v>-</v>
      </c>
      <c r="CP232" s="121">
        <f t="shared" si="924"/>
        <v>724318</v>
      </c>
      <c r="CQ232" s="121">
        <f t="shared" si="925"/>
        <v>1601124</v>
      </c>
      <c r="CR232" s="121">
        <f t="shared" si="926"/>
        <v>1437070</v>
      </c>
      <c r="CS232" s="121">
        <f t="shared" si="927"/>
        <v>1291208</v>
      </c>
      <c r="CT232" s="121">
        <f t="shared" si="928"/>
        <v>34922496</v>
      </c>
      <c r="CU232" s="121">
        <f t="shared" si="929"/>
        <v>45923680</v>
      </c>
      <c r="CV232" s="121">
        <f t="shared" si="930"/>
        <v>6565335</v>
      </c>
      <c r="CW232" s="121">
        <f t="shared" si="931"/>
        <v>0</v>
      </c>
      <c r="CX232" s="121">
        <f t="shared" si="932"/>
        <v>0</v>
      </c>
      <c r="CY232" s="121">
        <f t="shared" si="933"/>
        <v>4596054</v>
      </c>
      <c r="CZ232" s="121">
        <f t="shared" si="934"/>
        <v>5640376</v>
      </c>
      <c r="DA232" s="121">
        <f t="shared" si="935"/>
        <v>100506</v>
      </c>
      <c r="DB232" s="121">
        <f t="shared" si="936"/>
        <v>5498565</v>
      </c>
      <c r="DC232" s="121" t="str">
        <f t="shared" si="937"/>
        <v>-</v>
      </c>
      <c r="DD232" s="160"/>
    </row>
    <row r="233" spans="1:108" x14ac:dyDescent="0.2">
      <c r="A233" s="118" t="str">
        <f t="shared" si="915"/>
        <v>2017-18NOVEMBERRYA</v>
      </c>
      <c r="B233" s="94" t="s">
        <v>654</v>
      </c>
      <c r="C233" s="35" t="s">
        <v>738</v>
      </c>
      <c r="D233" s="119" t="str">
        <f t="shared" si="916"/>
        <v>Y60</v>
      </c>
      <c r="E233" s="119" t="str">
        <f t="shared" si="917"/>
        <v>Midlands</v>
      </c>
      <c r="F233" s="107" t="s">
        <v>669</v>
      </c>
      <c r="G233" s="107" t="s">
        <v>670</v>
      </c>
      <c r="H233" s="108">
        <v>105710</v>
      </c>
      <c r="I233" s="108">
        <v>76563</v>
      </c>
      <c r="J233" s="108">
        <v>210974</v>
      </c>
      <c r="K233" s="108">
        <v>3</v>
      </c>
      <c r="L233" s="108">
        <v>1</v>
      </c>
      <c r="M233" s="108">
        <v>12</v>
      </c>
      <c r="N233" s="108">
        <v>39</v>
      </c>
      <c r="O233" s="108">
        <v>85758</v>
      </c>
      <c r="P233" s="108">
        <v>7146</v>
      </c>
      <c r="Q233" s="108">
        <v>4792</v>
      </c>
      <c r="R233" s="108">
        <v>35334</v>
      </c>
      <c r="S233" s="108">
        <v>34922</v>
      </c>
      <c r="T233" s="108">
        <v>2264</v>
      </c>
      <c r="U233" s="108">
        <v>2899841</v>
      </c>
      <c r="V233" s="108">
        <v>406</v>
      </c>
      <c r="W233" s="108">
        <v>702</v>
      </c>
      <c r="X233" s="108">
        <v>2329490</v>
      </c>
      <c r="Y233" s="108">
        <v>486</v>
      </c>
      <c r="Z233" s="108">
        <v>851</v>
      </c>
      <c r="AA233" s="108">
        <v>25297756</v>
      </c>
      <c r="AB233" s="108">
        <v>716</v>
      </c>
      <c r="AC233" s="108">
        <v>1296</v>
      </c>
      <c r="AD233" s="108">
        <v>62529640</v>
      </c>
      <c r="AE233" s="108">
        <v>1791</v>
      </c>
      <c r="AF233" s="108">
        <v>4035</v>
      </c>
      <c r="AG233" s="108">
        <v>6515979</v>
      </c>
      <c r="AH233" s="108">
        <v>2878</v>
      </c>
      <c r="AI233" s="108">
        <v>7266</v>
      </c>
      <c r="AJ233" s="108">
        <v>3027</v>
      </c>
      <c r="AK233" s="108">
        <v>0</v>
      </c>
      <c r="AL233" s="108">
        <v>24</v>
      </c>
      <c r="AM233" s="108">
        <v>0</v>
      </c>
      <c r="AN233" s="108">
        <v>198</v>
      </c>
      <c r="AO233" s="108">
        <v>2805</v>
      </c>
      <c r="AP233" s="108">
        <v>1977</v>
      </c>
      <c r="AQ233" s="108">
        <v>48676</v>
      </c>
      <c r="AR233" s="108">
        <v>3165</v>
      </c>
      <c r="AS233" s="108">
        <v>30890</v>
      </c>
      <c r="AT233" s="108">
        <v>82731</v>
      </c>
      <c r="AU233" s="108">
        <v>12856</v>
      </c>
      <c r="AV233" s="108">
        <v>9565</v>
      </c>
      <c r="AW233" s="108">
        <v>8499</v>
      </c>
      <c r="AX233" s="108">
        <v>6401</v>
      </c>
      <c r="AY233" s="108">
        <v>45259</v>
      </c>
      <c r="AZ233" s="108">
        <v>37568</v>
      </c>
      <c r="BA233" s="108">
        <v>57354</v>
      </c>
      <c r="BB233" s="108">
        <v>37037</v>
      </c>
      <c r="BC233" s="108">
        <v>5176</v>
      </c>
      <c r="BD233" s="108">
        <v>2397</v>
      </c>
      <c r="BE233" s="108">
        <v>0</v>
      </c>
      <c r="BF233" s="108">
        <v>0</v>
      </c>
      <c r="BG233" s="108">
        <v>0</v>
      </c>
      <c r="BH233" s="108">
        <v>0</v>
      </c>
      <c r="BI233" s="108">
        <v>5409</v>
      </c>
      <c r="BJ233" s="108">
        <v>372095</v>
      </c>
      <c r="BK233" s="108">
        <v>69</v>
      </c>
      <c r="BL233" s="108">
        <v>61</v>
      </c>
      <c r="BM233" s="108">
        <v>240</v>
      </c>
      <c r="BN233" s="108">
        <v>0</v>
      </c>
      <c r="BO233" s="108">
        <v>1448</v>
      </c>
      <c r="BP233" s="108">
        <v>0</v>
      </c>
      <c r="BQ233" s="108">
        <v>1377</v>
      </c>
      <c r="BR233" s="108">
        <v>0</v>
      </c>
      <c r="BS233" s="108">
        <v>0</v>
      </c>
      <c r="BT233" s="108">
        <v>0</v>
      </c>
      <c r="BU233" s="108">
        <v>8156271</v>
      </c>
      <c r="BV233" s="108">
        <v>5633</v>
      </c>
      <c r="BW233" s="108">
        <v>12877</v>
      </c>
      <c r="BX233" s="108">
        <v>0</v>
      </c>
      <c r="BY233" s="108">
        <v>0</v>
      </c>
      <c r="BZ233" s="108">
        <v>0</v>
      </c>
      <c r="CA233" s="108">
        <v>9796014</v>
      </c>
      <c r="CB233" s="108">
        <v>7114</v>
      </c>
      <c r="CC233" s="166">
        <v>16557</v>
      </c>
      <c r="CD233" s="108" t="s">
        <v>733</v>
      </c>
      <c r="CE233" s="108" t="s">
        <v>733</v>
      </c>
      <c r="CF233" s="108" t="s">
        <v>733</v>
      </c>
      <c r="CG233" s="108" t="s">
        <v>733</v>
      </c>
      <c r="CH233" s="108" t="s">
        <v>733</v>
      </c>
      <c r="CI233" s="108" t="s">
        <v>733</v>
      </c>
      <c r="CJ233" s="121">
        <f t="shared" si="918"/>
        <v>11</v>
      </c>
      <c r="CK233" s="157">
        <f t="shared" si="919"/>
        <v>2017</v>
      </c>
      <c r="CL233" s="158">
        <f t="shared" si="920"/>
        <v>43040</v>
      </c>
      <c r="CM233" s="159">
        <f t="shared" si="921"/>
        <v>30</v>
      </c>
      <c r="CN233" s="121">
        <f t="shared" si="922"/>
        <v>76563</v>
      </c>
      <c r="CO233" s="121" t="str">
        <f t="shared" si="923"/>
        <v>-</v>
      </c>
      <c r="CP233" s="121">
        <f t="shared" si="924"/>
        <v>918756</v>
      </c>
      <c r="CQ233" s="121">
        <f t="shared" si="925"/>
        <v>2985957</v>
      </c>
      <c r="CR233" s="121">
        <f t="shared" si="926"/>
        <v>5016492</v>
      </c>
      <c r="CS233" s="121">
        <f t="shared" si="927"/>
        <v>4077992</v>
      </c>
      <c r="CT233" s="121">
        <f t="shared" si="928"/>
        <v>45792864</v>
      </c>
      <c r="CU233" s="121">
        <f t="shared" si="929"/>
        <v>140910270</v>
      </c>
      <c r="CV233" s="121">
        <f t="shared" si="930"/>
        <v>16450224</v>
      </c>
      <c r="CW233" s="121">
        <f t="shared" si="931"/>
        <v>0</v>
      </c>
      <c r="CX233" s="121">
        <f t="shared" si="932"/>
        <v>329949</v>
      </c>
      <c r="CY233" s="121">
        <f t="shared" si="933"/>
        <v>0</v>
      </c>
      <c r="CZ233" s="121">
        <f t="shared" si="934"/>
        <v>18645896</v>
      </c>
      <c r="DA233" s="121">
        <f t="shared" si="935"/>
        <v>0</v>
      </c>
      <c r="DB233" s="121">
        <f t="shared" si="936"/>
        <v>22798989</v>
      </c>
      <c r="DC233" s="121" t="str">
        <f t="shared" si="937"/>
        <v>-</v>
      </c>
      <c r="DD233" s="160"/>
    </row>
    <row r="234" spans="1:108" x14ac:dyDescent="0.2">
      <c r="A234" s="118" t="str">
        <f t="shared" si="915"/>
        <v>2017-18NOVEMBERRX8</v>
      </c>
      <c r="B234" s="94" t="s">
        <v>654</v>
      </c>
      <c r="C234" s="35" t="s">
        <v>738</v>
      </c>
      <c r="D234" s="119" t="str">
        <f t="shared" si="916"/>
        <v>Y63</v>
      </c>
      <c r="E234" s="119" t="str">
        <f t="shared" si="917"/>
        <v>North East and Yorkshire</v>
      </c>
      <c r="F234" s="107" t="s">
        <v>665</v>
      </c>
      <c r="G234" s="107" t="s">
        <v>666</v>
      </c>
      <c r="H234" s="108">
        <v>89736</v>
      </c>
      <c r="I234" s="108">
        <v>63932</v>
      </c>
      <c r="J234" s="108">
        <v>205105</v>
      </c>
      <c r="K234" s="108">
        <v>3</v>
      </c>
      <c r="L234" s="108">
        <v>1</v>
      </c>
      <c r="M234" s="108">
        <v>6</v>
      </c>
      <c r="N234" s="108">
        <v>53</v>
      </c>
      <c r="O234" s="108">
        <v>65102</v>
      </c>
      <c r="P234" s="108">
        <v>8424</v>
      </c>
      <c r="Q234" s="108">
        <v>6524</v>
      </c>
      <c r="R234" s="108">
        <v>32862</v>
      </c>
      <c r="S234" s="108">
        <v>13310</v>
      </c>
      <c r="T234" s="108">
        <v>1159</v>
      </c>
      <c r="U234" s="108">
        <v>3768623</v>
      </c>
      <c r="V234" s="108">
        <v>447</v>
      </c>
      <c r="W234" s="108">
        <v>801</v>
      </c>
      <c r="X234" s="108">
        <v>4104624</v>
      </c>
      <c r="Y234" s="108">
        <v>629</v>
      </c>
      <c r="Z234" s="108">
        <v>1170</v>
      </c>
      <c r="AA234" s="108">
        <v>40202912</v>
      </c>
      <c r="AB234" s="108">
        <v>1223</v>
      </c>
      <c r="AC234" s="108">
        <v>2563</v>
      </c>
      <c r="AD234" s="108">
        <v>35268353</v>
      </c>
      <c r="AE234" s="108">
        <v>2650</v>
      </c>
      <c r="AF234" s="108">
        <v>6025</v>
      </c>
      <c r="AG234" s="108">
        <v>4525283</v>
      </c>
      <c r="AH234" s="108">
        <v>3904</v>
      </c>
      <c r="AI234" s="108">
        <v>9542</v>
      </c>
      <c r="AJ234" s="108">
        <v>4202</v>
      </c>
      <c r="AK234" s="108">
        <v>1428</v>
      </c>
      <c r="AL234" s="108">
        <v>100</v>
      </c>
      <c r="AM234" s="108">
        <v>3385</v>
      </c>
      <c r="AN234" s="108">
        <v>2583</v>
      </c>
      <c r="AO234" s="108">
        <v>91</v>
      </c>
      <c r="AP234" s="108">
        <v>2042</v>
      </c>
      <c r="AQ234" s="108">
        <v>40390</v>
      </c>
      <c r="AR234" s="108">
        <v>6371</v>
      </c>
      <c r="AS234" s="108">
        <v>14139</v>
      </c>
      <c r="AT234" s="108">
        <v>60900</v>
      </c>
      <c r="AU234" s="108">
        <v>18276</v>
      </c>
      <c r="AV234" s="108">
        <v>14591</v>
      </c>
      <c r="AW234" s="108">
        <v>14078</v>
      </c>
      <c r="AX234" s="108">
        <v>11419</v>
      </c>
      <c r="AY234" s="108">
        <v>52884</v>
      </c>
      <c r="AZ234" s="108">
        <v>40489</v>
      </c>
      <c r="BA234" s="108">
        <v>25327</v>
      </c>
      <c r="BB234" s="108">
        <v>15893</v>
      </c>
      <c r="BC234" s="108">
        <v>2279</v>
      </c>
      <c r="BD234" s="108">
        <v>1341</v>
      </c>
      <c r="BE234" s="108">
        <v>0</v>
      </c>
      <c r="BF234" s="108">
        <v>0</v>
      </c>
      <c r="BG234" s="108">
        <v>0</v>
      </c>
      <c r="BH234" s="108">
        <v>0</v>
      </c>
      <c r="BI234" s="108">
        <v>3879</v>
      </c>
      <c r="BJ234" s="108">
        <v>107191</v>
      </c>
      <c r="BK234" s="108">
        <v>28</v>
      </c>
      <c r="BL234" s="108">
        <v>47</v>
      </c>
      <c r="BM234" s="108">
        <v>53</v>
      </c>
      <c r="BN234" s="108">
        <v>2004</v>
      </c>
      <c r="BO234" s="108">
        <v>435</v>
      </c>
      <c r="BP234" s="108">
        <v>65</v>
      </c>
      <c r="BQ234" s="108">
        <v>2588</v>
      </c>
      <c r="BR234" s="108">
        <v>11519039</v>
      </c>
      <c r="BS234" s="108">
        <v>5748</v>
      </c>
      <c r="BT234" s="108">
        <v>13308</v>
      </c>
      <c r="BU234" s="108">
        <v>2499186</v>
      </c>
      <c r="BV234" s="108">
        <v>5745</v>
      </c>
      <c r="BW234" s="108">
        <v>12907</v>
      </c>
      <c r="BX234" s="108">
        <v>423108</v>
      </c>
      <c r="BY234" s="108">
        <v>6509</v>
      </c>
      <c r="BZ234" s="108">
        <v>13966</v>
      </c>
      <c r="CA234" s="108">
        <v>23959932</v>
      </c>
      <c r="CB234" s="108">
        <v>9258</v>
      </c>
      <c r="CC234" s="166">
        <v>21257</v>
      </c>
      <c r="CD234" s="108" t="s">
        <v>733</v>
      </c>
      <c r="CE234" s="108" t="s">
        <v>733</v>
      </c>
      <c r="CF234" s="108" t="s">
        <v>733</v>
      </c>
      <c r="CG234" s="108" t="s">
        <v>733</v>
      </c>
      <c r="CH234" s="108" t="s">
        <v>733</v>
      </c>
      <c r="CI234" s="108" t="s">
        <v>733</v>
      </c>
      <c r="CJ234" s="121">
        <f t="shared" si="918"/>
        <v>11</v>
      </c>
      <c r="CK234" s="157">
        <f t="shared" si="919"/>
        <v>2017</v>
      </c>
      <c r="CL234" s="158">
        <f t="shared" si="920"/>
        <v>43040</v>
      </c>
      <c r="CM234" s="159">
        <f t="shared" si="921"/>
        <v>30</v>
      </c>
      <c r="CN234" s="121">
        <f t="shared" si="922"/>
        <v>63932</v>
      </c>
      <c r="CO234" s="121" t="str">
        <f t="shared" si="923"/>
        <v>-</v>
      </c>
      <c r="CP234" s="121">
        <f t="shared" si="924"/>
        <v>383592</v>
      </c>
      <c r="CQ234" s="121">
        <f t="shared" si="925"/>
        <v>3388396</v>
      </c>
      <c r="CR234" s="121">
        <f t="shared" si="926"/>
        <v>6747624</v>
      </c>
      <c r="CS234" s="121">
        <f t="shared" si="927"/>
        <v>7633080</v>
      </c>
      <c r="CT234" s="121">
        <f t="shared" si="928"/>
        <v>84225306</v>
      </c>
      <c r="CU234" s="121">
        <f t="shared" si="929"/>
        <v>80192750</v>
      </c>
      <c r="CV234" s="121">
        <f t="shared" si="930"/>
        <v>11059178</v>
      </c>
      <c r="CW234" s="121">
        <f t="shared" si="931"/>
        <v>0</v>
      </c>
      <c r="CX234" s="121">
        <f t="shared" si="932"/>
        <v>182313</v>
      </c>
      <c r="CY234" s="121">
        <f t="shared" si="933"/>
        <v>26669232</v>
      </c>
      <c r="CZ234" s="121">
        <f t="shared" si="934"/>
        <v>5614545</v>
      </c>
      <c r="DA234" s="121">
        <f t="shared" si="935"/>
        <v>907790</v>
      </c>
      <c r="DB234" s="121">
        <f t="shared" si="936"/>
        <v>55013116</v>
      </c>
      <c r="DC234" s="121" t="str">
        <f t="shared" si="937"/>
        <v>-</v>
      </c>
      <c r="DD234" s="160"/>
    </row>
    <row r="235" spans="1:108" x14ac:dyDescent="0.2">
      <c r="A235" s="118" t="str">
        <f t="shared" si="915"/>
        <v>2017-18DECEMBERRX9</v>
      </c>
      <c r="B235" s="94" t="s">
        <v>654</v>
      </c>
      <c r="C235" s="35" t="s">
        <v>745</v>
      </c>
      <c r="D235" s="119" t="str">
        <f t="shared" si="916"/>
        <v>Y60</v>
      </c>
      <c r="E235" s="119" t="str">
        <f t="shared" si="917"/>
        <v>Midlands</v>
      </c>
      <c r="F235" s="107" t="s">
        <v>667</v>
      </c>
      <c r="G235" s="107" t="s">
        <v>668</v>
      </c>
      <c r="H235" s="108">
        <v>89032</v>
      </c>
      <c r="I235" s="108">
        <v>78499</v>
      </c>
      <c r="J235" s="108">
        <v>299412</v>
      </c>
      <c r="K235" s="108">
        <v>4</v>
      </c>
      <c r="L235" s="108">
        <v>2</v>
      </c>
      <c r="M235" s="108">
        <v>19</v>
      </c>
      <c r="N235" s="108">
        <v>71</v>
      </c>
      <c r="O235" s="108">
        <v>64665</v>
      </c>
      <c r="P235" s="108">
        <v>6581</v>
      </c>
      <c r="Q235" s="108">
        <v>4382</v>
      </c>
      <c r="R235" s="108">
        <v>39078</v>
      </c>
      <c r="S235" s="108">
        <v>10720</v>
      </c>
      <c r="T235" s="108">
        <v>176</v>
      </c>
      <c r="U235" s="108">
        <v>3802022</v>
      </c>
      <c r="V235" s="108">
        <v>578</v>
      </c>
      <c r="W235" s="108">
        <v>1031</v>
      </c>
      <c r="X235" s="108">
        <v>5852745</v>
      </c>
      <c r="Y235" s="108">
        <v>1336</v>
      </c>
      <c r="Z235" s="108">
        <v>3190</v>
      </c>
      <c r="AA235" s="108">
        <v>92566691</v>
      </c>
      <c r="AB235" s="108">
        <v>2369</v>
      </c>
      <c r="AC235" s="108">
        <v>5168</v>
      </c>
      <c r="AD235" s="108">
        <v>64832094</v>
      </c>
      <c r="AE235" s="108">
        <v>6048</v>
      </c>
      <c r="AF235" s="108">
        <v>14397</v>
      </c>
      <c r="AG235" s="108">
        <v>968185</v>
      </c>
      <c r="AH235" s="108">
        <v>5501</v>
      </c>
      <c r="AI235" s="108">
        <v>16942</v>
      </c>
      <c r="AJ235" s="108">
        <v>5766</v>
      </c>
      <c r="AK235" s="108">
        <v>1744</v>
      </c>
      <c r="AL235" s="108">
        <v>2221</v>
      </c>
      <c r="AM235" s="108">
        <v>5</v>
      </c>
      <c r="AN235" s="108">
        <v>711</v>
      </c>
      <c r="AO235" s="108">
        <v>1090</v>
      </c>
      <c r="AP235" s="108">
        <v>7</v>
      </c>
      <c r="AQ235" s="108">
        <v>40233</v>
      </c>
      <c r="AR235" s="108">
        <v>679</v>
      </c>
      <c r="AS235" s="108">
        <v>17987</v>
      </c>
      <c r="AT235" s="108">
        <v>58899</v>
      </c>
      <c r="AU235" s="108">
        <v>11697</v>
      </c>
      <c r="AV235" s="108">
        <v>9337</v>
      </c>
      <c r="AW235" s="108">
        <v>8035</v>
      </c>
      <c r="AX235" s="108">
        <v>6492</v>
      </c>
      <c r="AY235" s="108">
        <v>53735</v>
      </c>
      <c r="AZ235" s="108">
        <v>45310</v>
      </c>
      <c r="BA235" s="108">
        <v>15278</v>
      </c>
      <c r="BB235" s="108">
        <v>12164</v>
      </c>
      <c r="BC235" s="108">
        <v>234</v>
      </c>
      <c r="BD235" s="108">
        <v>186</v>
      </c>
      <c r="BE235" s="108">
        <v>522</v>
      </c>
      <c r="BF235" s="108">
        <v>109409</v>
      </c>
      <c r="BG235" s="108">
        <v>210</v>
      </c>
      <c r="BH235" s="108">
        <v>367</v>
      </c>
      <c r="BI235" s="108">
        <v>2445</v>
      </c>
      <c r="BJ235" s="108">
        <v>82117</v>
      </c>
      <c r="BK235" s="108">
        <v>34</v>
      </c>
      <c r="BL235" s="108">
        <v>63</v>
      </c>
      <c r="BM235" s="108">
        <v>0</v>
      </c>
      <c r="BN235" s="108">
        <v>310</v>
      </c>
      <c r="BO235" s="108">
        <v>185</v>
      </c>
      <c r="BP235" s="108">
        <v>2</v>
      </c>
      <c r="BQ235" s="108">
        <v>1847</v>
      </c>
      <c r="BR235" s="108">
        <v>2738024</v>
      </c>
      <c r="BS235" s="108">
        <v>8832</v>
      </c>
      <c r="BT235" s="108">
        <v>20043</v>
      </c>
      <c r="BU235" s="108">
        <v>1767325</v>
      </c>
      <c r="BV235" s="108">
        <v>9553</v>
      </c>
      <c r="BW235" s="108">
        <v>16626</v>
      </c>
      <c r="BX235" s="108">
        <v>12905</v>
      </c>
      <c r="BY235" s="108">
        <v>6453</v>
      </c>
      <c r="BZ235" s="108">
        <v>8893</v>
      </c>
      <c r="CA235" s="108">
        <v>29758987</v>
      </c>
      <c r="CB235" s="108">
        <v>16112</v>
      </c>
      <c r="CC235" s="166">
        <v>29052</v>
      </c>
      <c r="CD235" s="108" t="s">
        <v>733</v>
      </c>
      <c r="CE235" s="108" t="s">
        <v>733</v>
      </c>
      <c r="CF235" s="108" t="s">
        <v>733</v>
      </c>
      <c r="CG235" s="108" t="s">
        <v>733</v>
      </c>
      <c r="CH235" s="108" t="s">
        <v>733</v>
      </c>
      <c r="CI235" s="108" t="s">
        <v>733</v>
      </c>
      <c r="CJ235" s="121">
        <f t="shared" si="918"/>
        <v>12</v>
      </c>
      <c r="CK235" s="157">
        <f t="shared" si="919"/>
        <v>2017</v>
      </c>
      <c r="CL235" s="158">
        <f t="shared" si="920"/>
        <v>43070</v>
      </c>
      <c r="CM235" s="159">
        <f t="shared" si="921"/>
        <v>31</v>
      </c>
      <c r="CN235" s="121">
        <f t="shared" si="922"/>
        <v>156998</v>
      </c>
      <c r="CO235" s="121" t="str">
        <f t="shared" si="923"/>
        <v>-</v>
      </c>
      <c r="CP235" s="121">
        <f t="shared" si="924"/>
        <v>1491481</v>
      </c>
      <c r="CQ235" s="121">
        <f t="shared" si="925"/>
        <v>5573429</v>
      </c>
      <c r="CR235" s="121">
        <f t="shared" si="926"/>
        <v>6785011</v>
      </c>
      <c r="CS235" s="121">
        <f t="shared" si="927"/>
        <v>13978580</v>
      </c>
      <c r="CT235" s="121">
        <f t="shared" si="928"/>
        <v>201955104</v>
      </c>
      <c r="CU235" s="121">
        <f t="shared" si="929"/>
        <v>154335840</v>
      </c>
      <c r="CV235" s="121">
        <f t="shared" si="930"/>
        <v>2981792</v>
      </c>
      <c r="CW235" s="121">
        <f t="shared" si="931"/>
        <v>191574</v>
      </c>
      <c r="CX235" s="121">
        <f t="shared" si="932"/>
        <v>154035</v>
      </c>
      <c r="CY235" s="121">
        <f t="shared" si="933"/>
        <v>6213330</v>
      </c>
      <c r="CZ235" s="121">
        <f t="shared" si="934"/>
        <v>3075810</v>
      </c>
      <c r="DA235" s="121">
        <f t="shared" si="935"/>
        <v>17786</v>
      </c>
      <c r="DB235" s="121">
        <f t="shared" si="936"/>
        <v>53659044</v>
      </c>
      <c r="DC235" s="121" t="str">
        <f t="shared" si="937"/>
        <v>-</v>
      </c>
      <c r="DD235" s="160"/>
    </row>
    <row r="236" spans="1:108" x14ac:dyDescent="0.2">
      <c r="A236" s="118" t="str">
        <f t="shared" si="915"/>
        <v>2017-18DECEMBERRYC</v>
      </c>
      <c r="B236" s="94" t="s">
        <v>654</v>
      </c>
      <c r="C236" s="35" t="s">
        <v>745</v>
      </c>
      <c r="D236" s="119" t="str">
        <f t="shared" si="916"/>
        <v>Y61</v>
      </c>
      <c r="E236" s="119" t="str">
        <f t="shared" si="917"/>
        <v>East of England</v>
      </c>
      <c r="F236" s="107" t="s">
        <v>671</v>
      </c>
      <c r="G236" s="107" t="s">
        <v>672</v>
      </c>
      <c r="H236" s="108">
        <v>119496</v>
      </c>
      <c r="I236" s="108">
        <v>78346</v>
      </c>
      <c r="J236" s="108">
        <v>1104087</v>
      </c>
      <c r="K236" s="108">
        <v>14</v>
      </c>
      <c r="L236" s="108">
        <v>1</v>
      </c>
      <c r="M236" s="108">
        <v>83</v>
      </c>
      <c r="N236" s="108">
        <v>150</v>
      </c>
      <c r="O236" s="108">
        <v>77405</v>
      </c>
      <c r="P236" s="108">
        <v>7084</v>
      </c>
      <c r="Q236" s="108">
        <v>4726</v>
      </c>
      <c r="R236" s="108">
        <v>42475</v>
      </c>
      <c r="S236" s="108">
        <v>12090</v>
      </c>
      <c r="T236" s="108">
        <v>5054</v>
      </c>
      <c r="U236" s="108">
        <v>3906391</v>
      </c>
      <c r="V236" s="108">
        <v>551</v>
      </c>
      <c r="W236" s="108">
        <v>1001</v>
      </c>
      <c r="X236" s="108">
        <v>4429795</v>
      </c>
      <c r="Y236" s="108">
        <v>938</v>
      </c>
      <c r="Z236" s="108">
        <v>1712</v>
      </c>
      <c r="AA236" s="108">
        <v>81702906</v>
      </c>
      <c r="AB236" s="108">
        <v>1925</v>
      </c>
      <c r="AC236" s="108">
        <v>3906</v>
      </c>
      <c r="AD236" s="108">
        <v>77602199</v>
      </c>
      <c r="AE236" s="108">
        <v>6426</v>
      </c>
      <c r="AF236" s="108">
        <v>16834</v>
      </c>
      <c r="AG236" s="108">
        <v>38657989</v>
      </c>
      <c r="AH236" s="108">
        <v>7651</v>
      </c>
      <c r="AI236" s="108">
        <v>18842</v>
      </c>
      <c r="AJ236" s="108">
        <v>7681</v>
      </c>
      <c r="AK236" s="108">
        <v>142</v>
      </c>
      <c r="AL236" s="108">
        <v>5134</v>
      </c>
      <c r="AM236" s="108">
        <v>447</v>
      </c>
      <c r="AN236" s="108">
        <v>68</v>
      </c>
      <c r="AO236" s="108">
        <v>2337</v>
      </c>
      <c r="AP236" s="108">
        <v>4797</v>
      </c>
      <c r="AQ236" s="108">
        <v>42767</v>
      </c>
      <c r="AR236" s="108">
        <v>3491</v>
      </c>
      <c r="AS236" s="108">
        <v>23466</v>
      </c>
      <c r="AT236" s="108">
        <v>69724</v>
      </c>
      <c r="AU236" s="108">
        <v>16314</v>
      </c>
      <c r="AV236" s="108">
        <v>11889</v>
      </c>
      <c r="AW236" s="108">
        <v>4997</v>
      </c>
      <c r="AX236" s="108">
        <v>4995</v>
      </c>
      <c r="AY236" s="108">
        <v>66994</v>
      </c>
      <c r="AZ236" s="108">
        <v>48681</v>
      </c>
      <c r="BA236" s="108">
        <v>23495</v>
      </c>
      <c r="BB236" s="108">
        <v>13221</v>
      </c>
      <c r="BC236" s="108">
        <v>10287</v>
      </c>
      <c r="BD236" s="108">
        <v>5554</v>
      </c>
      <c r="BE236" s="108">
        <v>569</v>
      </c>
      <c r="BF236" s="108">
        <v>165742</v>
      </c>
      <c r="BG236" s="108">
        <v>291</v>
      </c>
      <c r="BH236" s="108">
        <v>499</v>
      </c>
      <c r="BI236" s="108">
        <v>6705</v>
      </c>
      <c r="BJ236" s="108">
        <v>298197</v>
      </c>
      <c r="BK236" s="108">
        <v>44</v>
      </c>
      <c r="BL236" s="108">
        <v>88</v>
      </c>
      <c r="BM236" s="108">
        <v>56</v>
      </c>
      <c r="BN236" s="108">
        <v>909</v>
      </c>
      <c r="BO236" s="108">
        <v>843</v>
      </c>
      <c r="BP236" s="108">
        <v>68</v>
      </c>
      <c r="BQ236" s="108">
        <v>1145</v>
      </c>
      <c r="BR236" s="108">
        <v>10145837</v>
      </c>
      <c r="BS236" s="108">
        <v>11162</v>
      </c>
      <c r="BT236" s="108">
        <v>26149</v>
      </c>
      <c r="BU236" s="108">
        <v>11177110</v>
      </c>
      <c r="BV236" s="108">
        <v>13259</v>
      </c>
      <c r="BW236" s="108">
        <v>28269</v>
      </c>
      <c r="BX236" s="108">
        <v>1013632</v>
      </c>
      <c r="BY236" s="108">
        <v>14906</v>
      </c>
      <c r="BZ236" s="108">
        <v>31240</v>
      </c>
      <c r="CA236" s="108">
        <v>21833716</v>
      </c>
      <c r="CB236" s="108">
        <v>19069</v>
      </c>
      <c r="CC236" s="166">
        <v>42381</v>
      </c>
      <c r="CD236" s="108" t="s">
        <v>733</v>
      </c>
      <c r="CE236" s="108" t="s">
        <v>733</v>
      </c>
      <c r="CF236" s="108" t="s">
        <v>733</v>
      </c>
      <c r="CG236" s="108" t="s">
        <v>733</v>
      </c>
      <c r="CH236" s="108" t="s">
        <v>733</v>
      </c>
      <c r="CI236" s="108" t="s">
        <v>733</v>
      </c>
      <c r="CJ236" s="121">
        <f t="shared" si="918"/>
        <v>12</v>
      </c>
      <c r="CK236" s="157">
        <f t="shared" si="919"/>
        <v>2017</v>
      </c>
      <c r="CL236" s="158">
        <f t="shared" si="920"/>
        <v>43070</v>
      </c>
      <c r="CM236" s="159">
        <f t="shared" si="921"/>
        <v>31</v>
      </c>
      <c r="CN236" s="121">
        <f t="shared" si="922"/>
        <v>78346</v>
      </c>
      <c r="CO236" s="121" t="str">
        <f t="shared" si="923"/>
        <v>-</v>
      </c>
      <c r="CP236" s="121">
        <f t="shared" si="924"/>
        <v>6502718</v>
      </c>
      <c r="CQ236" s="121">
        <f t="shared" si="925"/>
        <v>11751900</v>
      </c>
      <c r="CR236" s="121">
        <f t="shared" si="926"/>
        <v>7091084</v>
      </c>
      <c r="CS236" s="121">
        <f t="shared" si="927"/>
        <v>8090912</v>
      </c>
      <c r="CT236" s="121">
        <f t="shared" si="928"/>
        <v>165907350</v>
      </c>
      <c r="CU236" s="121">
        <f t="shared" si="929"/>
        <v>203523060</v>
      </c>
      <c r="CV236" s="121">
        <f t="shared" si="930"/>
        <v>95227468</v>
      </c>
      <c r="CW236" s="121">
        <f t="shared" si="931"/>
        <v>283931</v>
      </c>
      <c r="CX236" s="121">
        <f t="shared" si="932"/>
        <v>590040</v>
      </c>
      <c r="CY236" s="121">
        <f t="shared" si="933"/>
        <v>23769441</v>
      </c>
      <c r="CZ236" s="121">
        <f t="shared" si="934"/>
        <v>23830767</v>
      </c>
      <c r="DA236" s="121">
        <f t="shared" si="935"/>
        <v>2124320</v>
      </c>
      <c r="DB236" s="121">
        <f t="shared" si="936"/>
        <v>48526245</v>
      </c>
      <c r="DC236" s="121" t="str">
        <f t="shared" si="937"/>
        <v>-</v>
      </c>
      <c r="DD236" s="160"/>
    </row>
    <row r="237" spans="1:108" x14ac:dyDescent="0.2">
      <c r="A237" s="118" t="str">
        <f t="shared" si="915"/>
        <v>2017-18DECEMBERR1F</v>
      </c>
      <c r="B237" s="94" t="s">
        <v>654</v>
      </c>
      <c r="C237" s="35" t="s">
        <v>745</v>
      </c>
      <c r="D237" s="119" t="str">
        <f t="shared" si="916"/>
        <v>Y59</v>
      </c>
      <c r="E237" s="119" t="str">
        <f t="shared" si="917"/>
        <v>South East</v>
      </c>
      <c r="F237" s="107" t="s">
        <v>656</v>
      </c>
      <c r="G237" s="107" t="s">
        <v>657</v>
      </c>
      <c r="H237" s="108">
        <v>0</v>
      </c>
      <c r="I237" s="108">
        <v>0</v>
      </c>
      <c r="J237" s="108">
        <v>0</v>
      </c>
      <c r="K237" s="108">
        <v>0</v>
      </c>
      <c r="L237" s="108">
        <v>0</v>
      </c>
      <c r="M237" s="108">
        <v>0</v>
      </c>
      <c r="N237" s="108">
        <v>0</v>
      </c>
      <c r="O237" s="108">
        <v>0</v>
      </c>
      <c r="P237" s="108">
        <v>0</v>
      </c>
      <c r="Q237" s="108">
        <v>0</v>
      </c>
      <c r="R237" s="108">
        <v>0</v>
      </c>
      <c r="S237" s="108">
        <v>0</v>
      </c>
      <c r="T237" s="108">
        <v>0</v>
      </c>
      <c r="U237" s="108">
        <v>0</v>
      </c>
      <c r="V237" s="108">
        <v>0</v>
      </c>
      <c r="W237" s="108">
        <v>0</v>
      </c>
      <c r="X237" s="108">
        <v>0</v>
      </c>
      <c r="Y237" s="108">
        <v>0</v>
      </c>
      <c r="Z237" s="108">
        <v>0</v>
      </c>
      <c r="AA237" s="108">
        <v>0</v>
      </c>
      <c r="AB237" s="108">
        <v>0</v>
      </c>
      <c r="AC237" s="108">
        <v>0</v>
      </c>
      <c r="AD237" s="108">
        <v>0</v>
      </c>
      <c r="AE237" s="108">
        <v>0</v>
      </c>
      <c r="AF237" s="108">
        <v>0</v>
      </c>
      <c r="AG237" s="108">
        <v>0</v>
      </c>
      <c r="AH237" s="108">
        <v>0</v>
      </c>
      <c r="AI237" s="108">
        <v>0</v>
      </c>
      <c r="AJ237" s="108">
        <v>0</v>
      </c>
      <c r="AK237" s="108">
        <v>0</v>
      </c>
      <c r="AL237" s="108">
        <v>0</v>
      </c>
      <c r="AM237" s="108">
        <v>0</v>
      </c>
      <c r="AN237" s="108">
        <v>0</v>
      </c>
      <c r="AO237" s="108">
        <v>0</v>
      </c>
      <c r="AP237" s="108">
        <v>0</v>
      </c>
      <c r="AQ237" s="108">
        <v>0</v>
      </c>
      <c r="AR237" s="108">
        <v>0</v>
      </c>
      <c r="AS237" s="108">
        <v>0</v>
      </c>
      <c r="AT237" s="108">
        <v>0</v>
      </c>
      <c r="AU237" s="108">
        <v>0</v>
      </c>
      <c r="AV237" s="108">
        <v>0</v>
      </c>
      <c r="AW237" s="108">
        <v>0</v>
      </c>
      <c r="AX237" s="108">
        <v>0</v>
      </c>
      <c r="AY237" s="108">
        <v>0</v>
      </c>
      <c r="AZ237" s="108">
        <v>0</v>
      </c>
      <c r="BA237" s="108">
        <v>0</v>
      </c>
      <c r="BB237" s="108">
        <v>0</v>
      </c>
      <c r="BC237" s="108">
        <v>0</v>
      </c>
      <c r="BD237" s="108">
        <v>0</v>
      </c>
      <c r="BE237" s="108">
        <v>0</v>
      </c>
      <c r="BF237" s="108">
        <v>0</v>
      </c>
      <c r="BG237" s="108">
        <v>0</v>
      </c>
      <c r="BH237" s="108">
        <v>0</v>
      </c>
      <c r="BI237" s="108">
        <v>0</v>
      </c>
      <c r="BJ237" s="108">
        <v>0</v>
      </c>
      <c r="BK237" s="108">
        <v>0</v>
      </c>
      <c r="BL237" s="108">
        <v>0</v>
      </c>
      <c r="BM237" s="108">
        <v>0</v>
      </c>
      <c r="BN237" s="108">
        <v>0</v>
      </c>
      <c r="BO237" s="108">
        <v>0</v>
      </c>
      <c r="BP237" s="108">
        <v>0</v>
      </c>
      <c r="BQ237" s="108">
        <v>0</v>
      </c>
      <c r="BR237" s="108">
        <v>0</v>
      </c>
      <c r="BS237" s="108">
        <v>0</v>
      </c>
      <c r="BT237" s="108">
        <v>0</v>
      </c>
      <c r="BU237" s="108">
        <v>0</v>
      </c>
      <c r="BV237" s="108">
        <v>0</v>
      </c>
      <c r="BW237" s="108">
        <v>0</v>
      </c>
      <c r="BX237" s="108">
        <v>0</v>
      </c>
      <c r="BY237" s="108">
        <v>0</v>
      </c>
      <c r="BZ237" s="108">
        <v>0</v>
      </c>
      <c r="CA237" s="108">
        <v>0</v>
      </c>
      <c r="CB237" s="108">
        <v>0</v>
      </c>
      <c r="CC237" s="166">
        <v>0</v>
      </c>
      <c r="CD237" s="108" t="s">
        <v>733</v>
      </c>
      <c r="CE237" s="108" t="s">
        <v>733</v>
      </c>
      <c r="CF237" s="108" t="s">
        <v>733</v>
      </c>
      <c r="CG237" s="108" t="s">
        <v>733</v>
      </c>
      <c r="CH237" s="108" t="s">
        <v>733</v>
      </c>
      <c r="CI237" s="108" t="s">
        <v>733</v>
      </c>
      <c r="CJ237" s="121">
        <f t="shared" si="918"/>
        <v>12</v>
      </c>
      <c r="CK237" s="157">
        <f t="shared" si="919"/>
        <v>2017</v>
      </c>
      <c r="CL237" s="158">
        <f t="shared" si="920"/>
        <v>43070</v>
      </c>
      <c r="CM237" s="159">
        <f t="shared" si="921"/>
        <v>31</v>
      </c>
      <c r="CN237" s="121">
        <f t="shared" si="922"/>
        <v>0</v>
      </c>
      <c r="CO237" s="121" t="str">
        <f t="shared" si="923"/>
        <v>-</v>
      </c>
      <c r="CP237" s="121">
        <f t="shared" si="924"/>
        <v>0</v>
      </c>
      <c r="CQ237" s="121">
        <f t="shared" si="925"/>
        <v>0</v>
      </c>
      <c r="CR237" s="121">
        <f t="shared" si="926"/>
        <v>0</v>
      </c>
      <c r="CS237" s="121">
        <f t="shared" si="927"/>
        <v>0</v>
      </c>
      <c r="CT237" s="121">
        <f t="shared" si="928"/>
        <v>0</v>
      </c>
      <c r="CU237" s="121">
        <f t="shared" si="929"/>
        <v>0</v>
      </c>
      <c r="CV237" s="121">
        <f t="shared" si="930"/>
        <v>0</v>
      </c>
      <c r="CW237" s="121">
        <f t="shared" si="931"/>
        <v>0</v>
      </c>
      <c r="CX237" s="121">
        <f t="shared" si="932"/>
        <v>0</v>
      </c>
      <c r="CY237" s="121">
        <f t="shared" si="933"/>
        <v>0</v>
      </c>
      <c r="CZ237" s="121">
        <f t="shared" si="934"/>
        <v>0</v>
      </c>
      <c r="DA237" s="121">
        <f t="shared" si="935"/>
        <v>0</v>
      </c>
      <c r="DB237" s="121">
        <f t="shared" si="936"/>
        <v>0</v>
      </c>
      <c r="DC237" s="121" t="str">
        <f t="shared" si="937"/>
        <v>-</v>
      </c>
      <c r="DD237" s="160"/>
    </row>
    <row r="238" spans="1:108" x14ac:dyDescent="0.2">
      <c r="A238" s="118" t="str">
        <f t="shared" si="915"/>
        <v>2017-18DECEMBERRRU</v>
      </c>
      <c r="B238" s="94" t="s">
        <v>654</v>
      </c>
      <c r="C238" s="35" t="s">
        <v>745</v>
      </c>
      <c r="D238" s="119" t="str">
        <f t="shared" si="916"/>
        <v>Y56</v>
      </c>
      <c r="E238" s="119" t="str">
        <f t="shared" si="917"/>
        <v>London</v>
      </c>
      <c r="F238" s="107" t="s">
        <v>659</v>
      </c>
      <c r="G238" s="107" t="s">
        <v>660</v>
      </c>
      <c r="H238" s="108">
        <v>180303</v>
      </c>
      <c r="I238" s="108">
        <v>148708</v>
      </c>
      <c r="J238" s="108">
        <v>2955621</v>
      </c>
      <c r="K238" s="108">
        <v>20</v>
      </c>
      <c r="L238" s="108">
        <v>0</v>
      </c>
      <c r="M238" s="108">
        <v>118</v>
      </c>
      <c r="N238" s="108">
        <v>207</v>
      </c>
      <c r="O238" s="108">
        <v>107344</v>
      </c>
      <c r="P238" s="108">
        <v>8551</v>
      </c>
      <c r="Q238" s="108">
        <v>6050</v>
      </c>
      <c r="R238" s="108">
        <v>56491</v>
      </c>
      <c r="S238" s="108">
        <v>21108</v>
      </c>
      <c r="T238" s="108">
        <v>2748</v>
      </c>
      <c r="U238" s="108">
        <v>3800787</v>
      </c>
      <c r="V238" s="108">
        <v>444</v>
      </c>
      <c r="W238" s="108">
        <v>724</v>
      </c>
      <c r="X238" s="108">
        <v>4942918</v>
      </c>
      <c r="Y238" s="108">
        <v>817</v>
      </c>
      <c r="Z238" s="108">
        <v>1425</v>
      </c>
      <c r="AA238" s="108">
        <v>81948038</v>
      </c>
      <c r="AB238" s="108">
        <v>1451</v>
      </c>
      <c r="AC238" s="108">
        <v>3071</v>
      </c>
      <c r="AD238" s="108">
        <v>94600478</v>
      </c>
      <c r="AE238" s="108">
        <v>4482</v>
      </c>
      <c r="AF238" s="108">
        <v>10736</v>
      </c>
      <c r="AG238" s="108">
        <v>13564482</v>
      </c>
      <c r="AH238" s="108">
        <v>4936</v>
      </c>
      <c r="AI238" s="108">
        <v>10309</v>
      </c>
      <c r="AJ238" s="108">
        <v>9703</v>
      </c>
      <c r="AK238" s="108">
        <v>463</v>
      </c>
      <c r="AL238" s="108">
        <v>1873</v>
      </c>
      <c r="AM238" s="108">
        <v>8788</v>
      </c>
      <c r="AN238" s="108">
        <v>296</v>
      </c>
      <c r="AO238" s="108">
        <v>7071</v>
      </c>
      <c r="AP238" s="108">
        <v>0</v>
      </c>
      <c r="AQ238" s="108">
        <v>59499</v>
      </c>
      <c r="AR238" s="108">
        <v>10089</v>
      </c>
      <c r="AS238" s="108">
        <v>28053</v>
      </c>
      <c r="AT238" s="108">
        <v>97641</v>
      </c>
      <c r="AU238" s="108">
        <v>22666</v>
      </c>
      <c r="AV238" s="108">
        <v>17741</v>
      </c>
      <c r="AW238" s="108">
        <v>15920</v>
      </c>
      <c r="AX238" s="108">
        <v>12736</v>
      </c>
      <c r="AY238" s="108">
        <v>83422</v>
      </c>
      <c r="AZ238" s="108">
        <v>64212</v>
      </c>
      <c r="BA238" s="108">
        <v>34925</v>
      </c>
      <c r="BB238" s="108">
        <v>23751</v>
      </c>
      <c r="BC238" s="108">
        <v>3801</v>
      </c>
      <c r="BD238" s="108">
        <v>2936</v>
      </c>
      <c r="BE238" s="108">
        <v>0</v>
      </c>
      <c r="BF238" s="108">
        <v>0</v>
      </c>
      <c r="BG238" s="108">
        <v>0</v>
      </c>
      <c r="BH238" s="108">
        <v>0</v>
      </c>
      <c r="BI238" s="108">
        <v>3657</v>
      </c>
      <c r="BJ238" s="108">
        <v>290191</v>
      </c>
      <c r="BK238" s="108">
        <v>79</v>
      </c>
      <c r="BL238" s="108">
        <v>179</v>
      </c>
      <c r="BM238" s="108">
        <v>2019</v>
      </c>
      <c r="BN238" s="108">
        <v>963</v>
      </c>
      <c r="BO238" s="108">
        <v>1643</v>
      </c>
      <c r="BP238" s="108">
        <v>58</v>
      </c>
      <c r="BQ238" s="108">
        <v>1397</v>
      </c>
      <c r="BR238" s="108">
        <v>7640342</v>
      </c>
      <c r="BS238" s="108">
        <v>7934</v>
      </c>
      <c r="BT238" s="108">
        <v>17003</v>
      </c>
      <c r="BU238" s="108">
        <v>14101651</v>
      </c>
      <c r="BV238" s="108">
        <v>8583</v>
      </c>
      <c r="BW238" s="108">
        <v>17798</v>
      </c>
      <c r="BX238" s="108">
        <v>674713</v>
      </c>
      <c r="BY238" s="108">
        <v>11633</v>
      </c>
      <c r="BZ238" s="108">
        <v>20077</v>
      </c>
      <c r="CA238" s="108">
        <v>13427429</v>
      </c>
      <c r="CB238" s="108">
        <v>9612</v>
      </c>
      <c r="CC238" s="166">
        <v>17753</v>
      </c>
      <c r="CD238" s="108" t="s">
        <v>733</v>
      </c>
      <c r="CE238" s="108" t="s">
        <v>733</v>
      </c>
      <c r="CF238" s="108" t="s">
        <v>733</v>
      </c>
      <c r="CG238" s="108" t="s">
        <v>733</v>
      </c>
      <c r="CH238" s="108" t="s">
        <v>733</v>
      </c>
      <c r="CI238" s="108" t="s">
        <v>733</v>
      </c>
      <c r="CJ238" s="121">
        <f t="shared" si="918"/>
        <v>12</v>
      </c>
      <c r="CK238" s="157">
        <f t="shared" si="919"/>
        <v>2017</v>
      </c>
      <c r="CL238" s="158">
        <f t="shared" si="920"/>
        <v>43070</v>
      </c>
      <c r="CM238" s="159">
        <f t="shared" si="921"/>
        <v>31</v>
      </c>
      <c r="CN238" s="121">
        <f t="shared" si="922"/>
        <v>0</v>
      </c>
      <c r="CO238" s="121" t="str">
        <f t="shared" si="923"/>
        <v>-</v>
      </c>
      <c r="CP238" s="121">
        <f t="shared" si="924"/>
        <v>17547544</v>
      </c>
      <c r="CQ238" s="121">
        <f t="shared" si="925"/>
        <v>30782556</v>
      </c>
      <c r="CR238" s="121">
        <f t="shared" si="926"/>
        <v>6190924</v>
      </c>
      <c r="CS238" s="121">
        <f t="shared" si="927"/>
        <v>8621250</v>
      </c>
      <c r="CT238" s="121">
        <f t="shared" si="928"/>
        <v>173483861</v>
      </c>
      <c r="CU238" s="121">
        <f t="shared" si="929"/>
        <v>226615488</v>
      </c>
      <c r="CV238" s="121">
        <f t="shared" si="930"/>
        <v>28329132</v>
      </c>
      <c r="CW238" s="121">
        <f t="shared" si="931"/>
        <v>0</v>
      </c>
      <c r="CX238" s="121">
        <f t="shared" si="932"/>
        <v>654603</v>
      </c>
      <c r="CY238" s="121">
        <f t="shared" si="933"/>
        <v>16373889</v>
      </c>
      <c r="CZ238" s="121">
        <f t="shared" si="934"/>
        <v>29242114</v>
      </c>
      <c r="DA238" s="121">
        <f t="shared" si="935"/>
        <v>1164466</v>
      </c>
      <c r="DB238" s="121">
        <f t="shared" si="936"/>
        <v>24800941</v>
      </c>
      <c r="DC238" s="121" t="str">
        <f t="shared" si="937"/>
        <v>-</v>
      </c>
      <c r="DD238" s="160"/>
    </row>
    <row r="239" spans="1:108" x14ac:dyDescent="0.2">
      <c r="A239" s="118" t="str">
        <f t="shared" si="915"/>
        <v>2017-18DECEMBERRX6</v>
      </c>
      <c r="B239" s="94" t="s">
        <v>654</v>
      </c>
      <c r="C239" s="35" t="s">
        <v>745</v>
      </c>
      <c r="D239" s="119" t="str">
        <f t="shared" si="916"/>
        <v>Y63</v>
      </c>
      <c r="E239" s="119" t="str">
        <f t="shared" si="917"/>
        <v>North East and Yorkshire</v>
      </c>
      <c r="F239" s="107" t="s">
        <v>661</v>
      </c>
      <c r="G239" s="107" t="s">
        <v>662</v>
      </c>
      <c r="H239" s="108">
        <v>54292</v>
      </c>
      <c r="I239" s="108">
        <v>36610</v>
      </c>
      <c r="J239" s="108">
        <v>161550</v>
      </c>
      <c r="K239" s="108">
        <v>4</v>
      </c>
      <c r="L239" s="108">
        <v>1</v>
      </c>
      <c r="M239" s="108">
        <v>19</v>
      </c>
      <c r="N239" s="108">
        <v>40</v>
      </c>
      <c r="O239" s="108">
        <v>36808</v>
      </c>
      <c r="P239" s="108">
        <v>3135</v>
      </c>
      <c r="Q239" s="108">
        <v>1779</v>
      </c>
      <c r="R239" s="108">
        <v>20467</v>
      </c>
      <c r="S239" s="108">
        <v>7302</v>
      </c>
      <c r="T239" s="108">
        <v>442</v>
      </c>
      <c r="U239" s="108">
        <v>1314077</v>
      </c>
      <c r="V239" s="108">
        <v>419</v>
      </c>
      <c r="W239" s="108">
        <v>730</v>
      </c>
      <c r="X239" s="108">
        <v>1055109</v>
      </c>
      <c r="Y239" s="108">
        <v>593</v>
      </c>
      <c r="Z239" s="108">
        <v>1056</v>
      </c>
      <c r="AA239" s="108">
        <v>35258993</v>
      </c>
      <c r="AB239" s="108">
        <v>1723</v>
      </c>
      <c r="AC239" s="108">
        <v>3601</v>
      </c>
      <c r="AD239" s="108">
        <v>63417653</v>
      </c>
      <c r="AE239" s="108">
        <v>8685</v>
      </c>
      <c r="AF239" s="108">
        <v>20178</v>
      </c>
      <c r="AG239" s="108">
        <v>2847239</v>
      </c>
      <c r="AH239" s="108">
        <v>6442</v>
      </c>
      <c r="AI239" s="108">
        <v>15387</v>
      </c>
      <c r="AJ239" s="108">
        <v>3103</v>
      </c>
      <c r="AK239" s="108">
        <v>132</v>
      </c>
      <c r="AL239" s="108">
        <v>1337</v>
      </c>
      <c r="AM239" s="108">
        <v>4327</v>
      </c>
      <c r="AN239" s="108">
        <v>89</v>
      </c>
      <c r="AO239" s="108">
        <v>1545</v>
      </c>
      <c r="AP239" s="108">
        <v>0</v>
      </c>
      <c r="AQ239" s="108">
        <v>20665</v>
      </c>
      <c r="AR239" s="108">
        <v>3755</v>
      </c>
      <c r="AS239" s="108">
        <v>9285</v>
      </c>
      <c r="AT239" s="108">
        <v>33705</v>
      </c>
      <c r="AU239" s="108">
        <v>5765</v>
      </c>
      <c r="AV239" s="108">
        <v>4796</v>
      </c>
      <c r="AW239" s="108">
        <v>3282</v>
      </c>
      <c r="AX239" s="108">
        <v>2766</v>
      </c>
      <c r="AY239" s="108">
        <v>27950</v>
      </c>
      <c r="AZ239" s="108">
        <v>23354</v>
      </c>
      <c r="BA239" s="108">
        <v>12314</v>
      </c>
      <c r="BB239" s="108">
        <v>7773</v>
      </c>
      <c r="BC239" s="108">
        <v>719</v>
      </c>
      <c r="BD239" s="108">
        <v>465</v>
      </c>
      <c r="BE239" s="108">
        <v>118</v>
      </c>
      <c r="BF239" s="108">
        <v>50365</v>
      </c>
      <c r="BG239" s="108">
        <v>427</v>
      </c>
      <c r="BH239" s="108">
        <v>705</v>
      </c>
      <c r="BI239" s="108">
        <v>1061</v>
      </c>
      <c r="BJ239" s="108">
        <v>35395</v>
      </c>
      <c r="BK239" s="108">
        <v>33</v>
      </c>
      <c r="BL239" s="108">
        <v>68</v>
      </c>
      <c r="BM239" s="108">
        <v>1332</v>
      </c>
      <c r="BN239" s="108">
        <v>624</v>
      </c>
      <c r="BO239" s="108">
        <v>236</v>
      </c>
      <c r="BP239" s="108">
        <v>0</v>
      </c>
      <c r="BQ239" s="108">
        <v>53</v>
      </c>
      <c r="BR239" s="108">
        <v>5582279</v>
      </c>
      <c r="BS239" s="108">
        <v>8946</v>
      </c>
      <c r="BT239" s="108">
        <v>24894</v>
      </c>
      <c r="BU239" s="108">
        <v>2657494</v>
      </c>
      <c r="BV239" s="108">
        <v>11261</v>
      </c>
      <c r="BW239" s="108">
        <v>31368</v>
      </c>
      <c r="BX239" s="108">
        <v>0</v>
      </c>
      <c r="BY239" s="108">
        <v>0</v>
      </c>
      <c r="BZ239" s="108">
        <v>0</v>
      </c>
      <c r="CA239" s="108">
        <v>750062</v>
      </c>
      <c r="CB239" s="108">
        <v>14152</v>
      </c>
      <c r="CC239" s="166">
        <v>44303</v>
      </c>
      <c r="CD239" s="108" t="s">
        <v>733</v>
      </c>
      <c r="CE239" s="108" t="s">
        <v>733</v>
      </c>
      <c r="CF239" s="108" t="s">
        <v>733</v>
      </c>
      <c r="CG239" s="108" t="s">
        <v>733</v>
      </c>
      <c r="CH239" s="108" t="s">
        <v>733</v>
      </c>
      <c r="CI239" s="108" t="s">
        <v>733</v>
      </c>
      <c r="CJ239" s="121">
        <f t="shared" si="918"/>
        <v>12</v>
      </c>
      <c r="CK239" s="157">
        <f t="shared" si="919"/>
        <v>2017</v>
      </c>
      <c r="CL239" s="158">
        <f t="shared" si="920"/>
        <v>43070</v>
      </c>
      <c r="CM239" s="159">
        <f t="shared" si="921"/>
        <v>31</v>
      </c>
      <c r="CN239" s="121">
        <f t="shared" si="922"/>
        <v>36610</v>
      </c>
      <c r="CO239" s="121" t="str">
        <f t="shared" si="923"/>
        <v>-</v>
      </c>
      <c r="CP239" s="121">
        <f t="shared" si="924"/>
        <v>695590</v>
      </c>
      <c r="CQ239" s="121">
        <f t="shared" si="925"/>
        <v>1464400</v>
      </c>
      <c r="CR239" s="121">
        <f t="shared" si="926"/>
        <v>2288550</v>
      </c>
      <c r="CS239" s="121">
        <f t="shared" si="927"/>
        <v>1878624</v>
      </c>
      <c r="CT239" s="121">
        <f t="shared" si="928"/>
        <v>73701667</v>
      </c>
      <c r="CU239" s="121">
        <f t="shared" si="929"/>
        <v>147339756</v>
      </c>
      <c r="CV239" s="121">
        <f t="shared" si="930"/>
        <v>6801054</v>
      </c>
      <c r="CW239" s="121">
        <f t="shared" si="931"/>
        <v>83190</v>
      </c>
      <c r="CX239" s="121">
        <f t="shared" si="932"/>
        <v>72148</v>
      </c>
      <c r="CY239" s="121">
        <f t="shared" si="933"/>
        <v>15533856</v>
      </c>
      <c r="CZ239" s="121">
        <f t="shared" si="934"/>
        <v>7402848</v>
      </c>
      <c r="DA239" s="121">
        <f t="shared" si="935"/>
        <v>0</v>
      </c>
      <c r="DB239" s="121">
        <f t="shared" si="936"/>
        <v>2348059</v>
      </c>
      <c r="DC239" s="121" t="str">
        <f t="shared" si="937"/>
        <v>-</v>
      </c>
      <c r="DD239" s="160"/>
    </row>
    <row r="240" spans="1:108" x14ac:dyDescent="0.2">
      <c r="A240" s="118" t="str">
        <f t="shared" si="915"/>
        <v>2017-18DECEMBERRX7</v>
      </c>
      <c r="B240" s="94" t="s">
        <v>654</v>
      </c>
      <c r="C240" s="35" t="s">
        <v>745</v>
      </c>
      <c r="D240" s="119" t="str">
        <f t="shared" si="916"/>
        <v>Y62</v>
      </c>
      <c r="E240" s="119" t="str">
        <f t="shared" si="917"/>
        <v>North West</v>
      </c>
      <c r="F240" s="107" t="s">
        <v>663</v>
      </c>
      <c r="G240" s="107" t="s">
        <v>664</v>
      </c>
      <c r="H240" s="108">
        <v>155088</v>
      </c>
      <c r="I240" s="108">
        <v>120604</v>
      </c>
      <c r="J240" s="108">
        <v>7063447</v>
      </c>
      <c r="K240" s="108">
        <v>59</v>
      </c>
      <c r="L240" s="108">
        <v>14</v>
      </c>
      <c r="M240" s="108">
        <v>204</v>
      </c>
      <c r="N240" s="108">
        <v>266</v>
      </c>
      <c r="O240" s="108">
        <v>100261</v>
      </c>
      <c r="P240" s="108">
        <v>10295</v>
      </c>
      <c r="Q240" s="108">
        <v>7729</v>
      </c>
      <c r="R240" s="108">
        <v>57992</v>
      </c>
      <c r="S240" s="108">
        <v>19386</v>
      </c>
      <c r="T240" s="108">
        <v>3631</v>
      </c>
      <c r="U240" s="108">
        <v>6965261</v>
      </c>
      <c r="V240" s="108">
        <v>677</v>
      </c>
      <c r="W240" s="108">
        <v>1115</v>
      </c>
      <c r="X240" s="108">
        <v>8059617</v>
      </c>
      <c r="Y240" s="108">
        <v>1043</v>
      </c>
      <c r="Z240" s="108">
        <v>1916</v>
      </c>
      <c r="AA240" s="108">
        <v>155920400</v>
      </c>
      <c r="AB240" s="108">
        <v>2689</v>
      </c>
      <c r="AC240" s="108">
        <v>6235</v>
      </c>
      <c r="AD240" s="108">
        <v>87908044</v>
      </c>
      <c r="AE240" s="108">
        <v>4535</v>
      </c>
      <c r="AF240" s="108">
        <v>10488</v>
      </c>
      <c r="AG240" s="108">
        <v>23056770</v>
      </c>
      <c r="AH240" s="108">
        <v>6350</v>
      </c>
      <c r="AI240" s="108">
        <v>12815</v>
      </c>
      <c r="AJ240" s="108">
        <v>3510</v>
      </c>
      <c r="AK240" s="108">
        <v>299</v>
      </c>
      <c r="AL240" s="108">
        <v>2174</v>
      </c>
      <c r="AM240" s="108">
        <v>5252</v>
      </c>
      <c r="AN240" s="108">
        <v>193</v>
      </c>
      <c r="AO240" s="108">
        <v>844</v>
      </c>
      <c r="AP240" s="108">
        <v>0</v>
      </c>
      <c r="AQ240" s="108">
        <v>64928</v>
      </c>
      <c r="AR240" s="108">
        <v>6854</v>
      </c>
      <c r="AS240" s="108">
        <v>24969</v>
      </c>
      <c r="AT240" s="108">
        <v>96751</v>
      </c>
      <c r="AU240" s="108">
        <v>20168</v>
      </c>
      <c r="AV240" s="108">
        <v>17008</v>
      </c>
      <c r="AW240" s="108">
        <v>14905</v>
      </c>
      <c r="AX240" s="108">
        <v>12796</v>
      </c>
      <c r="AY240" s="108">
        <v>82051</v>
      </c>
      <c r="AZ240" s="108">
        <v>67903</v>
      </c>
      <c r="BA240" s="108">
        <v>28501</v>
      </c>
      <c r="BB240" s="108">
        <v>22544</v>
      </c>
      <c r="BC240" s="108">
        <v>4743</v>
      </c>
      <c r="BD240" s="108">
        <v>3934</v>
      </c>
      <c r="BE240" s="108">
        <v>0</v>
      </c>
      <c r="BF240" s="108">
        <v>0</v>
      </c>
      <c r="BG240" s="108">
        <v>0</v>
      </c>
      <c r="BH240" s="108">
        <v>0</v>
      </c>
      <c r="BI240" s="108">
        <v>3974</v>
      </c>
      <c r="BJ240" s="108">
        <v>403300</v>
      </c>
      <c r="BK240" s="108">
        <v>101</v>
      </c>
      <c r="BL240" s="108">
        <v>206</v>
      </c>
      <c r="BM240" s="108">
        <v>241</v>
      </c>
      <c r="BN240" s="108">
        <v>1877</v>
      </c>
      <c r="BO240" s="108">
        <v>1196</v>
      </c>
      <c r="BP240" s="108">
        <v>85</v>
      </c>
      <c r="BQ240" s="108">
        <v>959</v>
      </c>
      <c r="BR240" s="108">
        <v>10354759</v>
      </c>
      <c r="BS240" s="108">
        <v>5517</v>
      </c>
      <c r="BT240" s="108">
        <v>11267</v>
      </c>
      <c r="BU240" s="108">
        <v>7633688</v>
      </c>
      <c r="BV240" s="108">
        <v>6383</v>
      </c>
      <c r="BW240" s="108">
        <v>13735</v>
      </c>
      <c r="BX240" s="108">
        <v>661957</v>
      </c>
      <c r="BY240" s="108">
        <v>7788</v>
      </c>
      <c r="BZ240" s="108">
        <v>17307</v>
      </c>
      <c r="CA240" s="108">
        <v>8116742</v>
      </c>
      <c r="CB240" s="108">
        <v>8464</v>
      </c>
      <c r="CC240" s="166">
        <v>19417</v>
      </c>
      <c r="CD240" s="108" t="s">
        <v>733</v>
      </c>
      <c r="CE240" s="108" t="s">
        <v>733</v>
      </c>
      <c r="CF240" s="108" t="s">
        <v>733</v>
      </c>
      <c r="CG240" s="108" t="s">
        <v>733</v>
      </c>
      <c r="CH240" s="108" t="s">
        <v>733</v>
      </c>
      <c r="CI240" s="108" t="s">
        <v>733</v>
      </c>
      <c r="CJ240" s="121">
        <f t="shared" si="918"/>
        <v>12</v>
      </c>
      <c r="CK240" s="157">
        <f t="shared" si="919"/>
        <v>2017</v>
      </c>
      <c r="CL240" s="158">
        <f t="shared" si="920"/>
        <v>43070</v>
      </c>
      <c r="CM240" s="159">
        <f t="shared" si="921"/>
        <v>31</v>
      </c>
      <c r="CN240" s="121">
        <f t="shared" si="922"/>
        <v>1688456</v>
      </c>
      <c r="CO240" s="121" t="str">
        <f t="shared" si="923"/>
        <v>-</v>
      </c>
      <c r="CP240" s="121">
        <f t="shared" si="924"/>
        <v>24603216</v>
      </c>
      <c r="CQ240" s="121">
        <f t="shared" si="925"/>
        <v>32080664</v>
      </c>
      <c r="CR240" s="121">
        <f t="shared" si="926"/>
        <v>11478925</v>
      </c>
      <c r="CS240" s="121">
        <f t="shared" si="927"/>
        <v>14808764</v>
      </c>
      <c r="CT240" s="121">
        <f t="shared" si="928"/>
        <v>361580120</v>
      </c>
      <c r="CU240" s="121">
        <f t="shared" si="929"/>
        <v>203320368</v>
      </c>
      <c r="CV240" s="121">
        <f t="shared" si="930"/>
        <v>46531265</v>
      </c>
      <c r="CW240" s="121">
        <f t="shared" si="931"/>
        <v>0</v>
      </c>
      <c r="CX240" s="121">
        <f t="shared" si="932"/>
        <v>818644</v>
      </c>
      <c r="CY240" s="121">
        <f t="shared" si="933"/>
        <v>21148159</v>
      </c>
      <c r="CZ240" s="121">
        <f t="shared" si="934"/>
        <v>16427060</v>
      </c>
      <c r="DA240" s="121">
        <f t="shared" si="935"/>
        <v>1471095</v>
      </c>
      <c r="DB240" s="121">
        <f t="shared" si="936"/>
        <v>18620903</v>
      </c>
      <c r="DC240" s="121" t="str">
        <f t="shared" si="937"/>
        <v>-</v>
      </c>
      <c r="DD240" s="160"/>
    </row>
    <row r="241" spans="1:108" x14ac:dyDescent="0.2">
      <c r="A241" s="118" t="str">
        <f t="shared" si="915"/>
        <v>2017-18DECEMBERRYE</v>
      </c>
      <c r="B241" s="94" t="s">
        <v>654</v>
      </c>
      <c r="C241" s="35" t="s">
        <v>745</v>
      </c>
      <c r="D241" s="119" t="str">
        <f t="shared" si="916"/>
        <v>Y59</v>
      </c>
      <c r="E241" s="119" t="str">
        <f t="shared" si="917"/>
        <v>South East</v>
      </c>
      <c r="F241" s="107" t="s">
        <v>675</v>
      </c>
      <c r="G241" s="107" t="s">
        <v>676</v>
      </c>
      <c r="H241" s="108">
        <v>69036</v>
      </c>
      <c r="I241" s="108">
        <v>49471</v>
      </c>
      <c r="J241" s="108">
        <v>524915</v>
      </c>
      <c r="K241" s="108">
        <v>11</v>
      </c>
      <c r="L241" s="108">
        <v>3</v>
      </c>
      <c r="M241" s="108">
        <v>58</v>
      </c>
      <c r="N241" s="108">
        <v>117</v>
      </c>
      <c r="O241" s="108">
        <v>50496</v>
      </c>
      <c r="P241" s="108">
        <v>2895</v>
      </c>
      <c r="Q241" s="108">
        <v>1851</v>
      </c>
      <c r="R241" s="108">
        <v>22958</v>
      </c>
      <c r="S241" s="108">
        <v>16292</v>
      </c>
      <c r="T241" s="108">
        <v>1580</v>
      </c>
      <c r="U241" s="108">
        <v>1336426</v>
      </c>
      <c r="V241" s="108">
        <v>462</v>
      </c>
      <c r="W241" s="108">
        <v>867</v>
      </c>
      <c r="X241" s="108">
        <v>1342215</v>
      </c>
      <c r="Y241" s="108">
        <v>725</v>
      </c>
      <c r="Z241" s="108">
        <v>1395</v>
      </c>
      <c r="AA241" s="108">
        <v>26347910</v>
      </c>
      <c r="AB241" s="108">
        <v>1148</v>
      </c>
      <c r="AC241" s="108">
        <v>2342</v>
      </c>
      <c r="AD241" s="108">
        <v>73836604</v>
      </c>
      <c r="AE241" s="108">
        <v>4532</v>
      </c>
      <c r="AF241" s="108">
        <v>10397</v>
      </c>
      <c r="AG241" s="108">
        <v>9955624</v>
      </c>
      <c r="AH241" s="108">
        <v>6301</v>
      </c>
      <c r="AI241" s="108">
        <v>14978</v>
      </c>
      <c r="AJ241" s="108">
        <v>3291</v>
      </c>
      <c r="AK241" s="108">
        <v>16</v>
      </c>
      <c r="AL241" s="108">
        <v>132</v>
      </c>
      <c r="AM241" s="108">
        <v>346</v>
      </c>
      <c r="AN241" s="108">
        <v>268</v>
      </c>
      <c r="AO241" s="108">
        <v>2875</v>
      </c>
      <c r="AP241" s="108">
        <v>0</v>
      </c>
      <c r="AQ241" s="108">
        <v>27241</v>
      </c>
      <c r="AR241" s="108">
        <v>2981</v>
      </c>
      <c r="AS241" s="108">
        <v>16983</v>
      </c>
      <c r="AT241" s="108">
        <v>47205</v>
      </c>
      <c r="AU241" s="108">
        <v>5603</v>
      </c>
      <c r="AV241" s="108">
        <v>4464</v>
      </c>
      <c r="AW241" s="108">
        <v>3580</v>
      </c>
      <c r="AX241" s="108">
        <v>2912</v>
      </c>
      <c r="AY241" s="108">
        <v>32499</v>
      </c>
      <c r="AZ241" s="108">
        <v>27056</v>
      </c>
      <c r="BA241" s="108">
        <v>24019</v>
      </c>
      <c r="BB241" s="108">
        <v>18561</v>
      </c>
      <c r="BC241" s="108">
        <v>2429</v>
      </c>
      <c r="BD241" s="108">
        <v>1764</v>
      </c>
      <c r="BE241" s="108">
        <v>261</v>
      </c>
      <c r="BF241" s="108">
        <v>83788</v>
      </c>
      <c r="BG241" s="108">
        <v>321</v>
      </c>
      <c r="BH241" s="108">
        <v>548</v>
      </c>
      <c r="BI241" s="108">
        <v>2251</v>
      </c>
      <c r="BJ241" s="108">
        <v>92661</v>
      </c>
      <c r="BK241" s="108">
        <v>41</v>
      </c>
      <c r="BL241" s="108">
        <v>87</v>
      </c>
      <c r="BM241" s="108">
        <v>1</v>
      </c>
      <c r="BN241" s="108">
        <v>1769</v>
      </c>
      <c r="BO241" s="108">
        <v>1376</v>
      </c>
      <c r="BP241" s="108">
        <v>0</v>
      </c>
      <c r="BQ241" s="108">
        <v>354</v>
      </c>
      <c r="BR241" s="108">
        <v>6776512</v>
      </c>
      <c r="BS241" s="108">
        <v>3831</v>
      </c>
      <c r="BT241" s="108">
        <v>6750</v>
      </c>
      <c r="BU241" s="108">
        <v>9397842</v>
      </c>
      <c r="BV241" s="108">
        <v>6830</v>
      </c>
      <c r="BW241" s="108">
        <v>11513</v>
      </c>
      <c r="BX241" s="108">
        <v>0</v>
      </c>
      <c r="BY241" s="108">
        <v>0</v>
      </c>
      <c r="BZ241" s="108">
        <v>0</v>
      </c>
      <c r="CA241" s="108">
        <v>3510995</v>
      </c>
      <c r="CB241" s="108">
        <v>9918</v>
      </c>
      <c r="CC241" s="166">
        <v>18489</v>
      </c>
      <c r="CD241" s="108" t="s">
        <v>733</v>
      </c>
      <c r="CE241" s="108" t="s">
        <v>733</v>
      </c>
      <c r="CF241" s="108" t="s">
        <v>733</v>
      </c>
      <c r="CG241" s="108" t="s">
        <v>733</v>
      </c>
      <c r="CH241" s="108" t="s">
        <v>733</v>
      </c>
      <c r="CI241" s="108" t="s">
        <v>733</v>
      </c>
      <c r="CJ241" s="121">
        <f t="shared" si="918"/>
        <v>12</v>
      </c>
      <c r="CK241" s="157">
        <f t="shared" si="919"/>
        <v>2017</v>
      </c>
      <c r="CL241" s="158">
        <f t="shared" si="920"/>
        <v>43070</v>
      </c>
      <c r="CM241" s="159">
        <f t="shared" si="921"/>
        <v>31</v>
      </c>
      <c r="CN241" s="121">
        <f t="shared" si="922"/>
        <v>148413</v>
      </c>
      <c r="CO241" s="121" t="str">
        <f t="shared" si="923"/>
        <v>-</v>
      </c>
      <c r="CP241" s="121">
        <f t="shared" si="924"/>
        <v>2869318</v>
      </c>
      <c r="CQ241" s="121">
        <f t="shared" si="925"/>
        <v>5788107</v>
      </c>
      <c r="CR241" s="121">
        <f t="shared" si="926"/>
        <v>2509965</v>
      </c>
      <c r="CS241" s="121">
        <f t="shared" si="927"/>
        <v>2582145</v>
      </c>
      <c r="CT241" s="121">
        <f t="shared" si="928"/>
        <v>53767636</v>
      </c>
      <c r="CU241" s="121">
        <f t="shared" si="929"/>
        <v>169387924</v>
      </c>
      <c r="CV241" s="121">
        <f t="shared" si="930"/>
        <v>23665240</v>
      </c>
      <c r="CW241" s="121">
        <f t="shared" si="931"/>
        <v>143028</v>
      </c>
      <c r="CX241" s="121">
        <f t="shared" si="932"/>
        <v>195837</v>
      </c>
      <c r="CY241" s="121">
        <f t="shared" si="933"/>
        <v>11940750</v>
      </c>
      <c r="CZ241" s="121">
        <f t="shared" si="934"/>
        <v>15841888</v>
      </c>
      <c r="DA241" s="121">
        <f t="shared" si="935"/>
        <v>0</v>
      </c>
      <c r="DB241" s="121">
        <f t="shared" si="936"/>
        <v>6545106</v>
      </c>
      <c r="DC241" s="121" t="str">
        <f t="shared" si="937"/>
        <v>-</v>
      </c>
      <c r="DD241" s="160"/>
    </row>
    <row r="242" spans="1:108" x14ac:dyDescent="0.2">
      <c r="A242" s="118" t="str">
        <f t="shared" si="915"/>
        <v>2017-18DECEMBERRYD</v>
      </c>
      <c r="B242" s="94" t="s">
        <v>654</v>
      </c>
      <c r="C242" s="35" t="s">
        <v>745</v>
      </c>
      <c r="D242" s="119" t="str">
        <f t="shared" si="916"/>
        <v>Y59</v>
      </c>
      <c r="E242" s="119" t="str">
        <f t="shared" si="917"/>
        <v>South East</v>
      </c>
      <c r="F242" s="107" t="s">
        <v>673</v>
      </c>
      <c r="G242" s="107" t="s">
        <v>674</v>
      </c>
      <c r="H242" s="108">
        <v>79138</v>
      </c>
      <c r="I242" s="108">
        <v>72743</v>
      </c>
      <c r="J242" s="108">
        <v>5049365</v>
      </c>
      <c r="K242" s="108">
        <v>69</v>
      </c>
      <c r="L242" s="108">
        <v>36</v>
      </c>
      <c r="M242" s="108">
        <v>251</v>
      </c>
      <c r="N242" s="108">
        <v>385</v>
      </c>
      <c r="O242" s="108">
        <v>65014</v>
      </c>
      <c r="P242" s="108">
        <v>3642</v>
      </c>
      <c r="Q242" s="108">
        <v>2281</v>
      </c>
      <c r="R242" s="108">
        <v>31941</v>
      </c>
      <c r="S242" s="108">
        <v>23614</v>
      </c>
      <c r="T242" s="108">
        <v>959</v>
      </c>
      <c r="U242" s="108">
        <v>1860243</v>
      </c>
      <c r="V242" s="108">
        <v>511</v>
      </c>
      <c r="W242" s="108">
        <v>916</v>
      </c>
      <c r="X242" s="108">
        <v>1621152</v>
      </c>
      <c r="Y242" s="108">
        <v>711</v>
      </c>
      <c r="Z242" s="108">
        <v>1262</v>
      </c>
      <c r="AA242" s="108">
        <v>35819522</v>
      </c>
      <c r="AB242" s="108">
        <v>1121</v>
      </c>
      <c r="AC242" s="108">
        <v>2098</v>
      </c>
      <c r="AD242" s="108">
        <v>141057208</v>
      </c>
      <c r="AE242" s="108">
        <v>5973</v>
      </c>
      <c r="AF242" s="108">
        <v>13672</v>
      </c>
      <c r="AG242" s="108">
        <v>8680821</v>
      </c>
      <c r="AH242" s="108">
        <v>9052</v>
      </c>
      <c r="AI242" s="108">
        <v>21555</v>
      </c>
      <c r="AJ242" s="108">
        <v>3202</v>
      </c>
      <c r="AK242" s="108">
        <v>109</v>
      </c>
      <c r="AL242" s="108">
        <v>500</v>
      </c>
      <c r="AM242" s="108">
        <v>83</v>
      </c>
      <c r="AN242" s="108">
        <v>253</v>
      </c>
      <c r="AO242" s="108">
        <v>2340</v>
      </c>
      <c r="AP242" s="108">
        <v>574</v>
      </c>
      <c r="AQ242" s="108">
        <v>37755</v>
      </c>
      <c r="AR242" s="108">
        <v>1756</v>
      </c>
      <c r="AS242" s="108">
        <v>22301</v>
      </c>
      <c r="AT242" s="108">
        <v>61812</v>
      </c>
      <c r="AU242" s="108">
        <v>8546</v>
      </c>
      <c r="AV242" s="108">
        <v>6380</v>
      </c>
      <c r="AW242" s="108">
        <v>5265</v>
      </c>
      <c r="AX242" s="108">
        <v>6380</v>
      </c>
      <c r="AY242" s="108">
        <v>45292</v>
      </c>
      <c r="AZ242" s="108">
        <v>36164</v>
      </c>
      <c r="BA242" s="108">
        <v>42214</v>
      </c>
      <c r="BB242" s="108">
        <v>25433</v>
      </c>
      <c r="BC242" s="108">
        <v>1779</v>
      </c>
      <c r="BD242" s="108">
        <v>1020</v>
      </c>
      <c r="BE242" s="108">
        <v>304</v>
      </c>
      <c r="BF242" s="108">
        <v>98470</v>
      </c>
      <c r="BG242" s="108">
        <v>324</v>
      </c>
      <c r="BH242" s="108">
        <v>541</v>
      </c>
      <c r="BI242" s="108">
        <v>2459</v>
      </c>
      <c r="BJ242" s="108">
        <v>190887</v>
      </c>
      <c r="BK242" s="108">
        <v>78</v>
      </c>
      <c r="BL242" s="108">
        <v>185</v>
      </c>
      <c r="BM242" s="108">
        <v>0</v>
      </c>
      <c r="BN242" s="108">
        <v>171</v>
      </c>
      <c r="BO242" s="108">
        <v>1107</v>
      </c>
      <c r="BP242" s="108">
        <v>0</v>
      </c>
      <c r="BQ242" s="108">
        <v>353</v>
      </c>
      <c r="BR242" s="108">
        <v>1746716</v>
      </c>
      <c r="BS242" s="108">
        <v>10215</v>
      </c>
      <c r="BT242" s="108">
        <v>22555</v>
      </c>
      <c r="BU242" s="108">
        <v>13678494</v>
      </c>
      <c r="BV242" s="108">
        <v>12356</v>
      </c>
      <c r="BW242" s="108">
        <v>27551</v>
      </c>
      <c r="BX242" s="108">
        <v>0</v>
      </c>
      <c r="BY242" s="108">
        <v>0</v>
      </c>
      <c r="BZ242" s="108">
        <v>0</v>
      </c>
      <c r="CA242" s="108">
        <v>5922999</v>
      </c>
      <c r="CB242" s="108">
        <v>16779</v>
      </c>
      <c r="CC242" s="166">
        <v>35281</v>
      </c>
      <c r="CD242" s="108" t="s">
        <v>733</v>
      </c>
      <c r="CE242" s="108" t="s">
        <v>733</v>
      </c>
      <c r="CF242" s="108" t="s">
        <v>733</v>
      </c>
      <c r="CG242" s="108" t="s">
        <v>733</v>
      </c>
      <c r="CH242" s="108" t="s">
        <v>733</v>
      </c>
      <c r="CI242" s="108" t="s">
        <v>733</v>
      </c>
      <c r="CJ242" s="121">
        <f t="shared" si="918"/>
        <v>12</v>
      </c>
      <c r="CK242" s="157">
        <f t="shared" si="919"/>
        <v>2017</v>
      </c>
      <c r="CL242" s="158">
        <f t="shared" si="920"/>
        <v>43070</v>
      </c>
      <c r="CM242" s="159">
        <f t="shared" si="921"/>
        <v>31</v>
      </c>
      <c r="CN242" s="121">
        <f t="shared" si="922"/>
        <v>2618748</v>
      </c>
      <c r="CO242" s="121" t="str">
        <f t="shared" si="923"/>
        <v>-</v>
      </c>
      <c r="CP242" s="121">
        <f t="shared" si="924"/>
        <v>18258493</v>
      </c>
      <c r="CQ242" s="121">
        <f t="shared" si="925"/>
        <v>28006055</v>
      </c>
      <c r="CR242" s="121">
        <f t="shared" si="926"/>
        <v>3336072</v>
      </c>
      <c r="CS242" s="121">
        <f t="shared" si="927"/>
        <v>2878622</v>
      </c>
      <c r="CT242" s="121">
        <f t="shared" si="928"/>
        <v>67012218</v>
      </c>
      <c r="CU242" s="121">
        <f t="shared" si="929"/>
        <v>322850608</v>
      </c>
      <c r="CV242" s="121">
        <f t="shared" si="930"/>
        <v>20671245</v>
      </c>
      <c r="CW242" s="121">
        <f t="shared" si="931"/>
        <v>164464</v>
      </c>
      <c r="CX242" s="121">
        <f t="shared" si="932"/>
        <v>454915</v>
      </c>
      <c r="CY242" s="121">
        <f t="shared" si="933"/>
        <v>3856905</v>
      </c>
      <c r="CZ242" s="121">
        <f t="shared" si="934"/>
        <v>30498957</v>
      </c>
      <c r="DA242" s="121">
        <f t="shared" si="935"/>
        <v>0</v>
      </c>
      <c r="DB242" s="121">
        <f t="shared" si="936"/>
        <v>12454193</v>
      </c>
      <c r="DC242" s="121" t="str">
        <f t="shared" si="937"/>
        <v>-</v>
      </c>
      <c r="DD242" s="160"/>
    </row>
    <row r="243" spans="1:108" x14ac:dyDescent="0.2">
      <c r="A243" s="118" t="str">
        <f t="shared" si="915"/>
        <v>2017-18DECEMBERRYF</v>
      </c>
      <c r="B243" s="94" t="s">
        <v>654</v>
      </c>
      <c r="C243" s="35" t="s">
        <v>745</v>
      </c>
      <c r="D243" s="119" t="str">
        <f t="shared" si="916"/>
        <v>Y58</v>
      </c>
      <c r="E243" s="119" t="str">
        <f t="shared" si="917"/>
        <v>South West</v>
      </c>
      <c r="F243" s="107" t="s">
        <v>677</v>
      </c>
      <c r="G243" s="107" t="s">
        <v>678</v>
      </c>
      <c r="H243" s="108">
        <v>114066</v>
      </c>
      <c r="I243" s="108">
        <v>82083</v>
      </c>
      <c r="J243" s="108">
        <v>880830</v>
      </c>
      <c r="K243" s="108">
        <v>11</v>
      </c>
      <c r="L243" s="108">
        <v>3</v>
      </c>
      <c r="M243" s="108">
        <v>54</v>
      </c>
      <c r="N243" s="108">
        <v>112</v>
      </c>
      <c r="O243" s="108">
        <v>79627</v>
      </c>
      <c r="P243" s="108">
        <v>5634</v>
      </c>
      <c r="Q243" s="108">
        <v>3372</v>
      </c>
      <c r="R243" s="108">
        <v>42115</v>
      </c>
      <c r="S243" s="108">
        <v>20090</v>
      </c>
      <c r="T243" s="108">
        <v>1604</v>
      </c>
      <c r="U243" s="108">
        <v>3493921</v>
      </c>
      <c r="V243" s="108">
        <v>620</v>
      </c>
      <c r="W243" s="108">
        <v>1118</v>
      </c>
      <c r="X243" s="108">
        <v>3017501</v>
      </c>
      <c r="Y243" s="108">
        <v>894</v>
      </c>
      <c r="Z243" s="108">
        <v>1617</v>
      </c>
      <c r="AA243" s="108">
        <v>94181962</v>
      </c>
      <c r="AB243" s="108">
        <v>2236</v>
      </c>
      <c r="AC243" s="108">
        <v>4647</v>
      </c>
      <c r="AD243" s="108">
        <v>109181205</v>
      </c>
      <c r="AE243" s="108">
        <v>5434</v>
      </c>
      <c r="AF243" s="108">
        <v>13029</v>
      </c>
      <c r="AG243" s="108">
        <v>12090219</v>
      </c>
      <c r="AH243" s="108">
        <v>7537</v>
      </c>
      <c r="AI243" s="108">
        <v>17731</v>
      </c>
      <c r="AJ243" s="108">
        <v>4578</v>
      </c>
      <c r="AK243" s="108">
        <v>574</v>
      </c>
      <c r="AL243" s="108">
        <v>2133</v>
      </c>
      <c r="AM243" s="108">
        <v>2754</v>
      </c>
      <c r="AN243" s="108">
        <v>548</v>
      </c>
      <c r="AO243" s="108">
        <v>1323</v>
      </c>
      <c r="AP243" s="108">
        <v>106</v>
      </c>
      <c r="AQ243" s="108">
        <v>40587</v>
      </c>
      <c r="AR243" s="108">
        <v>3131</v>
      </c>
      <c r="AS243" s="108">
        <v>31331</v>
      </c>
      <c r="AT243" s="108">
        <v>75049</v>
      </c>
      <c r="AU243" s="108">
        <v>10826</v>
      </c>
      <c r="AV243" s="108">
        <v>8712</v>
      </c>
      <c r="AW243" s="108">
        <v>6483</v>
      </c>
      <c r="AX243" s="108">
        <v>5263</v>
      </c>
      <c r="AY243" s="108">
        <v>56266</v>
      </c>
      <c r="AZ243" s="108">
        <v>47251</v>
      </c>
      <c r="BA243" s="108">
        <v>29497</v>
      </c>
      <c r="BB243" s="108">
        <v>22344</v>
      </c>
      <c r="BC243" s="108">
        <v>3085</v>
      </c>
      <c r="BD243" s="108">
        <v>1736</v>
      </c>
      <c r="BE243" s="108">
        <v>0</v>
      </c>
      <c r="BF243" s="108">
        <v>0</v>
      </c>
      <c r="BG243" s="108">
        <v>0</v>
      </c>
      <c r="BH243" s="108">
        <v>0</v>
      </c>
      <c r="BI243" s="108">
        <v>0</v>
      </c>
      <c r="BJ243" s="108">
        <v>0</v>
      </c>
      <c r="BK243" s="108">
        <v>0</v>
      </c>
      <c r="BL243" s="108">
        <v>0</v>
      </c>
      <c r="BM243" s="108">
        <v>0</v>
      </c>
      <c r="BN243" s="108">
        <v>759</v>
      </c>
      <c r="BO243" s="108">
        <v>696</v>
      </c>
      <c r="BP243" s="108">
        <v>15</v>
      </c>
      <c r="BQ243" s="108">
        <v>1151</v>
      </c>
      <c r="BR243" s="108">
        <v>5715485</v>
      </c>
      <c r="BS243" s="108">
        <v>7530</v>
      </c>
      <c r="BT243" s="108">
        <v>16381</v>
      </c>
      <c r="BU243" s="108">
        <v>6360008</v>
      </c>
      <c r="BV243" s="108">
        <v>9137</v>
      </c>
      <c r="BW243" s="108">
        <v>18489</v>
      </c>
      <c r="BX243" s="108">
        <v>179750</v>
      </c>
      <c r="BY243" s="108">
        <v>11983</v>
      </c>
      <c r="BZ243" s="108">
        <v>19028</v>
      </c>
      <c r="CA243" s="108">
        <v>12444893</v>
      </c>
      <c r="CB243" s="108">
        <v>10812</v>
      </c>
      <c r="CC243" s="166">
        <v>23100</v>
      </c>
      <c r="CD243" s="108" t="s">
        <v>733</v>
      </c>
      <c r="CE243" s="108" t="s">
        <v>733</v>
      </c>
      <c r="CF243" s="108" t="s">
        <v>733</v>
      </c>
      <c r="CG243" s="108" t="s">
        <v>733</v>
      </c>
      <c r="CH243" s="108" t="s">
        <v>733</v>
      </c>
      <c r="CI243" s="108" t="s">
        <v>733</v>
      </c>
      <c r="CJ243" s="121">
        <f t="shared" si="918"/>
        <v>12</v>
      </c>
      <c r="CK243" s="157">
        <f t="shared" si="919"/>
        <v>2017</v>
      </c>
      <c r="CL243" s="158">
        <f t="shared" si="920"/>
        <v>43070</v>
      </c>
      <c r="CM243" s="159">
        <f t="shared" si="921"/>
        <v>31</v>
      </c>
      <c r="CN243" s="121">
        <f t="shared" si="922"/>
        <v>246249</v>
      </c>
      <c r="CO243" s="121" t="str">
        <f t="shared" si="923"/>
        <v>-</v>
      </c>
      <c r="CP243" s="121">
        <f t="shared" si="924"/>
        <v>4432482</v>
      </c>
      <c r="CQ243" s="121">
        <f t="shared" si="925"/>
        <v>9193296</v>
      </c>
      <c r="CR243" s="121">
        <f t="shared" si="926"/>
        <v>6298812</v>
      </c>
      <c r="CS243" s="121">
        <f t="shared" si="927"/>
        <v>5452524</v>
      </c>
      <c r="CT243" s="121">
        <f t="shared" si="928"/>
        <v>195708405</v>
      </c>
      <c r="CU243" s="121">
        <f t="shared" si="929"/>
        <v>261752610</v>
      </c>
      <c r="CV243" s="121">
        <f t="shared" si="930"/>
        <v>28440524</v>
      </c>
      <c r="CW243" s="121">
        <f t="shared" si="931"/>
        <v>0</v>
      </c>
      <c r="CX243" s="121">
        <f t="shared" si="932"/>
        <v>0</v>
      </c>
      <c r="CY243" s="121">
        <f t="shared" si="933"/>
        <v>12433179</v>
      </c>
      <c r="CZ243" s="121">
        <f t="shared" si="934"/>
        <v>12868344</v>
      </c>
      <c r="DA243" s="121">
        <f t="shared" si="935"/>
        <v>285420</v>
      </c>
      <c r="DB243" s="121">
        <f t="shared" si="936"/>
        <v>26588100</v>
      </c>
      <c r="DC243" s="121" t="str">
        <f t="shared" si="937"/>
        <v>-</v>
      </c>
      <c r="DD243" s="160"/>
    </row>
    <row r="244" spans="1:108" x14ac:dyDescent="0.2">
      <c r="A244" s="118" t="str">
        <f t="shared" si="915"/>
        <v>2017-18DECEMBERRYA</v>
      </c>
      <c r="B244" s="94" t="s">
        <v>654</v>
      </c>
      <c r="C244" s="35" t="s">
        <v>745</v>
      </c>
      <c r="D244" s="119" t="str">
        <f t="shared" si="916"/>
        <v>Y60</v>
      </c>
      <c r="E244" s="119" t="str">
        <f t="shared" si="917"/>
        <v>Midlands</v>
      </c>
      <c r="F244" s="107" t="s">
        <v>669</v>
      </c>
      <c r="G244" s="107" t="s">
        <v>670</v>
      </c>
      <c r="H244" s="108">
        <v>118828</v>
      </c>
      <c r="I244" s="108">
        <v>86984</v>
      </c>
      <c r="J244" s="108">
        <v>254693</v>
      </c>
      <c r="K244" s="108">
        <v>3</v>
      </c>
      <c r="L244" s="108">
        <v>1</v>
      </c>
      <c r="M244" s="108">
        <v>13</v>
      </c>
      <c r="N244" s="108">
        <v>41</v>
      </c>
      <c r="O244" s="108">
        <v>93260</v>
      </c>
      <c r="P244" s="108">
        <v>6030</v>
      </c>
      <c r="Q244" s="108">
        <v>3767</v>
      </c>
      <c r="R244" s="108">
        <v>41673</v>
      </c>
      <c r="S244" s="108">
        <v>36274</v>
      </c>
      <c r="T244" s="108">
        <v>2366</v>
      </c>
      <c r="U244" s="108">
        <v>2552233</v>
      </c>
      <c r="V244" s="108">
        <v>423</v>
      </c>
      <c r="W244" s="108">
        <v>730</v>
      </c>
      <c r="X244" s="108">
        <v>1924602</v>
      </c>
      <c r="Y244" s="108">
        <v>511</v>
      </c>
      <c r="Z244" s="108">
        <v>889</v>
      </c>
      <c r="AA244" s="108">
        <v>33006109</v>
      </c>
      <c r="AB244" s="108">
        <v>792</v>
      </c>
      <c r="AC244" s="108">
        <v>1456</v>
      </c>
      <c r="AD244" s="108">
        <v>86672434</v>
      </c>
      <c r="AE244" s="108">
        <v>2389</v>
      </c>
      <c r="AF244" s="108">
        <v>5576</v>
      </c>
      <c r="AG244" s="108">
        <v>9155253</v>
      </c>
      <c r="AH244" s="108">
        <v>3870</v>
      </c>
      <c r="AI244" s="108">
        <v>9975</v>
      </c>
      <c r="AJ244" s="108">
        <v>3807</v>
      </c>
      <c r="AK244" s="108">
        <v>158</v>
      </c>
      <c r="AL244" s="108">
        <v>209</v>
      </c>
      <c r="AM244" s="108">
        <v>0</v>
      </c>
      <c r="AN244" s="108">
        <v>180</v>
      </c>
      <c r="AO244" s="108">
        <v>3260</v>
      </c>
      <c r="AP244" s="108">
        <v>2135</v>
      </c>
      <c r="AQ244" s="108">
        <v>52327</v>
      </c>
      <c r="AR244" s="108">
        <v>3198</v>
      </c>
      <c r="AS244" s="108">
        <v>33928</v>
      </c>
      <c r="AT244" s="108">
        <v>89453</v>
      </c>
      <c r="AU244" s="108">
        <v>11268</v>
      </c>
      <c r="AV244" s="108">
        <v>8416</v>
      </c>
      <c r="AW244" s="108">
        <v>6959</v>
      </c>
      <c r="AX244" s="108">
        <v>5275</v>
      </c>
      <c r="AY244" s="108">
        <v>52827</v>
      </c>
      <c r="AZ244" s="108">
        <v>44257</v>
      </c>
      <c r="BA244" s="108">
        <v>61528</v>
      </c>
      <c r="BB244" s="108">
        <v>38420</v>
      </c>
      <c r="BC244" s="108">
        <v>5279</v>
      </c>
      <c r="BD244" s="108">
        <v>2520</v>
      </c>
      <c r="BE244" s="108">
        <v>247</v>
      </c>
      <c r="BF244" s="108">
        <v>71841</v>
      </c>
      <c r="BG244" s="108">
        <v>291</v>
      </c>
      <c r="BH244" s="108">
        <v>519</v>
      </c>
      <c r="BI244" s="108">
        <v>4241</v>
      </c>
      <c r="BJ244" s="108">
        <v>216666</v>
      </c>
      <c r="BK244" s="108">
        <v>51</v>
      </c>
      <c r="BL244" s="108">
        <v>59</v>
      </c>
      <c r="BM244" s="108">
        <v>251</v>
      </c>
      <c r="BN244" s="108">
        <v>2</v>
      </c>
      <c r="BO244" s="108">
        <v>1405</v>
      </c>
      <c r="BP244" s="108">
        <v>0</v>
      </c>
      <c r="BQ244" s="108">
        <v>1452</v>
      </c>
      <c r="BR244" s="108">
        <v>7311</v>
      </c>
      <c r="BS244" s="108">
        <v>3656</v>
      </c>
      <c r="BT244" s="108">
        <v>5961</v>
      </c>
      <c r="BU244" s="108">
        <v>9086253</v>
      </c>
      <c r="BV244" s="108">
        <v>6467</v>
      </c>
      <c r="BW244" s="108">
        <v>14693</v>
      </c>
      <c r="BX244" s="108">
        <v>0</v>
      </c>
      <c r="BY244" s="108">
        <v>0</v>
      </c>
      <c r="BZ244" s="108">
        <v>0</v>
      </c>
      <c r="CA244" s="108">
        <v>12685041</v>
      </c>
      <c r="CB244" s="108">
        <v>8736</v>
      </c>
      <c r="CC244" s="166">
        <v>19987</v>
      </c>
      <c r="CD244" s="108" t="s">
        <v>733</v>
      </c>
      <c r="CE244" s="108" t="s">
        <v>733</v>
      </c>
      <c r="CF244" s="108" t="s">
        <v>733</v>
      </c>
      <c r="CG244" s="108" t="s">
        <v>733</v>
      </c>
      <c r="CH244" s="108" t="s">
        <v>733</v>
      </c>
      <c r="CI244" s="108" t="s">
        <v>733</v>
      </c>
      <c r="CJ244" s="121">
        <f t="shared" si="918"/>
        <v>12</v>
      </c>
      <c r="CK244" s="157">
        <f t="shared" si="919"/>
        <v>2017</v>
      </c>
      <c r="CL244" s="158">
        <f t="shared" si="920"/>
        <v>43070</v>
      </c>
      <c r="CM244" s="159">
        <f t="shared" si="921"/>
        <v>31</v>
      </c>
      <c r="CN244" s="121">
        <f t="shared" si="922"/>
        <v>86984</v>
      </c>
      <c r="CO244" s="121" t="str">
        <f t="shared" si="923"/>
        <v>-</v>
      </c>
      <c r="CP244" s="121">
        <f t="shared" si="924"/>
        <v>1130792</v>
      </c>
      <c r="CQ244" s="121">
        <f t="shared" si="925"/>
        <v>3566344</v>
      </c>
      <c r="CR244" s="121">
        <f t="shared" si="926"/>
        <v>4401900</v>
      </c>
      <c r="CS244" s="121">
        <f t="shared" si="927"/>
        <v>3348863</v>
      </c>
      <c r="CT244" s="121">
        <f t="shared" si="928"/>
        <v>60675888</v>
      </c>
      <c r="CU244" s="121">
        <f t="shared" si="929"/>
        <v>202263824</v>
      </c>
      <c r="CV244" s="121">
        <f t="shared" si="930"/>
        <v>23600850</v>
      </c>
      <c r="CW244" s="121">
        <f t="shared" si="931"/>
        <v>128193</v>
      </c>
      <c r="CX244" s="121">
        <f t="shared" si="932"/>
        <v>250219</v>
      </c>
      <c r="CY244" s="121">
        <f t="shared" si="933"/>
        <v>11922</v>
      </c>
      <c r="CZ244" s="121">
        <f t="shared" si="934"/>
        <v>20643665</v>
      </c>
      <c r="DA244" s="121">
        <f t="shared" si="935"/>
        <v>0</v>
      </c>
      <c r="DB244" s="121">
        <f t="shared" si="936"/>
        <v>29021124</v>
      </c>
      <c r="DC244" s="121" t="str">
        <f t="shared" si="937"/>
        <v>-</v>
      </c>
      <c r="DD244" s="160"/>
    </row>
    <row r="245" spans="1:108" x14ac:dyDescent="0.2">
      <c r="A245" s="118" t="str">
        <f t="shared" si="915"/>
        <v>2017-18DECEMBERRX8</v>
      </c>
      <c r="B245" s="94" t="s">
        <v>654</v>
      </c>
      <c r="C245" s="35" t="s">
        <v>745</v>
      </c>
      <c r="D245" s="119" t="str">
        <f t="shared" si="916"/>
        <v>Y63</v>
      </c>
      <c r="E245" s="119" t="str">
        <f t="shared" si="917"/>
        <v>North East and Yorkshire</v>
      </c>
      <c r="F245" s="107" t="s">
        <v>665</v>
      </c>
      <c r="G245" s="107" t="s">
        <v>666</v>
      </c>
      <c r="H245" s="108">
        <v>96360</v>
      </c>
      <c r="I245" s="108">
        <v>68348</v>
      </c>
      <c r="J245" s="108">
        <v>290030</v>
      </c>
      <c r="K245" s="108">
        <v>4</v>
      </c>
      <c r="L245" s="108">
        <v>1</v>
      </c>
      <c r="M245" s="108">
        <v>29</v>
      </c>
      <c r="N245" s="108">
        <v>107</v>
      </c>
      <c r="O245" s="108">
        <v>71887</v>
      </c>
      <c r="P245" s="108">
        <v>9629</v>
      </c>
      <c r="Q245" s="108">
        <v>7199</v>
      </c>
      <c r="R245" s="108">
        <v>39185</v>
      </c>
      <c r="S245" s="108">
        <v>12439</v>
      </c>
      <c r="T245" s="108">
        <v>1056</v>
      </c>
      <c r="U245" s="108">
        <v>4734719</v>
      </c>
      <c r="V245" s="108">
        <v>492</v>
      </c>
      <c r="W245" s="108">
        <v>859</v>
      </c>
      <c r="X245" s="108">
        <v>5090209</v>
      </c>
      <c r="Y245" s="108">
        <v>707</v>
      </c>
      <c r="Z245" s="108">
        <v>1288</v>
      </c>
      <c r="AA245" s="108">
        <v>63679947</v>
      </c>
      <c r="AB245" s="108">
        <v>1625</v>
      </c>
      <c r="AC245" s="108">
        <v>3485</v>
      </c>
      <c r="AD245" s="108">
        <v>50970036</v>
      </c>
      <c r="AE245" s="108">
        <v>4098</v>
      </c>
      <c r="AF245" s="108">
        <v>9513</v>
      </c>
      <c r="AG245" s="108">
        <v>6610398</v>
      </c>
      <c r="AH245" s="108">
        <v>6260</v>
      </c>
      <c r="AI245" s="108">
        <v>15725</v>
      </c>
      <c r="AJ245" s="108">
        <v>5765</v>
      </c>
      <c r="AK245" s="108">
        <v>1132</v>
      </c>
      <c r="AL245" s="108">
        <v>1001</v>
      </c>
      <c r="AM245" s="108">
        <v>3698</v>
      </c>
      <c r="AN245" s="108">
        <v>1653</v>
      </c>
      <c r="AO245" s="108">
        <v>1979</v>
      </c>
      <c r="AP245" s="108">
        <v>2141</v>
      </c>
      <c r="AQ245" s="108">
        <v>43335</v>
      </c>
      <c r="AR245" s="108">
        <v>6117</v>
      </c>
      <c r="AS245" s="108">
        <v>16670</v>
      </c>
      <c r="AT245" s="108">
        <v>66122</v>
      </c>
      <c r="AU245" s="108">
        <v>21867</v>
      </c>
      <c r="AV245" s="108">
        <v>16631</v>
      </c>
      <c r="AW245" s="108">
        <v>16075</v>
      </c>
      <c r="AX245" s="108">
        <v>12423</v>
      </c>
      <c r="AY245" s="108">
        <v>63241</v>
      </c>
      <c r="AZ245" s="108">
        <v>48063</v>
      </c>
      <c r="BA245" s="108">
        <v>24562</v>
      </c>
      <c r="BB245" s="108">
        <v>14851</v>
      </c>
      <c r="BC245" s="108">
        <v>2194</v>
      </c>
      <c r="BD245" s="108">
        <v>1233</v>
      </c>
      <c r="BE245" s="108">
        <v>0</v>
      </c>
      <c r="BF245" s="108">
        <v>0</v>
      </c>
      <c r="BG245" s="108">
        <v>0</v>
      </c>
      <c r="BH245" s="108">
        <v>0</v>
      </c>
      <c r="BI245" s="108">
        <v>5178</v>
      </c>
      <c r="BJ245" s="108">
        <v>162964</v>
      </c>
      <c r="BK245" s="108">
        <v>31</v>
      </c>
      <c r="BL245" s="108">
        <v>56</v>
      </c>
      <c r="BM245" s="108">
        <v>42</v>
      </c>
      <c r="BN245" s="108">
        <v>390</v>
      </c>
      <c r="BO245" s="108">
        <v>191</v>
      </c>
      <c r="BP245" s="108">
        <v>63</v>
      </c>
      <c r="BQ245" s="108">
        <v>3127</v>
      </c>
      <c r="BR245" s="108">
        <v>2264006</v>
      </c>
      <c r="BS245" s="108">
        <v>5805</v>
      </c>
      <c r="BT245" s="108">
        <v>13777</v>
      </c>
      <c r="BU245" s="108">
        <v>1196211</v>
      </c>
      <c r="BV245" s="108">
        <v>6263</v>
      </c>
      <c r="BW245" s="108">
        <v>12752</v>
      </c>
      <c r="BX245" s="108">
        <v>456853</v>
      </c>
      <c r="BY245" s="108">
        <v>7252</v>
      </c>
      <c r="BZ245" s="108">
        <v>12771</v>
      </c>
      <c r="CA245" s="108">
        <v>34287816</v>
      </c>
      <c r="CB245" s="108">
        <v>10965</v>
      </c>
      <c r="CC245" s="166">
        <v>25253</v>
      </c>
      <c r="CD245" s="108" t="s">
        <v>733</v>
      </c>
      <c r="CE245" s="108" t="s">
        <v>733</v>
      </c>
      <c r="CF245" s="108" t="s">
        <v>733</v>
      </c>
      <c r="CG245" s="108" t="s">
        <v>733</v>
      </c>
      <c r="CH245" s="108" t="s">
        <v>733</v>
      </c>
      <c r="CI245" s="108" t="s">
        <v>733</v>
      </c>
      <c r="CJ245" s="121">
        <f t="shared" si="918"/>
        <v>12</v>
      </c>
      <c r="CK245" s="157">
        <f t="shared" si="919"/>
        <v>2017</v>
      </c>
      <c r="CL245" s="158">
        <f t="shared" si="920"/>
        <v>43070</v>
      </c>
      <c r="CM245" s="159">
        <f t="shared" si="921"/>
        <v>31</v>
      </c>
      <c r="CN245" s="121">
        <f t="shared" si="922"/>
        <v>68348</v>
      </c>
      <c r="CO245" s="121" t="str">
        <f t="shared" si="923"/>
        <v>-</v>
      </c>
      <c r="CP245" s="121">
        <f t="shared" si="924"/>
        <v>1982092</v>
      </c>
      <c r="CQ245" s="121">
        <f t="shared" si="925"/>
        <v>7313236</v>
      </c>
      <c r="CR245" s="121">
        <f t="shared" si="926"/>
        <v>8271311</v>
      </c>
      <c r="CS245" s="121">
        <f t="shared" si="927"/>
        <v>9272312</v>
      </c>
      <c r="CT245" s="121">
        <f t="shared" si="928"/>
        <v>136559725</v>
      </c>
      <c r="CU245" s="121">
        <f t="shared" si="929"/>
        <v>118332207</v>
      </c>
      <c r="CV245" s="121">
        <f t="shared" si="930"/>
        <v>16605600</v>
      </c>
      <c r="CW245" s="121">
        <f t="shared" si="931"/>
        <v>0</v>
      </c>
      <c r="CX245" s="121">
        <f t="shared" si="932"/>
        <v>289968</v>
      </c>
      <c r="CY245" s="121">
        <f t="shared" si="933"/>
        <v>5373030</v>
      </c>
      <c r="CZ245" s="121">
        <f t="shared" si="934"/>
        <v>2435632</v>
      </c>
      <c r="DA245" s="121">
        <f t="shared" si="935"/>
        <v>804573</v>
      </c>
      <c r="DB245" s="121">
        <f t="shared" si="936"/>
        <v>78966131</v>
      </c>
      <c r="DC245" s="121" t="str">
        <f t="shared" si="937"/>
        <v>-</v>
      </c>
      <c r="DD245" s="160"/>
    </row>
    <row r="246" spans="1:108" x14ac:dyDescent="0.2">
      <c r="A246" s="118" t="str">
        <f t="shared" si="915"/>
        <v>2017-18JANUARYRX9</v>
      </c>
      <c r="B246" s="94" t="s">
        <v>654</v>
      </c>
      <c r="C246" s="35" t="s">
        <v>783</v>
      </c>
      <c r="D246" s="119" t="str">
        <f t="shared" si="916"/>
        <v>Y60</v>
      </c>
      <c r="E246" s="119" t="str">
        <f t="shared" si="917"/>
        <v>Midlands</v>
      </c>
      <c r="F246" s="107" t="s">
        <v>667</v>
      </c>
      <c r="G246" s="107" t="s">
        <v>668</v>
      </c>
      <c r="H246" s="108">
        <v>88196</v>
      </c>
      <c r="I246" s="108">
        <v>71074</v>
      </c>
      <c r="J246" s="108">
        <v>190563</v>
      </c>
      <c r="K246" s="108">
        <v>3</v>
      </c>
      <c r="L246" s="108">
        <v>2</v>
      </c>
      <c r="M246" s="108">
        <v>3</v>
      </c>
      <c r="N246" s="108">
        <v>35</v>
      </c>
      <c r="O246" s="108">
        <v>63017</v>
      </c>
      <c r="P246" s="108">
        <v>6568</v>
      </c>
      <c r="Q246" s="108">
        <v>4349</v>
      </c>
      <c r="R246" s="108">
        <v>37288</v>
      </c>
      <c r="S246" s="108">
        <v>10809</v>
      </c>
      <c r="T246" s="108">
        <v>226</v>
      </c>
      <c r="U246" s="108">
        <v>3663726</v>
      </c>
      <c r="V246" s="108">
        <v>558</v>
      </c>
      <c r="W246" s="108">
        <v>999</v>
      </c>
      <c r="X246" s="108">
        <v>5506190</v>
      </c>
      <c r="Y246" s="108">
        <v>1266</v>
      </c>
      <c r="Z246" s="108">
        <v>2973</v>
      </c>
      <c r="AA246" s="108">
        <v>82719729</v>
      </c>
      <c r="AB246" s="108">
        <v>2218</v>
      </c>
      <c r="AC246" s="108">
        <v>4903</v>
      </c>
      <c r="AD246" s="108">
        <v>54441118</v>
      </c>
      <c r="AE246" s="108">
        <v>5037</v>
      </c>
      <c r="AF246" s="108">
        <v>12141</v>
      </c>
      <c r="AG246" s="108">
        <v>1104704</v>
      </c>
      <c r="AH246" s="108">
        <v>4888</v>
      </c>
      <c r="AI246" s="108">
        <v>11708</v>
      </c>
      <c r="AJ246" s="108">
        <v>5309</v>
      </c>
      <c r="AK246" s="108">
        <v>1756</v>
      </c>
      <c r="AL246" s="108">
        <v>2026</v>
      </c>
      <c r="AM246" s="108">
        <v>5</v>
      </c>
      <c r="AN246" s="108">
        <v>596</v>
      </c>
      <c r="AO246" s="108">
        <v>931</v>
      </c>
      <c r="AP246" s="108">
        <v>2</v>
      </c>
      <c r="AQ246" s="108">
        <v>37655</v>
      </c>
      <c r="AR246" s="108">
        <v>2696</v>
      </c>
      <c r="AS246" s="108">
        <v>17357</v>
      </c>
      <c r="AT246" s="108">
        <v>57708</v>
      </c>
      <c r="AU246" s="108">
        <v>11884</v>
      </c>
      <c r="AV246" s="108">
        <v>9375</v>
      </c>
      <c r="AW246" s="108">
        <v>8100</v>
      </c>
      <c r="AX246" s="108">
        <v>6468</v>
      </c>
      <c r="AY246" s="108">
        <v>50824</v>
      </c>
      <c r="AZ246" s="108">
        <v>43276</v>
      </c>
      <c r="BA246" s="108">
        <v>15084</v>
      </c>
      <c r="BB246" s="108">
        <v>12057</v>
      </c>
      <c r="BC246" s="108">
        <v>301</v>
      </c>
      <c r="BD246" s="108">
        <v>239</v>
      </c>
      <c r="BE246" s="108">
        <v>503</v>
      </c>
      <c r="BF246" s="108">
        <v>109541</v>
      </c>
      <c r="BG246" s="108">
        <v>218</v>
      </c>
      <c r="BH246" s="108">
        <v>371</v>
      </c>
      <c r="BI246" s="108">
        <v>2650</v>
      </c>
      <c r="BJ246" s="108">
        <v>88537</v>
      </c>
      <c r="BK246" s="108">
        <v>33</v>
      </c>
      <c r="BL246" s="108">
        <v>84</v>
      </c>
      <c r="BM246" s="108">
        <v>1561</v>
      </c>
      <c r="BN246" s="108">
        <v>357</v>
      </c>
      <c r="BO246" s="108">
        <v>266</v>
      </c>
      <c r="BP246" s="108">
        <v>2</v>
      </c>
      <c r="BQ246" s="108">
        <v>2192</v>
      </c>
      <c r="BR246" s="108">
        <v>2628428</v>
      </c>
      <c r="BS246" s="108">
        <v>7363</v>
      </c>
      <c r="BT246" s="108">
        <v>14241</v>
      </c>
      <c r="BU246" s="108">
        <v>2280265</v>
      </c>
      <c r="BV246" s="108">
        <v>8572</v>
      </c>
      <c r="BW246" s="108">
        <v>15625</v>
      </c>
      <c r="BX246" s="108">
        <v>14542</v>
      </c>
      <c r="BY246" s="108">
        <v>7271</v>
      </c>
      <c r="BZ246" s="108">
        <v>9197</v>
      </c>
      <c r="CA246" s="108">
        <v>30897826</v>
      </c>
      <c r="CB246" s="108">
        <v>14096</v>
      </c>
      <c r="CC246" s="166">
        <v>26704</v>
      </c>
      <c r="CD246" s="108" t="s">
        <v>733</v>
      </c>
      <c r="CE246" s="108" t="s">
        <v>733</v>
      </c>
      <c r="CF246" s="108" t="s">
        <v>733</v>
      </c>
      <c r="CG246" s="108" t="s">
        <v>733</v>
      </c>
      <c r="CH246" s="108" t="s">
        <v>733</v>
      </c>
      <c r="CI246" s="108" t="s">
        <v>733</v>
      </c>
      <c r="CJ246" s="121">
        <f t="shared" si="918"/>
        <v>1</v>
      </c>
      <c r="CK246" s="157">
        <f t="shared" si="919"/>
        <v>2018</v>
      </c>
      <c r="CL246" s="158">
        <f t="shared" si="920"/>
        <v>43101</v>
      </c>
      <c r="CM246" s="159">
        <f t="shared" si="921"/>
        <v>31</v>
      </c>
      <c r="CN246" s="121">
        <f t="shared" si="922"/>
        <v>142148</v>
      </c>
      <c r="CO246" s="121" t="str">
        <f t="shared" si="923"/>
        <v>-</v>
      </c>
      <c r="CP246" s="121">
        <f t="shared" si="924"/>
        <v>213222</v>
      </c>
      <c r="CQ246" s="121">
        <f t="shared" si="925"/>
        <v>2487590</v>
      </c>
      <c r="CR246" s="121">
        <f t="shared" si="926"/>
        <v>6561432</v>
      </c>
      <c r="CS246" s="121">
        <f t="shared" si="927"/>
        <v>12929577</v>
      </c>
      <c r="CT246" s="121">
        <f t="shared" si="928"/>
        <v>182823064</v>
      </c>
      <c r="CU246" s="121">
        <f t="shared" si="929"/>
        <v>131232069</v>
      </c>
      <c r="CV246" s="121">
        <f t="shared" si="930"/>
        <v>2646008</v>
      </c>
      <c r="CW246" s="121">
        <f t="shared" si="931"/>
        <v>186613</v>
      </c>
      <c r="CX246" s="121">
        <f t="shared" si="932"/>
        <v>222600</v>
      </c>
      <c r="CY246" s="121">
        <f t="shared" si="933"/>
        <v>5084037</v>
      </c>
      <c r="CZ246" s="121">
        <f t="shared" si="934"/>
        <v>4156250</v>
      </c>
      <c r="DA246" s="121">
        <f t="shared" si="935"/>
        <v>18394</v>
      </c>
      <c r="DB246" s="121">
        <f t="shared" si="936"/>
        <v>58535168</v>
      </c>
      <c r="DC246" s="121" t="str">
        <f t="shared" si="937"/>
        <v>-</v>
      </c>
      <c r="DD246" s="160"/>
    </row>
    <row r="247" spans="1:108" x14ac:dyDescent="0.2">
      <c r="A247" s="118" t="str">
        <f t="shared" si="915"/>
        <v>2017-18JANUARYRYC</v>
      </c>
      <c r="B247" s="94" t="s">
        <v>654</v>
      </c>
      <c r="C247" s="35" t="s">
        <v>783</v>
      </c>
      <c r="D247" s="119" t="str">
        <f t="shared" si="916"/>
        <v>Y61</v>
      </c>
      <c r="E247" s="119" t="str">
        <f t="shared" si="917"/>
        <v>East of England</v>
      </c>
      <c r="F247" s="107" t="s">
        <v>671</v>
      </c>
      <c r="G247" s="107" t="s">
        <v>672</v>
      </c>
      <c r="H247" s="108">
        <v>106875</v>
      </c>
      <c r="I247" s="108">
        <v>68745</v>
      </c>
      <c r="J247" s="108">
        <v>611500</v>
      </c>
      <c r="K247" s="108">
        <v>9</v>
      </c>
      <c r="L247" s="108">
        <v>1</v>
      </c>
      <c r="M247" s="108">
        <v>56</v>
      </c>
      <c r="N247" s="108">
        <v>132</v>
      </c>
      <c r="O247" s="108">
        <v>73798</v>
      </c>
      <c r="P247" s="108">
        <v>6664</v>
      </c>
      <c r="Q247" s="108">
        <v>4436</v>
      </c>
      <c r="R247" s="108">
        <v>40031</v>
      </c>
      <c r="S247" s="108">
        <v>12544</v>
      </c>
      <c r="T247" s="108">
        <v>4994</v>
      </c>
      <c r="U247" s="108">
        <v>3432342</v>
      </c>
      <c r="V247" s="108">
        <v>515</v>
      </c>
      <c r="W247" s="108">
        <v>925</v>
      </c>
      <c r="X247" s="108">
        <v>4038287</v>
      </c>
      <c r="Y247" s="108">
        <v>910</v>
      </c>
      <c r="Z247" s="108">
        <v>1625</v>
      </c>
      <c r="AA247" s="108">
        <v>70111137</v>
      </c>
      <c r="AB247" s="108">
        <v>1751</v>
      </c>
      <c r="AC247" s="108">
        <v>3649</v>
      </c>
      <c r="AD247" s="108">
        <v>62107789</v>
      </c>
      <c r="AE247" s="108">
        <v>4951</v>
      </c>
      <c r="AF247" s="108">
        <v>12174</v>
      </c>
      <c r="AG247" s="108">
        <v>29613942</v>
      </c>
      <c r="AH247" s="108">
        <v>5930</v>
      </c>
      <c r="AI247" s="108">
        <v>13930</v>
      </c>
      <c r="AJ247" s="108">
        <v>6290</v>
      </c>
      <c r="AK247" s="108">
        <v>105</v>
      </c>
      <c r="AL247" s="108">
        <v>4157</v>
      </c>
      <c r="AM247" s="108">
        <v>396</v>
      </c>
      <c r="AN247" s="108">
        <v>79</v>
      </c>
      <c r="AO247" s="108">
        <v>1949</v>
      </c>
      <c r="AP247" s="108">
        <v>2222</v>
      </c>
      <c r="AQ247" s="108">
        <v>42631</v>
      </c>
      <c r="AR247" s="108">
        <v>2109</v>
      </c>
      <c r="AS247" s="108">
        <v>22768</v>
      </c>
      <c r="AT247" s="108">
        <v>67508</v>
      </c>
      <c r="AU247" s="108">
        <v>15056</v>
      </c>
      <c r="AV247" s="108">
        <v>11219</v>
      </c>
      <c r="AW247" s="108">
        <v>4689</v>
      </c>
      <c r="AX247" s="108">
        <v>4687</v>
      </c>
      <c r="AY247" s="108">
        <v>62086</v>
      </c>
      <c r="AZ247" s="108">
        <v>46068</v>
      </c>
      <c r="BA247" s="108">
        <v>23620</v>
      </c>
      <c r="BB247" s="108">
        <v>13700</v>
      </c>
      <c r="BC247" s="108">
        <v>9759</v>
      </c>
      <c r="BD247" s="108">
        <v>5467</v>
      </c>
      <c r="BE247" s="108">
        <v>522</v>
      </c>
      <c r="BF247" s="108">
        <v>151062</v>
      </c>
      <c r="BG247" s="108">
        <v>289</v>
      </c>
      <c r="BH247" s="108">
        <v>489</v>
      </c>
      <c r="BI247" s="108">
        <v>6335</v>
      </c>
      <c r="BJ247" s="108">
        <v>250527</v>
      </c>
      <c r="BK247" s="108">
        <v>40</v>
      </c>
      <c r="BL247" s="108">
        <v>73</v>
      </c>
      <c r="BM247" s="108">
        <v>393</v>
      </c>
      <c r="BN247" s="108">
        <v>1001</v>
      </c>
      <c r="BO247" s="108">
        <v>952</v>
      </c>
      <c r="BP247" s="108">
        <v>82</v>
      </c>
      <c r="BQ247" s="108">
        <v>1203</v>
      </c>
      <c r="BR247" s="108">
        <v>8646592</v>
      </c>
      <c r="BS247" s="108">
        <v>8638</v>
      </c>
      <c r="BT247" s="108">
        <v>19289</v>
      </c>
      <c r="BU247" s="108">
        <v>10072233</v>
      </c>
      <c r="BV247" s="108">
        <v>10580</v>
      </c>
      <c r="BW247" s="108">
        <v>22200</v>
      </c>
      <c r="BX247" s="108">
        <v>1093855</v>
      </c>
      <c r="BY247" s="108">
        <v>13340</v>
      </c>
      <c r="BZ247" s="108">
        <v>29949</v>
      </c>
      <c r="CA247" s="108">
        <v>19037678</v>
      </c>
      <c r="CB247" s="108">
        <v>15825</v>
      </c>
      <c r="CC247" s="166">
        <v>35395</v>
      </c>
      <c r="CD247" s="108" t="s">
        <v>733</v>
      </c>
      <c r="CE247" s="108" t="s">
        <v>733</v>
      </c>
      <c r="CF247" s="108" t="s">
        <v>733</v>
      </c>
      <c r="CG247" s="108" t="s">
        <v>733</v>
      </c>
      <c r="CH247" s="108" t="s">
        <v>733</v>
      </c>
      <c r="CI247" s="108" t="s">
        <v>733</v>
      </c>
      <c r="CJ247" s="121">
        <f t="shared" si="918"/>
        <v>1</v>
      </c>
      <c r="CK247" s="157">
        <f t="shared" si="919"/>
        <v>2018</v>
      </c>
      <c r="CL247" s="158">
        <f t="shared" si="920"/>
        <v>43101</v>
      </c>
      <c r="CM247" s="159">
        <f t="shared" si="921"/>
        <v>31</v>
      </c>
      <c r="CN247" s="121">
        <f t="shared" si="922"/>
        <v>68745</v>
      </c>
      <c r="CO247" s="121" t="str">
        <f t="shared" si="923"/>
        <v>-</v>
      </c>
      <c r="CP247" s="121">
        <f t="shared" si="924"/>
        <v>3849720</v>
      </c>
      <c r="CQ247" s="121">
        <f t="shared" si="925"/>
        <v>9074340</v>
      </c>
      <c r="CR247" s="121">
        <f t="shared" si="926"/>
        <v>6164200</v>
      </c>
      <c r="CS247" s="121">
        <f t="shared" si="927"/>
        <v>7208500</v>
      </c>
      <c r="CT247" s="121">
        <f t="shared" si="928"/>
        <v>146073119</v>
      </c>
      <c r="CU247" s="121">
        <f t="shared" si="929"/>
        <v>152710656</v>
      </c>
      <c r="CV247" s="121">
        <f t="shared" si="930"/>
        <v>69566420</v>
      </c>
      <c r="CW247" s="121">
        <f t="shared" si="931"/>
        <v>255258</v>
      </c>
      <c r="CX247" s="121">
        <f t="shared" si="932"/>
        <v>462455</v>
      </c>
      <c r="CY247" s="121">
        <f t="shared" si="933"/>
        <v>19308289</v>
      </c>
      <c r="CZ247" s="121">
        <f t="shared" si="934"/>
        <v>21134400</v>
      </c>
      <c r="DA247" s="121">
        <f t="shared" si="935"/>
        <v>2455818</v>
      </c>
      <c r="DB247" s="121">
        <f t="shared" si="936"/>
        <v>42580185</v>
      </c>
      <c r="DC247" s="121" t="str">
        <f t="shared" si="937"/>
        <v>-</v>
      </c>
      <c r="DD247" s="160"/>
    </row>
    <row r="248" spans="1:108" x14ac:dyDescent="0.2">
      <c r="A248" s="118" t="str">
        <f t="shared" si="915"/>
        <v>2017-18JANUARYR1F</v>
      </c>
      <c r="B248" s="94" t="s">
        <v>654</v>
      </c>
      <c r="C248" s="35" t="s">
        <v>783</v>
      </c>
      <c r="D248" s="119" t="str">
        <f t="shared" si="916"/>
        <v>Y59</v>
      </c>
      <c r="E248" s="119" t="str">
        <f t="shared" si="917"/>
        <v>South East</v>
      </c>
      <c r="F248" s="107" t="s">
        <v>656</v>
      </c>
      <c r="G248" s="107" t="s">
        <v>657</v>
      </c>
      <c r="H248" s="108">
        <v>0</v>
      </c>
      <c r="I248" s="108">
        <v>0</v>
      </c>
      <c r="J248" s="108">
        <v>0</v>
      </c>
      <c r="K248" s="108">
        <v>0</v>
      </c>
      <c r="L248" s="108">
        <v>0</v>
      </c>
      <c r="M248" s="108">
        <v>0</v>
      </c>
      <c r="N248" s="108">
        <v>0</v>
      </c>
      <c r="O248" s="108">
        <v>0</v>
      </c>
      <c r="P248" s="108">
        <v>0</v>
      </c>
      <c r="Q248" s="108">
        <v>0</v>
      </c>
      <c r="R248" s="108">
        <v>0</v>
      </c>
      <c r="S248" s="108">
        <v>0</v>
      </c>
      <c r="T248" s="108">
        <v>0</v>
      </c>
      <c r="U248" s="108">
        <v>0</v>
      </c>
      <c r="V248" s="108">
        <v>0</v>
      </c>
      <c r="W248" s="108">
        <v>0</v>
      </c>
      <c r="X248" s="108">
        <v>0</v>
      </c>
      <c r="Y248" s="108">
        <v>0</v>
      </c>
      <c r="Z248" s="108">
        <v>0</v>
      </c>
      <c r="AA248" s="108">
        <v>0</v>
      </c>
      <c r="AB248" s="108">
        <v>0</v>
      </c>
      <c r="AC248" s="108">
        <v>0</v>
      </c>
      <c r="AD248" s="108">
        <v>0</v>
      </c>
      <c r="AE248" s="108">
        <v>0</v>
      </c>
      <c r="AF248" s="108">
        <v>0</v>
      </c>
      <c r="AG248" s="108">
        <v>0</v>
      </c>
      <c r="AH248" s="108">
        <v>0</v>
      </c>
      <c r="AI248" s="108">
        <v>0</v>
      </c>
      <c r="AJ248" s="108">
        <v>0</v>
      </c>
      <c r="AK248" s="108">
        <v>0</v>
      </c>
      <c r="AL248" s="108">
        <v>0</v>
      </c>
      <c r="AM248" s="108">
        <v>0</v>
      </c>
      <c r="AN248" s="108">
        <v>0</v>
      </c>
      <c r="AO248" s="108">
        <v>0</v>
      </c>
      <c r="AP248" s="108">
        <v>0</v>
      </c>
      <c r="AQ248" s="108">
        <v>0</v>
      </c>
      <c r="AR248" s="108">
        <v>0</v>
      </c>
      <c r="AS248" s="108">
        <v>0</v>
      </c>
      <c r="AT248" s="108">
        <v>0</v>
      </c>
      <c r="AU248" s="108">
        <v>0</v>
      </c>
      <c r="AV248" s="108">
        <v>0</v>
      </c>
      <c r="AW248" s="108">
        <v>0</v>
      </c>
      <c r="AX248" s="108">
        <v>0</v>
      </c>
      <c r="AY248" s="108">
        <v>0</v>
      </c>
      <c r="AZ248" s="108">
        <v>0</v>
      </c>
      <c r="BA248" s="108">
        <v>0</v>
      </c>
      <c r="BB248" s="108">
        <v>0</v>
      </c>
      <c r="BC248" s="108">
        <v>0</v>
      </c>
      <c r="BD248" s="108">
        <v>0</v>
      </c>
      <c r="BE248" s="108">
        <v>0</v>
      </c>
      <c r="BF248" s="108">
        <v>0</v>
      </c>
      <c r="BG248" s="108">
        <v>0</v>
      </c>
      <c r="BH248" s="108">
        <v>0</v>
      </c>
      <c r="BI248" s="108">
        <v>0</v>
      </c>
      <c r="BJ248" s="108">
        <v>0</v>
      </c>
      <c r="BK248" s="108">
        <v>0</v>
      </c>
      <c r="BL248" s="108">
        <v>0</v>
      </c>
      <c r="BM248" s="108">
        <v>0</v>
      </c>
      <c r="BN248" s="108">
        <v>0</v>
      </c>
      <c r="BO248" s="108">
        <v>0</v>
      </c>
      <c r="BP248" s="108">
        <v>0</v>
      </c>
      <c r="BQ248" s="108">
        <v>0</v>
      </c>
      <c r="BR248" s="108">
        <v>0</v>
      </c>
      <c r="BS248" s="108">
        <v>0</v>
      </c>
      <c r="BT248" s="108">
        <v>0</v>
      </c>
      <c r="BU248" s="108">
        <v>0</v>
      </c>
      <c r="BV248" s="108">
        <v>0</v>
      </c>
      <c r="BW248" s="108">
        <v>0</v>
      </c>
      <c r="BX248" s="108">
        <v>0</v>
      </c>
      <c r="BY248" s="108">
        <v>0</v>
      </c>
      <c r="BZ248" s="108">
        <v>0</v>
      </c>
      <c r="CA248" s="108">
        <v>0</v>
      </c>
      <c r="CB248" s="108">
        <v>0</v>
      </c>
      <c r="CC248" s="166">
        <v>0</v>
      </c>
      <c r="CD248" s="108" t="s">
        <v>733</v>
      </c>
      <c r="CE248" s="108" t="s">
        <v>733</v>
      </c>
      <c r="CF248" s="108" t="s">
        <v>733</v>
      </c>
      <c r="CG248" s="108" t="s">
        <v>733</v>
      </c>
      <c r="CH248" s="108" t="s">
        <v>733</v>
      </c>
      <c r="CI248" s="108" t="s">
        <v>733</v>
      </c>
      <c r="CJ248" s="121">
        <f t="shared" si="918"/>
        <v>1</v>
      </c>
      <c r="CK248" s="157">
        <f t="shared" si="919"/>
        <v>2018</v>
      </c>
      <c r="CL248" s="158">
        <f t="shared" si="920"/>
        <v>43101</v>
      </c>
      <c r="CM248" s="159">
        <f t="shared" si="921"/>
        <v>31</v>
      </c>
      <c r="CN248" s="121">
        <f t="shared" si="922"/>
        <v>0</v>
      </c>
      <c r="CO248" s="121" t="str">
        <f t="shared" si="923"/>
        <v>-</v>
      </c>
      <c r="CP248" s="121">
        <f t="shared" si="924"/>
        <v>0</v>
      </c>
      <c r="CQ248" s="121">
        <f t="shared" si="925"/>
        <v>0</v>
      </c>
      <c r="CR248" s="121">
        <f t="shared" si="926"/>
        <v>0</v>
      </c>
      <c r="CS248" s="121">
        <f t="shared" si="927"/>
        <v>0</v>
      </c>
      <c r="CT248" s="121">
        <f t="shared" si="928"/>
        <v>0</v>
      </c>
      <c r="CU248" s="121">
        <f t="shared" si="929"/>
        <v>0</v>
      </c>
      <c r="CV248" s="121">
        <f t="shared" si="930"/>
        <v>0</v>
      </c>
      <c r="CW248" s="121">
        <f t="shared" si="931"/>
        <v>0</v>
      </c>
      <c r="CX248" s="121">
        <f t="shared" si="932"/>
        <v>0</v>
      </c>
      <c r="CY248" s="121">
        <f t="shared" si="933"/>
        <v>0</v>
      </c>
      <c r="CZ248" s="121">
        <f t="shared" si="934"/>
        <v>0</v>
      </c>
      <c r="DA248" s="121">
        <f t="shared" si="935"/>
        <v>0</v>
      </c>
      <c r="DB248" s="121">
        <f t="shared" si="936"/>
        <v>0</v>
      </c>
      <c r="DC248" s="121" t="str">
        <f t="shared" si="937"/>
        <v>-</v>
      </c>
      <c r="DD248" s="160"/>
    </row>
    <row r="249" spans="1:108" x14ac:dyDescent="0.2">
      <c r="A249" s="118" t="str">
        <f t="shared" si="915"/>
        <v>2017-18JANUARYRRU</v>
      </c>
      <c r="B249" s="94" t="s">
        <v>654</v>
      </c>
      <c r="C249" s="35" t="s">
        <v>783</v>
      </c>
      <c r="D249" s="119" t="str">
        <f t="shared" si="916"/>
        <v>Y56</v>
      </c>
      <c r="E249" s="119" t="str">
        <f t="shared" si="917"/>
        <v>London</v>
      </c>
      <c r="F249" s="107" t="s">
        <v>659</v>
      </c>
      <c r="G249" s="107" t="s">
        <v>660</v>
      </c>
      <c r="H249" s="108">
        <v>165944</v>
      </c>
      <c r="I249" s="108">
        <v>135359</v>
      </c>
      <c r="J249" s="108">
        <v>1610430</v>
      </c>
      <c r="K249" s="108">
        <v>12</v>
      </c>
      <c r="L249" s="108">
        <v>0</v>
      </c>
      <c r="M249" s="108">
        <v>82</v>
      </c>
      <c r="N249" s="108">
        <v>165</v>
      </c>
      <c r="O249" s="108">
        <v>101662</v>
      </c>
      <c r="P249" s="108">
        <v>8472</v>
      </c>
      <c r="Q249" s="108">
        <v>6145</v>
      </c>
      <c r="R249" s="108">
        <v>55562</v>
      </c>
      <c r="S249" s="108">
        <v>22023</v>
      </c>
      <c r="T249" s="108">
        <v>2744</v>
      </c>
      <c r="U249" s="108">
        <v>3634469</v>
      </c>
      <c r="V249" s="108">
        <v>429</v>
      </c>
      <c r="W249" s="108">
        <v>703</v>
      </c>
      <c r="X249" s="108">
        <v>4808640</v>
      </c>
      <c r="Y249" s="108">
        <v>783</v>
      </c>
      <c r="Z249" s="108">
        <v>1343</v>
      </c>
      <c r="AA249" s="108">
        <v>67946609</v>
      </c>
      <c r="AB249" s="108">
        <v>1223</v>
      </c>
      <c r="AC249" s="108">
        <v>2525</v>
      </c>
      <c r="AD249" s="108">
        <v>81000877</v>
      </c>
      <c r="AE249" s="108">
        <v>3678</v>
      </c>
      <c r="AF249" s="108">
        <v>8683</v>
      </c>
      <c r="AG249" s="108">
        <v>11215454</v>
      </c>
      <c r="AH249" s="108">
        <v>4087</v>
      </c>
      <c r="AI249" s="108">
        <v>8345</v>
      </c>
      <c r="AJ249" s="108">
        <v>4199</v>
      </c>
      <c r="AK249" s="108">
        <v>408</v>
      </c>
      <c r="AL249" s="108">
        <v>1445</v>
      </c>
      <c r="AM249" s="108">
        <v>8404</v>
      </c>
      <c r="AN249" s="108">
        <v>226</v>
      </c>
      <c r="AO249" s="108">
        <v>2120</v>
      </c>
      <c r="AP249" s="108">
        <v>0</v>
      </c>
      <c r="AQ249" s="108">
        <v>64078</v>
      </c>
      <c r="AR249" s="108">
        <v>6879</v>
      </c>
      <c r="AS249" s="108">
        <v>26506</v>
      </c>
      <c r="AT249" s="108">
        <v>97463</v>
      </c>
      <c r="AU249" s="108">
        <v>22191</v>
      </c>
      <c r="AV249" s="108">
        <v>17478</v>
      </c>
      <c r="AW249" s="108">
        <v>15981</v>
      </c>
      <c r="AX249" s="108">
        <v>12884</v>
      </c>
      <c r="AY249" s="108">
        <v>81538</v>
      </c>
      <c r="AZ249" s="108">
        <v>63237</v>
      </c>
      <c r="BA249" s="108">
        <v>35566</v>
      </c>
      <c r="BB249" s="108">
        <v>24708</v>
      </c>
      <c r="BC249" s="108">
        <v>3760</v>
      </c>
      <c r="BD249" s="108">
        <v>2889</v>
      </c>
      <c r="BE249" s="108">
        <v>0</v>
      </c>
      <c r="BF249" s="108">
        <v>0</v>
      </c>
      <c r="BG249" s="108">
        <v>0</v>
      </c>
      <c r="BH249" s="108">
        <v>0</v>
      </c>
      <c r="BI249" s="108">
        <v>3736</v>
      </c>
      <c r="BJ249" s="108">
        <v>255117</v>
      </c>
      <c r="BK249" s="108">
        <v>68</v>
      </c>
      <c r="BL249" s="108">
        <v>150</v>
      </c>
      <c r="BM249" s="108">
        <v>2064</v>
      </c>
      <c r="BN249" s="108">
        <v>1008</v>
      </c>
      <c r="BO249" s="108">
        <v>1620</v>
      </c>
      <c r="BP249" s="108">
        <v>52</v>
      </c>
      <c r="BQ249" s="108">
        <v>1546</v>
      </c>
      <c r="BR249" s="108">
        <v>5980820</v>
      </c>
      <c r="BS249" s="108">
        <v>5933</v>
      </c>
      <c r="BT249" s="108">
        <v>12611</v>
      </c>
      <c r="BU249" s="108">
        <v>11394834</v>
      </c>
      <c r="BV249" s="108">
        <v>7034</v>
      </c>
      <c r="BW249" s="108">
        <v>14196</v>
      </c>
      <c r="BX249" s="108">
        <v>369008</v>
      </c>
      <c r="BY249" s="108">
        <v>7096</v>
      </c>
      <c r="BZ249" s="108">
        <v>13681</v>
      </c>
      <c r="CA249" s="108">
        <v>13904297</v>
      </c>
      <c r="CB249" s="108">
        <v>8994</v>
      </c>
      <c r="CC249" s="166">
        <v>16402</v>
      </c>
      <c r="CD249" s="108" t="s">
        <v>733</v>
      </c>
      <c r="CE249" s="108" t="s">
        <v>733</v>
      </c>
      <c r="CF249" s="108" t="s">
        <v>733</v>
      </c>
      <c r="CG249" s="108" t="s">
        <v>733</v>
      </c>
      <c r="CH249" s="108" t="s">
        <v>733</v>
      </c>
      <c r="CI249" s="108" t="s">
        <v>733</v>
      </c>
      <c r="CJ249" s="121">
        <f t="shared" si="918"/>
        <v>1</v>
      </c>
      <c r="CK249" s="157">
        <f t="shared" si="919"/>
        <v>2018</v>
      </c>
      <c r="CL249" s="158">
        <f t="shared" si="920"/>
        <v>43101</v>
      </c>
      <c r="CM249" s="159">
        <f t="shared" si="921"/>
        <v>31</v>
      </c>
      <c r="CN249" s="121">
        <f t="shared" si="922"/>
        <v>0</v>
      </c>
      <c r="CO249" s="121" t="str">
        <f t="shared" si="923"/>
        <v>-</v>
      </c>
      <c r="CP249" s="121">
        <f t="shared" si="924"/>
        <v>11099438</v>
      </c>
      <c r="CQ249" s="121">
        <f t="shared" si="925"/>
        <v>22334235</v>
      </c>
      <c r="CR249" s="121">
        <f t="shared" si="926"/>
        <v>5955816</v>
      </c>
      <c r="CS249" s="121">
        <f t="shared" si="927"/>
        <v>8252735</v>
      </c>
      <c r="CT249" s="121">
        <f t="shared" si="928"/>
        <v>140294050</v>
      </c>
      <c r="CU249" s="121">
        <f t="shared" si="929"/>
        <v>191225709</v>
      </c>
      <c r="CV249" s="121">
        <f t="shared" si="930"/>
        <v>22898680</v>
      </c>
      <c r="CW249" s="121">
        <f t="shared" si="931"/>
        <v>0</v>
      </c>
      <c r="CX249" s="121">
        <f t="shared" si="932"/>
        <v>560400</v>
      </c>
      <c r="CY249" s="121">
        <f t="shared" si="933"/>
        <v>12711888</v>
      </c>
      <c r="CZ249" s="121">
        <f t="shared" si="934"/>
        <v>22997520</v>
      </c>
      <c r="DA249" s="121">
        <f t="shared" si="935"/>
        <v>711412</v>
      </c>
      <c r="DB249" s="121">
        <f t="shared" si="936"/>
        <v>25357492</v>
      </c>
      <c r="DC249" s="121" t="str">
        <f t="shared" si="937"/>
        <v>-</v>
      </c>
      <c r="DD249" s="160"/>
    </row>
    <row r="250" spans="1:108" x14ac:dyDescent="0.2">
      <c r="A250" s="118" t="str">
        <f t="shared" si="915"/>
        <v>2017-18JANUARYRX6</v>
      </c>
      <c r="B250" s="94" t="s">
        <v>654</v>
      </c>
      <c r="C250" s="35" t="s">
        <v>783</v>
      </c>
      <c r="D250" s="119" t="str">
        <f t="shared" si="916"/>
        <v>Y63</v>
      </c>
      <c r="E250" s="119" t="str">
        <f t="shared" si="917"/>
        <v>North East and Yorkshire</v>
      </c>
      <c r="F250" s="107" t="s">
        <v>661</v>
      </c>
      <c r="G250" s="107" t="s">
        <v>662</v>
      </c>
      <c r="H250" s="108">
        <v>46484</v>
      </c>
      <c r="I250" s="108">
        <v>31452</v>
      </c>
      <c r="J250" s="108">
        <v>121391</v>
      </c>
      <c r="K250" s="108">
        <v>4</v>
      </c>
      <c r="L250" s="108">
        <v>1</v>
      </c>
      <c r="M250" s="108">
        <v>14</v>
      </c>
      <c r="N250" s="108">
        <v>33</v>
      </c>
      <c r="O250" s="108">
        <v>34280</v>
      </c>
      <c r="P250" s="108">
        <v>2432</v>
      </c>
      <c r="Q250" s="108">
        <v>1461</v>
      </c>
      <c r="R250" s="108">
        <v>18857</v>
      </c>
      <c r="S250" s="108">
        <v>7515</v>
      </c>
      <c r="T250" s="108">
        <v>463</v>
      </c>
      <c r="U250" s="108">
        <v>954006</v>
      </c>
      <c r="V250" s="108">
        <v>392</v>
      </c>
      <c r="W250" s="108">
        <v>682</v>
      </c>
      <c r="X250" s="108">
        <v>789442</v>
      </c>
      <c r="Y250" s="108">
        <v>540</v>
      </c>
      <c r="Z250" s="108">
        <v>960</v>
      </c>
      <c r="AA250" s="108">
        <v>26462641</v>
      </c>
      <c r="AB250" s="108">
        <v>1403</v>
      </c>
      <c r="AC250" s="108">
        <v>2938</v>
      </c>
      <c r="AD250" s="108">
        <v>39756189</v>
      </c>
      <c r="AE250" s="108">
        <v>5290</v>
      </c>
      <c r="AF250" s="108">
        <v>12502</v>
      </c>
      <c r="AG250" s="108">
        <v>2090760</v>
      </c>
      <c r="AH250" s="108">
        <v>4516</v>
      </c>
      <c r="AI250" s="108">
        <v>11397</v>
      </c>
      <c r="AJ250" s="108">
        <v>2201</v>
      </c>
      <c r="AK250" s="108">
        <v>98</v>
      </c>
      <c r="AL250" s="108">
        <v>748</v>
      </c>
      <c r="AM250" s="108">
        <v>3926</v>
      </c>
      <c r="AN250" s="108">
        <v>79</v>
      </c>
      <c r="AO250" s="108">
        <v>1276</v>
      </c>
      <c r="AP250" s="108">
        <v>0</v>
      </c>
      <c r="AQ250" s="108">
        <v>19497</v>
      </c>
      <c r="AR250" s="108">
        <v>4179</v>
      </c>
      <c r="AS250" s="108">
        <v>8403</v>
      </c>
      <c r="AT250" s="108">
        <v>32079</v>
      </c>
      <c r="AU250" s="108">
        <v>4582</v>
      </c>
      <c r="AV250" s="108">
        <v>3842</v>
      </c>
      <c r="AW250" s="108">
        <v>2692</v>
      </c>
      <c r="AX250" s="108">
        <v>2288</v>
      </c>
      <c r="AY250" s="108">
        <v>25615</v>
      </c>
      <c r="AZ250" s="108">
        <v>21763</v>
      </c>
      <c r="BA250" s="108">
        <v>12409</v>
      </c>
      <c r="BB250" s="108">
        <v>7997</v>
      </c>
      <c r="BC250" s="108">
        <v>794</v>
      </c>
      <c r="BD250" s="108">
        <v>479</v>
      </c>
      <c r="BE250" s="108">
        <v>119</v>
      </c>
      <c r="BF250" s="108">
        <v>49656</v>
      </c>
      <c r="BG250" s="108">
        <v>417</v>
      </c>
      <c r="BH250" s="108">
        <v>645</v>
      </c>
      <c r="BI250" s="108">
        <v>964</v>
      </c>
      <c r="BJ250" s="108">
        <v>29913</v>
      </c>
      <c r="BK250" s="108">
        <v>31</v>
      </c>
      <c r="BL250" s="108">
        <v>61</v>
      </c>
      <c r="BM250" s="108">
        <v>1541</v>
      </c>
      <c r="BN250" s="108">
        <v>681</v>
      </c>
      <c r="BO250" s="108">
        <v>235</v>
      </c>
      <c r="BP250" s="108">
        <v>0</v>
      </c>
      <c r="BQ250" s="108">
        <v>45</v>
      </c>
      <c r="BR250" s="108">
        <v>4501834</v>
      </c>
      <c r="BS250" s="108">
        <v>6611</v>
      </c>
      <c r="BT250" s="108">
        <v>15280</v>
      </c>
      <c r="BU250" s="108">
        <v>2105766</v>
      </c>
      <c r="BV250" s="108">
        <v>8961</v>
      </c>
      <c r="BW250" s="108">
        <v>17973</v>
      </c>
      <c r="BX250" s="108">
        <v>0</v>
      </c>
      <c r="BY250" s="108">
        <v>0</v>
      </c>
      <c r="BZ250" s="108">
        <v>0</v>
      </c>
      <c r="CA250" s="108">
        <v>476551</v>
      </c>
      <c r="CB250" s="108">
        <v>10590</v>
      </c>
      <c r="CC250" s="166">
        <v>26556</v>
      </c>
      <c r="CD250" s="108" t="s">
        <v>733</v>
      </c>
      <c r="CE250" s="108" t="s">
        <v>733</v>
      </c>
      <c r="CF250" s="108" t="s">
        <v>733</v>
      </c>
      <c r="CG250" s="108" t="s">
        <v>733</v>
      </c>
      <c r="CH250" s="108" t="s">
        <v>733</v>
      </c>
      <c r="CI250" s="108" t="s">
        <v>733</v>
      </c>
      <c r="CJ250" s="121">
        <f t="shared" si="918"/>
        <v>1</v>
      </c>
      <c r="CK250" s="157">
        <f t="shared" si="919"/>
        <v>2018</v>
      </c>
      <c r="CL250" s="158">
        <f t="shared" si="920"/>
        <v>43101</v>
      </c>
      <c r="CM250" s="159">
        <f t="shared" si="921"/>
        <v>31</v>
      </c>
      <c r="CN250" s="121">
        <f t="shared" si="922"/>
        <v>31452</v>
      </c>
      <c r="CO250" s="121" t="str">
        <f t="shared" si="923"/>
        <v>-</v>
      </c>
      <c r="CP250" s="121">
        <f t="shared" si="924"/>
        <v>440328</v>
      </c>
      <c r="CQ250" s="121">
        <f t="shared" si="925"/>
        <v>1037916</v>
      </c>
      <c r="CR250" s="121">
        <f t="shared" si="926"/>
        <v>1658624</v>
      </c>
      <c r="CS250" s="121">
        <f t="shared" si="927"/>
        <v>1402560</v>
      </c>
      <c r="CT250" s="121">
        <f t="shared" si="928"/>
        <v>55401866</v>
      </c>
      <c r="CU250" s="121">
        <f t="shared" si="929"/>
        <v>93952530</v>
      </c>
      <c r="CV250" s="121">
        <f t="shared" si="930"/>
        <v>5276811</v>
      </c>
      <c r="CW250" s="121">
        <f t="shared" si="931"/>
        <v>76755</v>
      </c>
      <c r="CX250" s="121">
        <f t="shared" si="932"/>
        <v>58804</v>
      </c>
      <c r="CY250" s="121">
        <f t="shared" si="933"/>
        <v>10405680</v>
      </c>
      <c r="CZ250" s="121">
        <f t="shared" si="934"/>
        <v>4223655</v>
      </c>
      <c r="DA250" s="121">
        <f t="shared" si="935"/>
        <v>0</v>
      </c>
      <c r="DB250" s="121">
        <f t="shared" si="936"/>
        <v>1195020</v>
      </c>
      <c r="DC250" s="121" t="str">
        <f t="shared" si="937"/>
        <v>-</v>
      </c>
      <c r="DD250" s="160"/>
    </row>
    <row r="251" spans="1:108" x14ac:dyDescent="0.2">
      <c r="A251" s="118" t="str">
        <f t="shared" si="915"/>
        <v>2017-18JANUARYRX7</v>
      </c>
      <c r="B251" s="94" t="s">
        <v>654</v>
      </c>
      <c r="C251" s="35" t="s">
        <v>783</v>
      </c>
      <c r="D251" s="119" t="str">
        <f t="shared" si="916"/>
        <v>Y62</v>
      </c>
      <c r="E251" s="119" t="str">
        <f t="shared" si="917"/>
        <v>North West</v>
      </c>
      <c r="F251" s="107" t="s">
        <v>663</v>
      </c>
      <c r="G251" s="107" t="s">
        <v>664</v>
      </c>
      <c r="H251" s="108">
        <v>149066</v>
      </c>
      <c r="I251" s="108">
        <v>112661</v>
      </c>
      <c r="J251" s="108">
        <v>2754684</v>
      </c>
      <c r="K251" s="108">
        <v>24</v>
      </c>
      <c r="L251" s="108">
        <v>1</v>
      </c>
      <c r="M251" s="108">
        <v>114</v>
      </c>
      <c r="N251" s="108">
        <v>173</v>
      </c>
      <c r="O251" s="108">
        <v>96141</v>
      </c>
      <c r="P251" s="108">
        <v>10452</v>
      </c>
      <c r="Q251" s="108">
        <v>7692</v>
      </c>
      <c r="R251" s="108">
        <v>52623</v>
      </c>
      <c r="S251" s="108">
        <v>19590</v>
      </c>
      <c r="T251" s="108">
        <v>3965</v>
      </c>
      <c r="U251" s="108">
        <v>6181043</v>
      </c>
      <c r="V251" s="108">
        <v>591</v>
      </c>
      <c r="W251" s="108">
        <v>1004</v>
      </c>
      <c r="X251" s="108">
        <v>7452701</v>
      </c>
      <c r="Y251" s="108">
        <v>969</v>
      </c>
      <c r="Z251" s="108">
        <v>1799</v>
      </c>
      <c r="AA251" s="108">
        <v>126251852</v>
      </c>
      <c r="AB251" s="108">
        <v>2399</v>
      </c>
      <c r="AC251" s="108">
        <v>5493</v>
      </c>
      <c r="AD251" s="108">
        <v>95428524</v>
      </c>
      <c r="AE251" s="108">
        <v>4871</v>
      </c>
      <c r="AF251" s="108">
        <v>11656</v>
      </c>
      <c r="AG251" s="108">
        <v>24361137</v>
      </c>
      <c r="AH251" s="108">
        <v>6144</v>
      </c>
      <c r="AI251" s="108">
        <v>11791</v>
      </c>
      <c r="AJ251" s="108">
        <v>3891</v>
      </c>
      <c r="AK251" s="108">
        <v>307</v>
      </c>
      <c r="AL251" s="108">
        <v>2507</v>
      </c>
      <c r="AM251" s="108">
        <v>0</v>
      </c>
      <c r="AN251" s="108">
        <v>199</v>
      </c>
      <c r="AO251" s="108">
        <v>878</v>
      </c>
      <c r="AP251" s="108">
        <v>0</v>
      </c>
      <c r="AQ251" s="108">
        <v>62077</v>
      </c>
      <c r="AR251" s="108">
        <v>6855</v>
      </c>
      <c r="AS251" s="108">
        <v>23318</v>
      </c>
      <c r="AT251" s="108">
        <v>92250</v>
      </c>
      <c r="AU251" s="108">
        <v>20759</v>
      </c>
      <c r="AV251" s="108">
        <v>17533</v>
      </c>
      <c r="AW251" s="108">
        <v>15069</v>
      </c>
      <c r="AX251" s="108">
        <v>12974</v>
      </c>
      <c r="AY251" s="108">
        <v>70903</v>
      </c>
      <c r="AZ251" s="108">
        <v>59075</v>
      </c>
      <c r="BA251" s="108">
        <v>28796</v>
      </c>
      <c r="BB251" s="108">
        <v>22540</v>
      </c>
      <c r="BC251" s="108">
        <v>5185</v>
      </c>
      <c r="BD251" s="108">
        <v>4301</v>
      </c>
      <c r="BE251" s="108">
        <v>0</v>
      </c>
      <c r="BF251" s="108">
        <v>0</v>
      </c>
      <c r="BG251" s="108">
        <v>0</v>
      </c>
      <c r="BH251" s="108">
        <v>0</v>
      </c>
      <c r="BI251" s="108">
        <v>3834</v>
      </c>
      <c r="BJ251" s="108">
        <v>255691</v>
      </c>
      <c r="BK251" s="108">
        <v>67</v>
      </c>
      <c r="BL251" s="108">
        <v>140</v>
      </c>
      <c r="BM251" s="108">
        <v>254</v>
      </c>
      <c r="BN251" s="108">
        <v>1796</v>
      </c>
      <c r="BO251" s="108">
        <v>1267</v>
      </c>
      <c r="BP251" s="108">
        <v>101</v>
      </c>
      <c r="BQ251" s="108">
        <v>1088</v>
      </c>
      <c r="BR251" s="108">
        <v>10218072</v>
      </c>
      <c r="BS251" s="108">
        <v>5689</v>
      </c>
      <c r="BT251" s="108">
        <v>11778</v>
      </c>
      <c r="BU251" s="108">
        <v>8103232</v>
      </c>
      <c r="BV251" s="108">
        <v>6396</v>
      </c>
      <c r="BW251" s="108">
        <v>13883</v>
      </c>
      <c r="BX251" s="108">
        <v>806602</v>
      </c>
      <c r="BY251" s="108">
        <v>7986</v>
      </c>
      <c r="BZ251" s="108">
        <v>15349</v>
      </c>
      <c r="CA251" s="108">
        <v>8874661</v>
      </c>
      <c r="CB251" s="108">
        <v>8157</v>
      </c>
      <c r="CC251" s="166">
        <v>18347</v>
      </c>
      <c r="CD251" s="108" t="s">
        <v>733</v>
      </c>
      <c r="CE251" s="108" t="s">
        <v>733</v>
      </c>
      <c r="CF251" s="108" t="s">
        <v>733</v>
      </c>
      <c r="CG251" s="108" t="s">
        <v>733</v>
      </c>
      <c r="CH251" s="108" t="s">
        <v>733</v>
      </c>
      <c r="CI251" s="108" t="s">
        <v>733</v>
      </c>
      <c r="CJ251" s="121">
        <f t="shared" si="918"/>
        <v>1</v>
      </c>
      <c r="CK251" s="157">
        <f t="shared" si="919"/>
        <v>2018</v>
      </c>
      <c r="CL251" s="158">
        <f t="shared" si="920"/>
        <v>43101</v>
      </c>
      <c r="CM251" s="159">
        <f t="shared" si="921"/>
        <v>31</v>
      </c>
      <c r="CN251" s="121">
        <f t="shared" si="922"/>
        <v>112661</v>
      </c>
      <c r="CO251" s="121" t="str">
        <f t="shared" si="923"/>
        <v>-</v>
      </c>
      <c r="CP251" s="121">
        <f t="shared" si="924"/>
        <v>12843354</v>
      </c>
      <c r="CQ251" s="121">
        <f t="shared" si="925"/>
        <v>19490353</v>
      </c>
      <c r="CR251" s="121">
        <f t="shared" si="926"/>
        <v>10493808</v>
      </c>
      <c r="CS251" s="121">
        <f t="shared" si="927"/>
        <v>13837908</v>
      </c>
      <c r="CT251" s="121">
        <f t="shared" si="928"/>
        <v>289058139</v>
      </c>
      <c r="CU251" s="121">
        <f t="shared" si="929"/>
        <v>228341040</v>
      </c>
      <c r="CV251" s="121">
        <f t="shared" si="930"/>
        <v>46751315</v>
      </c>
      <c r="CW251" s="121">
        <f t="shared" si="931"/>
        <v>0</v>
      </c>
      <c r="CX251" s="121">
        <f t="shared" si="932"/>
        <v>536760</v>
      </c>
      <c r="CY251" s="121">
        <f t="shared" si="933"/>
        <v>21153288</v>
      </c>
      <c r="CZ251" s="121">
        <f t="shared" si="934"/>
        <v>17589761</v>
      </c>
      <c r="DA251" s="121">
        <f t="shared" si="935"/>
        <v>1550249</v>
      </c>
      <c r="DB251" s="121">
        <f t="shared" si="936"/>
        <v>19961536</v>
      </c>
      <c r="DC251" s="121" t="str">
        <f t="shared" si="937"/>
        <v>-</v>
      </c>
      <c r="DD251" s="160"/>
    </row>
    <row r="252" spans="1:108" x14ac:dyDescent="0.2">
      <c r="A252" s="118" t="str">
        <f t="shared" si="915"/>
        <v>2017-18JANUARYRYE</v>
      </c>
      <c r="B252" s="94" t="s">
        <v>654</v>
      </c>
      <c r="C252" s="35" t="s">
        <v>783</v>
      </c>
      <c r="D252" s="119" t="str">
        <f t="shared" si="916"/>
        <v>Y59</v>
      </c>
      <c r="E252" s="119" t="str">
        <f t="shared" si="917"/>
        <v>South East</v>
      </c>
      <c r="F252" s="107" t="s">
        <v>675</v>
      </c>
      <c r="G252" s="107" t="s">
        <v>676</v>
      </c>
      <c r="H252" s="108">
        <v>66609</v>
      </c>
      <c r="I252" s="108">
        <v>40829</v>
      </c>
      <c r="J252" s="108">
        <v>294069</v>
      </c>
      <c r="K252" s="108">
        <v>7</v>
      </c>
      <c r="L252" s="108">
        <v>3</v>
      </c>
      <c r="M252" s="108">
        <v>33</v>
      </c>
      <c r="N252" s="108">
        <v>88</v>
      </c>
      <c r="O252" s="108">
        <v>47065</v>
      </c>
      <c r="P252" s="108">
        <v>2605</v>
      </c>
      <c r="Q252" s="108">
        <v>1636</v>
      </c>
      <c r="R252" s="108">
        <v>21190</v>
      </c>
      <c r="S252" s="108">
        <v>15279</v>
      </c>
      <c r="T252" s="108">
        <v>1482</v>
      </c>
      <c r="U252" s="108">
        <v>1104991</v>
      </c>
      <c r="V252" s="108">
        <v>424</v>
      </c>
      <c r="W252" s="108">
        <v>759</v>
      </c>
      <c r="X252" s="108">
        <v>1054007</v>
      </c>
      <c r="Y252" s="108">
        <v>644</v>
      </c>
      <c r="Z252" s="108">
        <v>1216</v>
      </c>
      <c r="AA252" s="108">
        <v>20977973</v>
      </c>
      <c r="AB252" s="108">
        <v>990</v>
      </c>
      <c r="AC252" s="108">
        <v>1985</v>
      </c>
      <c r="AD252" s="108">
        <v>52970784</v>
      </c>
      <c r="AE252" s="108">
        <v>3467</v>
      </c>
      <c r="AF252" s="108">
        <v>8113</v>
      </c>
      <c r="AG252" s="108">
        <v>7063908</v>
      </c>
      <c r="AH252" s="108">
        <v>4766</v>
      </c>
      <c r="AI252" s="108">
        <v>11154</v>
      </c>
      <c r="AJ252" s="108">
        <v>2793</v>
      </c>
      <c r="AK252" s="108">
        <v>6</v>
      </c>
      <c r="AL252" s="108">
        <v>113</v>
      </c>
      <c r="AM252" s="108">
        <v>275</v>
      </c>
      <c r="AN252" s="108">
        <v>176</v>
      </c>
      <c r="AO252" s="108">
        <v>2498</v>
      </c>
      <c r="AP252" s="108">
        <v>0</v>
      </c>
      <c r="AQ252" s="108">
        <v>25526</v>
      </c>
      <c r="AR252" s="108">
        <v>3042</v>
      </c>
      <c r="AS252" s="108">
        <v>15704</v>
      </c>
      <c r="AT252" s="108">
        <v>44272</v>
      </c>
      <c r="AU252" s="108">
        <v>5167</v>
      </c>
      <c r="AV252" s="108">
        <v>4054</v>
      </c>
      <c r="AW252" s="108">
        <v>3222</v>
      </c>
      <c r="AX252" s="108">
        <v>2534</v>
      </c>
      <c r="AY252" s="108">
        <v>29752</v>
      </c>
      <c r="AZ252" s="108">
        <v>24660</v>
      </c>
      <c r="BA252" s="108">
        <v>21997</v>
      </c>
      <c r="BB252" s="108">
        <v>17136</v>
      </c>
      <c r="BC252" s="108">
        <v>2202</v>
      </c>
      <c r="BD252" s="108">
        <v>1636</v>
      </c>
      <c r="BE252" s="108">
        <v>254</v>
      </c>
      <c r="BF252" s="108">
        <v>74120</v>
      </c>
      <c r="BG252" s="108">
        <v>292</v>
      </c>
      <c r="BH252" s="108">
        <v>469</v>
      </c>
      <c r="BI252" s="108">
        <v>2135</v>
      </c>
      <c r="BJ252" s="108">
        <v>83012</v>
      </c>
      <c r="BK252" s="108">
        <v>39</v>
      </c>
      <c r="BL252" s="108">
        <v>78</v>
      </c>
      <c r="BM252" s="108">
        <v>0</v>
      </c>
      <c r="BN252" s="108">
        <v>1806</v>
      </c>
      <c r="BO252" s="108">
        <v>1487</v>
      </c>
      <c r="BP252" s="108">
        <v>0</v>
      </c>
      <c r="BQ252" s="108">
        <v>423</v>
      </c>
      <c r="BR252" s="108">
        <v>5315336</v>
      </c>
      <c r="BS252" s="108">
        <v>2943</v>
      </c>
      <c r="BT252" s="108">
        <v>5242</v>
      </c>
      <c r="BU252" s="108">
        <v>8042919</v>
      </c>
      <c r="BV252" s="108">
        <v>5409</v>
      </c>
      <c r="BW252" s="108">
        <v>9766</v>
      </c>
      <c r="BX252" s="108">
        <v>0</v>
      </c>
      <c r="BY252" s="108">
        <v>0</v>
      </c>
      <c r="BZ252" s="108">
        <v>0</v>
      </c>
      <c r="CA252" s="108">
        <v>3655851</v>
      </c>
      <c r="CB252" s="108">
        <v>8643</v>
      </c>
      <c r="CC252" s="166">
        <v>16549</v>
      </c>
      <c r="CD252" s="108" t="s">
        <v>733</v>
      </c>
      <c r="CE252" s="108" t="s">
        <v>733</v>
      </c>
      <c r="CF252" s="108" t="s">
        <v>733</v>
      </c>
      <c r="CG252" s="108" t="s">
        <v>733</v>
      </c>
      <c r="CH252" s="108" t="s">
        <v>733</v>
      </c>
      <c r="CI252" s="108" t="s">
        <v>733</v>
      </c>
      <c r="CJ252" s="121">
        <f t="shared" si="918"/>
        <v>1</v>
      </c>
      <c r="CK252" s="157">
        <f t="shared" si="919"/>
        <v>2018</v>
      </c>
      <c r="CL252" s="158">
        <f t="shared" si="920"/>
        <v>43101</v>
      </c>
      <c r="CM252" s="159">
        <f t="shared" si="921"/>
        <v>31</v>
      </c>
      <c r="CN252" s="121">
        <f t="shared" si="922"/>
        <v>122487</v>
      </c>
      <c r="CO252" s="121" t="str">
        <f t="shared" si="923"/>
        <v>-</v>
      </c>
      <c r="CP252" s="121">
        <f t="shared" si="924"/>
        <v>1347357</v>
      </c>
      <c r="CQ252" s="121">
        <f t="shared" si="925"/>
        <v>3592952</v>
      </c>
      <c r="CR252" s="121">
        <f t="shared" si="926"/>
        <v>1977195</v>
      </c>
      <c r="CS252" s="121">
        <f t="shared" si="927"/>
        <v>1989376</v>
      </c>
      <c r="CT252" s="121">
        <f t="shared" si="928"/>
        <v>42062150</v>
      </c>
      <c r="CU252" s="121">
        <f t="shared" si="929"/>
        <v>123958527</v>
      </c>
      <c r="CV252" s="121">
        <f t="shared" si="930"/>
        <v>16530228</v>
      </c>
      <c r="CW252" s="121">
        <f t="shared" si="931"/>
        <v>119126</v>
      </c>
      <c r="CX252" s="121">
        <f t="shared" si="932"/>
        <v>166530</v>
      </c>
      <c r="CY252" s="121">
        <f t="shared" si="933"/>
        <v>9467052</v>
      </c>
      <c r="CZ252" s="121">
        <f t="shared" si="934"/>
        <v>14522042</v>
      </c>
      <c r="DA252" s="121">
        <f t="shared" si="935"/>
        <v>0</v>
      </c>
      <c r="DB252" s="121">
        <f t="shared" si="936"/>
        <v>7000227</v>
      </c>
      <c r="DC252" s="121" t="str">
        <f t="shared" si="937"/>
        <v>-</v>
      </c>
      <c r="DD252" s="160"/>
    </row>
    <row r="253" spans="1:108" x14ac:dyDescent="0.2">
      <c r="A253" s="118" t="str">
        <f t="shared" si="915"/>
        <v>2017-18JANUARYRYD</v>
      </c>
      <c r="B253" s="94" t="s">
        <v>654</v>
      </c>
      <c r="C253" s="35" t="s">
        <v>783</v>
      </c>
      <c r="D253" s="119" t="str">
        <f t="shared" si="916"/>
        <v>Y59</v>
      </c>
      <c r="E253" s="119" t="str">
        <f t="shared" si="917"/>
        <v>South East</v>
      </c>
      <c r="F253" s="107" t="s">
        <v>673</v>
      </c>
      <c r="G253" s="107" t="s">
        <v>674</v>
      </c>
      <c r="H253" s="108">
        <v>69237</v>
      </c>
      <c r="I253" s="108">
        <v>63282</v>
      </c>
      <c r="J253" s="108">
        <v>1804344</v>
      </c>
      <c r="K253" s="108">
        <v>29</v>
      </c>
      <c r="L253" s="108">
        <v>4</v>
      </c>
      <c r="M253" s="108">
        <v>158</v>
      </c>
      <c r="N253" s="108">
        <v>335</v>
      </c>
      <c r="O253" s="108">
        <v>62327</v>
      </c>
      <c r="P253" s="108">
        <v>3289</v>
      </c>
      <c r="Q253" s="108">
        <v>2010</v>
      </c>
      <c r="R253" s="108">
        <v>29398</v>
      </c>
      <c r="S253" s="108">
        <v>23179</v>
      </c>
      <c r="T253" s="108">
        <v>1298</v>
      </c>
      <c r="U253" s="108">
        <v>1549791</v>
      </c>
      <c r="V253" s="108">
        <v>471</v>
      </c>
      <c r="W253" s="108">
        <v>847</v>
      </c>
      <c r="X253" s="108">
        <v>1274954</v>
      </c>
      <c r="Y253" s="108">
        <v>634</v>
      </c>
      <c r="Z253" s="108">
        <v>1141</v>
      </c>
      <c r="AA253" s="108">
        <v>28576565</v>
      </c>
      <c r="AB253" s="108">
        <v>972</v>
      </c>
      <c r="AC253" s="108">
        <v>1811</v>
      </c>
      <c r="AD253" s="108">
        <v>89034125</v>
      </c>
      <c r="AE253" s="108">
        <v>3841</v>
      </c>
      <c r="AF253" s="108">
        <v>8609</v>
      </c>
      <c r="AG253" s="108">
        <v>7895857</v>
      </c>
      <c r="AH253" s="108">
        <v>6083</v>
      </c>
      <c r="AI253" s="108">
        <v>14584</v>
      </c>
      <c r="AJ253" s="108">
        <v>2948</v>
      </c>
      <c r="AK253" s="108">
        <v>82</v>
      </c>
      <c r="AL253" s="108">
        <v>291</v>
      </c>
      <c r="AM253" s="108">
        <v>101</v>
      </c>
      <c r="AN253" s="108">
        <v>272</v>
      </c>
      <c r="AO253" s="108">
        <v>2303</v>
      </c>
      <c r="AP253" s="108">
        <v>709</v>
      </c>
      <c r="AQ253" s="108">
        <v>36266</v>
      </c>
      <c r="AR253" s="108">
        <v>1670</v>
      </c>
      <c r="AS253" s="108">
        <v>21443</v>
      </c>
      <c r="AT253" s="108">
        <v>59379</v>
      </c>
      <c r="AU253" s="108">
        <v>8191</v>
      </c>
      <c r="AV253" s="108">
        <v>6088</v>
      </c>
      <c r="AW253" s="108">
        <v>4956</v>
      </c>
      <c r="AX253" s="108">
        <v>6088</v>
      </c>
      <c r="AY253" s="108">
        <v>41134</v>
      </c>
      <c r="AZ253" s="108">
        <v>33352</v>
      </c>
      <c r="BA253" s="108">
        <v>39428</v>
      </c>
      <c r="BB253" s="108">
        <v>24830</v>
      </c>
      <c r="BC253" s="108">
        <v>2459</v>
      </c>
      <c r="BD253" s="108">
        <v>1415</v>
      </c>
      <c r="BE253" s="108">
        <v>270</v>
      </c>
      <c r="BF253" s="108">
        <v>77766</v>
      </c>
      <c r="BG253" s="108">
        <v>288</v>
      </c>
      <c r="BH253" s="108">
        <v>448</v>
      </c>
      <c r="BI253" s="108">
        <v>2532</v>
      </c>
      <c r="BJ253" s="108">
        <v>127841</v>
      </c>
      <c r="BK253" s="108">
        <v>50</v>
      </c>
      <c r="BL253" s="108">
        <v>110</v>
      </c>
      <c r="BM253" s="108">
        <v>2154</v>
      </c>
      <c r="BN253" s="108">
        <v>217</v>
      </c>
      <c r="BO253" s="108">
        <v>1526</v>
      </c>
      <c r="BP253" s="108">
        <v>0</v>
      </c>
      <c r="BQ253" s="108">
        <v>411</v>
      </c>
      <c r="BR253" s="108">
        <v>1470019</v>
      </c>
      <c r="BS253" s="108">
        <v>6774</v>
      </c>
      <c r="BT253" s="108">
        <v>14402</v>
      </c>
      <c r="BU253" s="108">
        <v>12881270</v>
      </c>
      <c r="BV253" s="108">
        <v>8441</v>
      </c>
      <c r="BW253" s="108">
        <v>18944</v>
      </c>
      <c r="BX253" s="108">
        <v>0</v>
      </c>
      <c r="BY253" s="108">
        <v>0</v>
      </c>
      <c r="BZ253" s="108">
        <v>0</v>
      </c>
      <c r="CA253" s="108">
        <v>4652042</v>
      </c>
      <c r="CB253" s="108">
        <v>11319</v>
      </c>
      <c r="CC253" s="166">
        <v>26290</v>
      </c>
      <c r="CD253" s="108" t="s">
        <v>733</v>
      </c>
      <c r="CE253" s="108" t="s">
        <v>733</v>
      </c>
      <c r="CF253" s="108" t="s">
        <v>733</v>
      </c>
      <c r="CG253" s="108" t="s">
        <v>733</v>
      </c>
      <c r="CH253" s="108" t="s">
        <v>733</v>
      </c>
      <c r="CI253" s="108" t="s">
        <v>733</v>
      </c>
      <c r="CJ253" s="121">
        <f t="shared" si="918"/>
        <v>1</v>
      </c>
      <c r="CK253" s="157">
        <f t="shared" si="919"/>
        <v>2018</v>
      </c>
      <c r="CL253" s="158">
        <f t="shared" si="920"/>
        <v>43101</v>
      </c>
      <c r="CM253" s="159">
        <f t="shared" si="921"/>
        <v>31</v>
      </c>
      <c r="CN253" s="121">
        <f t="shared" si="922"/>
        <v>253128</v>
      </c>
      <c r="CO253" s="121" t="str">
        <f t="shared" si="923"/>
        <v>-</v>
      </c>
      <c r="CP253" s="121">
        <f t="shared" si="924"/>
        <v>9998556</v>
      </c>
      <c r="CQ253" s="121">
        <f t="shared" si="925"/>
        <v>21199470</v>
      </c>
      <c r="CR253" s="121">
        <f t="shared" si="926"/>
        <v>2785783</v>
      </c>
      <c r="CS253" s="121">
        <f t="shared" si="927"/>
        <v>2293410</v>
      </c>
      <c r="CT253" s="121">
        <f t="shared" si="928"/>
        <v>53239778</v>
      </c>
      <c r="CU253" s="121">
        <f t="shared" si="929"/>
        <v>199548011</v>
      </c>
      <c r="CV253" s="121">
        <f t="shared" si="930"/>
        <v>18930032</v>
      </c>
      <c r="CW253" s="121">
        <f t="shared" si="931"/>
        <v>120960</v>
      </c>
      <c r="CX253" s="121">
        <f t="shared" si="932"/>
        <v>278520</v>
      </c>
      <c r="CY253" s="121">
        <f t="shared" si="933"/>
        <v>3125234</v>
      </c>
      <c r="CZ253" s="121">
        <f t="shared" si="934"/>
        <v>28908544</v>
      </c>
      <c r="DA253" s="121">
        <f t="shared" si="935"/>
        <v>0</v>
      </c>
      <c r="DB253" s="121">
        <f t="shared" si="936"/>
        <v>10805190</v>
      </c>
      <c r="DC253" s="121" t="str">
        <f t="shared" si="937"/>
        <v>-</v>
      </c>
      <c r="DD253" s="160"/>
    </row>
    <row r="254" spans="1:108" x14ac:dyDescent="0.2">
      <c r="A254" s="118" t="str">
        <f t="shared" si="915"/>
        <v>2017-18JANUARYRYF</v>
      </c>
      <c r="B254" s="94" t="s">
        <v>654</v>
      </c>
      <c r="C254" s="35" t="s">
        <v>783</v>
      </c>
      <c r="D254" s="119" t="str">
        <f t="shared" si="916"/>
        <v>Y58</v>
      </c>
      <c r="E254" s="119" t="str">
        <f t="shared" si="917"/>
        <v>South West</v>
      </c>
      <c r="F254" s="107" t="s">
        <v>677</v>
      </c>
      <c r="G254" s="107" t="s">
        <v>678</v>
      </c>
      <c r="H254" s="108">
        <v>102159</v>
      </c>
      <c r="I254" s="108">
        <v>70387</v>
      </c>
      <c r="J254" s="108">
        <v>323777</v>
      </c>
      <c r="K254" s="108">
        <v>5</v>
      </c>
      <c r="L254" s="108">
        <v>2</v>
      </c>
      <c r="M254" s="108">
        <v>18</v>
      </c>
      <c r="N254" s="108">
        <v>55</v>
      </c>
      <c r="O254" s="108">
        <v>75074</v>
      </c>
      <c r="P254" s="108">
        <v>5411</v>
      </c>
      <c r="Q254" s="108">
        <v>3185</v>
      </c>
      <c r="R254" s="108">
        <v>38391</v>
      </c>
      <c r="S254" s="108">
        <v>19619</v>
      </c>
      <c r="T254" s="108">
        <v>1524</v>
      </c>
      <c r="U254" s="108">
        <v>2977802</v>
      </c>
      <c r="V254" s="108">
        <v>550</v>
      </c>
      <c r="W254" s="108">
        <v>1010</v>
      </c>
      <c r="X254" s="108">
        <v>2593726</v>
      </c>
      <c r="Y254" s="108">
        <v>814</v>
      </c>
      <c r="Z254" s="108">
        <v>1462</v>
      </c>
      <c r="AA254" s="108">
        <v>68737774</v>
      </c>
      <c r="AB254" s="108">
        <v>1790</v>
      </c>
      <c r="AC254" s="108">
        <v>3758</v>
      </c>
      <c r="AD254" s="108">
        <v>75702485</v>
      </c>
      <c r="AE254" s="108">
        <v>3859</v>
      </c>
      <c r="AF254" s="108">
        <v>8924</v>
      </c>
      <c r="AG254" s="108">
        <v>8753670</v>
      </c>
      <c r="AH254" s="108">
        <v>5744</v>
      </c>
      <c r="AI254" s="108">
        <v>12951</v>
      </c>
      <c r="AJ254" s="108">
        <v>3673</v>
      </c>
      <c r="AK254" s="108">
        <v>404</v>
      </c>
      <c r="AL254" s="108">
        <v>1673</v>
      </c>
      <c r="AM254" s="108">
        <v>2170</v>
      </c>
      <c r="AN254" s="108">
        <v>374</v>
      </c>
      <c r="AO254" s="108">
        <v>1222</v>
      </c>
      <c r="AP254" s="108">
        <v>73</v>
      </c>
      <c r="AQ254" s="108">
        <v>39400</v>
      </c>
      <c r="AR254" s="108">
        <v>3282</v>
      </c>
      <c r="AS254" s="108">
        <v>28719</v>
      </c>
      <c r="AT254" s="108">
        <v>71401</v>
      </c>
      <c r="AU254" s="108">
        <v>10827</v>
      </c>
      <c r="AV254" s="108">
        <v>8654</v>
      </c>
      <c r="AW254" s="108">
        <v>6352</v>
      </c>
      <c r="AX254" s="108">
        <v>5172</v>
      </c>
      <c r="AY254" s="108">
        <v>50760</v>
      </c>
      <c r="AZ254" s="108">
        <v>43072</v>
      </c>
      <c r="BA254" s="108">
        <v>28036</v>
      </c>
      <c r="BB254" s="108">
        <v>21727</v>
      </c>
      <c r="BC254" s="108">
        <v>2815</v>
      </c>
      <c r="BD254" s="108">
        <v>1736</v>
      </c>
      <c r="BE254" s="108">
        <v>0</v>
      </c>
      <c r="BF254" s="108">
        <v>0</v>
      </c>
      <c r="BG254" s="108">
        <v>0</v>
      </c>
      <c r="BH254" s="108">
        <v>0</v>
      </c>
      <c r="BI254" s="108">
        <v>0</v>
      </c>
      <c r="BJ254" s="108">
        <v>0</v>
      </c>
      <c r="BK254" s="108">
        <v>0</v>
      </c>
      <c r="BL254" s="108">
        <v>0</v>
      </c>
      <c r="BM254" s="108">
        <v>2</v>
      </c>
      <c r="BN254" s="108">
        <v>1212</v>
      </c>
      <c r="BO254" s="108">
        <v>1087</v>
      </c>
      <c r="BP254" s="108">
        <v>26</v>
      </c>
      <c r="BQ254" s="108">
        <v>1261</v>
      </c>
      <c r="BR254" s="108">
        <v>6262233</v>
      </c>
      <c r="BS254" s="108">
        <v>5167</v>
      </c>
      <c r="BT254" s="108">
        <v>10373</v>
      </c>
      <c r="BU254" s="108">
        <v>7073225</v>
      </c>
      <c r="BV254" s="108">
        <v>6507</v>
      </c>
      <c r="BW254" s="108">
        <v>13138</v>
      </c>
      <c r="BX254" s="108">
        <v>207041</v>
      </c>
      <c r="BY254" s="108">
        <v>7963</v>
      </c>
      <c r="BZ254" s="108">
        <v>24572</v>
      </c>
      <c r="CA254" s="108">
        <v>9527581</v>
      </c>
      <c r="CB254" s="108">
        <v>7556</v>
      </c>
      <c r="CC254" s="166">
        <v>16453</v>
      </c>
      <c r="CD254" s="108" t="s">
        <v>733</v>
      </c>
      <c r="CE254" s="108" t="s">
        <v>733</v>
      </c>
      <c r="CF254" s="108" t="s">
        <v>733</v>
      </c>
      <c r="CG254" s="108" t="s">
        <v>733</v>
      </c>
      <c r="CH254" s="108" t="s">
        <v>733</v>
      </c>
      <c r="CI254" s="108" t="s">
        <v>733</v>
      </c>
      <c r="CJ254" s="121">
        <f t="shared" si="918"/>
        <v>1</v>
      </c>
      <c r="CK254" s="157">
        <f t="shared" si="919"/>
        <v>2018</v>
      </c>
      <c r="CL254" s="158">
        <f t="shared" si="920"/>
        <v>43101</v>
      </c>
      <c r="CM254" s="159">
        <f t="shared" si="921"/>
        <v>31</v>
      </c>
      <c r="CN254" s="121">
        <f t="shared" si="922"/>
        <v>140774</v>
      </c>
      <c r="CO254" s="121" t="str">
        <f t="shared" si="923"/>
        <v>-</v>
      </c>
      <c r="CP254" s="121">
        <f t="shared" si="924"/>
        <v>1266966</v>
      </c>
      <c r="CQ254" s="121">
        <f t="shared" si="925"/>
        <v>3871285</v>
      </c>
      <c r="CR254" s="121">
        <f t="shared" si="926"/>
        <v>5465110</v>
      </c>
      <c r="CS254" s="121">
        <f t="shared" si="927"/>
        <v>4656470</v>
      </c>
      <c r="CT254" s="121">
        <f t="shared" si="928"/>
        <v>144273378</v>
      </c>
      <c r="CU254" s="121">
        <f t="shared" si="929"/>
        <v>175079956</v>
      </c>
      <c r="CV254" s="121">
        <f t="shared" si="930"/>
        <v>19737324</v>
      </c>
      <c r="CW254" s="121">
        <f t="shared" si="931"/>
        <v>0</v>
      </c>
      <c r="CX254" s="121">
        <f t="shared" si="932"/>
        <v>0</v>
      </c>
      <c r="CY254" s="121">
        <f t="shared" si="933"/>
        <v>12572076</v>
      </c>
      <c r="CZ254" s="121">
        <f t="shared" si="934"/>
        <v>14281006</v>
      </c>
      <c r="DA254" s="121">
        <f t="shared" si="935"/>
        <v>638872</v>
      </c>
      <c r="DB254" s="121">
        <f t="shared" si="936"/>
        <v>20747233</v>
      </c>
      <c r="DC254" s="121" t="str">
        <f t="shared" si="937"/>
        <v>-</v>
      </c>
      <c r="DD254" s="160"/>
    </row>
    <row r="255" spans="1:108" x14ac:dyDescent="0.2">
      <c r="A255" s="118" t="str">
        <f t="shared" ref="A255:A318" si="938">B255&amp;C255&amp;F255</f>
        <v>2017-18JANUARYRYA</v>
      </c>
      <c r="B255" s="94" t="s">
        <v>654</v>
      </c>
      <c r="C255" s="35" t="s">
        <v>783</v>
      </c>
      <c r="D255" s="119" t="str">
        <f t="shared" ref="D255:D318" si="939">INDEX($DG$16:$DH$26,MATCH($F255,Area_Code,0),2)</f>
        <v>Y60</v>
      </c>
      <c r="E255" s="119" t="str">
        <f t="shared" ref="E255:E318" si="940">INDEX($DG$8:$DI$14,MATCH($D255,Reg_Code,0),3)</f>
        <v>Midlands</v>
      </c>
      <c r="F255" s="107" t="s">
        <v>669</v>
      </c>
      <c r="G255" s="107" t="s">
        <v>670</v>
      </c>
      <c r="H255" s="108">
        <v>113676</v>
      </c>
      <c r="I255" s="108">
        <v>81954</v>
      </c>
      <c r="J255" s="108">
        <v>250946</v>
      </c>
      <c r="K255" s="108">
        <v>3</v>
      </c>
      <c r="L255" s="108">
        <v>1</v>
      </c>
      <c r="M255" s="108">
        <v>14</v>
      </c>
      <c r="N255" s="108">
        <v>39</v>
      </c>
      <c r="O255" s="108">
        <v>92372</v>
      </c>
      <c r="P255" s="108">
        <v>5548</v>
      </c>
      <c r="Q255" s="108">
        <v>3386</v>
      </c>
      <c r="R255" s="108">
        <v>42490</v>
      </c>
      <c r="S255" s="108">
        <v>34896</v>
      </c>
      <c r="T255" s="108">
        <v>2481</v>
      </c>
      <c r="U255" s="108">
        <v>2261874</v>
      </c>
      <c r="V255" s="108">
        <v>408</v>
      </c>
      <c r="W255" s="108">
        <v>704</v>
      </c>
      <c r="X255" s="108">
        <v>1656537</v>
      </c>
      <c r="Y255" s="108">
        <v>489</v>
      </c>
      <c r="Z255" s="108">
        <v>883</v>
      </c>
      <c r="AA255" s="108">
        <v>31515394</v>
      </c>
      <c r="AB255" s="108">
        <v>742</v>
      </c>
      <c r="AC255" s="108">
        <v>1346</v>
      </c>
      <c r="AD255" s="108">
        <v>73977491</v>
      </c>
      <c r="AE255" s="108">
        <v>2120</v>
      </c>
      <c r="AF255" s="108">
        <v>4969</v>
      </c>
      <c r="AG255" s="108">
        <v>8513091</v>
      </c>
      <c r="AH255" s="108">
        <v>3431</v>
      </c>
      <c r="AI255" s="108">
        <v>8757</v>
      </c>
      <c r="AJ255" s="108">
        <v>3446</v>
      </c>
      <c r="AK255" s="108">
        <v>9</v>
      </c>
      <c r="AL255" s="108">
        <v>14</v>
      </c>
      <c r="AM255" s="108">
        <v>0</v>
      </c>
      <c r="AN255" s="108">
        <v>269</v>
      </c>
      <c r="AO255" s="108">
        <v>3154</v>
      </c>
      <c r="AP255" s="108">
        <v>2092</v>
      </c>
      <c r="AQ255" s="108">
        <v>51594</v>
      </c>
      <c r="AR255" s="108">
        <v>3344</v>
      </c>
      <c r="AS255" s="108">
        <v>33988</v>
      </c>
      <c r="AT255" s="108">
        <v>88926</v>
      </c>
      <c r="AU255" s="108">
        <v>10318</v>
      </c>
      <c r="AV255" s="108">
        <v>7683</v>
      </c>
      <c r="AW255" s="108">
        <v>6125</v>
      </c>
      <c r="AX255" s="108">
        <v>4695</v>
      </c>
      <c r="AY255" s="108">
        <v>53090</v>
      </c>
      <c r="AZ255" s="108">
        <v>44770</v>
      </c>
      <c r="BA255" s="108">
        <v>58666</v>
      </c>
      <c r="BB255" s="108">
        <v>36689</v>
      </c>
      <c r="BC255" s="108">
        <v>5812</v>
      </c>
      <c r="BD255" s="108">
        <v>2613</v>
      </c>
      <c r="BE255" s="108">
        <v>246</v>
      </c>
      <c r="BF255" s="108">
        <v>72634</v>
      </c>
      <c r="BG255" s="108">
        <v>295</v>
      </c>
      <c r="BH255" s="108">
        <v>460</v>
      </c>
      <c r="BI255" s="108">
        <v>4006</v>
      </c>
      <c r="BJ255" s="108">
        <v>192030</v>
      </c>
      <c r="BK255" s="108">
        <v>48</v>
      </c>
      <c r="BL255" s="108">
        <v>60</v>
      </c>
      <c r="BM255" s="108">
        <v>328</v>
      </c>
      <c r="BN255" s="108">
        <v>3</v>
      </c>
      <c r="BO255" s="108">
        <v>1634</v>
      </c>
      <c r="BP255" s="108">
        <v>0</v>
      </c>
      <c r="BQ255" s="108">
        <v>1546</v>
      </c>
      <c r="BR255" s="108">
        <v>12458</v>
      </c>
      <c r="BS255" s="108">
        <v>4153</v>
      </c>
      <c r="BT255" s="108">
        <v>7310</v>
      </c>
      <c r="BU255" s="108">
        <v>8273996</v>
      </c>
      <c r="BV255" s="108">
        <v>5064</v>
      </c>
      <c r="BW255" s="108">
        <v>11147</v>
      </c>
      <c r="BX255" s="108">
        <v>0</v>
      </c>
      <c r="BY255" s="108">
        <v>0</v>
      </c>
      <c r="BZ255" s="108">
        <v>0</v>
      </c>
      <c r="CA255" s="108">
        <v>10338804</v>
      </c>
      <c r="CB255" s="108">
        <v>6687</v>
      </c>
      <c r="CC255" s="166">
        <v>15369</v>
      </c>
      <c r="CD255" s="108" t="s">
        <v>733</v>
      </c>
      <c r="CE255" s="108" t="s">
        <v>733</v>
      </c>
      <c r="CF255" s="108" t="s">
        <v>733</v>
      </c>
      <c r="CG255" s="108" t="s">
        <v>733</v>
      </c>
      <c r="CH255" s="108" t="s">
        <v>733</v>
      </c>
      <c r="CI255" s="108" t="s">
        <v>733</v>
      </c>
      <c r="CJ255" s="121">
        <f t="shared" ref="CJ255:CJ318" si="941">MONTH(1&amp;C255)</f>
        <v>1</v>
      </c>
      <c r="CK255" s="157">
        <f t="shared" ref="CK255:CK318" si="942">LEFT($B255,4)+IF(CJ255&lt;4,1,0)</f>
        <v>2018</v>
      </c>
      <c r="CL255" s="158">
        <f t="shared" ref="CL255:CL318" si="943">DATE($CK255,$CJ255,1)</f>
        <v>43101</v>
      </c>
      <c r="CM255" s="159">
        <f t="shared" ref="CM255:CM318" si="944">DAY(DATE($CK255,$CJ255+1,1)-1)</f>
        <v>31</v>
      </c>
      <c r="CN255" s="121">
        <f t="shared" ref="CN255:CN318" si="945">$I255*L255</f>
        <v>81954</v>
      </c>
      <c r="CO255" s="121" t="str">
        <f t="shared" ref="CO255:CO318" si="946">IFERROR($I255*CI255,"-")</f>
        <v>-</v>
      </c>
      <c r="CP255" s="121">
        <f t="shared" ref="CP255:CP318" si="947">$I255*M255</f>
        <v>1147356</v>
      </c>
      <c r="CQ255" s="121">
        <f t="shared" ref="CQ255:CQ318" si="948">$I255*N255</f>
        <v>3196206</v>
      </c>
      <c r="CR255" s="121">
        <f t="shared" ref="CR255:CR318" si="949">P255*W255</f>
        <v>3905792</v>
      </c>
      <c r="CS255" s="121">
        <f t="shared" ref="CS255:CS318" si="950">Q255*Z255</f>
        <v>2989838</v>
      </c>
      <c r="CT255" s="121">
        <f t="shared" ref="CT255:CT318" si="951">R255*AC255</f>
        <v>57191540</v>
      </c>
      <c r="CU255" s="121">
        <f t="shared" ref="CU255:CU318" si="952">S255*AF255</f>
        <v>173398224</v>
      </c>
      <c r="CV255" s="121">
        <f t="shared" ref="CV255:CV318" si="953">T255*AI255</f>
        <v>21726117</v>
      </c>
      <c r="CW255" s="121">
        <f t="shared" ref="CW255:CW318" si="954">BE255*BH255</f>
        <v>113160</v>
      </c>
      <c r="CX255" s="121">
        <f t="shared" ref="CX255:CX318" si="955">BI255*BL255</f>
        <v>240360</v>
      </c>
      <c r="CY255" s="121">
        <f t="shared" ref="CY255:CY318" si="956">BN255*BT255</f>
        <v>21930</v>
      </c>
      <c r="CZ255" s="121">
        <f t="shared" ref="CZ255:CZ318" si="957">BO255*BW255</f>
        <v>18214198</v>
      </c>
      <c r="DA255" s="121">
        <f t="shared" ref="DA255:DA318" si="958">BP255*BZ255</f>
        <v>0</v>
      </c>
      <c r="DB255" s="121">
        <f t="shared" ref="DB255:DB318" si="959">BQ255*CC255</f>
        <v>23760474</v>
      </c>
      <c r="DC255" s="121" t="str">
        <f t="shared" ref="DC255:DC318" si="960">IFERROR(CD255*CG255,"-")</f>
        <v>-</v>
      </c>
      <c r="DD255" s="160"/>
    </row>
    <row r="256" spans="1:108" x14ac:dyDescent="0.2">
      <c r="A256" s="118" t="str">
        <f t="shared" si="938"/>
        <v>2017-18JANUARYRX8</v>
      </c>
      <c r="B256" s="94" t="s">
        <v>654</v>
      </c>
      <c r="C256" s="35" t="s">
        <v>783</v>
      </c>
      <c r="D256" s="119" t="str">
        <f t="shared" si="939"/>
        <v>Y63</v>
      </c>
      <c r="E256" s="119" t="str">
        <f t="shared" si="940"/>
        <v>North East and Yorkshire</v>
      </c>
      <c r="F256" s="107" t="s">
        <v>665</v>
      </c>
      <c r="G256" s="107" t="s">
        <v>666</v>
      </c>
      <c r="H256" s="108">
        <v>75501</v>
      </c>
      <c r="I256" s="108">
        <v>52204</v>
      </c>
      <c r="J256" s="108">
        <v>181212</v>
      </c>
      <c r="K256" s="108">
        <v>3</v>
      </c>
      <c r="L256" s="108">
        <v>1</v>
      </c>
      <c r="M256" s="108">
        <v>13</v>
      </c>
      <c r="N256" s="108">
        <v>63</v>
      </c>
      <c r="O256" s="108">
        <v>68430</v>
      </c>
      <c r="P256" s="108">
        <v>8729</v>
      </c>
      <c r="Q256" s="108">
        <v>6363</v>
      </c>
      <c r="R256" s="108">
        <v>37263</v>
      </c>
      <c r="S256" s="108">
        <v>12528</v>
      </c>
      <c r="T256" s="108">
        <v>847</v>
      </c>
      <c r="U256" s="108">
        <v>4274793</v>
      </c>
      <c r="V256" s="108">
        <v>490</v>
      </c>
      <c r="W256" s="108">
        <v>836</v>
      </c>
      <c r="X256" s="108">
        <v>4519590</v>
      </c>
      <c r="Y256" s="108">
        <v>710</v>
      </c>
      <c r="Z256" s="108">
        <v>1275</v>
      </c>
      <c r="AA256" s="108">
        <v>60253263</v>
      </c>
      <c r="AB256" s="108">
        <v>1617</v>
      </c>
      <c r="AC256" s="108">
        <v>3570</v>
      </c>
      <c r="AD256" s="108">
        <v>48756032</v>
      </c>
      <c r="AE256" s="108">
        <v>3892</v>
      </c>
      <c r="AF256" s="108">
        <v>9111</v>
      </c>
      <c r="AG256" s="108">
        <v>4454387</v>
      </c>
      <c r="AH256" s="108">
        <v>5259</v>
      </c>
      <c r="AI256" s="108">
        <v>13502</v>
      </c>
      <c r="AJ256" s="108">
        <v>4941</v>
      </c>
      <c r="AK256" s="108">
        <v>661</v>
      </c>
      <c r="AL256" s="108">
        <v>1099</v>
      </c>
      <c r="AM256" s="108">
        <v>5256</v>
      </c>
      <c r="AN256" s="108">
        <v>361</v>
      </c>
      <c r="AO256" s="108">
        <v>2820</v>
      </c>
      <c r="AP256" s="108">
        <v>40</v>
      </c>
      <c r="AQ256" s="108">
        <v>41278</v>
      </c>
      <c r="AR256" s="108">
        <v>6114</v>
      </c>
      <c r="AS256" s="108">
        <v>16097</v>
      </c>
      <c r="AT256" s="108">
        <v>63489</v>
      </c>
      <c r="AU256" s="108">
        <v>20183</v>
      </c>
      <c r="AV256" s="108">
        <v>15191</v>
      </c>
      <c r="AW256" s="108">
        <v>14546</v>
      </c>
      <c r="AX256" s="108">
        <v>11066</v>
      </c>
      <c r="AY256" s="108">
        <v>59281</v>
      </c>
      <c r="AZ256" s="108">
        <v>45647</v>
      </c>
      <c r="BA256" s="108">
        <v>23767</v>
      </c>
      <c r="BB256" s="108">
        <v>14919</v>
      </c>
      <c r="BC256" s="108">
        <v>1732</v>
      </c>
      <c r="BD256" s="108">
        <v>979</v>
      </c>
      <c r="BE256" s="108">
        <v>0</v>
      </c>
      <c r="BF256" s="108">
        <v>0</v>
      </c>
      <c r="BG256" s="108">
        <v>0</v>
      </c>
      <c r="BH256" s="108">
        <v>0</v>
      </c>
      <c r="BI256" s="108">
        <v>5062</v>
      </c>
      <c r="BJ256" s="108">
        <v>151474</v>
      </c>
      <c r="BK256" s="108">
        <v>30</v>
      </c>
      <c r="BL256" s="108">
        <v>52</v>
      </c>
      <c r="BM256" s="108">
        <v>52</v>
      </c>
      <c r="BN256" s="108">
        <v>518</v>
      </c>
      <c r="BO256" s="108">
        <v>244</v>
      </c>
      <c r="BP256" s="108">
        <v>56</v>
      </c>
      <c r="BQ256" s="108">
        <v>3252</v>
      </c>
      <c r="BR256" s="108">
        <v>2449551</v>
      </c>
      <c r="BS256" s="108">
        <v>4729</v>
      </c>
      <c r="BT256" s="108">
        <v>12170</v>
      </c>
      <c r="BU256" s="108">
        <v>1229735</v>
      </c>
      <c r="BV256" s="108">
        <v>5040</v>
      </c>
      <c r="BW256" s="108">
        <v>10877</v>
      </c>
      <c r="BX256" s="108">
        <v>322931</v>
      </c>
      <c r="BY256" s="108">
        <v>5767</v>
      </c>
      <c r="BZ256" s="108">
        <v>11983</v>
      </c>
      <c r="CA256" s="108">
        <v>27622415</v>
      </c>
      <c r="CB256" s="108">
        <v>8494</v>
      </c>
      <c r="CC256" s="166">
        <v>19266</v>
      </c>
      <c r="CD256" s="108" t="s">
        <v>733</v>
      </c>
      <c r="CE256" s="108" t="s">
        <v>733</v>
      </c>
      <c r="CF256" s="108" t="s">
        <v>733</v>
      </c>
      <c r="CG256" s="108" t="s">
        <v>733</v>
      </c>
      <c r="CH256" s="108" t="s">
        <v>733</v>
      </c>
      <c r="CI256" s="108" t="s">
        <v>733</v>
      </c>
      <c r="CJ256" s="121">
        <f t="shared" si="941"/>
        <v>1</v>
      </c>
      <c r="CK256" s="157">
        <f t="shared" si="942"/>
        <v>2018</v>
      </c>
      <c r="CL256" s="158">
        <f t="shared" si="943"/>
        <v>43101</v>
      </c>
      <c r="CM256" s="159">
        <f t="shared" si="944"/>
        <v>31</v>
      </c>
      <c r="CN256" s="121">
        <f t="shared" si="945"/>
        <v>52204</v>
      </c>
      <c r="CO256" s="121" t="str">
        <f t="shared" si="946"/>
        <v>-</v>
      </c>
      <c r="CP256" s="121">
        <f t="shared" si="947"/>
        <v>678652</v>
      </c>
      <c r="CQ256" s="121">
        <f t="shared" si="948"/>
        <v>3288852</v>
      </c>
      <c r="CR256" s="121">
        <f t="shared" si="949"/>
        <v>7297444</v>
      </c>
      <c r="CS256" s="121">
        <f t="shared" si="950"/>
        <v>8112825</v>
      </c>
      <c r="CT256" s="121">
        <f t="shared" si="951"/>
        <v>133028910</v>
      </c>
      <c r="CU256" s="121">
        <f t="shared" si="952"/>
        <v>114142608</v>
      </c>
      <c r="CV256" s="121">
        <f t="shared" si="953"/>
        <v>11436194</v>
      </c>
      <c r="CW256" s="121">
        <f t="shared" si="954"/>
        <v>0</v>
      </c>
      <c r="CX256" s="121">
        <f t="shared" si="955"/>
        <v>263224</v>
      </c>
      <c r="CY256" s="121">
        <f t="shared" si="956"/>
        <v>6304060</v>
      </c>
      <c r="CZ256" s="121">
        <f t="shared" si="957"/>
        <v>2653988</v>
      </c>
      <c r="DA256" s="121">
        <f t="shared" si="958"/>
        <v>671048</v>
      </c>
      <c r="DB256" s="121">
        <f t="shared" si="959"/>
        <v>62653032</v>
      </c>
      <c r="DC256" s="121" t="str">
        <f t="shared" si="960"/>
        <v>-</v>
      </c>
      <c r="DD256" s="160"/>
    </row>
    <row r="257" spans="1:108" x14ac:dyDescent="0.2">
      <c r="A257" s="118" t="str">
        <f t="shared" si="938"/>
        <v>2017-18FEBRUARYRX9</v>
      </c>
      <c r="B257" s="94" t="s">
        <v>654</v>
      </c>
      <c r="C257" s="35" t="s">
        <v>787</v>
      </c>
      <c r="D257" s="119" t="str">
        <f t="shared" si="939"/>
        <v>Y60</v>
      </c>
      <c r="E257" s="119" t="str">
        <f t="shared" si="940"/>
        <v>Midlands</v>
      </c>
      <c r="F257" s="107" t="s">
        <v>667</v>
      </c>
      <c r="G257" s="107" t="s">
        <v>668</v>
      </c>
      <c r="H257" s="108">
        <v>82691</v>
      </c>
      <c r="I257" s="108">
        <v>67383</v>
      </c>
      <c r="J257" s="108">
        <v>306981</v>
      </c>
      <c r="K257" s="108">
        <v>5</v>
      </c>
      <c r="L257" s="108">
        <v>2</v>
      </c>
      <c r="M257" s="108">
        <v>22</v>
      </c>
      <c r="N257" s="108">
        <v>69</v>
      </c>
      <c r="O257" s="108">
        <v>55547</v>
      </c>
      <c r="P257" s="108">
        <v>6197</v>
      </c>
      <c r="Q257" s="108">
        <v>4124</v>
      </c>
      <c r="R257" s="108">
        <v>33410</v>
      </c>
      <c r="S257" s="108">
        <v>9374</v>
      </c>
      <c r="T257" s="108">
        <v>207</v>
      </c>
      <c r="U257" s="108">
        <v>3517030</v>
      </c>
      <c r="V257" s="108">
        <v>568</v>
      </c>
      <c r="W257" s="108">
        <v>991</v>
      </c>
      <c r="X257" s="108">
        <v>5348281</v>
      </c>
      <c r="Y257" s="108">
        <v>1297</v>
      </c>
      <c r="Z257" s="108">
        <v>3180</v>
      </c>
      <c r="AA257" s="108">
        <v>82988335</v>
      </c>
      <c r="AB257" s="108">
        <v>2484</v>
      </c>
      <c r="AC257" s="108">
        <v>5435</v>
      </c>
      <c r="AD257" s="108">
        <v>57864515</v>
      </c>
      <c r="AE257" s="108">
        <v>6173</v>
      </c>
      <c r="AF257" s="108">
        <v>14753</v>
      </c>
      <c r="AG257" s="108">
        <v>1011354</v>
      </c>
      <c r="AH257" s="108">
        <v>4886</v>
      </c>
      <c r="AI257" s="108">
        <v>11061</v>
      </c>
      <c r="AJ257" s="108">
        <v>4524</v>
      </c>
      <c r="AK257" s="108">
        <v>1544</v>
      </c>
      <c r="AL257" s="108">
        <v>1679</v>
      </c>
      <c r="AM257" s="108">
        <v>11</v>
      </c>
      <c r="AN257" s="108">
        <v>496</v>
      </c>
      <c r="AO257" s="108">
        <v>805</v>
      </c>
      <c r="AP257" s="108">
        <v>7</v>
      </c>
      <c r="AQ257" s="108">
        <v>33256</v>
      </c>
      <c r="AR257" s="108">
        <v>2250</v>
      </c>
      <c r="AS257" s="108">
        <v>15517</v>
      </c>
      <c r="AT257" s="108">
        <v>51023</v>
      </c>
      <c r="AU257" s="108">
        <v>11106</v>
      </c>
      <c r="AV257" s="108">
        <v>8798</v>
      </c>
      <c r="AW257" s="108">
        <v>7620</v>
      </c>
      <c r="AX257" s="108">
        <v>6124</v>
      </c>
      <c r="AY257" s="108">
        <v>45696</v>
      </c>
      <c r="AZ257" s="108">
        <v>38425</v>
      </c>
      <c r="BA257" s="108">
        <v>12911</v>
      </c>
      <c r="BB257" s="108">
        <v>10385</v>
      </c>
      <c r="BC257" s="108">
        <v>287</v>
      </c>
      <c r="BD257" s="108">
        <v>226</v>
      </c>
      <c r="BE257" s="108">
        <v>363</v>
      </c>
      <c r="BF257" s="108">
        <v>110339</v>
      </c>
      <c r="BG257" s="108">
        <v>304</v>
      </c>
      <c r="BH257" s="108">
        <v>528</v>
      </c>
      <c r="BI257" s="108">
        <v>2828</v>
      </c>
      <c r="BJ257" s="108">
        <v>122155</v>
      </c>
      <c r="BK257" s="108">
        <v>43</v>
      </c>
      <c r="BL257" s="108">
        <v>121</v>
      </c>
      <c r="BM257" s="108">
        <v>1332</v>
      </c>
      <c r="BN257" s="108">
        <v>167</v>
      </c>
      <c r="BO257" s="108">
        <v>128</v>
      </c>
      <c r="BP257" s="108">
        <v>2</v>
      </c>
      <c r="BQ257" s="108">
        <v>1538</v>
      </c>
      <c r="BR257" s="108">
        <v>1284170</v>
      </c>
      <c r="BS257" s="108">
        <v>7690</v>
      </c>
      <c r="BT257" s="108">
        <v>17120</v>
      </c>
      <c r="BU257" s="108">
        <v>897030</v>
      </c>
      <c r="BV257" s="108">
        <v>7008</v>
      </c>
      <c r="BW257" s="108">
        <v>12964</v>
      </c>
      <c r="BX257" s="108">
        <v>9790</v>
      </c>
      <c r="BY257" s="108">
        <v>4895</v>
      </c>
      <c r="BZ257" s="108">
        <v>8418</v>
      </c>
      <c r="CA257" s="108">
        <v>20324299</v>
      </c>
      <c r="CB257" s="108">
        <v>13215</v>
      </c>
      <c r="CC257" s="166">
        <v>24761</v>
      </c>
      <c r="CD257" s="108" t="s">
        <v>733</v>
      </c>
      <c r="CE257" s="108" t="s">
        <v>733</v>
      </c>
      <c r="CF257" s="108" t="s">
        <v>733</v>
      </c>
      <c r="CG257" s="108" t="s">
        <v>733</v>
      </c>
      <c r="CH257" s="108" t="s">
        <v>733</v>
      </c>
      <c r="CI257" s="108" t="s">
        <v>733</v>
      </c>
      <c r="CJ257" s="121">
        <f t="shared" si="941"/>
        <v>2</v>
      </c>
      <c r="CK257" s="157">
        <f t="shared" si="942"/>
        <v>2018</v>
      </c>
      <c r="CL257" s="158">
        <f t="shared" si="943"/>
        <v>43132</v>
      </c>
      <c r="CM257" s="159">
        <f t="shared" si="944"/>
        <v>28</v>
      </c>
      <c r="CN257" s="121">
        <f t="shared" si="945"/>
        <v>134766</v>
      </c>
      <c r="CO257" s="121" t="str">
        <f t="shared" si="946"/>
        <v>-</v>
      </c>
      <c r="CP257" s="121">
        <f t="shared" si="947"/>
        <v>1482426</v>
      </c>
      <c r="CQ257" s="121">
        <f t="shared" si="948"/>
        <v>4649427</v>
      </c>
      <c r="CR257" s="121">
        <f t="shared" si="949"/>
        <v>6141227</v>
      </c>
      <c r="CS257" s="121">
        <f t="shared" si="950"/>
        <v>13114320</v>
      </c>
      <c r="CT257" s="121">
        <f t="shared" si="951"/>
        <v>181583350</v>
      </c>
      <c r="CU257" s="121">
        <f t="shared" si="952"/>
        <v>138294622</v>
      </c>
      <c r="CV257" s="121">
        <f t="shared" si="953"/>
        <v>2289627</v>
      </c>
      <c r="CW257" s="121">
        <f t="shared" si="954"/>
        <v>191664</v>
      </c>
      <c r="CX257" s="121">
        <f t="shared" si="955"/>
        <v>342188</v>
      </c>
      <c r="CY257" s="121">
        <f t="shared" si="956"/>
        <v>2859040</v>
      </c>
      <c r="CZ257" s="121">
        <f t="shared" si="957"/>
        <v>1659392</v>
      </c>
      <c r="DA257" s="121">
        <f t="shared" si="958"/>
        <v>16836</v>
      </c>
      <c r="DB257" s="121">
        <f t="shared" si="959"/>
        <v>38082418</v>
      </c>
      <c r="DC257" s="121" t="str">
        <f t="shared" si="960"/>
        <v>-</v>
      </c>
      <c r="DD257" s="160"/>
    </row>
    <row r="258" spans="1:108" x14ac:dyDescent="0.2">
      <c r="A258" s="118" t="str">
        <f t="shared" si="938"/>
        <v>2017-18FEBRUARYRYC</v>
      </c>
      <c r="B258" s="94" t="s">
        <v>654</v>
      </c>
      <c r="C258" s="35" t="s">
        <v>787</v>
      </c>
      <c r="D258" s="119" t="str">
        <f t="shared" si="939"/>
        <v>Y61</v>
      </c>
      <c r="E258" s="119" t="str">
        <f t="shared" si="940"/>
        <v>East of England</v>
      </c>
      <c r="F258" s="107" t="s">
        <v>671</v>
      </c>
      <c r="G258" s="107" t="s">
        <v>672</v>
      </c>
      <c r="H258" s="108">
        <v>96257</v>
      </c>
      <c r="I258" s="108">
        <v>60678</v>
      </c>
      <c r="J258" s="108">
        <v>398922</v>
      </c>
      <c r="K258" s="108">
        <v>7</v>
      </c>
      <c r="L258" s="108">
        <v>1</v>
      </c>
      <c r="M258" s="108">
        <v>40</v>
      </c>
      <c r="N258" s="108">
        <v>100</v>
      </c>
      <c r="O258" s="108">
        <v>66951</v>
      </c>
      <c r="P258" s="108">
        <v>5924</v>
      </c>
      <c r="Q258" s="108">
        <v>4006</v>
      </c>
      <c r="R258" s="108">
        <v>35732</v>
      </c>
      <c r="S258" s="108">
        <v>12537</v>
      </c>
      <c r="T258" s="108">
        <v>4688</v>
      </c>
      <c r="U258" s="108">
        <v>3092865</v>
      </c>
      <c r="V258" s="108">
        <v>522</v>
      </c>
      <c r="W258" s="108">
        <v>938</v>
      </c>
      <c r="X258" s="108">
        <v>3470320</v>
      </c>
      <c r="Y258" s="108">
        <v>866</v>
      </c>
      <c r="Z258" s="108">
        <v>1585</v>
      </c>
      <c r="AA258" s="108">
        <v>57627255</v>
      </c>
      <c r="AB258" s="108">
        <v>1613</v>
      </c>
      <c r="AC258" s="108">
        <v>3362</v>
      </c>
      <c r="AD258" s="108">
        <v>58038233</v>
      </c>
      <c r="AE258" s="108">
        <v>4629</v>
      </c>
      <c r="AF258" s="108">
        <v>11256</v>
      </c>
      <c r="AG258" s="108">
        <v>28101811</v>
      </c>
      <c r="AH258" s="108">
        <v>5994</v>
      </c>
      <c r="AI258" s="108">
        <v>14465</v>
      </c>
      <c r="AJ258" s="108">
        <v>5010</v>
      </c>
      <c r="AK258" s="108">
        <v>82</v>
      </c>
      <c r="AL258" s="108">
        <v>3114</v>
      </c>
      <c r="AM258" s="108">
        <v>310</v>
      </c>
      <c r="AN258" s="108">
        <v>53</v>
      </c>
      <c r="AO258" s="108">
        <v>1761</v>
      </c>
      <c r="AP258" s="108">
        <v>1937</v>
      </c>
      <c r="AQ258" s="108">
        <v>39718</v>
      </c>
      <c r="AR258" s="108">
        <v>1941</v>
      </c>
      <c r="AS258" s="108">
        <v>20282</v>
      </c>
      <c r="AT258" s="108">
        <v>61941</v>
      </c>
      <c r="AU258" s="108">
        <v>13420</v>
      </c>
      <c r="AV258" s="108">
        <v>9945</v>
      </c>
      <c r="AW258" s="108">
        <v>4223</v>
      </c>
      <c r="AX258" s="108">
        <v>4222</v>
      </c>
      <c r="AY258" s="108">
        <v>56533</v>
      </c>
      <c r="AZ258" s="108">
        <v>42122</v>
      </c>
      <c r="BA258" s="108">
        <v>23671</v>
      </c>
      <c r="BB258" s="108">
        <v>13778</v>
      </c>
      <c r="BC258" s="108">
        <v>9207</v>
      </c>
      <c r="BD258" s="108">
        <v>5120</v>
      </c>
      <c r="BE258" s="108">
        <v>425</v>
      </c>
      <c r="BF258" s="108">
        <v>130608</v>
      </c>
      <c r="BG258" s="108">
        <v>307</v>
      </c>
      <c r="BH258" s="108">
        <v>556</v>
      </c>
      <c r="BI258" s="108">
        <v>5591</v>
      </c>
      <c r="BJ258" s="108">
        <v>205697</v>
      </c>
      <c r="BK258" s="108">
        <v>37</v>
      </c>
      <c r="BL258" s="108">
        <v>67</v>
      </c>
      <c r="BM258" s="108">
        <v>49</v>
      </c>
      <c r="BN258" s="108">
        <v>887</v>
      </c>
      <c r="BO258" s="108">
        <v>872</v>
      </c>
      <c r="BP258" s="108">
        <v>59</v>
      </c>
      <c r="BQ258" s="108">
        <v>1193</v>
      </c>
      <c r="BR258" s="108">
        <v>6830775</v>
      </c>
      <c r="BS258" s="108">
        <v>7701</v>
      </c>
      <c r="BT258" s="108">
        <v>16479</v>
      </c>
      <c r="BU258" s="108">
        <v>8469173</v>
      </c>
      <c r="BV258" s="108">
        <v>9712</v>
      </c>
      <c r="BW258" s="108">
        <v>22057</v>
      </c>
      <c r="BX258" s="108">
        <v>678182</v>
      </c>
      <c r="BY258" s="108">
        <v>11495</v>
      </c>
      <c r="BZ258" s="108">
        <v>26293</v>
      </c>
      <c r="CA258" s="108">
        <v>16676684</v>
      </c>
      <c r="CB258" s="108">
        <v>13979</v>
      </c>
      <c r="CC258" s="166">
        <v>32183</v>
      </c>
      <c r="CD258" s="108" t="s">
        <v>733</v>
      </c>
      <c r="CE258" s="108" t="s">
        <v>733</v>
      </c>
      <c r="CF258" s="108" t="s">
        <v>733</v>
      </c>
      <c r="CG258" s="108" t="s">
        <v>733</v>
      </c>
      <c r="CH258" s="108" t="s">
        <v>733</v>
      </c>
      <c r="CI258" s="108" t="s">
        <v>733</v>
      </c>
      <c r="CJ258" s="121">
        <f t="shared" si="941"/>
        <v>2</v>
      </c>
      <c r="CK258" s="157">
        <f t="shared" si="942"/>
        <v>2018</v>
      </c>
      <c r="CL258" s="158">
        <f t="shared" si="943"/>
        <v>43132</v>
      </c>
      <c r="CM258" s="159">
        <f t="shared" si="944"/>
        <v>28</v>
      </c>
      <c r="CN258" s="121">
        <f t="shared" si="945"/>
        <v>60678</v>
      </c>
      <c r="CO258" s="121" t="str">
        <f t="shared" si="946"/>
        <v>-</v>
      </c>
      <c r="CP258" s="121">
        <f t="shared" si="947"/>
        <v>2427120</v>
      </c>
      <c r="CQ258" s="121">
        <f t="shared" si="948"/>
        <v>6067800</v>
      </c>
      <c r="CR258" s="121">
        <f t="shared" si="949"/>
        <v>5556712</v>
      </c>
      <c r="CS258" s="121">
        <f t="shared" si="950"/>
        <v>6349510</v>
      </c>
      <c r="CT258" s="121">
        <f t="shared" si="951"/>
        <v>120130984</v>
      </c>
      <c r="CU258" s="121">
        <f t="shared" si="952"/>
        <v>141116472</v>
      </c>
      <c r="CV258" s="121">
        <f t="shared" si="953"/>
        <v>67811920</v>
      </c>
      <c r="CW258" s="121">
        <f t="shared" si="954"/>
        <v>236300</v>
      </c>
      <c r="CX258" s="121">
        <f t="shared" si="955"/>
        <v>374597</v>
      </c>
      <c r="CY258" s="121">
        <f t="shared" si="956"/>
        <v>14616873</v>
      </c>
      <c r="CZ258" s="121">
        <f t="shared" si="957"/>
        <v>19233704</v>
      </c>
      <c r="DA258" s="121">
        <f t="shared" si="958"/>
        <v>1551287</v>
      </c>
      <c r="DB258" s="121">
        <f t="shared" si="959"/>
        <v>38394319</v>
      </c>
      <c r="DC258" s="121" t="str">
        <f t="shared" si="960"/>
        <v>-</v>
      </c>
      <c r="DD258" s="160"/>
    </row>
    <row r="259" spans="1:108" x14ac:dyDescent="0.2">
      <c r="A259" s="118" t="str">
        <f t="shared" si="938"/>
        <v>2017-18FEBRUARYR1F</v>
      </c>
      <c r="B259" s="94" t="s">
        <v>654</v>
      </c>
      <c r="C259" s="35" t="s">
        <v>787</v>
      </c>
      <c r="D259" s="119" t="str">
        <f t="shared" si="939"/>
        <v>Y59</v>
      </c>
      <c r="E259" s="119" t="str">
        <f t="shared" si="940"/>
        <v>South East</v>
      </c>
      <c r="F259" s="107" t="s">
        <v>656</v>
      </c>
      <c r="G259" s="107" t="s">
        <v>657</v>
      </c>
      <c r="H259" s="108">
        <v>0</v>
      </c>
      <c r="I259" s="108">
        <v>0</v>
      </c>
      <c r="J259" s="108">
        <v>0</v>
      </c>
      <c r="K259" s="108">
        <v>0</v>
      </c>
      <c r="L259" s="108">
        <v>0</v>
      </c>
      <c r="M259" s="108">
        <v>0</v>
      </c>
      <c r="N259" s="108">
        <v>0</v>
      </c>
      <c r="O259" s="108">
        <v>0</v>
      </c>
      <c r="P259" s="108">
        <v>0</v>
      </c>
      <c r="Q259" s="108">
        <v>0</v>
      </c>
      <c r="R259" s="108">
        <v>0</v>
      </c>
      <c r="S259" s="108">
        <v>0</v>
      </c>
      <c r="T259" s="108">
        <v>0</v>
      </c>
      <c r="U259" s="108">
        <v>0</v>
      </c>
      <c r="V259" s="108">
        <v>0</v>
      </c>
      <c r="W259" s="108">
        <v>0</v>
      </c>
      <c r="X259" s="108">
        <v>0</v>
      </c>
      <c r="Y259" s="108">
        <v>0</v>
      </c>
      <c r="Z259" s="108">
        <v>0</v>
      </c>
      <c r="AA259" s="108">
        <v>0</v>
      </c>
      <c r="AB259" s="108">
        <v>0</v>
      </c>
      <c r="AC259" s="108">
        <v>0</v>
      </c>
      <c r="AD259" s="108">
        <v>0</v>
      </c>
      <c r="AE259" s="108">
        <v>0</v>
      </c>
      <c r="AF259" s="108">
        <v>0</v>
      </c>
      <c r="AG259" s="108">
        <v>0</v>
      </c>
      <c r="AH259" s="108">
        <v>0</v>
      </c>
      <c r="AI259" s="108">
        <v>0</v>
      </c>
      <c r="AJ259" s="108">
        <v>0</v>
      </c>
      <c r="AK259" s="108">
        <v>0</v>
      </c>
      <c r="AL259" s="108">
        <v>0</v>
      </c>
      <c r="AM259" s="108">
        <v>0</v>
      </c>
      <c r="AN259" s="108">
        <v>0</v>
      </c>
      <c r="AO259" s="108">
        <v>0</v>
      </c>
      <c r="AP259" s="108">
        <v>0</v>
      </c>
      <c r="AQ259" s="108">
        <v>0</v>
      </c>
      <c r="AR259" s="108">
        <v>0</v>
      </c>
      <c r="AS259" s="108">
        <v>0</v>
      </c>
      <c r="AT259" s="108">
        <v>0</v>
      </c>
      <c r="AU259" s="108">
        <v>0</v>
      </c>
      <c r="AV259" s="108">
        <v>0</v>
      </c>
      <c r="AW259" s="108">
        <v>0</v>
      </c>
      <c r="AX259" s="108">
        <v>0</v>
      </c>
      <c r="AY259" s="108">
        <v>0</v>
      </c>
      <c r="AZ259" s="108">
        <v>0</v>
      </c>
      <c r="BA259" s="108">
        <v>0</v>
      </c>
      <c r="BB259" s="108">
        <v>0</v>
      </c>
      <c r="BC259" s="108">
        <v>0</v>
      </c>
      <c r="BD259" s="108">
        <v>0</v>
      </c>
      <c r="BE259" s="108">
        <v>0</v>
      </c>
      <c r="BF259" s="108">
        <v>0</v>
      </c>
      <c r="BG259" s="108">
        <v>0</v>
      </c>
      <c r="BH259" s="108">
        <v>0</v>
      </c>
      <c r="BI259" s="108">
        <v>0</v>
      </c>
      <c r="BJ259" s="108">
        <v>0</v>
      </c>
      <c r="BK259" s="108">
        <v>0</v>
      </c>
      <c r="BL259" s="108">
        <v>0</v>
      </c>
      <c r="BM259" s="108">
        <v>0</v>
      </c>
      <c r="BN259" s="108">
        <v>0</v>
      </c>
      <c r="BO259" s="108">
        <v>0</v>
      </c>
      <c r="BP259" s="108">
        <v>0</v>
      </c>
      <c r="BQ259" s="108">
        <v>0</v>
      </c>
      <c r="BR259" s="108">
        <v>0</v>
      </c>
      <c r="BS259" s="108">
        <v>0</v>
      </c>
      <c r="BT259" s="108">
        <v>0</v>
      </c>
      <c r="BU259" s="108">
        <v>0</v>
      </c>
      <c r="BV259" s="108">
        <v>0</v>
      </c>
      <c r="BW259" s="108">
        <v>0</v>
      </c>
      <c r="BX259" s="108">
        <v>0</v>
      </c>
      <c r="BY259" s="108">
        <v>0</v>
      </c>
      <c r="BZ259" s="108">
        <v>0</v>
      </c>
      <c r="CA259" s="108">
        <v>0</v>
      </c>
      <c r="CB259" s="108">
        <v>0</v>
      </c>
      <c r="CC259" s="166">
        <v>0</v>
      </c>
      <c r="CD259" s="108" t="s">
        <v>733</v>
      </c>
      <c r="CE259" s="108" t="s">
        <v>733</v>
      </c>
      <c r="CF259" s="108" t="s">
        <v>733</v>
      </c>
      <c r="CG259" s="108" t="s">
        <v>733</v>
      </c>
      <c r="CH259" s="108" t="s">
        <v>733</v>
      </c>
      <c r="CI259" s="108" t="s">
        <v>733</v>
      </c>
      <c r="CJ259" s="121">
        <f t="shared" si="941"/>
        <v>2</v>
      </c>
      <c r="CK259" s="157">
        <f t="shared" si="942"/>
        <v>2018</v>
      </c>
      <c r="CL259" s="158">
        <f t="shared" si="943"/>
        <v>43132</v>
      </c>
      <c r="CM259" s="159">
        <f t="shared" si="944"/>
        <v>28</v>
      </c>
      <c r="CN259" s="121">
        <f t="shared" si="945"/>
        <v>0</v>
      </c>
      <c r="CO259" s="121" t="str">
        <f t="shared" si="946"/>
        <v>-</v>
      </c>
      <c r="CP259" s="121">
        <f t="shared" si="947"/>
        <v>0</v>
      </c>
      <c r="CQ259" s="121">
        <f t="shared" si="948"/>
        <v>0</v>
      </c>
      <c r="CR259" s="121">
        <f t="shared" si="949"/>
        <v>0</v>
      </c>
      <c r="CS259" s="121">
        <f t="shared" si="950"/>
        <v>0</v>
      </c>
      <c r="CT259" s="121">
        <f t="shared" si="951"/>
        <v>0</v>
      </c>
      <c r="CU259" s="121">
        <f t="shared" si="952"/>
        <v>0</v>
      </c>
      <c r="CV259" s="121">
        <f t="shared" si="953"/>
        <v>0</v>
      </c>
      <c r="CW259" s="121">
        <f t="shared" si="954"/>
        <v>0</v>
      </c>
      <c r="CX259" s="121">
        <f t="shared" si="955"/>
        <v>0</v>
      </c>
      <c r="CY259" s="121">
        <f t="shared" si="956"/>
        <v>0</v>
      </c>
      <c r="CZ259" s="121">
        <f t="shared" si="957"/>
        <v>0</v>
      </c>
      <c r="DA259" s="121">
        <f t="shared" si="958"/>
        <v>0</v>
      </c>
      <c r="DB259" s="121">
        <f t="shared" si="959"/>
        <v>0</v>
      </c>
      <c r="DC259" s="121" t="str">
        <f t="shared" si="960"/>
        <v>-</v>
      </c>
      <c r="DD259" s="160"/>
    </row>
    <row r="260" spans="1:108" x14ac:dyDescent="0.2">
      <c r="A260" s="118" t="str">
        <f t="shared" si="938"/>
        <v>2017-18FEBRUARYRRU</v>
      </c>
      <c r="B260" s="94" t="s">
        <v>654</v>
      </c>
      <c r="C260" s="35" t="s">
        <v>787</v>
      </c>
      <c r="D260" s="119" t="str">
        <f t="shared" si="939"/>
        <v>Y56</v>
      </c>
      <c r="E260" s="119" t="str">
        <f t="shared" si="940"/>
        <v>London</v>
      </c>
      <c r="F260" s="107" t="s">
        <v>659</v>
      </c>
      <c r="G260" s="107" t="s">
        <v>660</v>
      </c>
      <c r="H260" s="108">
        <v>155336</v>
      </c>
      <c r="I260" s="108">
        <v>128000</v>
      </c>
      <c r="J260" s="108">
        <v>2204364</v>
      </c>
      <c r="K260" s="108">
        <v>17</v>
      </c>
      <c r="L260" s="108">
        <v>0</v>
      </c>
      <c r="M260" s="108">
        <v>107</v>
      </c>
      <c r="N260" s="108">
        <v>195</v>
      </c>
      <c r="O260" s="108">
        <v>90171</v>
      </c>
      <c r="P260" s="108">
        <v>7770</v>
      </c>
      <c r="Q260" s="108">
        <v>5746</v>
      </c>
      <c r="R260" s="108">
        <v>48706</v>
      </c>
      <c r="S260" s="108">
        <v>19679</v>
      </c>
      <c r="T260" s="108">
        <v>2528</v>
      </c>
      <c r="U260" s="108">
        <v>3477781</v>
      </c>
      <c r="V260" s="108">
        <v>448</v>
      </c>
      <c r="W260" s="108">
        <v>707</v>
      </c>
      <c r="X260" s="108">
        <v>4671358</v>
      </c>
      <c r="Y260" s="108">
        <v>813</v>
      </c>
      <c r="Z260" s="108">
        <v>1390</v>
      </c>
      <c r="AA260" s="108">
        <v>68234130</v>
      </c>
      <c r="AB260" s="108">
        <v>1401</v>
      </c>
      <c r="AC260" s="108">
        <v>2960</v>
      </c>
      <c r="AD260" s="108">
        <v>88307323</v>
      </c>
      <c r="AE260" s="108">
        <v>4487</v>
      </c>
      <c r="AF260" s="108">
        <v>10701</v>
      </c>
      <c r="AG260" s="108">
        <v>11698750</v>
      </c>
      <c r="AH260" s="108">
        <v>4628</v>
      </c>
      <c r="AI260" s="108">
        <v>9256</v>
      </c>
      <c r="AJ260" s="108">
        <v>3680</v>
      </c>
      <c r="AK260" s="108">
        <v>334</v>
      </c>
      <c r="AL260" s="108">
        <v>1152</v>
      </c>
      <c r="AM260" s="108">
        <v>7676</v>
      </c>
      <c r="AN260" s="108">
        <v>258</v>
      </c>
      <c r="AO260" s="108">
        <v>1936</v>
      </c>
      <c r="AP260" s="108">
        <v>0</v>
      </c>
      <c r="AQ260" s="108">
        <v>57615</v>
      </c>
      <c r="AR260" s="108">
        <v>5801</v>
      </c>
      <c r="AS260" s="108">
        <v>23075</v>
      </c>
      <c r="AT260" s="108">
        <v>86491</v>
      </c>
      <c r="AU260" s="108">
        <v>20277</v>
      </c>
      <c r="AV260" s="108">
        <v>15910</v>
      </c>
      <c r="AW260" s="108">
        <v>14928</v>
      </c>
      <c r="AX260" s="108">
        <v>11933</v>
      </c>
      <c r="AY260" s="108">
        <v>72924</v>
      </c>
      <c r="AZ260" s="108">
        <v>55706</v>
      </c>
      <c r="BA260" s="108">
        <v>31973</v>
      </c>
      <c r="BB260" s="108">
        <v>22177</v>
      </c>
      <c r="BC260" s="108">
        <v>3537</v>
      </c>
      <c r="BD260" s="108">
        <v>2701</v>
      </c>
      <c r="BE260" s="108">
        <v>0</v>
      </c>
      <c r="BF260" s="108">
        <v>0</v>
      </c>
      <c r="BG260" s="108">
        <v>0</v>
      </c>
      <c r="BH260" s="108">
        <v>0</v>
      </c>
      <c r="BI260" s="108">
        <v>3629</v>
      </c>
      <c r="BJ260" s="108">
        <v>267650</v>
      </c>
      <c r="BK260" s="108">
        <v>74</v>
      </c>
      <c r="BL260" s="108">
        <v>161</v>
      </c>
      <c r="BM260" s="108">
        <v>1827</v>
      </c>
      <c r="BN260" s="108">
        <v>900</v>
      </c>
      <c r="BO260" s="108">
        <v>1427</v>
      </c>
      <c r="BP260" s="108">
        <v>56</v>
      </c>
      <c r="BQ260" s="108">
        <v>1374</v>
      </c>
      <c r="BR260" s="108">
        <v>6639133</v>
      </c>
      <c r="BS260" s="108">
        <v>7377</v>
      </c>
      <c r="BT260" s="108">
        <v>15860</v>
      </c>
      <c r="BU260" s="108">
        <v>11608549</v>
      </c>
      <c r="BV260" s="108">
        <v>8135</v>
      </c>
      <c r="BW260" s="108">
        <v>16838</v>
      </c>
      <c r="BX260" s="108">
        <v>524771</v>
      </c>
      <c r="BY260" s="108">
        <v>9371</v>
      </c>
      <c r="BZ260" s="108">
        <v>16409</v>
      </c>
      <c r="CA260" s="108">
        <v>13127079</v>
      </c>
      <c r="CB260" s="108">
        <v>9554</v>
      </c>
      <c r="CC260" s="166">
        <v>17506</v>
      </c>
      <c r="CD260" s="108" t="s">
        <v>733</v>
      </c>
      <c r="CE260" s="108" t="s">
        <v>733</v>
      </c>
      <c r="CF260" s="108" t="s">
        <v>733</v>
      </c>
      <c r="CG260" s="108" t="s">
        <v>733</v>
      </c>
      <c r="CH260" s="108" t="s">
        <v>733</v>
      </c>
      <c r="CI260" s="108" t="s">
        <v>733</v>
      </c>
      <c r="CJ260" s="121">
        <f t="shared" si="941"/>
        <v>2</v>
      </c>
      <c r="CK260" s="157">
        <f t="shared" si="942"/>
        <v>2018</v>
      </c>
      <c r="CL260" s="158">
        <f t="shared" si="943"/>
        <v>43132</v>
      </c>
      <c r="CM260" s="159">
        <f t="shared" si="944"/>
        <v>28</v>
      </c>
      <c r="CN260" s="121">
        <f t="shared" si="945"/>
        <v>0</v>
      </c>
      <c r="CO260" s="121" t="str">
        <f t="shared" si="946"/>
        <v>-</v>
      </c>
      <c r="CP260" s="121">
        <f t="shared" si="947"/>
        <v>13696000</v>
      </c>
      <c r="CQ260" s="121">
        <f t="shared" si="948"/>
        <v>24960000</v>
      </c>
      <c r="CR260" s="121">
        <f t="shared" si="949"/>
        <v>5493390</v>
      </c>
      <c r="CS260" s="121">
        <f t="shared" si="950"/>
        <v>7986940</v>
      </c>
      <c r="CT260" s="121">
        <f t="shared" si="951"/>
        <v>144169760</v>
      </c>
      <c r="CU260" s="121">
        <f t="shared" si="952"/>
        <v>210584979</v>
      </c>
      <c r="CV260" s="121">
        <f t="shared" si="953"/>
        <v>23399168</v>
      </c>
      <c r="CW260" s="121">
        <f t="shared" si="954"/>
        <v>0</v>
      </c>
      <c r="CX260" s="121">
        <f t="shared" si="955"/>
        <v>584269</v>
      </c>
      <c r="CY260" s="121">
        <f t="shared" si="956"/>
        <v>14274000</v>
      </c>
      <c r="CZ260" s="121">
        <f t="shared" si="957"/>
        <v>24027826</v>
      </c>
      <c r="DA260" s="121">
        <f t="shared" si="958"/>
        <v>918904</v>
      </c>
      <c r="DB260" s="121">
        <f t="shared" si="959"/>
        <v>24053244</v>
      </c>
      <c r="DC260" s="121" t="str">
        <f t="shared" si="960"/>
        <v>-</v>
      </c>
      <c r="DD260" s="160"/>
    </row>
    <row r="261" spans="1:108" x14ac:dyDescent="0.2">
      <c r="A261" s="118" t="str">
        <f t="shared" si="938"/>
        <v>2017-18FEBRUARYRX6</v>
      </c>
      <c r="B261" s="94" t="s">
        <v>654</v>
      </c>
      <c r="C261" s="35" t="s">
        <v>787</v>
      </c>
      <c r="D261" s="119" t="str">
        <f t="shared" si="939"/>
        <v>Y63</v>
      </c>
      <c r="E261" s="119" t="str">
        <f t="shared" si="940"/>
        <v>North East and Yorkshire</v>
      </c>
      <c r="F261" s="107" t="s">
        <v>661</v>
      </c>
      <c r="G261" s="107" t="s">
        <v>662</v>
      </c>
      <c r="H261" s="108">
        <v>39238</v>
      </c>
      <c r="I261" s="108">
        <v>26215</v>
      </c>
      <c r="J261" s="108">
        <v>78854</v>
      </c>
      <c r="K261" s="108">
        <v>3</v>
      </c>
      <c r="L261" s="108">
        <v>1</v>
      </c>
      <c r="M261" s="108">
        <v>11</v>
      </c>
      <c r="N261" s="108">
        <v>27</v>
      </c>
      <c r="O261" s="108">
        <v>30252</v>
      </c>
      <c r="P261" s="108">
        <v>2031</v>
      </c>
      <c r="Q261" s="108">
        <v>1268</v>
      </c>
      <c r="R261" s="108">
        <v>15978</v>
      </c>
      <c r="S261" s="108">
        <v>7557</v>
      </c>
      <c r="T261" s="108">
        <v>402</v>
      </c>
      <c r="U261" s="108">
        <v>799821</v>
      </c>
      <c r="V261" s="108">
        <v>394</v>
      </c>
      <c r="W261" s="108">
        <v>655</v>
      </c>
      <c r="X261" s="108">
        <v>664483</v>
      </c>
      <c r="Y261" s="108">
        <v>524</v>
      </c>
      <c r="Z261" s="108">
        <v>880</v>
      </c>
      <c r="AA261" s="108">
        <v>19127143</v>
      </c>
      <c r="AB261" s="108">
        <v>1197</v>
      </c>
      <c r="AC261" s="108">
        <v>2426</v>
      </c>
      <c r="AD261" s="108">
        <v>32636145</v>
      </c>
      <c r="AE261" s="108">
        <v>4319</v>
      </c>
      <c r="AF261" s="108">
        <v>10244</v>
      </c>
      <c r="AG261" s="108">
        <v>1756738</v>
      </c>
      <c r="AH261" s="108">
        <v>4370</v>
      </c>
      <c r="AI261" s="108">
        <v>10886</v>
      </c>
      <c r="AJ261" s="108">
        <v>1774</v>
      </c>
      <c r="AK261" s="108">
        <v>87</v>
      </c>
      <c r="AL261" s="108">
        <v>628</v>
      </c>
      <c r="AM261" s="108">
        <v>3417</v>
      </c>
      <c r="AN261" s="108">
        <v>58</v>
      </c>
      <c r="AO261" s="108">
        <v>1001</v>
      </c>
      <c r="AP261" s="108">
        <v>0</v>
      </c>
      <c r="AQ261" s="108">
        <v>17495</v>
      </c>
      <c r="AR261" s="108">
        <v>3620</v>
      </c>
      <c r="AS261" s="108">
        <v>7363</v>
      </c>
      <c r="AT261" s="108">
        <v>28478</v>
      </c>
      <c r="AU261" s="108">
        <v>3956</v>
      </c>
      <c r="AV261" s="108">
        <v>3305</v>
      </c>
      <c r="AW261" s="108">
        <v>2434</v>
      </c>
      <c r="AX261" s="108">
        <v>2071</v>
      </c>
      <c r="AY261" s="108">
        <v>22103</v>
      </c>
      <c r="AZ261" s="108">
        <v>18735</v>
      </c>
      <c r="BA261" s="108">
        <v>12421</v>
      </c>
      <c r="BB261" s="108">
        <v>8024</v>
      </c>
      <c r="BC261" s="108">
        <v>664</v>
      </c>
      <c r="BD261" s="108">
        <v>409</v>
      </c>
      <c r="BE261" s="108">
        <v>88</v>
      </c>
      <c r="BF261" s="108">
        <v>34550</v>
      </c>
      <c r="BG261" s="108">
        <v>393</v>
      </c>
      <c r="BH261" s="108">
        <v>593</v>
      </c>
      <c r="BI261" s="108">
        <v>778</v>
      </c>
      <c r="BJ261" s="108">
        <v>25197</v>
      </c>
      <c r="BK261" s="108">
        <v>32</v>
      </c>
      <c r="BL261" s="108">
        <v>65</v>
      </c>
      <c r="BM261" s="108">
        <v>1403</v>
      </c>
      <c r="BN261" s="108">
        <v>583</v>
      </c>
      <c r="BO261" s="108">
        <v>217</v>
      </c>
      <c r="BP261" s="108">
        <v>0</v>
      </c>
      <c r="BQ261" s="108">
        <v>44</v>
      </c>
      <c r="BR261" s="108">
        <v>3517207</v>
      </c>
      <c r="BS261" s="108">
        <v>6033</v>
      </c>
      <c r="BT261" s="108">
        <v>13767</v>
      </c>
      <c r="BU261" s="108">
        <v>1720227</v>
      </c>
      <c r="BV261" s="108">
        <v>7927</v>
      </c>
      <c r="BW261" s="108">
        <v>17494</v>
      </c>
      <c r="BX261" s="108">
        <v>0</v>
      </c>
      <c r="BY261" s="108">
        <v>0</v>
      </c>
      <c r="BZ261" s="108">
        <v>0</v>
      </c>
      <c r="CA261" s="108">
        <v>343911</v>
      </c>
      <c r="CB261" s="108">
        <v>7816</v>
      </c>
      <c r="CC261" s="166">
        <v>16676</v>
      </c>
      <c r="CD261" s="108" t="s">
        <v>733</v>
      </c>
      <c r="CE261" s="108" t="s">
        <v>733</v>
      </c>
      <c r="CF261" s="108" t="s">
        <v>733</v>
      </c>
      <c r="CG261" s="108" t="s">
        <v>733</v>
      </c>
      <c r="CH261" s="108" t="s">
        <v>733</v>
      </c>
      <c r="CI261" s="108" t="s">
        <v>733</v>
      </c>
      <c r="CJ261" s="121">
        <f t="shared" si="941"/>
        <v>2</v>
      </c>
      <c r="CK261" s="157">
        <f t="shared" si="942"/>
        <v>2018</v>
      </c>
      <c r="CL261" s="158">
        <f t="shared" si="943"/>
        <v>43132</v>
      </c>
      <c r="CM261" s="159">
        <f t="shared" si="944"/>
        <v>28</v>
      </c>
      <c r="CN261" s="121">
        <f t="shared" si="945"/>
        <v>26215</v>
      </c>
      <c r="CO261" s="121" t="str">
        <f t="shared" si="946"/>
        <v>-</v>
      </c>
      <c r="CP261" s="121">
        <f t="shared" si="947"/>
        <v>288365</v>
      </c>
      <c r="CQ261" s="121">
        <f t="shared" si="948"/>
        <v>707805</v>
      </c>
      <c r="CR261" s="121">
        <f t="shared" si="949"/>
        <v>1330305</v>
      </c>
      <c r="CS261" s="121">
        <f t="shared" si="950"/>
        <v>1115840</v>
      </c>
      <c r="CT261" s="121">
        <f t="shared" si="951"/>
        <v>38762628</v>
      </c>
      <c r="CU261" s="121">
        <f t="shared" si="952"/>
        <v>77413908</v>
      </c>
      <c r="CV261" s="121">
        <f t="shared" si="953"/>
        <v>4376172</v>
      </c>
      <c r="CW261" s="121">
        <f t="shared" si="954"/>
        <v>52184</v>
      </c>
      <c r="CX261" s="121">
        <f t="shared" si="955"/>
        <v>50570</v>
      </c>
      <c r="CY261" s="121">
        <f t="shared" si="956"/>
        <v>8026161</v>
      </c>
      <c r="CZ261" s="121">
        <f t="shared" si="957"/>
        <v>3796198</v>
      </c>
      <c r="DA261" s="121">
        <f t="shared" si="958"/>
        <v>0</v>
      </c>
      <c r="DB261" s="121">
        <f t="shared" si="959"/>
        <v>733744</v>
      </c>
      <c r="DC261" s="121" t="str">
        <f t="shared" si="960"/>
        <v>-</v>
      </c>
      <c r="DD261" s="160"/>
    </row>
    <row r="262" spans="1:108" x14ac:dyDescent="0.2">
      <c r="A262" s="118" t="str">
        <f t="shared" si="938"/>
        <v>2017-18FEBRUARYRX7</v>
      </c>
      <c r="B262" s="94" t="s">
        <v>654</v>
      </c>
      <c r="C262" s="35" t="s">
        <v>787</v>
      </c>
      <c r="D262" s="119" t="str">
        <f t="shared" si="939"/>
        <v>Y62</v>
      </c>
      <c r="E262" s="119" t="str">
        <f t="shared" si="940"/>
        <v>North West</v>
      </c>
      <c r="F262" s="107" t="s">
        <v>663</v>
      </c>
      <c r="G262" s="107" t="s">
        <v>664</v>
      </c>
      <c r="H262" s="108">
        <v>125640</v>
      </c>
      <c r="I262" s="108">
        <v>98541</v>
      </c>
      <c r="J262" s="108">
        <v>2179693</v>
      </c>
      <c r="K262" s="108">
        <v>22</v>
      </c>
      <c r="L262" s="108">
        <v>1</v>
      </c>
      <c r="M262" s="108">
        <v>106</v>
      </c>
      <c r="N262" s="108">
        <v>161</v>
      </c>
      <c r="O262" s="108">
        <v>83170</v>
      </c>
      <c r="P262" s="108">
        <v>8662</v>
      </c>
      <c r="Q262" s="108">
        <v>6495</v>
      </c>
      <c r="R262" s="108">
        <v>43455</v>
      </c>
      <c r="S262" s="108">
        <v>18629</v>
      </c>
      <c r="T262" s="108">
        <v>3799</v>
      </c>
      <c r="U262" s="108">
        <v>4600441</v>
      </c>
      <c r="V262" s="108">
        <v>531</v>
      </c>
      <c r="W262" s="108">
        <v>893</v>
      </c>
      <c r="X262" s="108">
        <v>5818512</v>
      </c>
      <c r="Y262" s="108">
        <v>896</v>
      </c>
      <c r="Z262" s="108">
        <v>1610</v>
      </c>
      <c r="AA262" s="108">
        <v>83124637</v>
      </c>
      <c r="AB262" s="108">
        <v>1913</v>
      </c>
      <c r="AC262" s="108">
        <v>4309</v>
      </c>
      <c r="AD262" s="108">
        <v>84912757</v>
      </c>
      <c r="AE262" s="108">
        <v>4558</v>
      </c>
      <c r="AF262" s="108">
        <v>10913</v>
      </c>
      <c r="AG262" s="108">
        <v>22312927</v>
      </c>
      <c r="AH262" s="108">
        <v>5873</v>
      </c>
      <c r="AI262" s="108">
        <v>11463</v>
      </c>
      <c r="AJ262" s="108">
        <v>3488</v>
      </c>
      <c r="AK262" s="108">
        <v>267</v>
      </c>
      <c r="AL262" s="108">
        <v>1989</v>
      </c>
      <c r="AM262" s="108">
        <v>4822</v>
      </c>
      <c r="AN262" s="108">
        <v>232</v>
      </c>
      <c r="AO262" s="108">
        <v>1000</v>
      </c>
      <c r="AP262" s="108">
        <v>0</v>
      </c>
      <c r="AQ262" s="108">
        <v>54186</v>
      </c>
      <c r="AR262" s="108">
        <v>6110</v>
      </c>
      <c r="AS262" s="108">
        <v>19386</v>
      </c>
      <c r="AT262" s="108">
        <v>79682</v>
      </c>
      <c r="AU262" s="108">
        <v>17714</v>
      </c>
      <c r="AV262" s="108">
        <v>14940</v>
      </c>
      <c r="AW262" s="108">
        <v>13160</v>
      </c>
      <c r="AX262" s="108">
        <v>11270</v>
      </c>
      <c r="AY262" s="108">
        <v>56657</v>
      </c>
      <c r="AZ262" s="108">
        <v>47304</v>
      </c>
      <c r="BA262" s="108">
        <v>26562</v>
      </c>
      <c r="BB262" s="108">
        <v>20944</v>
      </c>
      <c r="BC262" s="108">
        <v>4936</v>
      </c>
      <c r="BD262" s="108">
        <v>4090</v>
      </c>
      <c r="BE262" s="108">
        <v>0</v>
      </c>
      <c r="BF262" s="108">
        <v>0</v>
      </c>
      <c r="BG262" s="108">
        <v>0</v>
      </c>
      <c r="BH262" s="108">
        <v>0</v>
      </c>
      <c r="BI262" s="108">
        <v>3404</v>
      </c>
      <c r="BJ262" s="108">
        <v>202797</v>
      </c>
      <c r="BK262" s="108">
        <v>60</v>
      </c>
      <c r="BL262" s="108">
        <v>126</v>
      </c>
      <c r="BM262" s="108">
        <v>229</v>
      </c>
      <c r="BN262" s="108">
        <v>1731</v>
      </c>
      <c r="BO262" s="108">
        <v>1109</v>
      </c>
      <c r="BP262" s="108">
        <v>76</v>
      </c>
      <c r="BQ262" s="108">
        <v>943</v>
      </c>
      <c r="BR262" s="108">
        <v>8882038</v>
      </c>
      <c r="BS262" s="108">
        <v>5131</v>
      </c>
      <c r="BT262" s="108">
        <v>10489</v>
      </c>
      <c r="BU262" s="108">
        <v>6415935</v>
      </c>
      <c r="BV262" s="108">
        <v>5785</v>
      </c>
      <c r="BW262" s="108">
        <v>12107</v>
      </c>
      <c r="BX262" s="108">
        <v>658897</v>
      </c>
      <c r="BY262" s="108">
        <v>8670</v>
      </c>
      <c r="BZ262" s="108">
        <v>17611</v>
      </c>
      <c r="CA262" s="108">
        <v>6961774</v>
      </c>
      <c r="CB262" s="108">
        <v>7383</v>
      </c>
      <c r="CC262" s="166">
        <v>16356</v>
      </c>
      <c r="CD262" s="108" t="s">
        <v>733</v>
      </c>
      <c r="CE262" s="108" t="s">
        <v>733</v>
      </c>
      <c r="CF262" s="108" t="s">
        <v>733</v>
      </c>
      <c r="CG262" s="108" t="s">
        <v>733</v>
      </c>
      <c r="CH262" s="108" t="s">
        <v>733</v>
      </c>
      <c r="CI262" s="108" t="s">
        <v>733</v>
      </c>
      <c r="CJ262" s="121">
        <f t="shared" si="941"/>
        <v>2</v>
      </c>
      <c r="CK262" s="157">
        <f t="shared" si="942"/>
        <v>2018</v>
      </c>
      <c r="CL262" s="158">
        <f t="shared" si="943"/>
        <v>43132</v>
      </c>
      <c r="CM262" s="159">
        <f t="shared" si="944"/>
        <v>28</v>
      </c>
      <c r="CN262" s="121">
        <f t="shared" si="945"/>
        <v>98541</v>
      </c>
      <c r="CO262" s="121" t="str">
        <f t="shared" si="946"/>
        <v>-</v>
      </c>
      <c r="CP262" s="121">
        <f t="shared" si="947"/>
        <v>10445346</v>
      </c>
      <c r="CQ262" s="121">
        <f t="shared" si="948"/>
        <v>15865101</v>
      </c>
      <c r="CR262" s="121">
        <f t="shared" si="949"/>
        <v>7735166</v>
      </c>
      <c r="CS262" s="121">
        <f t="shared" si="950"/>
        <v>10456950</v>
      </c>
      <c r="CT262" s="121">
        <f t="shared" si="951"/>
        <v>187247595</v>
      </c>
      <c r="CU262" s="121">
        <f t="shared" si="952"/>
        <v>203298277</v>
      </c>
      <c r="CV262" s="121">
        <f t="shared" si="953"/>
        <v>43547937</v>
      </c>
      <c r="CW262" s="121">
        <f t="shared" si="954"/>
        <v>0</v>
      </c>
      <c r="CX262" s="121">
        <f t="shared" si="955"/>
        <v>428904</v>
      </c>
      <c r="CY262" s="121">
        <f t="shared" si="956"/>
        <v>18156459</v>
      </c>
      <c r="CZ262" s="121">
        <f t="shared" si="957"/>
        <v>13426663</v>
      </c>
      <c r="DA262" s="121">
        <f t="shared" si="958"/>
        <v>1338436</v>
      </c>
      <c r="DB262" s="121">
        <f t="shared" si="959"/>
        <v>15423708</v>
      </c>
      <c r="DC262" s="121" t="str">
        <f t="shared" si="960"/>
        <v>-</v>
      </c>
      <c r="DD262" s="160"/>
    </row>
    <row r="263" spans="1:108" x14ac:dyDescent="0.2">
      <c r="A263" s="118" t="str">
        <f t="shared" si="938"/>
        <v>2017-18FEBRUARYRYE</v>
      </c>
      <c r="B263" s="94" t="s">
        <v>654</v>
      </c>
      <c r="C263" s="35" t="s">
        <v>787</v>
      </c>
      <c r="D263" s="119" t="str">
        <f t="shared" si="939"/>
        <v>Y59</v>
      </c>
      <c r="E263" s="119" t="str">
        <f t="shared" si="940"/>
        <v>South East</v>
      </c>
      <c r="F263" s="107" t="s">
        <v>675</v>
      </c>
      <c r="G263" s="107" t="s">
        <v>676</v>
      </c>
      <c r="H263" s="108">
        <v>59609</v>
      </c>
      <c r="I263" s="108">
        <v>36959</v>
      </c>
      <c r="J263" s="108">
        <v>299002</v>
      </c>
      <c r="K263" s="108">
        <v>8</v>
      </c>
      <c r="L263" s="108">
        <v>3</v>
      </c>
      <c r="M263" s="108">
        <v>40</v>
      </c>
      <c r="N263" s="108">
        <v>99</v>
      </c>
      <c r="O263" s="108">
        <v>41782</v>
      </c>
      <c r="P263" s="108">
        <v>2296</v>
      </c>
      <c r="Q263" s="108">
        <v>1412</v>
      </c>
      <c r="R263" s="108">
        <v>18422</v>
      </c>
      <c r="S263" s="108">
        <v>13892</v>
      </c>
      <c r="T263" s="108">
        <v>1391</v>
      </c>
      <c r="U263" s="108">
        <v>976779</v>
      </c>
      <c r="V263" s="108">
        <v>425</v>
      </c>
      <c r="W263" s="108">
        <v>776</v>
      </c>
      <c r="X263" s="108">
        <v>919538</v>
      </c>
      <c r="Y263" s="108">
        <v>651</v>
      </c>
      <c r="Z263" s="108">
        <v>1208</v>
      </c>
      <c r="AA263" s="108">
        <v>17989028</v>
      </c>
      <c r="AB263" s="108">
        <v>976</v>
      </c>
      <c r="AC263" s="108">
        <v>1939</v>
      </c>
      <c r="AD263" s="108">
        <v>46928992</v>
      </c>
      <c r="AE263" s="108">
        <v>3378</v>
      </c>
      <c r="AF263" s="108">
        <v>7958</v>
      </c>
      <c r="AG263" s="108">
        <v>7077230</v>
      </c>
      <c r="AH263" s="108">
        <v>5088</v>
      </c>
      <c r="AI263" s="108">
        <v>11457</v>
      </c>
      <c r="AJ263" s="108">
        <v>2536</v>
      </c>
      <c r="AK263" s="108">
        <v>18</v>
      </c>
      <c r="AL263" s="108">
        <v>95</v>
      </c>
      <c r="AM263" s="108">
        <v>212</v>
      </c>
      <c r="AN263" s="108">
        <v>198</v>
      </c>
      <c r="AO263" s="108">
        <v>2225</v>
      </c>
      <c r="AP263" s="108">
        <v>0</v>
      </c>
      <c r="AQ263" s="108">
        <v>22926</v>
      </c>
      <c r="AR263" s="108">
        <v>2584</v>
      </c>
      <c r="AS263" s="108">
        <v>13736</v>
      </c>
      <c r="AT263" s="108">
        <v>39246</v>
      </c>
      <c r="AU263" s="108">
        <v>4661</v>
      </c>
      <c r="AV263" s="108">
        <v>3631</v>
      </c>
      <c r="AW263" s="108">
        <v>2875</v>
      </c>
      <c r="AX263" s="108">
        <v>2286</v>
      </c>
      <c r="AY263" s="108">
        <v>25821</v>
      </c>
      <c r="AZ263" s="108">
        <v>21517</v>
      </c>
      <c r="BA263" s="108">
        <v>20205</v>
      </c>
      <c r="BB263" s="108">
        <v>15594</v>
      </c>
      <c r="BC263" s="108">
        <v>2109</v>
      </c>
      <c r="BD263" s="108">
        <v>1528</v>
      </c>
      <c r="BE263" s="108">
        <v>193</v>
      </c>
      <c r="BF263" s="108">
        <v>59100</v>
      </c>
      <c r="BG263" s="108">
        <v>306</v>
      </c>
      <c r="BH263" s="108">
        <v>542</v>
      </c>
      <c r="BI263" s="108">
        <v>1817</v>
      </c>
      <c r="BJ263" s="108">
        <v>71114</v>
      </c>
      <c r="BK263" s="108">
        <v>39</v>
      </c>
      <c r="BL263" s="108">
        <v>81</v>
      </c>
      <c r="BM263" s="108">
        <v>2</v>
      </c>
      <c r="BN263" s="108">
        <v>1662</v>
      </c>
      <c r="BO263" s="108">
        <v>1221</v>
      </c>
      <c r="BP263" s="108">
        <v>0</v>
      </c>
      <c r="BQ263" s="108">
        <v>360</v>
      </c>
      <c r="BR263" s="108">
        <v>4720261</v>
      </c>
      <c r="BS263" s="108">
        <v>2840</v>
      </c>
      <c r="BT263" s="108">
        <v>4844</v>
      </c>
      <c r="BU263" s="108">
        <v>6707275</v>
      </c>
      <c r="BV263" s="108">
        <v>5493</v>
      </c>
      <c r="BW263" s="108">
        <v>9802</v>
      </c>
      <c r="BX263" s="108">
        <v>0</v>
      </c>
      <c r="BY263" s="108">
        <v>0</v>
      </c>
      <c r="BZ263" s="108">
        <v>0</v>
      </c>
      <c r="CA263" s="108">
        <v>3085161</v>
      </c>
      <c r="CB263" s="108">
        <v>8570</v>
      </c>
      <c r="CC263" s="166">
        <v>16675</v>
      </c>
      <c r="CD263" s="108" t="s">
        <v>733</v>
      </c>
      <c r="CE263" s="108" t="s">
        <v>733</v>
      </c>
      <c r="CF263" s="108" t="s">
        <v>733</v>
      </c>
      <c r="CG263" s="108" t="s">
        <v>733</v>
      </c>
      <c r="CH263" s="108" t="s">
        <v>733</v>
      </c>
      <c r="CI263" s="108" t="s">
        <v>733</v>
      </c>
      <c r="CJ263" s="121">
        <f t="shared" si="941"/>
        <v>2</v>
      </c>
      <c r="CK263" s="157">
        <f t="shared" si="942"/>
        <v>2018</v>
      </c>
      <c r="CL263" s="158">
        <f t="shared" si="943"/>
        <v>43132</v>
      </c>
      <c r="CM263" s="159">
        <f t="shared" si="944"/>
        <v>28</v>
      </c>
      <c r="CN263" s="121">
        <f t="shared" si="945"/>
        <v>110877</v>
      </c>
      <c r="CO263" s="121" t="str">
        <f t="shared" si="946"/>
        <v>-</v>
      </c>
      <c r="CP263" s="121">
        <f t="shared" si="947"/>
        <v>1478360</v>
      </c>
      <c r="CQ263" s="121">
        <f t="shared" si="948"/>
        <v>3658941</v>
      </c>
      <c r="CR263" s="121">
        <f t="shared" si="949"/>
        <v>1781696</v>
      </c>
      <c r="CS263" s="121">
        <f t="shared" si="950"/>
        <v>1705696</v>
      </c>
      <c r="CT263" s="121">
        <f t="shared" si="951"/>
        <v>35720258</v>
      </c>
      <c r="CU263" s="121">
        <f t="shared" si="952"/>
        <v>110552536</v>
      </c>
      <c r="CV263" s="121">
        <f t="shared" si="953"/>
        <v>15936687</v>
      </c>
      <c r="CW263" s="121">
        <f t="shared" si="954"/>
        <v>104606</v>
      </c>
      <c r="CX263" s="121">
        <f t="shared" si="955"/>
        <v>147177</v>
      </c>
      <c r="CY263" s="121">
        <f t="shared" si="956"/>
        <v>8050728</v>
      </c>
      <c r="CZ263" s="121">
        <f t="shared" si="957"/>
        <v>11968242</v>
      </c>
      <c r="DA263" s="121">
        <f t="shared" si="958"/>
        <v>0</v>
      </c>
      <c r="DB263" s="121">
        <f t="shared" si="959"/>
        <v>6003000</v>
      </c>
      <c r="DC263" s="121" t="str">
        <f t="shared" si="960"/>
        <v>-</v>
      </c>
      <c r="DD263" s="160"/>
    </row>
    <row r="264" spans="1:108" x14ac:dyDescent="0.2">
      <c r="A264" s="118" t="str">
        <f t="shared" si="938"/>
        <v>2017-18FEBRUARYRYD</v>
      </c>
      <c r="B264" s="94" t="s">
        <v>654</v>
      </c>
      <c r="C264" s="35" t="s">
        <v>787</v>
      </c>
      <c r="D264" s="119" t="str">
        <f t="shared" si="939"/>
        <v>Y59</v>
      </c>
      <c r="E264" s="119" t="str">
        <f t="shared" si="940"/>
        <v>South East</v>
      </c>
      <c r="F264" s="107" t="s">
        <v>673</v>
      </c>
      <c r="G264" s="107" t="s">
        <v>674</v>
      </c>
      <c r="H264" s="108">
        <v>65269</v>
      </c>
      <c r="I264" s="108">
        <v>57945</v>
      </c>
      <c r="J264" s="108">
        <v>2342301</v>
      </c>
      <c r="K264" s="108">
        <v>40</v>
      </c>
      <c r="L264" s="108">
        <v>4</v>
      </c>
      <c r="M264" s="108">
        <v>185</v>
      </c>
      <c r="N264" s="108">
        <v>306</v>
      </c>
      <c r="O264" s="108">
        <v>55412</v>
      </c>
      <c r="P264" s="108">
        <v>2994</v>
      </c>
      <c r="Q264" s="108">
        <v>1885</v>
      </c>
      <c r="R264" s="108">
        <v>26006</v>
      </c>
      <c r="S264" s="108">
        <v>20426</v>
      </c>
      <c r="T264" s="108">
        <v>1037</v>
      </c>
      <c r="U264" s="108">
        <v>1492960</v>
      </c>
      <c r="V264" s="108">
        <v>499</v>
      </c>
      <c r="W264" s="108">
        <v>891</v>
      </c>
      <c r="X264" s="108">
        <v>1280901</v>
      </c>
      <c r="Y264" s="108">
        <v>680</v>
      </c>
      <c r="Z264" s="108">
        <v>1227</v>
      </c>
      <c r="AA264" s="108">
        <v>27660169</v>
      </c>
      <c r="AB264" s="108">
        <v>1064</v>
      </c>
      <c r="AC264" s="108">
        <v>1975</v>
      </c>
      <c r="AD264" s="108">
        <v>107697419</v>
      </c>
      <c r="AE264" s="108">
        <v>5273</v>
      </c>
      <c r="AF264" s="108">
        <v>11984</v>
      </c>
      <c r="AG264" s="108">
        <v>9108127</v>
      </c>
      <c r="AH264" s="108">
        <v>8783</v>
      </c>
      <c r="AI264" s="108">
        <v>20465</v>
      </c>
      <c r="AJ264" s="108">
        <v>2930</v>
      </c>
      <c r="AK264" s="108">
        <v>96</v>
      </c>
      <c r="AL264" s="108">
        <v>424</v>
      </c>
      <c r="AM264" s="108">
        <v>56</v>
      </c>
      <c r="AN264" s="108">
        <v>268</v>
      </c>
      <c r="AO264" s="108">
        <v>2142</v>
      </c>
      <c r="AP264" s="108">
        <v>539</v>
      </c>
      <c r="AQ264" s="108">
        <v>32227</v>
      </c>
      <c r="AR264" s="108">
        <v>1538</v>
      </c>
      <c r="AS264" s="108">
        <v>18717</v>
      </c>
      <c r="AT264" s="108">
        <v>52482</v>
      </c>
      <c r="AU264" s="108">
        <v>7474</v>
      </c>
      <c r="AV264" s="108">
        <v>5487</v>
      </c>
      <c r="AW264" s="108">
        <v>4655</v>
      </c>
      <c r="AX264" s="108">
        <v>5487</v>
      </c>
      <c r="AY264" s="108">
        <v>36633</v>
      </c>
      <c r="AZ264" s="108">
        <v>29426</v>
      </c>
      <c r="BA264" s="108">
        <v>35822</v>
      </c>
      <c r="BB264" s="108">
        <v>21877</v>
      </c>
      <c r="BC264" s="108">
        <v>1969</v>
      </c>
      <c r="BD264" s="108">
        <v>1102</v>
      </c>
      <c r="BE264" s="108">
        <v>209</v>
      </c>
      <c r="BF264" s="108">
        <v>67316</v>
      </c>
      <c r="BG264" s="108">
        <v>322</v>
      </c>
      <c r="BH264" s="108">
        <v>522</v>
      </c>
      <c r="BI264" s="108">
        <v>2264</v>
      </c>
      <c r="BJ264" s="108">
        <v>140353</v>
      </c>
      <c r="BK264" s="108">
        <v>62</v>
      </c>
      <c r="BL264" s="108">
        <v>152</v>
      </c>
      <c r="BM264" s="108">
        <v>2003</v>
      </c>
      <c r="BN264" s="108">
        <v>190</v>
      </c>
      <c r="BO264" s="108">
        <v>1351</v>
      </c>
      <c r="BP264" s="108">
        <v>0</v>
      </c>
      <c r="BQ264" s="108">
        <v>462</v>
      </c>
      <c r="BR264" s="108">
        <v>1197734</v>
      </c>
      <c r="BS264" s="108">
        <v>6304</v>
      </c>
      <c r="BT264" s="108">
        <v>15717</v>
      </c>
      <c r="BU264" s="108">
        <v>14075720</v>
      </c>
      <c r="BV264" s="108">
        <v>10419</v>
      </c>
      <c r="BW264" s="108">
        <v>22430</v>
      </c>
      <c r="BX264" s="108">
        <v>0</v>
      </c>
      <c r="BY264" s="108">
        <v>0</v>
      </c>
      <c r="BZ264" s="108">
        <v>0</v>
      </c>
      <c r="CA264" s="108">
        <v>6173238</v>
      </c>
      <c r="CB264" s="108">
        <v>13362</v>
      </c>
      <c r="CC264" s="166">
        <v>31832</v>
      </c>
      <c r="CD264" s="108" t="s">
        <v>733</v>
      </c>
      <c r="CE264" s="108" t="s">
        <v>733</v>
      </c>
      <c r="CF264" s="108" t="s">
        <v>733</v>
      </c>
      <c r="CG264" s="108" t="s">
        <v>733</v>
      </c>
      <c r="CH264" s="108" t="s">
        <v>733</v>
      </c>
      <c r="CI264" s="108" t="s">
        <v>733</v>
      </c>
      <c r="CJ264" s="121">
        <f t="shared" si="941"/>
        <v>2</v>
      </c>
      <c r="CK264" s="157">
        <f t="shared" si="942"/>
        <v>2018</v>
      </c>
      <c r="CL264" s="158">
        <f t="shared" si="943"/>
        <v>43132</v>
      </c>
      <c r="CM264" s="159">
        <f t="shared" si="944"/>
        <v>28</v>
      </c>
      <c r="CN264" s="121">
        <f t="shared" si="945"/>
        <v>231780</v>
      </c>
      <c r="CO264" s="121" t="str">
        <f t="shared" si="946"/>
        <v>-</v>
      </c>
      <c r="CP264" s="121">
        <f t="shared" si="947"/>
        <v>10719825</v>
      </c>
      <c r="CQ264" s="121">
        <f t="shared" si="948"/>
        <v>17731170</v>
      </c>
      <c r="CR264" s="121">
        <f t="shared" si="949"/>
        <v>2667654</v>
      </c>
      <c r="CS264" s="121">
        <f t="shared" si="950"/>
        <v>2312895</v>
      </c>
      <c r="CT264" s="121">
        <f t="shared" si="951"/>
        <v>51361850</v>
      </c>
      <c r="CU264" s="121">
        <f t="shared" si="952"/>
        <v>244785184</v>
      </c>
      <c r="CV264" s="121">
        <f t="shared" si="953"/>
        <v>21222205</v>
      </c>
      <c r="CW264" s="121">
        <f t="shared" si="954"/>
        <v>109098</v>
      </c>
      <c r="CX264" s="121">
        <f t="shared" si="955"/>
        <v>344128</v>
      </c>
      <c r="CY264" s="121">
        <f t="shared" si="956"/>
        <v>2986230</v>
      </c>
      <c r="CZ264" s="121">
        <f t="shared" si="957"/>
        <v>30302930</v>
      </c>
      <c r="DA264" s="121">
        <f t="shared" si="958"/>
        <v>0</v>
      </c>
      <c r="DB264" s="121">
        <f t="shared" si="959"/>
        <v>14706384</v>
      </c>
      <c r="DC264" s="121" t="str">
        <f t="shared" si="960"/>
        <v>-</v>
      </c>
      <c r="DD264" s="160"/>
    </row>
    <row r="265" spans="1:108" x14ac:dyDescent="0.2">
      <c r="A265" s="118" t="str">
        <f t="shared" si="938"/>
        <v>2017-18FEBRUARYRYF</v>
      </c>
      <c r="B265" s="94" t="s">
        <v>654</v>
      </c>
      <c r="C265" s="35" t="s">
        <v>787</v>
      </c>
      <c r="D265" s="119" t="str">
        <f t="shared" si="939"/>
        <v>Y58</v>
      </c>
      <c r="E265" s="119" t="str">
        <f t="shared" si="940"/>
        <v>South West</v>
      </c>
      <c r="F265" s="107" t="s">
        <v>677</v>
      </c>
      <c r="G265" s="107" t="s">
        <v>678</v>
      </c>
      <c r="H265" s="108">
        <v>96262</v>
      </c>
      <c r="I265" s="108">
        <v>65221</v>
      </c>
      <c r="J265" s="108">
        <v>433582</v>
      </c>
      <c r="K265" s="108">
        <v>7</v>
      </c>
      <c r="L265" s="108">
        <v>2</v>
      </c>
      <c r="M265" s="108">
        <v>33</v>
      </c>
      <c r="N265" s="108">
        <v>74</v>
      </c>
      <c r="O265" s="108">
        <v>67596</v>
      </c>
      <c r="P265" s="108">
        <v>5037</v>
      </c>
      <c r="Q265" s="108">
        <v>3050</v>
      </c>
      <c r="R265" s="108">
        <v>34445</v>
      </c>
      <c r="S265" s="108">
        <v>17630</v>
      </c>
      <c r="T265" s="108">
        <v>860</v>
      </c>
      <c r="U265" s="108">
        <v>2810235</v>
      </c>
      <c r="V265" s="108">
        <v>558</v>
      </c>
      <c r="W265" s="108">
        <v>1020</v>
      </c>
      <c r="X265" s="108">
        <v>2508242</v>
      </c>
      <c r="Y265" s="108">
        <v>822</v>
      </c>
      <c r="Z265" s="108">
        <v>1487</v>
      </c>
      <c r="AA265" s="108">
        <v>65458821</v>
      </c>
      <c r="AB265" s="108">
        <v>1900</v>
      </c>
      <c r="AC265" s="108">
        <v>3921</v>
      </c>
      <c r="AD265" s="108">
        <v>71405938</v>
      </c>
      <c r="AE265" s="108">
        <v>4050</v>
      </c>
      <c r="AF265" s="108">
        <v>9465</v>
      </c>
      <c r="AG265" s="108">
        <v>6798346</v>
      </c>
      <c r="AH265" s="108">
        <v>7905</v>
      </c>
      <c r="AI265" s="108">
        <v>16878</v>
      </c>
      <c r="AJ265" s="108">
        <v>3472</v>
      </c>
      <c r="AK265" s="108">
        <v>289</v>
      </c>
      <c r="AL265" s="108">
        <v>1027</v>
      </c>
      <c r="AM265" s="108">
        <v>3727</v>
      </c>
      <c r="AN265" s="108">
        <v>482</v>
      </c>
      <c r="AO265" s="108">
        <v>1674</v>
      </c>
      <c r="AP265" s="108">
        <v>137</v>
      </c>
      <c r="AQ265" s="108">
        <v>35466</v>
      </c>
      <c r="AR265" s="108">
        <v>3007</v>
      </c>
      <c r="AS265" s="108">
        <v>25651</v>
      </c>
      <c r="AT265" s="108">
        <v>64124</v>
      </c>
      <c r="AU265" s="108">
        <v>10137</v>
      </c>
      <c r="AV265" s="108">
        <v>7905</v>
      </c>
      <c r="AW265" s="108">
        <v>6146</v>
      </c>
      <c r="AX265" s="108">
        <v>4848</v>
      </c>
      <c r="AY265" s="108">
        <v>45374</v>
      </c>
      <c r="AZ265" s="108">
        <v>38700</v>
      </c>
      <c r="BA265" s="108">
        <v>25279</v>
      </c>
      <c r="BB265" s="108">
        <v>19634</v>
      </c>
      <c r="BC265" s="108">
        <v>1273</v>
      </c>
      <c r="BD265" s="108">
        <v>921</v>
      </c>
      <c r="BE265" s="108">
        <v>494</v>
      </c>
      <c r="BF265" s="108">
        <v>166035</v>
      </c>
      <c r="BG265" s="108">
        <v>336</v>
      </c>
      <c r="BH265" s="108">
        <v>568</v>
      </c>
      <c r="BI265" s="108">
        <v>2279</v>
      </c>
      <c r="BJ265" s="108">
        <v>61830</v>
      </c>
      <c r="BK265" s="108">
        <v>27</v>
      </c>
      <c r="BL265" s="108">
        <v>46</v>
      </c>
      <c r="BM265" s="108">
        <v>0</v>
      </c>
      <c r="BN265" s="108">
        <v>1085</v>
      </c>
      <c r="BO265" s="108">
        <v>964</v>
      </c>
      <c r="BP265" s="108">
        <v>15</v>
      </c>
      <c r="BQ265" s="108">
        <v>1020</v>
      </c>
      <c r="BR265" s="108">
        <v>5945347</v>
      </c>
      <c r="BS265" s="108">
        <v>5480</v>
      </c>
      <c r="BT265" s="108">
        <v>11395</v>
      </c>
      <c r="BU265" s="108">
        <v>6459255</v>
      </c>
      <c r="BV265" s="108">
        <v>6700</v>
      </c>
      <c r="BW265" s="108">
        <v>13848</v>
      </c>
      <c r="BX265" s="108">
        <v>103128</v>
      </c>
      <c r="BY265" s="108">
        <v>6875</v>
      </c>
      <c r="BZ265" s="108">
        <v>11077</v>
      </c>
      <c r="CA265" s="108">
        <v>7885453</v>
      </c>
      <c r="CB265" s="108">
        <v>7731</v>
      </c>
      <c r="CC265" s="166">
        <v>16691</v>
      </c>
      <c r="CD265" s="108" t="s">
        <v>733</v>
      </c>
      <c r="CE265" s="108" t="s">
        <v>733</v>
      </c>
      <c r="CF265" s="108" t="s">
        <v>733</v>
      </c>
      <c r="CG265" s="108" t="s">
        <v>733</v>
      </c>
      <c r="CH265" s="108" t="s">
        <v>733</v>
      </c>
      <c r="CI265" s="108" t="s">
        <v>733</v>
      </c>
      <c r="CJ265" s="121">
        <f t="shared" si="941"/>
        <v>2</v>
      </c>
      <c r="CK265" s="157">
        <f t="shared" si="942"/>
        <v>2018</v>
      </c>
      <c r="CL265" s="158">
        <f t="shared" si="943"/>
        <v>43132</v>
      </c>
      <c r="CM265" s="159">
        <f t="shared" si="944"/>
        <v>28</v>
      </c>
      <c r="CN265" s="121">
        <f t="shared" si="945"/>
        <v>130442</v>
      </c>
      <c r="CO265" s="121" t="str">
        <f t="shared" si="946"/>
        <v>-</v>
      </c>
      <c r="CP265" s="121">
        <f t="shared" si="947"/>
        <v>2152293</v>
      </c>
      <c r="CQ265" s="121">
        <f t="shared" si="948"/>
        <v>4826354</v>
      </c>
      <c r="CR265" s="121">
        <f t="shared" si="949"/>
        <v>5137740</v>
      </c>
      <c r="CS265" s="121">
        <f t="shared" si="950"/>
        <v>4535350</v>
      </c>
      <c r="CT265" s="121">
        <f t="shared" si="951"/>
        <v>135058845</v>
      </c>
      <c r="CU265" s="121">
        <f t="shared" si="952"/>
        <v>166867950</v>
      </c>
      <c r="CV265" s="121">
        <f t="shared" si="953"/>
        <v>14515080</v>
      </c>
      <c r="CW265" s="121">
        <f t="shared" si="954"/>
        <v>280592</v>
      </c>
      <c r="CX265" s="121">
        <f t="shared" si="955"/>
        <v>104834</v>
      </c>
      <c r="CY265" s="121">
        <f t="shared" si="956"/>
        <v>12363575</v>
      </c>
      <c r="CZ265" s="121">
        <f t="shared" si="957"/>
        <v>13349472</v>
      </c>
      <c r="DA265" s="121">
        <f t="shared" si="958"/>
        <v>166155</v>
      </c>
      <c r="DB265" s="121">
        <f t="shared" si="959"/>
        <v>17024820</v>
      </c>
      <c r="DC265" s="121" t="str">
        <f t="shared" si="960"/>
        <v>-</v>
      </c>
      <c r="DD265" s="160"/>
    </row>
    <row r="266" spans="1:108" x14ac:dyDescent="0.2">
      <c r="A266" s="118" t="str">
        <f t="shared" si="938"/>
        <v>2017-18FEBRUARYRYA</v>
      </c>
      <c r="B266" s="94" t="s">
        <v>654</v>
      </c>
      <c r="C266" s="35" t="s">
        <v>787</v>
      </c>
      <c r="D266" s="119" t="str">
        <f t="shared" si="939"/>
        <v>Y60</v>
      </c>
      <c r="E266" s="119" t="str">
        <f t="shared" si="940"/>
        <v>Midlands</v>
      </c>
      <c r="F266" s="107" t="s">
        <v>669</v>
      </c>
      <c r="G266" s="107" t="s">
        <v>670</v>
      </c>
      <c r="H266" s="108">
        <v>103801</v>
      </c>
      <c r="I266" s="108">
        <v>74762</v>
      </c>
      <c r="J266" s="108">
        <v>290879</v>
      </c>
      <c r="K266" s="108">
        <v>4</v>
      </c>
      <c r="L266" s="108">
        <v>1</v>
      </c>
      <c r="M266" s="108">
        <v>21</v>
      </c>
      <c r="N266" s="108">
        <v>46</v>
      </c>
      <c r="O266" s="108">
        <v>81802</v>
      </c>
      <c r="P266" s="108">
        <v>4968</v>
      </c>
      <c r="Q266" s="108">
        <v>3090</v>
      </c>
      <c r="R266" s="108">
        <v>37759</v>
      </c>
      <c r="S266" s="108">
        <v>30867</v>
      </c>
      <c r="T266" s="108">
        <v>1930</v>
      </c>
      <c r="U266" s="108">
        <v>2101070</v>
      </c>
      <c r="V266" s="108">
        <v>423</v>
      </c>
      <c r="W266" s="108">
        <v>726</v>
      </c>
      <c r="X266" s="108">
        <v>1584551</v>
      </c>
      <c r="Y266" s="108">
        <v>513</v>
      </c>
      <c r="Z266" s="108">
        <v>917</v>
      </c>
      <c r="AA266" s="108">
        <v>29962139</v>
      </c>
      <c r="AB266" s="108">
        <v>794</v>
      </c>
      <c r="AC266" s="108">
        <v>1462</v>
      </c>
      <c r="AD266" s="108">
        <v>77023333</v>
      </c>
      <c r="AE266" s="108">
        <v>2495</v>
      </c>
      <c r="AF266" s="108">
        <v>5807</v>
      </c>
      <c r="AG266" s="108">
        <v>7045920</v>
      </c>
      <c r="AH266" s="108">
        <v>3651</v>
      </c>
      <c r="AI266" s="108">
        <v>9743</v>
      </c>
      <c r="AJ266" s="108">
        <v>2919</v>
      </c>
      <c r="AK266" s="108">
        <v>5</v>
      </c>
      <c r="AL266" s="108">
        <v>8</v>
      </c>
      <c r="AM266" s="108">
        <v>0</v>
      </c>
      <c r="AN266" s="108">
        <v>248</v>
      </c>
      <c r="AO266" s="108">
        <v>2658</v>
      </c>
      <c r="AP266" s="108">
        <v>1741</v>
      </c>
      <c r="AQ266" s="108">
        <v>46046</v>
      </c>
      <c r="AR266" s="108">
        <v>3010</v>
      </c>
      <c r="AS266" s="108">
        <v>29827</v>
      </c>
      <c r="AT266" s="108">
        <v>78883</v>
      </c>
      <c r="AU266" s="108">
        <v>9318</v>
      </c>
      <c r="AV266" s="108">
        <v>6925</v>
      </c>
      <c r="AW266" s="108">
        <v>5720</v>
      </c>
      <c r="AX266" s="108">
        <v>4342</v>
      </c>
      <c r="AY266" s="108">
        <v>47499</v>
      </c>
      <c r="AZ266" s="108">
        <v>39873</v>
      </c>
      <c r="BA266" s="108">
        <v>52813</v>
      </c>
      <c r="BB266" s="108">
        <v>32392</v>
      </c>
      <c r="BC266" s="108">
        <v>4377</v>
      </c>
      <c r="BD266" s="108">
        <v>2033</v>
      </c>
      <c r="BE266" s="108">
        <v>212</v>
      </c>
      <c r="BF266" s="108">
        <v>60742</v>
      </c>
      <c r="BG266" s="108">
        <v>287</v>
      </c>
      <c r="BH266" s="108">
        <v>453</v>
      </c>
      <c r="BI266" s="108">
        <v>3493</v>
      </c>
      <c r="BJ266" s="108">
        <v>281567</v>
      </c>
      <c r="BK266" s="108">
        <v>81</v>
      </c>
      <c r="BL266" s="108">
        <v>59</v>
      </c>
      <c r="BM266" s="108">
        <v>256</v>
      </c>
      <c r="BN266" s="108">
        <v>0</v>
      </c>
      <c r="BO266" s="108">
        <v>1642</v>
      </c>
      <c r="BP266" s="108">
        <v>0</v>
      </c>
      <c r="BQ266" s="108">
        <v>1461</v>
      </c>
      <c r="BR266" s="108">
        <v>0</v>
      </c>
      <c r="BS266" s="108">
        <v>0</v>
      </c>
      <c r="BT266" s="108">
        <v>0</v>
      </c>
      <c r="BU266" s="108">
        <v>8034817</v>
      </c>
      <c r="BV266" s="108">
        <v>4893</v>
      </c>
      <c r="BW266" s="108">
        <v>10261</v>
      </c>
      <c r="BX266" s="108">
        <v>0</v>
      </c>
      <c r="BY266" s="108">
        <v>0</v>
      </c>
      <c r="BZ266" s="108">
        <v>0</v>
      </c>
      <c r="CA266" s="108">
        <v>10070825</v>
      </c>
      <c r="CB266" s="108">
        <v>6893</v>
      </c>
      <c r="CC266" s="166">
        <v>15006</v>
      </c>
      <c r="CD266" s="108" t="s">
        <v>733</v>
      </c>
      <c r="CE266" s="108" t="s">
        <v>733</v>
      </c>
      <c r="CF266" s="108" t="s">
        <v>733</v>
      </c>
      <c r="CG266" s="108" t="s">
        <v>733</v>
      </c>
      <c r="CH266" s="108" t="s">
        <v>733</v>
      </c>
      <c r="CI266" s="108" t="s">
        <v>733</v>
      </c>
      <c r="CJ266" s="121">
        <f t="shared" si="941"/>
        <v>2</v>
      </c>
      <c r="CK266" s="157">
        <f t="shared" si="942"/>
        <v>2018</v>
      </c>
      <c r="CL266" s="158">
        <f t="shared" si="943"/>
        <v>43132</v>
      </c>
      <c r="CM266" s="159">
        <f t="shared" si="944"/>
        <v>28</v>
      </c>
      <c r="CN266" s="121">
        <f t="shared" si="945"/>
        <v>74762</v>
      </c>
      <c r="CO266" s="121" t="str">
        <f t="shared" si="946"/>
        <v>-</v>
      </c>
      <c r="CP266" s="121">
        <f t="shared" si="947"/>
        <v>1570002</v>
      </c>
      <c r="CQ266" s="121">
        <f t="shared" si="948"/>
        <v>3439052</v>
      </c>
      <c r="CR266" s="121">
        <f t="shared" si="949"/>
        <v>3606768</v>
      </c>
      <c r="CS266" s="121">
        <f t="shared" si="950"/>
        <v>2833530</v>
      </c>
      <c r="CT266" s="121">
        <f t="shared" si="951"/>
        <v>55203658</v>
      </c>
      <c r="CU266" s="121">
        <f t="shared" si="952"/>
        <v>179244669</v>
      </c>
      <c r="CV266" s="121">
        <f t="shared" si="953"/>
        <v>18803990</v>
      </c>
      <c r="CW266" s="121">
        <f t="shared" si="954"/>
        <v>96036</v>
      </c>
      <c r="CX266" s="121">
        <f t="shared" si="955"/>
        <v>206087</v>
      </c>
      <c r="CY266" s="121">
        <f t="shared" si="956"/>
        <v>0</v>
      </c>
      <c r="CZ266" s="121">
        <f t="shared" si="957"/>
        <v>16848562</v>
      </c>
      <c r="DA266" s="121">
        <f t="shared" si="958"/>
        <v>0</v>
      </c>
      <c r="DB266" s="121">
        <f t="shared" si="959"/>
        <v>21923766</v>
      </c>
      <c r="DC266" s="121" t="str">
        <f t="shared" si="960"/>
        <v>-</v>
      </c>
      <c r="DD266" s="160"/>
    </row>
    <row r="267" spans="1:108" x14ac:dyDescent="0.2">
      <c r="A267" s="118" t="str">
        <f t="shared" si="938"/>
        <v>2017-18FEBRUARYRX8</v>
      </c>
      <c r="B267" s="94" t="s">
        <v>654</v>
      </c>
      <c r="C267" s="35" t="s">
        <v>787</v>
      </c>
      <c r="D267" s="119" t="str">
        <f t="shared" si="939"/>
        <v>Y63</v>
      </c>
      <c r="E267" s="119" t="str">
        <f t="shared" si="940"/>
        <v>North East and Yorkshire</v>
      </c>
      <c r="F267" s="107" t="s">
        <v>665</v>
      </c>
      <c r="G267" s="107" t="s">
        <v>666</v>
      </c>
      <c r="H267" s="108">
        <v>76220</v>
      </c>
      <c r="I267" s="108">
        <v>56819</v>
      </c>
      <c r="J267" s="108">
        <v>217278</v>
      </c>
      <c r="K267" s="108">
        <v>4</v>
      </c>
      <c r="L267" s="108">
        <v>1</v>
      </c>
      <c r="M267" s="108">
        <v>16</v>
      </c>
      <c r="N267" s="108">
        <v>64</v>
      </c>
      <c r="O267" s="108">
        <v>61089</v>
      </c>
      <c r="P267" s="108">
        <v>6887</v>
      </c>
      <c r="Q267" s="108">
        <v>4959</v>
      </c>
      <c r="R267" s="108">
        <v>34303</v>
      </c>
      <c r="S267" s="108">
        <v>11879</v>
      </c>
      <c r="T267" s="108">
        <v>692</v>
      </c>
      <c r="U267" s="108">
        <v>3353906</v>
      </c>
      <c r="V267" s="108">
        <v>487</v>
      </c>
      <c r="W267" s="108">
        <v>837</v>
      </c>
      <c r="X267" s="108">
        <v>3474978</v>
      </c>
      <c r="Y267" s="108">
        <v>701</v>
      </c>
      <c r="Z267" s="108">
        <v>1251</v>
      </c>
      <c r="AA267" s="108">
        <v>51715256</v>
      </c>
      <c r="AB267" s="108">
        <v>1508</v>
      </c>
      <c r="AC267" s="108">
        <v>3313</v>
      </c>
      <c r="AD267" s="108">
        <v>44267107</v>
      </c>
      <c r="AE267" s="108">
        <v>3727</v>
      </c>
      <c r="AF267" s="108">
        <v>8668</v>
      </c>
      <c r="AG267" s="108">
        <v>3580821</v>
      </c>
      <c r="AH267" s="108">
        <v>5175</v>
      </c>
      <c r="AI267" s="108">
        <v>12795</v>
      </c>
      <c r="AJ267" s="108">
        <v>4151</v>
      </c>
      <c r="AK267" s="108">
        <v>542</v>
      </c>
      <c r="AL267" s="108">
        <v>986</v>
      </c>
      <c r="AM267" s="108">
        <v>0</v>
      </c>
      <c r="AN267" s="108">
        <v>233</v>
      </c>
      <c r="AO267" s="108">
        <v>2390</v>
      </c>
      <c r="AP267" s="108">
        <v>0</v>
      </c>
      <c r="AQ267" s="108">
        <v>37222</v>
      </c>
      <c r="AR267" s="108">
        <v>5629</v>
      </c>
      <c r="AS267" s="108">
        <v>14087</v>
      </c>
      <c r="AT267" s="108">
        <v>56938</v>
      </c>
      <c r="AU267" s="108">
        <v>15980</v>
      </c>
      <c r="AV267" s="108">
        <v>11988</v>
      </c>
      <c r="AW267" s="108">
        <v>11333</v>
      </c>
      <c r="AX267" s="108">
        <v>8635</v>
      </c>
      <c r="AY267" s="108">
        <v>56014</v>
      </c>
      <c r="AZ267" s="108">
        <v>4226</v>
      </c>
      <c r="BA267" s="108">
        <v>22486</v>
      </c>
      <c r="BB267" s="108">
        <v>13979</v>
      </c>
      <c r="BC267" s="108">
        <v>1452</v>
      </c>
      <c r="BD267" s="108">
        <v>816</v>
      </c>
      <c r="BE267" s="108">
        <v>0</v>
      </c>
      <c r="BF267" s="108">
        <v>0</v>
      </c>
      <c r="BG267" s="108">
        <v>0</v>
      </c>
      <c r="BH267" s="108">
        <v>0</v>
      </c>
      <c r="BI267" s="108">
        <v>4096</v>
      </c>
      <c r="BJ267" s="108">
        <v>124088</v>
      </c>
      <c r="BK267" s="108">
        <v>30</v>
      </c>
      <c r="BL267" s="108">
        <v>52</v>
      </c>
      <c r="BM267" s="108">
        <v>47</v>
      </c>
      <c r="BN267" s="108">
        <v>328</v>
      </c>
      <c r="BO267" s="108">
        <v>193</v>
      </c>
      <c r="BP267" s="108">
        <v>56</v>
      </c>
      <c r="BQ267" s="108">
        <v>2553</v>
      </c>
      <c r="BR267" s="108">
        <v>1964763</v>
      </c>
      <c r="BS267" s="108">
        <v>5990</v>
      </c>
      <c r="BT267" s="108">
        <v>14955</v>
      </c>
      <c r="BU267" s="108">
        <v>1019368</v>
      </c>
      <c r="BV267" s="108">
        <v>5282</v>
      </c>
      <c r="BW267" s="108">
        <v>11700</v>
      </c>
      <c r="BX267" s="108">
        <v>392574</v>
      </c>
      <c r="BY267" s="108">
        <v>7010</v>
      </c>
      <c r="BZ267" s="108">
        <v>14198</v>
      </c>
      <c r="CA267" s="108">
        <v>22110241</v>
      </c>
      <c r="CB267" s="108">
        <v>8660</v>
      </c>
      <c r="CC267" s="166">
        <v>20017</v>
      </c>
      <c r="CD267" s="108" t="s">
        <v>733</v>
      </c>
      <c r="CE267" s="108" t="s">
        <v>733</v>
      </c>
      <c r="CF267" s="108" t="s">
        <v>733</v>
      </c>
      <c r="CG267" s="108" t="s">
        <v>733</v>
      </c>
      <c r="CH267" s="108" t="s">
        <v>733</v>
      </c>
      <c r="CI267" s="108" t="s">
        <v>733</v>
      </c>
      <c r="CJ267" s="121">
        <f t="shared" si="941"/>
        <v>2</v>
      </c>
      <c r="CK267" s="157">
        <f t="shared" si="942"/>
        <v>2018</v>
      </c>
      <c r="CL267" s="158">
        <f t="shared" si="943"/>
        <v>43132</v>
      </c>
      <c r="CM267" s="159">
        <f t="shared" si="944"/>
        <v>28</v>
      </c>
      <c r="CN267" s="121">
        <f t="shared" si="945"/>
        <v>56819</v>
      </c>
      <c r="CO267" s="121" t="str">
        <f t="shared" si="946"/>
        <v>-</v>
      </c>
      <c r="CP267" s="121">
        <f t="shared" si="947"/>
        <v>909104</v>
      </c>
      <c r="CQ267" s="121">
        <f t="shared" si="948"/>
        <v>3636416</v>
      </c>
      <c r="CR267" s="121">
        <f t="shared" si="949"/>
        <v>5764419</v>
      </c>
      <c r="CS267" s="121">
        <f t="shared" si="950"/>
        <v>6203709</v>
      </c>
      <c r="CT267" s="121">
        <f t="shared" si="951"/>
        <v>113645839</v>
      </c>
      <c r="CU267" s="121">
        <f t="shared" si="952"/>
        <v>102967172</v>
      </c>
      <c r="CV267" s="121">
        <f t="shared" si="953"/>
        <v>8854140</v>
      </c>
      <c r="CW267" s="121">
        <f t="shared" si="954"/>
        <v>0</v>
      </c>
      <c r="CX267" s="121">
        <f t="shared" si="955"/>
        <v>212992</v>
      </c>
      <c r="CY267" s="121">
        <f t="shared" si="956"/>
        <v>4905240</v>
      </c>
      <c r="CZ267" s="121">
        <f t="shared" si="957"/>
        <v>2258100</v>
      </c>
      <c r="DA267" s="121">
        <f t="shared" si="958"/>
        <v>795088</v>
      </c>
      <c r="DB267" s="121">
        <f t="shared" si="959"/>
        <v>51103401</v>
      </c>
      <c r="DC267" s="121" t="str">
        <f t="shared" si="960"/>
        <v>-</v>
      </c>
      <c r="DD267" s="160"/>
    </row>
    <row r="268" spans="1:108" x14ac:dyDescent="0.2">
      <c r="A268" s="118" t="str">
        <f t="shared" si="938"/>
        <v>2017-18MARCHRX9</v>
      </c>
      <c r="B268" s="94" t="s">
        <v>654</v>
      </c>
      <c r="C268" s="35" t="s">
        <v>788</v>
      </c>
      <c r="D268" s="119" t="str">
        <f t="shared" si="939"/>
        <v>Y60</v>
      </c>
      <c r="E268" s="119" t="str">
        <f t="shared" si="940"/>
        <v>Midlands</v>
      </c>
      <c r="F268" s="107" t="s">
        <v>667</v>
      </c>
      <c r="G268" s="107" t="s">
        <v>668</v>
      </c>
      <c r="H268" s="108">
        <v>92380</v>
      </c>
      <c r="I268" s="108">
        <v>75501</v>
      </c>
      <c r="J268" s="108">
        <v>327217</v>
      </c>
      <c r="K268" s="108">
        <v>4</v>
      </c>
      <c r="L268" s="108">
        <v>2</v>
      </c>
      <c r="M268" s="108">
        <v>20</v>
      </c>
      <c r="N268" s="108">
        <v>63</v>
      </c>
      <c r="O268" s="108">
        <v>60055</v>
      </c>
      <c r="P268" s="108">
        <v>6500</v>
      </c>
      <c r="Q268" s="108">
        <v>4256</v>
      </c>
      <c r="R268" s="108">
        <v>36588</v>
      </c>
      <c r="S268" s="108">
        <v>10345</v>
      </c>
      <c r="T268" s="108">
        <v>192</v>
      </c>
      <c r="U268" s="108">
        <v>3798823</v>
      </c>
      <c r="V268" s="108">
        <v>584</v>
      </c>
      <c r="W268" s="108">
        <v>1051</v>
      </c>
      <c r="X268" s="108">
        <v>5307005</v>
      </c>
      <c r="Y268" s="108">
        <v>1247</v>
      </c>
      <c r="Z268" s="108">
        <v>2743</v>
      </c>
      <c r="AA268" s="108">
        <v>98762707</v>
      </c>
      <c r="AB268" s="108">
        <v>2699</v>
      </c>
      <c r="AC268" s="108">
        <v>6018</v>
      </c>
      <c r="AD268" s="108">
        <v>65026451</v>
      </c>
      <c r="AE268" s="108">
        <v>6286</v>
      </c>
      <c r="AF268" s="108">
        <v>15355</v>
      </c>
      <c r="AG268" s="108">
        <v>812794</v>
      </c>
      <c r="AH268" s="108">
        <v>4233</v>
      </c>
      <c r="AI268" s="108">
        <v>10690</v>
      </c>
      <c r="AJ268" s="108">
        <v>4901</v>
      </c>
      <c r="AK268" s="108">
        <v>1651</v>
      </c>
      <c r="AL268" s="108">
        <v>1677</v>
      </c>
      <c r="AM268" s="108">
        <v>10</v>
      </c>
      <c r="AN268" s="108">
        <v>615</v>
      </c>
      <c r="AO268" s="108">
        <v>958</v>
      </c>
      <c r="AP268" s="108">
        <v>20</v>
      </c>
      <c r="AQ268" s="108">
        <v>35982</v>
      </c>
      <c r="AR268" s="108">
        <v>2530</v>
      </c>
      <c r="AS268" s="108">
        <v>16642</v>
      </c>
      <c r="AT268" s="108">
        <v>55154</v>
      </c>
      <c r="AU268" s="108">
        <v>11539</v>
      </c>
      <c r="AV268" s="108">
        <v>9072</v>
      </c>
      <c r="AW268" s="108">
        <v>7772</v>
      </c>
      <c r="AX268" s="108">
        <v>6197</v>
      </c>
      <c r="AY268" s="108">
        <v>49663</v>
      </c>
      <c r="AZ268" s="108">
        <v>41891</v>
      </c>
      <c r="BA268" s="108">
        <v>14362</v>
      </c>
      <c r="BB268" s="108">
        <v>11379</v>
      </c>
      <c r="BC268" s="108">
        <v>250</v>
      </c>
      <c r="BD268" s="108">
        <v>197</v>
      </c>
      <c r="BE268" s="108">
        <v>419</v>
      </c>
      <c r="BF268" s="108">
        <v>124925</v>
      </c>
      <c r="BG268" s="108">
        <v>298</v>
      </c>
      <c r="BH268" s="108">
        <v>519</v>
      </c>
      <c r="BI268" s="108">
        <v>3132</v>
      </c>
      <c r="BJ268" s="108">
        <v>143604</v>
      </c>
      <c r="BK268" s="108">
        <v>46</v>
      </c>
      <c r="BL268" s="108">
        <v>417</v>
      </c>
      <c r="BM268" s="108">
        <v>1241</v>
      </c>
      <c r="BN268" s="108">
        <v>163</v>
      </c>
      <c r="BO268" s="108">
        <v>110</v>
      </c>
      <c r="BP268" s="108">
        <v>1</v>
      </c>
      <c r="BQ268" s="108">
        <v>1255</v>
      </c>
      <c r="BR268" s="108">
        <v>1174788</v>
      </c>
      <c r="BS268" s="108">
        <v>7207</v>
      </c>
      <c r="BT268" s="108">
        <v>17024</v>
      </c>
      <c r="BU268" s="108">
        <v>793202</v>
      </c>
      <c r="BV268" s="108">
        <v>7211</v>
      </c>
      <c r="BW268" s="108">
        <v>15015</v>
      </c>
      <c r="BX268" s="108">
        <v>8120</v>
      </c>
      <c r="BY268" s="108">
        <v>8120</v>
      </c>
      <c r="BZ268" s="108">
        <v>8120</v>
      </c>
      <c r="CA268" s="108">
        <v>16261536</v>
      </c>
      <c r="CB268" s="108">
        <v>12957</v>
      </c>
      <c r="CC268" s="166">
        <v>26508</v>
      </c>
      <c r="CD268" s="108" t="s">
        <v>733</v>
      </c>
      <c r="CE268" s="108" t="s">
        <v>733</v>
      </c>
      <c r="CF268" s="108" t="s">
        <v>733</v>
      </c>
      <c r="CG268" s="108" t="s">
        <v>733</v>
      </c>
      <c r="CH268" s="108" t="s">
        <v>733</v>
      </c>
      <c r="CI268" s="108" t="s">
        <v>733</v>
      </c>
      <c r="CJ268" s="121">
        <f t="shared" si="941"/>
        <v>3</v>
      </c>
      <c r="CK268" s="157">
        <f t="shared" si="942"/>
        <v>2018</v>
      </c>
      <c r="CL268" s="158">
        <f t="shared" si="943"/>
        <v>43160</v>
      </c>
      <c r="CM268" s="159">
        <f t="shared" si="944"/>
        <v>31</v>
      </c>
      <c r="CN268" s="121">
        <f t="shared" si="945"/>
        <v>151002</v>
      </c>
      <c r="CO268" s="121" t="str">
        <f t="shared" si="946"/>
        <v>-</v>
      </c>
      <c r="CP268" s="121">
        <f t="shared" si="947"/>
        <v>1510020</v>
      </c>
      <c r="CQ268" s="121">
        <f t="shared" si="948"/>
        <v>4756563</v>
      </c>
      <c r="CR268" s="121">
        <f t="shared" si="949"/>
        <v>6831500</v>
      </c>
      <c r="CS268" s="121">
        <f t="shared" si="950"/>
        <v>11674208</v>
      </c>
      <c r="CT268" s="121">
        <f t="shared" si="951"/>
        <v>220186584</v>
      </c>
      <c r="CU268" s="121">
        <f t="shared" si="952"/>
        <v>158847475</v>
      </c>
      <c r="CV268" s="121">
        <f t="shared" si="953"/>
        <v>2052480</v>
      </c>
      <c r="CW268" s="121">
        <f t="shared" si="954"/>
        <v>217461</v>
      </c>
      <c r="CX268" s="121">
        <f t="shared" si="955"/>
        <v>1306044</v>
      </c>
      <c r="CY268" s="121">
        <f t="shared" si="956"/>
        <v>2774912</v>
      </c>
      <c r="CZ268" s="121">
        <f t="shared" si="957"/>
        <v>1651650</v>
      </c>
      <c r="DA268" s="121">
        <f t="shared" si="958"/>
        <v>8120</v>
      </c>
      <c r="DB268" s="121">
        <f t="shared" si="959"/>
        <v>33267540</v>
      </c>
      <c r="DC268" s="121" t="str">
        <f t="shared" si="960"/>
        <v>-</v>
      </c>
      <c r="DD268" s="160"/>
    </row>
    <row r="269" spans="1:108" x14ac:dyDescent="0.2">
      <c r="A269" s="118" t="str">
        <f t="shared" si="938"/>
        <v>2017-18MARCHRYC</v>
      </c>
      <c r="B269" s="94" t="s">
        <v>654</v>
      </c>
      <c r="C269" s="35" t="s">
        <v>788</v>
      </c>
      <c r="D269" s="119" t="str">
        <f t="shared" si="939"/>
        <v>Y61</v>
      </c>
      <c r="E269" s="119" t="str">
        <f t="shared" si="940"/>
        <v>East of England</v>
      </c>
      <c r="F269" s="107" t="s">
        <v>671</v>
      </c>
      <c r="G269" s="107" t="s">
        <v>672</v>
      </c>
      <c r="H269" s="108">
        <v>106335</v>
      </c>
      <c r="I269" s="108">
        <v>68141</v>
      </c>
      <c r="J269" s="108">
        <v>435754</v>
      </c>
      <c r="K269" s="108">
        <v>6</v>
      </c>
      <c r="L269" s="108">
        <v>1</v>
      </c>
      <c r="M269" s="108">
        <v>38</v>
      </c>
      <c r="N269" s="108">
        <v>98</v>
      </c>
      <c r="O269" s="108">
        <v>73932</v>
      </c>
      <c r="P269" s="108">
        <v>6767</v>
      </c>
      <c r="Q269" s="108">
        <v>4485</v>
      </c>
      <c r="R269" s="108">
        <v>40518</v>
      </c>
      <c r="S269" s="108">
        <v>13218</v>
      </c>
      <c r="T269" s="108">
        <v>5121</v>
      </c>
      <c r="U269" s="108">
        <v>3567925</v>
      </c>
      <c r="V269" s="108">
        <v>527</v>
      </c>
      <c r="W269" s="108">
        <v>940</v>
      </c>
      <c r="X269" s="108">
        <v>4034567</v>
      </c>
      <c r="Y269" s="108">
        <v>900</v>
      </c>
      <c r="Z269" s="108">
        <v>1689</v>
      </c>
      <c r="AA269" s="108">
        <v>66679390</v>
      </c>
      <c r="AB269" s="108">
        <v>1646</v>
      </c>
      <c r="AC269" s="108">
        <v>3383</v>
      </c>
      <c r="AD269" s="108">
        <v>66522362</v>
      </c>
      <c r="AE269" s="108">
        <v>5033</v>
      </c>
      <c r="AF269" s="108">
        <v>12555</v>
      </c>
      <c r="AG269" s="108">
        <v>31219993</v>
      </c>
      <c r="AH269" s="108">
        <v>6096</v>
      </c>
      <c r="AI269" s="108">
        <v>14558</v>
      </c>
      <c r="AJ269" s="108">
        <v>5143</v>
      </c>
      <c r="AK269" s="108">
        <v>85</v>
      </c>
      <c r="AL269" s="108">
        <v>3031</v>
      </c>
      <c r="AM269" s="108">
        <v>328</v>
      </c>
      <c r="AN269" s="108">
        <v>70</v>
      </c>
      <c r="AO269" s="108">
        <v>1957</v>
      </c>
      <c r="AP269" s="108">
        <v>5158</v>
      </c>
      <c r="AQ269" s="108">
        <v>42434</v>
      </c>
      <c r="AR269" s="108">
        <v>3466</v>
      </c>
      <c r="AS269" s="108">
        <v>22889</v>
      </c>
      <c r="AT269" s="108">
        <v>68789</v>
      </c>
      <c r="AU269" s="108">
        <v>15277</v>
      </c>
      <c r="AV269" s="108">
        <v>11317</v>
      </c>
      <c r="AW269" s="108">
        <v>4710</v>
      </c>
      <c r="AX269" s="108">
        <v>4707</v>
      </c>
      <c r="AY269" s="108">
        <v>64003</v>
      </c>
      <c r="AZ269" s="108">
        <v>47456</v>
      </c>
      <c r="BA269" s="108">
        <v>25755</v>
      </c>
      <c r="BB269" s="108">
        <v>14525</v>
      </c>
      <c r="BC269" s="108">
        <v>10338</v>
      </c>
      <c r="BD269" s="108">
        <v>5618</v>
      </c>
      <c r="BE269" s="108">
        <v>534</v>
      </c>
      <c r="BF269" s="108">
        <v>159069</v>
      </c>
      <c r="BG269" s="108">
        <v>298</v>
      </c>
      <c r="BH269" s="108">
        <v>501</v>
      </c>
      <c r="BI269" s="108">
        <v>6378</v>
      </c>
      <c r="BJ269" s="108">
        <v>242385</v>
      </c>
      <c r="BK269" s="108">
        <v>38</v>
      </c>
      <c r="BL269" s="108">
        <v>67</v>
      </c>
      <c r="BM269" s="108">
        <v>41</v>
      </c>
      <c r="BN269" s="108">
        <v>956</v>
      </c>
      <c r="BO269" s="108">
        <v>779</v>
      </c>
      <c r="BP269" s="108">
        <v>66</v>
      </c>
      <c r="BQ269" s="108">
        <v>1323</v>
      </c>
      <c r="BR269" s="108">
        <v>7722372</v>
      </c>
      <c r="BS269" s="108">
        <v>8078</v>
      </c>
      <c r="BT269" s="108">
        <v>18618</v>
      </c>
      <c r="BU269" s="108">
        <v>8130928</v>
      </c>
      <c r="BV269" s="108">
        <v>10438</v>
      </c>
      <c r="BW269" s="108">
        <v>24453</v>
      </c>
      <c r="BX269" s="108">
        <v>876846</v>
      </c>
      <c r="BY269" s="108">
        <v>13286</v>
      </c>
      <c r="BZ269" s="108">
        <v>25857</v>
      </c>
      <c r="CA269" s="108">
        <v>19353404</v>
      </c>
      <c r="CB269" s="108">
        <v>14628</v>
      </c>
      <c r="CC269" s="166">
        <v>32295</v>
      </c>
      <c r="CD269" s="108" t="s">
        <v>733</v>
      </c>
      <c r="CE269" s="108" t="s">
        <v>733</v>
      </c>
      <c r="CF269" s="108" t="s">
        <v>733</v>
      </c>
      <c r="CG269" s="108" t="s">
        <v>733</v>
      </c>
      <c r="CH269" s="108" t="s">
        <v>733</v>
      </c>
      <c r="CI269" s="108" t="s">
        <v>733</v>
      </c>
      <c r="CJ269" s="121">
        <f t="shared" si="941"/>
        <v>3</v>
      </c>
      <c r="CK269" s="157">
        <f t="shared" si="942"/>
        <v>2018</v>
      </c>
      <c r="CL269" s="158">
        <f t="shared" si="943"/>
        <v>43160</v>
      </c>
      <c r="CM269" s="159">
        <f t="shared" si="944"/>
        <v>31</v>
      </c>
      <c r="CN269" s="121">
        <f t="shared" si="945"/>
        <v>68141</v>
      </c>
      <c r="CO269" s="121" t="str">
        <f t="shared" si="946"/>
        <v>-</v>
      </c>
      <c r="CP269" s="121">
        <f t="shared" si="947"/>
        <v>2589358</v>
      </c>
      <c r="CQ269" s="121">
        <f t="shared" si="948"/>
        <v>6677818</v>
      </c>
      <c r="CR269" s="121">
        <f t="shared" si="949"/>
        <v>6360980</v>
      </c>
      <c r="CS269" s="121">
        <f t="shared" si="950"/>
        <v>7575165</v>
      </c>
      <c r="CT269" s="121">
        <f t="shared" si="951"/>
        <v>137072394</v>
      </c>
      <c r="CU269" s="121">
        <f t="shared" si="952"/>
        <v>165951990</v>
      </c>
      <c r="CV269" s="121">
        <f t="shared" si="953"/>
        <v>74551518</v>
      </c>
      <c r="CW269" s="121">
        <f t="shared" si="954"/>
        <v>267534</v>
      </c>
      <c r="CX269" s="121">
        <f t="shared" si="955"/>
        <v>427326</v>
      </c>
      <c r="CY269" s="121">
        <f t="shared" si="956"/>
        <v>17798808</v>
      </c>
      <c r="CZ269" s="121">
        <f t="shared" si="957"/>
        <v>19048887</v>
      </c>
      <c r="DA269" s="121">
        <f t="shared" si="958"/>
        <v>1706562</v>
      </c>
      <c r="DB269" s="121">
        <f t="shared" si="959"/>
        <v>42726285</v>
      </c>
      <c r="DC269" s="121" t="str">
        <f t="shared" si="960"/>
        <v>-</v>
      </c>
      <c r="DD269" s="160"/>
    </row>
    <row r="270" spans="1:108" x14ac:dyDescent="0.2">
      <c r="A270" s="118" t="str">
        <f t="shared" si="938"/>
        <v>2017-18MARCHR1F</v>
      </c>
      <c r="B270" s="94" t="s">
        <v>654</v>
      </c>
      <c r="C270" s="35" t="s">
        <v>788</v>
      </c>
      <c r="D270" s="119" t="str">
        <f t="shared" si="939"/>
        <v>Y59</v>
      </c>
      <c r="E270" s="119" t="str">
        <f t="shared" si="940"/>
        <v>South East</v>
      </c>
      <c r="F270" s="107" t="s">
        <v>656</v>
      </c>
      <c r="G270" s="107" t="s">
        <v>657</v>
      </c>
      <c r="H270" s="108">
        <v>0</v>
      </c>
      <c r="I270" s="108">
        <v>0</v>
      </c>
      <c r="J270" s="108">
        <v>0</v>
      </c>
      <c r="K270" s="108">
        <v>0</v>
      </c>
      <c r="L270" s="108">
        <v>0</v>
      </c>
      <c r="M270" s="108">
        <v>0</v>
      </c>
      <c r="N270" s="108">
        <v>0</v>
      </c>
      <c r="O270" s="108">
        <v>0</v>
      </c>
      <c r="P270" s="108">
        <v>0</v>
      </c>
      <c r="Q270" s="108">
        <v>0</v>
      </c>
      <c r="R270" s="108">
        <v>0</v>
      </c>
      <c r="S270" s="108">
        <v>0</v>
      </c>
      <c r="T270" s="108">
        <v>0</v>
      </c>
      <c r="U270" s="108">
        <v>0</v>
      </c>
      <c r="V270" s="108">
        <v>0</v>
      </c>
      <c r="W270" s="108">
        <v>0</v>
      </c>
      <c r="X270" s="108">
        <v>0</v>
      </c>
      <c r="Y270" s="108">
        <v>0</v>
      </c>
      <c r="Z270" s="108">
        <v>0</v>
      </c>
      <c r="AA270" s="108">
        <v>0</v>
      </c>
      <c r="AB270" s="108">
        <v>0</v>
      </c>
      <c r="AC270" s="108">
        <v>0</v>
      </c>
      <c r="AD270" s="108">
        <v>0</v>
      </c>
      <c r="AE270" s="108">
        <v>0</v>
      </c>
      <c r="AF270" s="108">
        <v>0</v>
      </c>
      <c r="AG270" s="108">
        <v>0</v>
      </c>
      <c r="AH270" s="108">
        <v>0</v>
      </c>
      <c r="AI270" s="108">
        <v>0</v>
      </c>
      <c r="AJ270" s="108">
        <v>0</v>
      </c>
      <c r="AK270" s="108">
        <v>0</v>
      </c>
      <c r="AL270" s="108">
        <v>0</v>
      </c>
      <c r="AM270" s="108">
        <v>0</v>
      </c>
      <c r="AN270" s="108">
        <v>0</v>
      </c>
      <c r="AO270" s="108">
        <v>0</v>
      </c>
      <c r="AP270" s="108">
        <v>0</v>
      </c>
      <c r="AQ270" s="108">
        <v>0</v>
      </c>
      <c r="AR270" s="108">
        <v>0</v>
      </c>
      <c r="AS270" s="108">
        <v>0</v>
      </c>
      <c r="AT270" s="108">
        <v>0</v>
      </c>
      <c r="AU270" s="108">
        <v>0</v>
      </c>
      <c r="AV270" s="108">
        <v>0</v>
      </c>
      <c r="AW270" s="108">
        <v>0</v>
      </c>
      <c r="AX270" s="108">
        <v>0</v>
      </c>
      <c r="AY270" s="108">
        <v>0</v>
      </c>
      <c r="AZ270" s="108">
        <v>0</v>
      </c>
      <c r="BA270" s="108">
        <v>0</v>
      </c>
      <c r="BB270" s="108">
        <v>0</v>
      </c>
      <c r="BC270" s="108">
        <v>0</v>
      </c>
      <c r="BD270" s="108">
        <v>0</v>
      </c>
      <c r="BE270" s="108">
        <v>0</v>
      </c>
      <c r="BF270" s="108">
        <v>0</v>
      </c>
      <c r="BG270" s="108">
        <v>0</v>
      </c>
      <c r="BH270" s="108">
        <v>0</v>
      </c>
      <c r="BI270" s="108">
        <v>0</v>
      </c>
      <c r="BJ270" s="108">
        <v>0</v>
      </c>
      <c r="BK270" s="108">
        <v>0</v>
      </c>
      <c r="BL270" s="108">
        <v>0</v>
      </c>
      <c r="BM270" s="108">
        <v>0</v>
      </c>
      <c r="BN270" s="108">
        <v>0</v>
      </c>
      <c r="BO270" s="108">
        <v>0</v>
      </c>
      <c r="BP270" s="108">
        <v>0</v>
      </c>
      <c r="BQ270" s="108">
        <v>0</v>
      </c>
      <c r="BR270" s="108">
        <v>0</v>
      </c>
      <c r="BS270" s="108">
        <v>0</v>
      </c>
      <c r="BT270" s="108">
        <v>0</v>
      </c>
      <c r="BU270" s="108">
        <v>0</v>
      </c>
      <c r="BV270" s="108">
        <v>0</v>
      </c>
      <c r="BW270" s="108">
        <v>0</v>
      </c>
      <c r="BX270" s="108">
        <v>0</v>
      </c>
      <c r="BY270" s="108">
        <v>0</v>
      </c>
      <c r="BZ270" s="108">
        <v>0</v>
      </c>
      <c r="CA270" s="108">
        <v>0</v>
      </c>
      <c r="CB270" s="108">
        <v>0</v>
      </c>
      <c r="CC270" s="166">
        <v>0</v>
      </c>
      <c r="CD270" s="108" t="s">
        <v>733</v>
      </c>
      <c r="CE270" s="108" t="s">
        <v>733</v>
      </c>
      <c r="CF270" s="108" t="s">
        <v>733</v>
      </c>
      <c r="CG270" s="108" t="s">
        <v>733</v>
      </c>
      <c r="CH270" s="108" t="s">
        <v>733</v>
      </c>
      <c r="CI270" s="108" t="s">
        <v>733</v>
      </c>
      <c r="CJ270" s="121">
        <f t="shared" si="941"/>
        <v>3</v>
      </c>
      <c r="CK270" s="157">
        <f t="shared" si="942"/>
        <v>2018</v>
      </c>
      <c r="CL270" s="158">
        <f t="shared" si="943"/>
        <v>43160</v>
      </c>
      <c r="CM270" s="159">
        <f t="shared" si="944"/>
        <v>31</v>
      </c>
      <c r="CN270" s="121">
        <f t="shared" si="945"/>
        <v>0</v>
      </c>
      <c r="CO270" s="121" t="str">
        <f t="shared" si="946"/>
        <v>-</v>
      </c>
      <c r="CP270" s="121">
        <f t="shared" si="947"/>
        <v>0</v>
      </c>
      <c r="CQ270" s="121">
        <f t="shared" si="948"/>
        <v>0</v>
      </c>
      <c r="CR270" s="121">
        <f t="shared" si="949"/>
        <v>0</v>
      </c>
      <c r="CS270" s="121">
        <f t="shared" si="950"/>
        <v>0</v>
      </c>
      <c r="CT270" s="121">
        <f t="shared" si="951"/>
        <v>0</v>
      </c>
      <c r="CU270" s="121">
        <f t="shared" si="952"/>
        <v>0</v>
      </c>
      <c r="CV270" s="121">
        <f t="shared" si="953"/>
        <v>0</v>
      </c>
      <c r="CW270" s="121">
        <f t="shared" si="954"/>
        <v>0</v>
      </c>
      <c r="CX270" s="121">
        <f t="shared" si="955"/>
        <v>0</v>
      </c>
      <c r="CY270" s="121">
        <f t="shared" si="956"/>
        <v>0</v>
      </c>
      <c r="CZ270" s="121">
        <f t="shared" si="957"/>
        <v>0</v>
      </c>
      <c r="DA270" s="121">
        <f t="shared" si="958"/>
        <v>0</v>
      </c>
      <c r="DB270" s="121">
        <f t="shared" si="959"/>
        <v>0</v>
      </c>
      <c r="DC270" s="121" t="str">
        <f t="shared" si="960"/>
        <v>-</v>
      </c>
      <c r="DD270" s="160"/>
    </row>
    <row r="271" spans="1:108" x14ac:dyDescent="0.2">
      <c r="A271" s="118" t="str">
        <f t="shared" si="938"/>
        <v>2017-18MARCHRRU</v>
      </c>
      <c r="B271" s="94" t="s">
        <v>654</v>
      </c>
      <c r="C271" s="35" t="s">
        <v>788</v>
      </c>
      <c r="D271" s="119" t="str">
        <f t="shared" si="939"/>
        <v>Y56</v>
      </c>
      <c r="E271" s="119" t="str">
        <f t="shared" si="940"/>
        <v>London</v>
      </c>
      <c r="F271" s="107" t="s">
        <v>659</v>
      </c>
      <c r="G271" s="107" t="s">
        <v>660</v>
      </c>
      <c r="H271" s="108">
        <v>172967</v>
      </c>
      <c r="I271" s="108">
        <v>143404</v>
      </c>
      <c r="J271" s="108">
        <v>2341580</v>
      </c>
      <c r="K271" s="108">
        <v>16</v>
      </c>
      <c r="L271" s="108">
        <v>0</v>
      </c>
      <c r="M271" s="108">
        <v>103</v>
      </c>
      <c r="N271" s="108">
        <v>189</v>
      </c>
      <c r="O271" s="108">
        <v>99947</v>
      </c>
      <c r="P271" s="108">
        <v>8660</v>
      </c>
      <c r="Q271" s="108">
        <v>6419</v>
      </c>
      <c r="R271" s="108">
        <v>54677</v>
      </c>
      <c r="S271" s="108">
        <v>21082</v>
      </c>
      <c r="T271" s="108">
        <v>2786</v>
      </c>
      <c r="U271" s="108">
        <v>3849233</v>
      </c>
      <c r="V271" s="108">
        <v>444</v>
      </c>
      <c r="W271" s="108">
        <v>718</v>
      </c>
      <c r="X271" s="108">
        <v>5095605</v>
      </c>
      <c r="Y271" s="108">
        <v>794</v>
      </c>
      <c r="Z271" s="108">
        <v>1368</v>
      </c>
      <c r="AA271" s="108">
        <v>76603986</v>
      </c>
      <c r="AB271" s="108">
        <v>1401</v>
      </c>
      <c r="AC271" s="108">
        <v>2961</v>
      </c>
      <c r="AD271" s="108">
        <v>90152038</v>
      </c>
      <c r="AE271" s="108">
        <v>4276</v>
      </c>
      <c r="AF271" s="108">
        <v>10285</v>
      </c>
      <c r="AG271" s="108">
        <v>12627215</v>
      </c>
      <c r="AH271" s="108">
        <v>4532</v>
      </c>
      <c r="AI271" s="108">
        <v>9396</v>
      </c>
      <c r="AJ271" s="108">
        <v>4212</v>
      </c>
      <c r="AK271" s="108">
        <v>328</v>
      </c>
      <c r="AL271" s="108">
        <v>1359</v>
      </c>
      <c r="AM271" s="108">
        <v>8254</v>
      </c>
      <c r="AN271" s="108">
        <v>241</v>
      </c>
      <c r="AO271" s="108">
        <v>2284</v>
      </c>
      <c r="AP271" s="108">
        <v>0</v>
      </c>
      <c r="AQ271" s="108">
        <v>64100</v>
      </c>
      <c r="AR271" s="108">
        <v>6459</v>
      </c>
      <c r="AS271" s="108">
        <v>25176</v>
      </c>
      <c r="AT271" s="108">
        <v>95735</v>
      </c>
      <c r="AU271" s="108">
        <v>22417</v>
      </c>
      <c r="AV271" s="108">
        <v>17746</v>
      </c>
      <c r="AW271" s="108">
        <v>16489</v>
      </c>
      <c r="AX271" s="108">
        <v>13354</v>
      </c>
      <c r="AY271" s="108">
        <v>81179</v>
      </c>
      <c r="AZ271" s="108">
        <v>62491</v>
      </c>
      <c r="BA271" s="108">
        <v>34425</v>
      </c>
      <c r="BB271" s="108">
        <v>23847</v>
      </c>
      <c r="BC271" s="108">
        <v>3815</v>
      </c>
      <c r="BD271" s="108">
        <v>2950</v>
      </c>
      <c r="BE271" s="108">
        <v>0</v>
      </c>
      <c r="BF271" s="108">
        <v>0</v>
      </c>
      <c r="BG271" s="108">
        <v>0</v>
      </c>
      <c r="BH271" s="108">
        <v>0</v>
      </c>
      <c r="BI271" s="108">
        <v>4111</v>
      </c>
      <c r="BJ271" s="108">
        <v>301180</v>
      </c>
      <c r="BK271" s="108">
        <v>73</v>
      </c>
      <c r="BL271" s="108">
        <v>160</v>
      </c>
      <c r="BM271" s="108">
        <v>1958</v>
      </c>
      <c r="BN271" s="108">
        <v>966</v>
      </c>
      <c r="BO271" s="108">
        <v>1625</v>
      </c>
      <c r="BP271" s="108">
        <v>67</v>
      </c>
      <c r="BQ271" s="108">
        <v>1524</v>
      </c>
      <c r="BR271" s="108">
        <v>7271208</v>
      </c>
      <c r="BS271" s="108">
        <v>7527</v>
      </c>
      <c r="BT271" s="108">
        <v>14916</v>
      </c>
      <c r="BU271" s="108">
        <v>13383125</v>
      </c>
      <c r="BV271" s="108">
        <v>8236</v>
      </c>
      <c r="BW271" s="108">
        <v>16905</v>
      </c>
      <c r="BX271" s="108">
        <v>645555</v>
      </c>
      <c r="BY271" s="108">
        <v>9635</v>
      </c>
      <c r="BZ271" s="108">
        <v>18034</v>
      </c>
      <c r="CA271" s="108">
        <v>14864888</v>
      </c>
      <c r="CB271" s="108">
        <v>9754</v>
      </c>
      <c r="CC271" s="166">
        <v>17340</v>
      </c>
      <c r="CD271" s="108" t="s">
        <v>733</v>
      </c>
      <c r="CE271" s="108" t="s">
        <v>733</v>
      </c>
      <c r="CF271" s="108" t="s">
        <v>733</v>
      </c>
      <c r="CG271" s="108" t="s">
        <v>733</v>
      </c>
      <c r="CH271" s="108" t="s">
        <v>733</v>
      </c>
      <c r="CI271" s="108" t="s">
        <v>733</v>
      </c>
      <c r="CJ271" s="121">
        <f t="shared" si="941"/>
        <v>3</v>
      </c>
      <c r="CK271" s="157">
        <f t="shared" si="942"/>
        <v>2018</v>
      </c>
      <c r="CL271" s="158">
        <f t="shared" si="943"/>
        <v>43160</v>
      </c>
      <c r="CM271" s="159">
        <f t="shared" si="944"/>
        <v>31</v>
      </c>
      <c r="CN271" s="121">
        <f t="shared" si="945"/>
        <v>0</v>
      </c>
      <c r="CO271" s="121" t="str">
        <f t="shared" si="946"/>
        <v>-</v>
      </c>
      <c r="CP271" s="121">
        <f t="shared" si="947"/>
        <v>14770612</v>
      </c>
      <c r="CQ271" s="121">
        <f t="shared" si="948"/>
        <v>27103356</v>
      </c>
      <c r="CR271" s="121">
        <f t="shared" si="949"/>
        <v>6217880</v>
      </c>
      <c r="CS271" s="121">
        <f t="shared" si="950"/>
        <v>8781192</v>
      </c>
      <c r="CT271" s="121">
        <f t="shared" si="951"/>
        <v>161898597</v>
      </c>
      <c r="CU271" s="121">
        <f t="shared" si="952"/>
        <v>216828370</v>
      </c>
      <c r="CV271" s="121">
        <f t="shared" si="953"/>
        <v>26177256</v>
      </c>
      <c r="CW271" s="121">
        <f t="shared" si="954"/>
        <v>0</v>
      </c>
      <c r="CX271" s="121">
        <f t="shared" si="955"/>
        <v>657760</v>
      </c>
      <c r="CY271" s="121">
        <f t="shared" si="956"/>
        <v>14408856</v>
      </c>
      <c r="CZ271" s="121">
        <f t="shared" si="957"/>
        <v>27470625</v>
      </c>
      <c r="DA271" s="121">
        <f t="shared" si="958"/>
        <v>1208278</v>
      </c>
      <c r="DB271" s="121">
        <f t="shared" si="959"/>
        <v>26426160</v>
      </c>
      <c r="DC271" s="121" t="str">
        <f t="shared" si="960"/>
        <v>-</v>
      </c>
      <c r="DD271" s="160"/>
    </row>
    <row r="272" spans="1:108" x14ac:dyDescent="0.2">
      <c r="A272" s="118" t="str">
        <f t="shared" si="938"/>
        <v>2017-18MARCHRX6</v>
      </c>
      <c r="B272" s="94" t="s">
        <v>654</v>
      </c>
      <c r="C272" s="35" t="s">
        <v>788</v>
      </c>
      <c r="D272" s="119" t="str">
        <f t="shared" si="939"/>
        <v>Y63</v>
      </c>
      <c r="E272" s="119" t="str">
        <f t="shared" si="940"/>
        <v>North East and Yorkshire</v>
      </c>
      <c r="F272" s="107" t="s">
        <v>661</v>
      </c>
      <c r="G272" s="107" t="s">
        <v>662</v>
      </c>
      <c r="H272" s="108">
        <v>44568</v>
      </c>
      <c r="I272" s="108">
        <v>30106</v>
      </c>
      <c r="J272" s="108">
        <v>140129</v>
      </c>
      <c r="K272" s="108">
        <v>5</v>
      </c>
      <c r="L272" s="108">
        <v>1</v>
      </c>
      <c r="M272" s="108">
        <v>20</v>
      </c>
      <c r="N272" s="108">
        <v>51</v>
      </c>
      <c r="O272" s="108">
        <v>34060</v>
      </c>
      <c r="P272" s="108">
        <v>2319</v>
      </c>
      <c r="Q272" s="108">
        <v>1330</v>
      </c>
      <c r="R272" s="108">
        <v>18674</v>
      </c>
      <c r="S272" s="108">
        <v>7817</v>
      </c>
      <c r="T272" s="108">
        <v>405</v>
      </c>
      <c r="U272" s="108">
        <v>900619</v>
      </c>
      <c r="V272" s="108">
        <v>388</v>
      </c>
      <c r="W272" s="108">
        <v>660</v>
      </c>
      <c r="X272" s="108">
        <v>715883</v>
      </c>
      <c r="Y272" s="108">
        <v>538</v>
      </c>
      <c r="Z272" s="108">
        <v>943</v>
      </c>
      <c r="AA272" s="108">
        <v>25501717</v>
      </c>
      <c r="AB272" s="108">
        <v>1366</v>
      </c>
      <c r="AC272" s="108">
        <v>2839</v>
      </c>
      <c r="AD272" s="108">
        <v>41025576</v>
      </c>
      <c r="AE272" s="108">
        <v>5248</v>
      </c>
      <c r="AF272" s="108">
        <v>12442</v>
      </c>
      <c r="AG272" s="108">
        <v>1839418</v>
      </c>
      <c r="AH272" s="108">
        <v>4542</v>
      </c>
      <c r="AI272" s="108">
        <v>10528</v>
      </c>
      <c r="AJ272" s="108">
        <v>2127</v>
      </c>
      <c r="AK272" s="108">
        <v>97</v>
      </c>
      <c r="AL272" s="108">
        <v>806</v>
      </c>
      <c r="AM272" s="108">
        <v>4124</v>
      </c>
      <c r="AN272" s="108">
        <v>104</v>
      </c>
      <c r="AO272" s="108">
        <v>1120</v>
      </c>
      <c r="AP272" s="108">
        <v>0</v>
      </c>
      <c r="AQ272" s="108">
        <v>19442</v>
      </c>
      <c r="AR272" s="108">
        <v>4270</v>
      </c>
      <c r="AS272" s="108">
        <v>8221</v>
      </c>
      <c r="AT272" s="108">
        <v>31933</v>
      </c>
      <c r="AU272" s="108">
        <v>4498</v>
      </c>
      <c r="AV272" s="108">
        <v>3766</v>
      </c>
      <c r="AW272" s="108">
        <v>2629</v>
      </c>
      <c r="AX272" s="108">
        <v>2250</v>
      </c>
      <c r="AY272" s="108">
        <v>25554</v>
      </c>
      <c r="AZ272" s="108">
        <v>21595</v>
      </c>
      <c r="BA272" s="108">
        <v>13244</v>
      </c>
      <c r="BB272" s="108">
        <v>8300</v>
      </c>
      <c r="BC272" s="108">
        <v>693</v>
      </c>
      <c r="BD272" s="108">
        <v>431</v>
      </c>
      <c r="BE272" s="108">
        <v>116</v>
      </c>
      <c r="BF272" s="108">
        <v>49060</v>
      </c>
      <c r="BG272" s="108">
        <v>423</v>
      </c>
      <c r="BH272" s="108">
        <v>738</v>
      </c>
      <c r="BI272" s="108">
        <v>875</v>
      </c>
      <c r="BJ272" s="108">
        <v>28638</v>
      </c>
      <c r="BK272" s="108">
        <v>33</v>
      </c>
      <c r="BL272" s="108">
        <v>63</v>
      </c>
      <c r="BM272" s="108">
        <v>1652</v>
      </c>
      <c r="BN272" s="108">
        <v>547</v>
      </c>
      <c r="BO272" s="108">
        <v>190</v>
      </c>
      <c r="BP272" s="108">
        <v>0</v>
      </c>
      <c r="BQ272" s="108">
        <v>48</v>
      </c>
      <c r="BR272" s="108">
        <v>3288991</v>
      </c>
      <c r="BS272" s="108">
        <v>6013</v>
      </c>
      <c r="BT272" s="108">
        <v>14983</v>
      </c>
      <c r="BU272" s="108">
        <v>1347799</v>
      </c>
      <c r="BV272" s="108">
        <v>7094</v>
      </c>
      <c r="BW272" s="108">
        <v>15453</v>
      </c>
      <c r="BX272" s="108">
        <v>0</v>
      </c>
      <c r="BY272" s="108">
        <v>0</v>
      </c>
      <c r="BZ272" s="108">
        <v>0</v>
      </c>
      <c r="CA272" s="108">
        <v>463294</v>
      </c>
      <c r="CB272" s="108">
        <v>9652</v>
      </c>
      <c r="CC272" s="166">
        <v>22842</v>
      </c>
      <c r="CD272" s="108" t="s">
        <v>733</v>
      </c>
      <c r="CE272" s="108" t="s">
        <v>733</v>
      </c>
      <c r="CF272" s="108" t="s">
        <v>733</v>
      </c>
      <c r="CG272" s="108" t="s">
        <v>733</v>
      </c>
      <c r="CH272" s="108" t="s">
        <v>733</v>
      </c>
      <c r="CI272" s="108" t="s">
        <v>733</v>
      </c>
      <c r="CJ272" s="121">
        <f t="shared" si="941"/>
        <v>3</v>
      </c>
      <c r="CK272" s="157">
        <f t="shared" si="942"/>
        <v>2018</v>
      </c>
      <c r="CL272" s="158">
        <f t="shared" si="943"/>
        <v>43160</v>
      </c>
      <c r="CM272" s="159">
        <f t="shared" si="944"/>
        <v>31</v>
      </c>
      <c r="CN272" s="121">
        <f t="shared" si="945"/>
        <v>30106</v>
      </c>
      <c r="CO272" s="121" t="str">
        <f t="shared" si="946"/>
        <v>-</v>
      </c>
      <c r="CP272" s="121">
        <f t="shared" si="947"/>
        <v>602120</v>
      </c>
      <c r="CQ272" s="121">
        <f t="shared" si="948"/>
        <v>1535406</v>
      </c>
      <c r="CR272" s="121">
        <f t="shared" si="949"/>
        <v>1530540</v>
      </c>
      <c r="CS272" s="121">
        <f t="shared" si="950"/>
        <v>1254190</v>
      </c>
      <c r="CT272" s="121">
        <f t="shared" si="951"/>
        <v>53015486</v>
      </c>
      <c r="CU272" s="121">
        <f t="shared" si="952"/>
        <v>97259114</v>
      </c>
      <c r="CV272" s="121">
        <f t="shared" si="953"/>
        <v>4263840</v>
      </c>
      <c r="CW272" s="121">
        <f t="shared" si="954"/>
        <v>85608</v>
      </c>
      <c r="CX272" s="121">
        <f t="shared" si="955"/>
        <v>55125</v>
      </c>
      <c r="CY272" s="121">
        <f t="shared" si="956"/>
        <v>8195701</v>
      </c>
      <c r="CZ272" s="121">
        <f t="shared" si="957"/>
        <v>2936070</v>
      </c>
      <c r="DA272" s="121">
        <f t="shared" si="958"/>
        <v>0</v>
      </c>
      <c r="DB272" s="121">
        <f t="shared" si="959"/>
        <v>1096416</v>
      </c>
      <c r="DC272" s="121" t="str">
        <f t="shared" si="960"/>
        <v>-</v>
      </c>
      <c r="DD272" s="160"/>
    </row>
    <row r="273" spans="1:108" x14ac:dyDescent="0.2">
      <c r="A273" s="118" t="str">
        <f t="shared" si="938"/>
        <v>2017-18MARCHRX7</v>
      </c>
      <c r="B273" s="94" t="s">
        <v>654</v>
      </c>
      <c r="C273" s="35" t="s">
        <v>788</v>
      </c>
      <c r="D273" s="119" t="str">
        <f t="shared" si="939"/>
        <v>Y62</v>
      </c>
      <c r="E273" s="119" t="str">
        <f t="shared" si="940"/>
        <v>North West</v>
      </c>
      <c r="F273" s="107" t="s">
        <v>663</v>
      </c>
      <c r="G273" s="107" t="s">
        <v>664</v>
      </c>
      <c r="H273" s="108">
        <v>145761</v>
      </c>
      <c r="I273" s="108">
        <v>112661</v>
      </c>
      <c r="J273" s="108">
        <v>2754684</v>
      </c>
      <c r="K273" s="108">
        <v>24</v>
      </c>
      <c r="L273" s="108">
        <v>1</v>
      </c>
      <c r="M273" s="108">
        <v>114</v>
      </c>
      <c r="N273" s="108">
        <v>173</v>
      </c>
      <c r="O273" s="108">
        <v>96248</v>
      </c>
      <c r="P273" s="108">
        <v>10450</v>
      </c>
      <c r="Q273" s="108">
        <v>7693</v>
      </c>
      <c r="R273" s="108">
        <v>51616</v>
      </c>
      <c r="S273" s="108">
        <v>20702</v>
      </c>
      <c r="T273" s="108">
        <v>3962</v>
      </c>
      <c r="U273" s="108">
        <v>6164000</v>
      </c>
      <c r="V273" s="108">
        <v>590</v>
      </c>
      <c r="W273" s="108">
        <v>1000</v>
      </c>
      <c r="X273" s="108">
        <v>7432972</v>
      </c>
      <c r="Y273" s="108">
        <v>966</v>
      </c>
      <c r="Z273" s="108">
        <v>1792</v>
      </c>
      <c r="AA273" s="108">
        <v>113775393</v>
      </c>
      <c r="AB273" s="108">
        <v>2204</v>
      </c>
      <c r="AC273" s="108">
        <v>5108</v>
      </c>
      <c r="AD273" s="108">
        <v>107404538</v>
      </c>
      <c r="AE273" s="108">
        <v>5188</v>
      </c>
      <c r="AF273" s="108">
        <v>12420</v>
      </c>
      <c r="AG273" s="108">
        <v>24338336</v>
      </c>
      <c r="AH273" s="108">
        <v>6143</v>
      </c>
      <c r="AI273" s="108">
        <v>11791</v>
      </c>
      <c r="AJ273" s="108">
        <v>3893</v>
      </c>
      <c r="AK273" s="108">
        <v>307</v>
      </c>
      <c r="AL273" s="108">
        <v>2508</v>
      </c>
      <c r="AM273" s="108">
        <v>4973</v>
      </c>
      <c r="AN273" s="108">
        <v>199</v>
      </c>
      <c r="AO273" s="108">
        <v>879</v>
      </c>
      <c r="AP273" s="108">
        <v>0</v>
      </c>
      <c r="AQ273" s="108">
        <v>61842</v>
      </c>
      <c r="AR273" s="108">
        <v>7057</v>
      </c>
      <c r="AS273" s="108">
        <v>23456</v>
      </c>
      <c r="AT273" s="108">
        <v>92355</v>
      </c>
      <c r="AU273" s="108">
        <v>20764</v>
      </c>
      <c r="AV273" s="108">
        <v>17538</v>
      </c>
      <c r="AW273" s="108">
        <v>15076</v>
      </c>
      <c r="AX273" s="108">
        <v>12981</v>
      </c>
      <c r="AY273" s="108">
        <v>69351</v>
      </c>
      <c r="AZ273" s="108">
        <v>57982</v>
      </c>
      <c r="BA273" s="108">
        <v>30488</v>
      </c>
      <c r="BB273" s="108">
        <v>23793</v>
      </c>
      <c r="BC273" s="108">
        <v>5177</v>
      </c>
      <c r="BD273" s="108">
        <v>4295</v>
      </c>
      <c r="BE273" s="108">
        <v>0</v>
      </c>
      <c r="BF273" s="108">
        <v>0</v>
      </c>
      <c r="BG273" s="108">
        <v>0</v>
      </c>
      <c r="BH273" s="108">
        <v>0</v>
      </c>
      <c r="BI273" s="108">
        <v>4205</v>
      </c>
      <c r="BJ273" s="108">
        <v>267136</v>
      </c>
      <c r="BK273" s="108">
        <v>64</v>
      </c>
      <c r="BL273" s="108">
        <v>137</v>
      </c>
      <c r="BM273" s="108">
        <v>255</v>
      </c>
      <c r="BN273" s="108">
        <v>1796</v>
      </c>
      <c r="BO273" s="108">
        <v>1267</v>
      </c>
      <c r="BP273" s="108">
        <v>101</v>
      </c>
      <c r="BQ273" s="108">
        <v>1088</v>
      </c>
      <c r="BR273" s="108">
        <v>10218072</v>
      </c>
      <c r="BS273" s="108">
        <v>5689</v>
      </c>
      <c r="BT273" s="108">
        <v>11778</v>
      </c>
      <c r="BU273" s="108">
        <v>8103232</v>
      </c>
      <c r="BV273" s="108">
        <v>6396</v>
      </c>
      <c r="BW273" s="108">
        <v>13883</v>
      </c>
      <c r="BX273" s="108">
        <v>806602</v>
      </c>
      <c r="BY273" s="108">
        <v>7986</v>
      </c>
      <c r="BZ273" s="108">
        <v>15349</v>
      </c>
      <c r="CA273" s="108">
        <v>8874661</v>
      </c>
      <c r="CB273" s="108">
        <v>8157</v>
      </c>
      <c r="CC273" s="166">
        <v>18347</v>
      </c>
      <c r="CD273" s="108" t="s">
        <v>733</v>
      </c>
      <c r="CE273" s="108" t="s">
        <v>733</v>
      </c>
      <c r="CF273" s="108" t="s">
        <v>733</v>
      </c>
      <c r="CG273" s="108" t="s">
        <v>733</v>
      </c>
      <c r="CH273" s="108" t="s">
        <v>733</v>
      </c>
      <c r="CI273" s="108" t="s">
        <v>733</v>
      </c>
      <c r="CJ273" s="121">
        <f t="shared" si="941"/>
        <v>3</v>
      </c>
      <c r="CK273" s="157">
        <f t="shared" si="942"/>
        <v>2018</v>
      </c>
      <c r="CL273" s="158">
        <f t="shared" si="943"/>
        <v>43160</v>
      </c>
      <c r="CM273" s="159">
        <f t="shared" si="944"/>
        <v>31</v>
      </c>
      <c r="CN273" s="121">
        <f t="shared" si="945"/>
        <v>112661</v>
      </c>
      <c r="CO273" s="121" t="str">
        <f t="shared" si="946"/>
        <v>-</v>
      </c>
      <c r="CP273" s="121">
        <f t="shared" si="947"/>
        <v>12843354</v>
      </c>
      <c r="CQ273" s="121">
        <f t="shared" si="948"/>
        <v>19490353</v>
      </c>
      <c r="CR273" s="121">
        <f t="shared" si="949"/>
        <v>10450000</v>
      </c>
      <c r="CS273" s="121">
        <f t="shared" si="950"/>
        <v>13785856</v>
      </c>
      <c r="CT273" s="121">
        <f t="shared" si="951"/>
        <v>263654528</v>
      </c>
      <c r="CU273" s="121">
        <f t="shared" si="952"/>
        <v>257118840</v>
      </c>
      <c r="CV273" s="121">
        <f t="shared" si="953"/>
        <v>46715942</v>
      </c>
      <c r="CW273" s="121">
        <f t="shared" si="954"/>
        <v>0</v>
      </c>
      <c r="CX273" s="121">
        <f t="shared" si="955"/>
        <v>576085</v>
      </c>
      <c r="CY273" s="121">
        <f t="shared" si="956"/>
        <v>21153288</v>
      </c>
      <c r="CZ273" s="121">
        <f t="shared" si="957"/>
        <v>17589761</v>
      </c>
      <c r="DA273" s="121">
        <f t="shared" si="958"/>
        <v>1550249</v>
      </c>
      <c r="DB273" s="121">
        <f t="shared" si="959"/>
        <v>19961536</v>
      </c>
      <c r="DC273" s="121" t="str">
        <f t="shared" si="960"/>
        <v>-</v>
      </c>
      <c r="DD273" s="160"/>
    </row>
    <row r="274" spans="1:108" x14ac:dyDescent="0.2">
      <c r="A274" s="118" t="str">
        <f t="shared" si="938"/>
        <v>2017-18MARCHRYE</v>
      </c>
      <c r="B274" s="94" t="s">
        <v>654</v>
      </c>
      <c r="C274" s="35" t="s">
        <v>788</v>
      </c>
      <c r="D274" s="119" t="str">
        <f t="shared" si="939"/>
        <v>Y59</v>
      </c>
      <c r="E274" s="119" t="str">
        <f t="shared" si="940"/>
        <v>South East</v>
      </c>
      <c r="F274" s="107" t="s">
        <v>675</v>
      </c>
      <c r="G274" s="107" t="s">
        <v>676</v>
      </c>
      <c r="H274" s="108">
        <v>70356</v>
      </c>
      <c r="I274" s="108">
        <v>44980</v>
      </c>
      <c r="J274" s="108">
        <v>392998</v>
      </c>
      <c r="K274" s="108">
        <v>9</v>
      </c>
      <c r="L274" s="108">
        <v>3</v>
      </c>
      <c r="M274" s="108">
        <v>46</v>
      </c>
      <c r="N274" s="108">
        <v>103</v>
      </c>
      <c r="O274" s="108">
        <v>47064</v>
      </c>
      <c r="P274" s="108">
        <v>2656</v>
      </c>
      <c r="Q274" s="108">
        <v>1662</v>
      </c>
      <c r="R274" s="108">
        <v>21744</v>
      </c>
      <c r="S274" s="108">
        <v>14025</v>
      </c>
      <c r="T274" s="108">
        <v>1450</v>
      </c>
      <c r="U274" s="108">
        <v>1183396</v>
      </c>
      <c r="V274" s="108">
        <v>446</v>
      </c>
      <c r="W274" s="108">
        <v>814</v>
      </c>
      <c r="X274" s="108">
        <v>1217146</v>
      </c>
      <c r="Y274" s="108">
        <v>732</v>
      </c>
      <c r="Z274" s="108">
        <v>1417</v>
      </c>
      <c r="AA274" s="108">
        <v>25871955</v>
      </c>
      <c r="AB274" s="108">
        <v>1190</v>
      </c>
      <c r="AC274" s="108">
        <v>2495</v>
      </c>
      <c r="AD274" s="108">
        <v>59755985</v>
      </c>
      <c r="AE274" s="108">
        <v>4261</v>
      </c>
      <c r="AF274" s="108">
        <v>10050</v>
      </c>
      <c r="AG274" s="108">
        <v>9289453</v>
      </c>
      <c r="AH274" s="108">
        <v>6407</v>
      </c>
      <c r="AI274" s="108">
        <v>14585</v>
      </c>
      <c r="AJ274" s="108">
        <v>3360</v>
      </c>
      <c r="AK274" s="108">
        <v>15</v>
      </c>
      <c r="AL274" s="108">
        <v>149</v>
      </c>
      <c r="AM274" s="108">
        <v>263</v>
      </c>
      <c r="AN274" s="108">
        <v>269</v>
      </c>
      <c r="AO274" s="108">
        <v>2927</v>
      </c>
      <c r="AP274" s="108">
        <v>0</v>
      </c>
      <c r="AQ274" s="108">
        <v>25497</v>
      </c>
      <c r="AR274" s="108">
        <v>3001</v>
      </c>
      <c r="AS274" s="108">
        <v>15206</v>
      </c>
      <c r="AT274" s="108">
        <v>43704</v>
      </c>
      <c r="AU274" s="108">
        <v>5338</v>
      </c>
      <c r="AV274" s="108">
        <v>4208</v>
      </c>
      <c r="AW274" s="108">
        <v>3404</v>
      </c>
      <c r="AX274" s="108">
        <v>2711</v>
      </c>
      <c r="AY274" s="108">
        <v>30761</v>
      </c>
      <c r="AZ274" s="108">
        <v>25649</v>
      </c>
      <c r="BA274" s="108">
        <v>20584</v>
      </c>
      <c r="BB274" s="108">
        <v>15874</v>
      </c>
      <c r="BC274" s="108">
        <v>2193</v>
      </c>
      <c r="BD274" s="108">
        <v>1597</v>
      </c>
      <c r="BE274" s="108">
        <v>211</v>
      </c>
      <c r="BF274" s="108">
        <v>65223</v>
      </c>
      <c r="BG274" s="108">
        <v>309</v>
      </c>
      <c r="BH274" s="108">
        <v>528</v>
      </c>
      <c r="BI274" s="108">
        <v>2124</v>
      </c>
      <c r="BJ274" s="108">
        <v>85481</v>
      </c>
      <c r="BK274" s="108">
        <v>40</v>
      </c>
      <c r="BL274" s="108">
        <v>80</v>
      </c>
      <c r="BM274" s="108">
        <v>3</v>
      </c>
      <c r="BN274" s="108">
        <v>1962</v>
      </c>
      <c r="BO274" s="108">
        <v>1450</v>
      </c>
      <c r="BP274" s="108">
        <v>0</v>
      </c>
      <c r="BQ274" s="108">
        <v>414</v>
      </c>
      <c r="BR274" s="108">
        <v>6335530</v>
      </c>
      <c r="BS274" s="108">
        <v>3229</v>
      </c>
      <c r="BT274" s="108">
        <v>5658</v>
      </c>
      <c r="BU274" s="108">
        <v>9661449</v>
      </c>
      <c r="BV274" s="108">
        <v>6663</v>
      </c>
      <c r="BW274" s="108">
        <v>11356</v>
      </c>
      <c r="BX274" s="108">
        <v>0</v>
      </c>
      <c r="BY274" s="108">
        <v>0</v>
      </c>
      <c r="BZ274" s="108">
        <v>0</v>
      </c>
      <c r="CA274" s="108">
        <v>4224188</v>
      </c>
      <c r="CB274" s="108">
        <v>10203</v>
      </c>
      <c r="CC274" s="166">
        <v>18775</v>
      </c>
      <c r="CD274" s="108" t="s">
        <v>733</v>
      </c>
      <c r="CE274" s="108" t="s">
        <v>733</v>
      </c>
      <c r="CF274" s="108" t="s">
        <v>733</v>
      </c>
      <c r="CG274" s="108" t="s">
        <v>733</v>
      </c>
      <c r="CH274" s="108" t="s">
        <v>733</v>
      </c>
      <c r="CI274" s="108" t="s">
        <v>733</v>
      </c>
      <c r="CJ274" s="121">
        <f t="shared" si="941"/>
        <v>3</v>
      </c>
      <c r="CK274" s="157">
        <f t="shared" si="942"/>
        <v>2018</v>
      </c>
      <c r="CL274" s="158">
        <f t="shared" si="943"/>
        <v>43160</v>
      </c>
      <c r="CM274" s="159">
        <f t="shared" si="944"/>
        <v>31</v>
      </c>
      <c r="CN274" s="121">
        <f t="shared" si="945"/>
        <v>134940</v>
      </c>
      <c r="CO274" s="121" t="str">
        <f t="shared" si="946"/>
        <v>-</v>
      </c>
      <c r="CP274" s="121">
        <f t="shared" si="947"/>
        <v>2069080</v>
      </c>
      <c r="CQ274" s="121">
        <f t="shared" si="948"/>
        <v>4632940</v>
      </c>
      <c r="CR274" s="121">
        <f t="shared" si="949"/>
        <v>2161984</v>
      </c>
      <c r="CS274" s="121">
        <f t="shared" si="950"/>
        <v>2355054</v>
      </c>
      <c r="CT274" s="121">
        <f t="shared" si="951"/>
        <v>54251280</v>
      </c>
      <c r="CU274" s="121">
        <f t="shared" si="952"/>
        <v>140951250</v>
      </c>
      <c r="CV274" s="121">
        <f t="shared" si="953"/>
        <v>21148250</v>
      </c>
      <c r="CW274" s="121">
        <f t="shared" si="954"/>
        <v>111408</v>
      </c>
      <c r="CX274" s="121">
        <f t="shared" si="955"/>
        <v>169920</v>
      </c>
      <c r="CY274" s="121">
        <f t="shared" si="956"/>
        <v>11100996</v>
      </c>
      <c r="CZ274" s="121">
        <f t="shared" si="957"/>
        <v>16466200</v>
      </c>
      <c r="DA274" s="121">
        <f t="shared" si="958"/>
        <v>0</v>
      </c>
      <c r="DB274" s="121">
        <f t="shared" si="959"/>
        <v>7772850</v>
      </c>
      <c r="DC274" s="121" t="str">
        <f t="shared" si="960"/>
        <v>-</v>
      </c>
      <c r="DD274" s="160"/>
    </row>
    <row r="275" spans="1:108" x14ac:dyDescent="0.2">
      <c r="A275" s="118" t="str">
        <f t="shared" si="938"/>
        <v>2017-18MARCHRYD</v>
      </c>
      <c r="B275" s="94" t="s">
        <v>654</v>
      </c>
      <c r="C275" s="35" t="s">
        <v>788</v>
      </c>
      <c r="D275" s="119" t="str">
        <f t="shared" si="939"/>
        <v>Y59</v>
      </c>
      <c r="E275" s="119" t="str">
        <f t="shared" si="940"/>
        <v>South East</v>
      </c>
      <c r="F275" s="107" t="s">
        <v>673</v>
      </c>
      <c r="G275" s="107" t="s">
        <v>674</v>
      </c>
      <c r="H275" s="108">
        <v>75672</v>
      </c>
      <c r="I275" s="108">
        <v>67743</v>
      </c>
      <c r="J275" s="108">
        <v>2925720</v>
      </c>
      <c r="K275" s="108">
        <v>43</v>
      </c>
      <c r="L275" s="108">
        <v>4</v>
      </c>
      <c r="M275" s="108">
        <v>205</v>
      </c>
      <c r="N275" s="108">
        <v>341</v>
      </c>
      <c r="O275" s="108">
        <v>60714</v>
      </c>
      <c r="P275" s="108">
        <v>3412</v>
      </c>
      <c r="Q275" s="108">
        <v>2104</v>
      </c>
      <c r="R275" s="108">
        <v>29786</v>
      </c>
      <c r="S275" s="108">
        <v>20890</v>
      </c>
      <c r="T275" s="108">
        <v>1072</v>
      </c>
      <c r="U275" s="108">
        <v>1693275</v>
      </c>
      <c r="V275" s="108">
        <v>496</v>
      </c>
      <c r="W275" s="108">
        <v>910</v>
      </c>
      <c r="X275" s="108">
        <v>1451253</v>
      </c>
      <c r="Y275" s="108">
        <v>690</v>
      </c>
      <c r="Z275" s="108">
        <v>1299</v>
      </c>
      <c r="AA275" s="108">
        <v>35441611</v>
      </c>
      <c r="AB275" s="108">
        <v>1190</v>
      </c>
      <c r="AC275" s="108">
        <v>2250</v>
      </c>
      <c r="AD275" s="108">
        <v>124183162</v>
      </c>
      <c r="AE275" s="108">
        <v>5945</v>
      </c>
      <c r="AF275" s="108">
        <v>13931</v>
      </c>
      <c r="AG275" s="108">
        <v>9667184</v>
      </c>
      <c r="AH275" s="108">
        <v>9018</v>
      </c>
      <c r="AI275" s="108">
        <v>21287</v>
      </c>
      <c r="AJ275" s="108">
        <v>3603</v>
      </c>
      <c r="AK275" s="108">
        <v>125</v>
      </c>
      <c r="AL275" s="108">
        <v>529</v>
      </c>
      <c r="AM275" s="108">
        <v>110</v>
      </c>
      <c r="AN275" s="108">
        <v>282</v>
      </c>
      <c r="AO275" s="108">
        <v>2667</v>
      </c>
      <c r="AP275" s="108">
        <v>628</v>
      </c>
      <c r="AQ275" s="108">
        <v>35596</v>
      </c>
      <c r="AR275" s="108">
        <v>1626</v>
      </c>
      <c r="AS275" s="108">
        <v>19889</v>
      </c>
      <c r="AT275" s="108">
        <v>57111</v>
      </c>
      <c r="AU275" s="108">
        <v>8217</v>
      </c>
      <c r="AV275" s="108">
        <v>5955</v>
      </c>
      <c r="AW275" s="108">
        <v>5067</v>
      </c>
      <c r="AX275" s="108">
        <v>5955</v>
      </c>
      <c r="AY275" s="108">
        <v>42224</v>
      </c>
      <c r="AZ275" s="108">
        <v>33297</v>
      </c>
      <c r="BA275" s="108">
        <v>37374</v>
      </c>
      <c r="BB275" s="108">
        <v>22334</v>
      </c>
      <c r="BC275" s="108">
        <v>2023</v>
      </c>
      <c r="BD275" s="108">
        <v>1140</v>
      </c>
      <c r="BE275" s="108">
        <v>275</v>
      </c>
      <c r="BF275" s="108">
        <v>85070</v>
      </c>
      <c r="BG275" s="108">
        <v>309</v>
      </c>
      <c r="BH275" s="108">
        <v>510</v>
      </c>
      <c r="BI275" s="108">
        <v>2591</v>
      </c>
      <c r="BJ275" s="108">
        <v>170760</v>
      </c>
      <c r="BK275" s="108">
        <v>66</v>
      </c>
      <c r="BL275" s="108">
        <v>163</v>
      </c>
      <c r="BM275" s="108">
        <v>1942</v>
      </c>
      <c r="BN275" s="108">
        <v>211</v>
      </c>
      <c r="BO275" s="108">
        <v>1258</v>
      </c>
      <c r="BP275" s="108">
        <v>0</v>
      </c>
      <c r="BQ275" s="108">
        <v>473</v>
      </c>
      <c r="BR275" s="108">
        <v>1678102</v>
      </c>
      <c r="BS275" s="108">
        <v>7953</v>
      </c>
      <c r="BT275" s="108">
        <v>20776</v>
      </c>
      <c r="BU275" s="108">
        <v>12677897</v>
      </c>
      <c r="BV275" s="108">
        <v>10078</v>
      </c>
      <c r="BW275" s="108">
        <v>24804</v>
      </c>
      <c r="BX275" s="108">
        <v>0</v>
      </c>
      <c r="BY275" s="108">
        <v>0</v>
      </c>
      <c r="BZ275" s="108">
        <v>0</v>
      </c>
      <c r="CA275" s="108">
        <v>7085730</v>
      </c>
      <c r="CB275" s="108">
        <v>14980</v>
      </c>
      <c r="CC275" s="166">
        <v>39392</v>
      </c>
      <c r="CD275" s="108" t="s">
        <v>733</v>
      </c>
      <c r="CE275" s="108" t="s">
        <v>733</v>
      </c>
      <c r="CF275" s="108" t="s">
        <v>733</v>
      </c>
      <c r="CG275" s="108" t="s">
        <v>733</v>
      </c>
      <c r="CH275" s="108" t="s">
        <v>733</v>
      </c>
      <c r="CI275" s="108" t="s">
        <v>733</v>
      </c>
      <c r="CJ275" s="121">
        <f t="shared" si="941"/>
        <v>3</v>
      </c>
      <c r="CK275" s="157">
        <f t="shared" si="942"/>
        <v>2018</v>
      </c>
      <c r="CL275" s="158">
        <f t="shared" si="943"/>
        <v>43160</v>
      </c>
      <c r="CM275" s="159">
        <f t="shared" si="944"/>
        <v>31</v>
      </c>
      <c r="CN275" s="121">
        <f t="shared" si="945"/>
        <v>270972</v>
      </c>
      <c r="CO275" s="121" t="str">
        <f t="shared" si="946"/>
        <v>-</v>
      </c>
      <c r="CP275" s="121">
        <f t="shared" si="947"/>
        <v>13887315</v>
      </c>
      <c r="CQ275" s="121">
        <f t="shared" si="948"/>
        <v>23100363</v>
      </c>
      <c r="CR275" s="121">
        <f t="shared" si="949"/>
        <v>3104920</v>
      </c>
      <c r="CS275" s="121">
        <f t="shared" si="950"/>
        <v>2733096</v>
      </c>
      <c r="CT275" s="121">
        <f t="shared" si="951"/>
        <v>67018500</v>
      </c>
      <c r="CU275" s="121">
        <f t="shared" si="952"/>
        <v>291018590</v>
      </c>
      <c r="CV275" s="121">
        <f t="shared" si="953"/>
        <v>22819664</v>
      </c>
      <c r="CW275" s="121">
        <f t="shared" si="954"/>
        <v>140250</v>
      </c>
      <c r="CX275" s="121">
        <f t="shared" si="955"/>
        <v>422333</v>
      </c>
      <c r="CY275" s="121">
        <f t="shared" si="956"/>
        <v>4383736</v>
      </c>
      <c r="CZ275" s="121">
        <f t="shared" si="957"/>
        <v>31203432</v>
      </c>
      <c r="DA275" s="121">
        <f t="shared" si="958"/>
        <v>0</v>
      </c>
      <c r="DB275" s="121">
        <f t="shared" si="959"/>
        <v>18632416</v>
      </c>
      <c r="DC275" s="121" t="str">
        <f t="shared" si="960"/>
        <v>-</v>
      </c>
      <c r="DD275" s="160"/>
    </row>
    <row r="276" spans="1:108" x14ac:dyDescent="0.2">
      <c r="A276" s="118" t="str">
        <f t="shared" si="938"/>
        <v>2017-18MARCHRYF</v>
      </c>
      <c r="B276" s="94" t="s">
        <v>654</v>
      </c>
      <c r="C276" s="35" t="s">
        <v>788</v>
      </c>
      <c r="D276" s="119" t="str">
        <f t="shared" si="939"/>
        <v>Y58</v>
      </c>
      <c r="E276" s="119" t="str">
        <f t="shared" si="940"/>
        <v>South West</v>
      </c>
      <c r="F276" s="107" t="s">
        <v>677</v>
      </c>
      <c r="G276" s="107" t="s">
        <v>678</v>
      </c>
      <c r="H276" s="108">
        <v>111364</v>
      </c>
      <c r="I276" s="108">
        <v>77347</v>
      </c>
      <c r="J276" s="108">
        <v>657752</v>
      </c>
      <c r="K276" s="108">
        <v>9</v>
      </c>
      <c r="L276" s="108">
        <v>2</v>
      </c>
      <c r="M276" s="108">
        <v>40</v>
      </c>
      <c r="N276" s="108">
        <v>98</v>
      </c>
      <c r="O276" s="108">
        <v>75414</v>
      </c>
      <c r="P276" s="108">
        <v>5647</v>
      </c>
      <c r="Q276" s="108">
        <v>3465</v>
      </c>
      <c r="R276" s="108">
        <v>39096</v>
      </c>
      <c r="S276" s="108">
        <v>18854</v>
      </c>
      <c r="T276" s="108">
        <v>818</v>
      </c>
      <c r="U276" s="108">
        <v>3295867</v>
      </c>
      <c r="V276" s="108">
        <v>584</v>
      </c>
      <c r="W276" s="108">
        <v>1062</v>
      </c>
      <c r="X276" s="108">
        <v>3023540</v>
      </c>
      <c r="Y276" s="108">
        <v>873</v>
      </c>
      <c r="Z276" s="108">
        <v>1633</v>
      </c>
      <c r="AA276" s="108">
        <v>82391142</v>
      </c>
      <c r="AB276" s="108">
        <v>2107</v>
      </c>
      <c r="AC276" s="108">
        <v>4410</v>
      </c>
      <c r="AD276" s="108">
        <v>93165072</v>
      </c>
      <c r="AE276" s="108">
        <v>4941</v>
      </c>
      <c r="AF276" s="108">
        <v>11713</v>
      </c>
      <c r="AG276" s="108">
        <v>7669656</v>
      </c>
      <c r="AH276" s="108">
        <v>9376</v>
      </c>
      <c r="AI276" s="108">
        <v>19945</v>
      </c>
      <c r="AJ276" s="108">
        <v>4627</v>
      </c>
      <c r="AK276" s="108">
        <v>402</v>
      </c>
      <c r="AL276" s="108">
        <v>1355</v>
      </c>
      <c r="AM276" s="108">
        <v>4244</v>
      </c>
      <c r="AN276" s="108">
        <v>645</v>
      </c>
      <c r="AO276" s="108">
        <v>2225</v>
      </c>
      <c r="AP276" s="108">
        <v>165</v>
      </c>
      <c r="AQ276" s="108">
        <v>39104</v>
      </c>
      <c r="AR276" s="108">
        <v>3297</v>
      </c>
      <c r="AS276" s="108">
        <v>28386</v>
      </c>
      <c r="AT276" s="108">
        <v>70787</v>
      </c>
      <c r="AU276" s="108">
        <v>11557</v>
      </c>
      <c r="AV276" s="108">
        <v>8978</v>
      </c>
      <c r="AW276" s="108">
        <v>7175</v>
      </c>
      <c r="AX276" s="108">
        <v>5660</v>
      </c>
      <c r="AY276" s="108">
        <v>51387</v>
      </c>
      <c r="AZ276" s="108">
        <v>44055</v>
      </c>
      <c r="BA276" s="108">
        <v>27408</v>
      </c>
      <c r="BB276" s="108">
        <v>20912</v>
      </c>
      <c r="BC276" s="108">
        <v>1211</v>
      </c>
      <c r="BD276" s="108">
        <v>902</v>
      </c>
      <c r="BE276" s="108">
        <v>459</v>
      </c>
      <c r="BF276" s="108">
        <v>171422</v>
      </c>
      <c r="BG276" s="108">
        <v>373</v>
      </c>
      <c r="BH276" s="108">
        <v>632</v>
      </c>
      <c r="BI276" s="108">
        <v>2463</v>
      </c>
      <c r="BJ276" s="108">
        <v>78458</v>
      </c>
      <c r="BK276" s="108">
        <v>32</v>
      </c>
      <c r="BL276" s="108">
        <v>60</v>
      </c>
      <c r="BM276" s="108">
        <v>2</v>
      </c>
      <c r="BN276" s="108">
        <v>1032</v>
      </c>
      <c r="BO276" s="108">
        <v>968</v>
      </c>
      <c r="BP276" s="108">
        <v>24</v>
      </c>
      <c r="BQ276" s="108">
        <v>1143</v>
      </c>
      <c r="BR276" s="108">
        <v>5842386</v>
      </c>
      <c r="BS276" s="108">
        <v>5661</v>
      </c>
      <c r="BT276" s="108">
        <v>12725</v>
      </c>
      <c r="BU276" s="108">
        <v>6677584</v>
      </c>
      <c r="BV276" s="108">
        <v>6898</v>
      </c>
      <c r="BW276" s="108">
        <v>14554</v>
      </c>
      <c r="BX276" s="108">
        <v>141505</v>
      </c>
      <c r="BY276" s="108">
        <v>5896</v>
      </c>
      <c r="BZ276" s="108">
        <v>12972</v>
      </c>
      <c r="CA276" s="108">
        <v>10598586</v>
      </c>
      <c r="CB276" s="108">
        <v>9273</v>
      </c>
      <c r="CC276" s="166">
        <v>20797</v>
      </c>
      <c r="CD276" s="108" t="s">
        <v>733</v>
      </c>
      <c r="CE276" s="108" t="s">
        <v>733</v>
      </c>
      <c r="CF276" s="108" t="s">
        <v>733</v>
      </c>
      <c r="CG276" s="108" t="s">
        <v>733</v>
      </c>
      <c r="CH276" s="108" t="s">
        <v>733</v>
      </c>
      <c r="CI276" s="108" t="s">
        <v>733</v>
      </c>
      <c r="CJ276" s="121">
        <f t="shared" si="941"/>
        <v>3</v>
      </c>
      <c r="CK276" s="157">
        <f t="shared" si="942"/>
        <v>2018</v>
      </c>
      <c r="CL276" s="158">
        <f t="shared" si="943"/>
        <v>43160</v>
      </c>
      <c r="CM276" s="159">
        <f t="shared" si="944"/>
        <v>31</v>
      </c>
      <c r="CN276" s="121">
        <f t="shared" si="945"/>
        <v>154694</v>
      </c>
      <c r="CO276" s="121" t="str">
        <f t="shared" si="946"/>
        <v>-</v>
      </c>
      <c r="CP276" s="121">
        <f t="shared" si="947"/>
        <v>3093880</v>
      </c>
      <c r="CQ276" s="121">
        <f t="shared" si="948"/>
        <v>7580006</v>
      </c>
      <c r="CR276" s="121">
        <f t="shared" si="949"/>
        <v>5997114</v>
      </c>
      <c r="CS276" s="121">
        <f t="shared" si="950"/>
        <v>5658345</v>
      </c>
      <c r="CT276" s="121">
        <f t="shared" si="951"/>
        <v>172413360</v>
      </c>
      <c r="CU276" s="121">
        <f t="shared" si="952"/>
        <v>220836902</v>
      </c>
      <c r="CV276" s="121">
        <f t="shared" si="953"/>
        <v>16315010</v>
      </c>
      <c r="CW276" s="121">
        <f t="shared" si="954"/>
        <v>290088</v>
      </c>
      <c r="CX276" s="121">
        <f t="shared" si="955"/>
        <v>147780</v>
      </c>
      <c r="CY276" s="121">
        <f t="shared" si="956"/>
        <v>13132200</v>
      </c>
      <c r="CZ276" s="121">
        <f t="shared" si="957"/>
        <v>14088272</v>
      </c>
      <c r="DA276" s="121">
        <f t="shared" si="958"/>
        <v>311328</v>
      </c>
      <c r="DB276" s="121">
        <f t="shared" si="959"/>
        <v>23770971</v>
      </c>
      <c r="DC276" s="121" t="str">
        <f t="shared" si="960"/>
        <v>-</v>
      </c>
      <c r="DD276" s="160"/>
    </row>
    <row r="277" spans="1:108" x14ac:dyDescent="0.2">
      <c r="A277" s="118" t="str">
        <f t="shared" si="938"/>
        <v>2017-18MARCHRYA</v>
      </c>
      <c r="B277" s="94" t="s">
        <v>654</v>
      </c>
      <c r="C277" s="35" t="s">
        <v>788</v>
      </c>
      <c r="D277" s="119" t="str">
        <f t="shared" si="939"/>
        <v>Y60</v>
      </c>
      <c r="E277" s="119" t="str">
        <f t="shared" si="940"/>
        <v>Midlands</v>
      </c>
      <c r="F277" s="107" t="s">
        <v>669</v>
      </c>
      <c r="G277" s="107" t="s">
        <v>670</v>
      </c>
      <c r="H277" s="108">
        <v>112960</v>
      </c>
      <c r="I277" s="108">
        <v>82631</v>
      </c>
      <c r="J277" s="108">
        <v>294667</v>
      </c>
      <c r="K277" s="108">
        <v>4</v>
      </c>
      <c r="L277" s="108">
        <v>1</v>
      </c>
      <c r="M277" s="108">
        <v>18</v>
      </c>
      <c r="N277" s="108">
        <v>52</v>
      </c>
      <c r="O277" s="108">
        <v>88056</v>
      </c>
      <c r="P277" s="108">
        <v>5209</v>
      </c>
      <c r="Q277" s="108">
        <v>3235</v>
      </c>
      <c r="R277" s="108">
        <v>40990</v>
      </c>
      <c r="S277" s="108">
        <v>33131</v>
      </c>
      <c r="T277" s="108">
        <v>1831</v>
      </c>
      <c r="U277" s="108">
        <v>2237579</v>
      </c>
      <c r="V277" s="108">
        <v>430</v>
      </c>
      <c r="W277" s="108">
        <v>751</v>
      </c>
      <c r="X277" s="108">
        <v>1673640</v>
      </c>
      <c r="Y277" s="108">
        <v>517</v>
      </c>
      <c r="Z277" s="108">
        <v>904</v>
      </c>
      <c r="AA277" s="108">
        <v>35111082</v>
      </c>
      <c r="AB277" s="108">
        <v>857</v>
      </c>
      <c r="AC277" s="108">
        <v>1608</v>
      </c>
      <c r="AD277" s="108">
        <v>85301731</v>
      </c>
      <c r="AE277" s="108">
        <v>2575</v>
      </c>
      <c r="AF277" s="108">
        <v>6141</v>
      </c>
      <c r="AG277" s="108">
        <v>6528271</v>
      </c>
      <c r="AH277" s="108">
        <v>3565</v>
      </c>
      <c r="AI277" s="108">
        <v>9215</v>
      </c>
      <c r="AJ277" s="108">
        <v>3359</v>
      </c>
      <c r="AK277" s="108">
        <v>8</v>
      </c>
      <c r="AL277" s="108">
        <v>18</v>
      </c>
      <c r="AM277" s="108">
        <v>0</v>
      </c>
      <c r="AN277" s="108">
        <v>250</v>
      </c>
      <c r="AO277" s="108">
        <v>3083</v>
      </c>
      <c r="AP277" s="108">
        <v>1851</v>
      </c>
      <c r="AQ277" s="108">
        <v>49621</v>
      </c>
      <c r="AR277" s="108">
        <v>3125</v>
      </c>
      <c r="AS277" s="108">
        <v>31951</v>
      </c>
      <c r="AT277" s="108">
        <v>84697</v>
      </c>
      <c r="AU277" s="108">
        <v>9601</v>
      </c>
      <c r="AV277" s="108">
        <v>7190</v>
      </c>
      <c r="AW277" s="108">
        <v>5901</v>
      </c>
      <c r="AX277" s="108">
        <v>4531</v>
      </c>
      <c r="AY277" s="108">
        <v>51624</v>
      </c>
      <c r="AZ277" s="108">
        <v>43164</v>
      </c>
      <c r="BA277" s="108">
        <v>54846</v>
      </c>
      <c r="BB277" s="108">
        <v>34710</v>
      </c>
      <c r="BC277" s="108">
        <v>4149</v>
      </c>
      <c r="BD277" s="108">
        <v>1946</v>
      </c>
      <c r="BE277" s="108">
        <v>203</v>
      </c>
      <c r="BF277" s="108">
        <v>62558</v>
      </c>
      <c r="BG277" s="108">
        <v>308</v>
      </c>
      <c r="BH277" s="108">
        <v>513</v>
      </c>
      <c r="BI277" s="108">
        <v>3610</v>
      </c>
      <c r="BJ277" s="108">
        <v>190141</v>
      </c>
      <c r="BK277" s="108">
        <v>53</v>
      </c>
      <c r="BL277" s="108">
        <v>60</v>
      </c>
      <c r="BM277" s="108">
        <v>288</v>
      </c>
      <c r="BN277" s="108">
        <v>3</v>
      </c>
      <c r="BO277" s="108">
        <v>1632</v>
      </c>
      <c r="BP277" s="108">
        <v>0</v>
      </c>
      <c r="BQ277" s="108">
        <v>1613</v>
      </c>
      <c r="BR277" s="108">
        <v>18940</v>
      </c>
      <c r="BS277" s="108">
        <v>6313</v>
      </c>
      <c r="BT277" s="108">
        <v>13888</v>
      </c>
      <c r="BU277" s="108">
        <v>7809583</v>
      </c>
      <c r="BV277" s="108">
        <v>4785</v>
      </c>
      <c r="BW277" s="108">
        <v>10333</v>
      </c>
      <c r="BX277" s="108">
        <v>0</v>
      </c>
      <c r="BY277" s="108">
        <v>0</v>
      </c>
      <c r="BZ277" s="108">
        <v>0</v>
      </c>
      <c r="CA277" s="108">
        <v>10085382</v>
      </c>
      <c r="CB277" s="108">
        <v>6253</v>
      </c>
      <c r="CC277" s="166">
        <v>14630</v>
      </c>
      <c r="CD277" s="108" t="s">
        <v>733</v>
      </c>
      <c r="CE277" s="108" t="s">
        <v>733</v>
      </c>
      <c r="CF277" s="108" t="s">
        <v>733</v>
      </c>
      <c r="CG277" s="108" t="s">
        <v>733</v>
      </c>
      <c r="CH277" s="108" t="s">
        <v>733</v>
      </c>
      <c r="CI277" s="108" t="s">
        <v>733</v>
      </c>
      <c r="CJ277" s="121">
        <f t="shared" si="941"/>
        <v>3</v>
      </c>
      <c r="CK277" s="157">
        <f t="shared" si="942"/>
        <v>2018</v>
      </c>
      <c r="CL277" s="158">
        <f t="shared" si="943"/>
        <v>43160</v>
      </c>
      <c r="CM277" s="159">
        <f t="shared" si="944"/>
        <v>31</v>
      </c>
      <c r="CN277" s="121">
        <f t="shared" si="945"/>
        <v>82631</v>
      </c>
      <c r="CO277" s="121" t="str">
        <f t="shared" si="946"/>
        <v>-</v>
      </c>
      <c r="CP277" s="121">
        <f t="shared" si="947"/>
        <v>1487358</v>
      </c>
      <c r="CQ277" s="121">
        <f t="shared" si="948"/>
        <v>4296812</v>
      </c>
      <c r="CR277" s="121">
        <f t="shared" si="949"/>
        <v>3911959</v>
      </c>
      <c r="CS277" s="121">
        <f t="shared" si="950"/>
        <v>2924440</v>
      </c>
      <c r="CT277" s="121">
        <f t="shared" si="951"/>
        <v>65911920</v>
      </c>
      <c r="CU277" s="121">
        <f t="shared" si="952"/>
        <v>203457471</v>
      </c>
      <c r="CV277" s="121">
        <f t="shared" si="953"/>
        <v>16872665</v>
      </c>
      <c r="CW277" s="121">
        <f t="shared" si="954"/>
        <v>104139</v>
      </c>
      <c r="CX277" s="121">
        <f t="shared" si="955"/>
        <v>216600</v>
      </c>
      <c r="CY277" s="121">
        <f t="shared" si="956"/>
        <v>41664</v>
      </c>
      <c r="CZ277" s="121">
        <f t="shared" si="957"/>
        <v>16863456</v>
      </c>
      <c r="DA277" s="121">
        <f t="shared" si="958"/>
        <v>0</v>
      </c>
      <c r="DB277" s="121">
        <f t="shared" si="959"/>
        <v>23598190</v>
      </c>
      <c r="DC277" s="121" t="str">
        <f t="shared" si="960"/>
        <v>-</v>
      </c>
      <c r="DD277" s="160"/>
    </row>
    <row r="278" spans="1:108" x14ac:dyDescent="0.2">
      <c r="A278" s="118" t="str">
        <f t="shared" si="938"/>
        <v>2017-18MARCHRX8</v>
      </c>
      <c r="B278" s="94" t="s">
        <v>654</v>
      </c>
      <c r="C278" s="35" t="s">
        <v>788</v>
      </c>
      <c r="D278" s="119" t="str">
        <f t="shared" si="939"/>
        <v>Y63</v>
      </c>
      <c r="E278" s="119" t="str">
        <f t="shared" si="940"/>
        <v>North East and Yorkshire</v>
      </c>
      <c r="F278" s="107" t="s">
        <v>665</v>
      </c>
      <c r="G278" s="107" t="s">
        <v>666</v>
      </c>
      <c r="H278" s="108">
        <v>86796</v>
      </c>
      <c r="I278" s="108">
        <v>64642</v>
      </c>
      <c r="J278" s="108">
        <v>301452</v>
      </c>
      <c r="K278" s="108">
        <v>5</v>
      </c>
      <c r="L278" s="108">
        <v>1</v>
      </c>
      <c r="M278" s="108">
        <v>21</v>
      </c>
      <c r="N278" s="108">
        <v>75</v>
      </c>
      <c r="O278" s="108">
        <v>67124</v>
      </c>
      <c r="P278" s="108">
        <v>7312</v>
      </c>
      <c r="Q278" s="108">
        <v>5285</v>
      </c>
      <c r="R278" s="108">
        <v>37585</v>
      </c>
      <c r="S278" s="108">
        <v>12553</v>
      </c>
      <c r="T278" s="108">
        <v>750</v>
      </c>
      <c r="U278" s="108">
        <v>3632935</v>
      </c>
      <c r="V278" s="108">
        <v>497</v>
      </c>
      <c r="W278" s="108">
        <v>855</v>
      </c>
      <c r="X278" s="108">
        <v>3862760</v>
      </c>
      <c r="Y278" s="108">
        <v>731</v>
      </c>
      <c r="Z278" s="108">
        <v>1303</v>
      </c>
      <c r="AA278" s="108">
        <v>57788153</v>
      </c>
      <c r="AB278" s="108">
        <v>1538</v>
      </c>
      <c r="AC278" s="108">
        <v>3328</v>
      </c>
      <c r="AD278" s="108">
        <v>46659364</v>
      </c>
      <c r="AE278" s="108">
        <v>3717</v>
      </c>
      <c r="AF278" s="108">
        <v>8596</v>
      </c>
      <c r="AG278" s="108">
        <v>3626066</v>
      </c>
      <c r="AH278" s="108">
        <v>4835</v>
      </c>
      <c r="AI278" s="108">
        <v>11857</v>
      </c>
      <c r="AJ278" s="108">
        <v>5024</v>
      </c>
      <c r="AK278" s="108">
        <v>641</v>
      </c>
      <c r="AL278" s="108">
        <v>1288</v>
      </c>
      <c r="AM278" s="108">
        <v>3836</v>
      </c>
      <c r="AN278" s="108">
        <v>476</v>
      </c>
      <c r="AO278" s="108">
        <v>2619</v>
      </c>
      <c r="AP278" s="108">
        <v>2655</v>
      </c>
      <c r="AQ278" s="108">
        <v>40358</v>
      </c>
      <c r="AR278" s="108">
        <v>6371</v>
      </c>
      <c r="AS278" s="108">
        <v>15371</v>
      </c>
      <c r="AT278" s="108">
        <v>62100</v>
      </c>
      <c r="AU278" s="108">
        <v>16795</v>
      </c>
      <c r="AV278" s="108">
        <v>12721</v>
      </c>
      <c r="AW278" s="108">
        <v>11938</v>
      </c>
      <c r="AX278" s="108">
        <v>9189</v>
      </c>
      <c r="AY278" s="108">
        <v>60522</v>
      </c>
      <c r="AZ278" s="108">
        <v>45934</v>
      </c>
      <c r="BA278" s="108">
        <v>23590</v>
      </c>
      <c r="BB278" s="108">
        <v>14671</v>
      </c>
      <c r="BC278" s="108">
        <v>1484</v>
      </c>
      <c r="BD278" s="108">
        <v>882</v>
      </c>
      <c r="BE278" s="108">
        <v>0</v>
      </c>
      <c r="BF278" s="108">
        <v>0</v>
      </c>
      <c r="BG278" s="108">
        <v>0</v>
      </c>
      <c r="BH278" s="108">
        <v>0</v>
      </c>
      <c r="BI278" s="108">
        <v>4323</v>
      </c>
      <c r="BJ278" s="108">
        <v>134435</v>
      </c>
      <c r="BK278" s="108">
        <v>31</v>
      </c>
      <c r="BL278" s="108">
        <v>53</v>
      </c>
      <c r="BM278" s="108">
        <v>100</v>
      </c>
      <c r="BN278" s="108">
        <v>333</v>
      </c>
      <c r="BO278" s="108">
        <v>242</v>
      </c>
      <c r="BP278" s="108">
        <v>62</v>
      </c>
      <c r="BQ278" s="108">
        <v>3163</v>
      </c>
      <c r="BR278" s="108">
        <v>1502877</v>
      </c>
      <c r="BS278" s="108">
        <v>4513</v>
      </c>
      <c r="BT278" s="108">
        <v>11570</v>
      </c>
      <c r="BU278" s="108">
        <v>1255356</v>
      </c>
      <c r="BV278" s="108">
        <v>5187</v>
      </c>
      <c r="BW278" s="108">
        <v>11789</v>
      </c>
      <c r="BX278" s="108">
        <v>468339</v>
      </c>
      <c r="BY278" s="108">
        <v>7554</v>
      </c>
      <c r="BZ278" s="108">
        <v>14152</v>
      </c>
      <c r="CA278" s="108">
        <v>31329570</v>
      </c>
      <c r="CB278" s="108">
        <v>9905</v>
      </c>
      <c r="CC278" s="166">
        <v>23473</v>
      </c>
      <c r="CD278" s="108" t="s">
        <v>733</v>
      </c>
      <c r="CE278" s="108" t="s">
        <v>733</v>
      </c>
      <c r="CF278" s="108" t="s">
        <v>733</v>
      </c>
      <c r="CG278" s="108" t="s">
        <v>733</v>
      </c>
      <c r="CH278" s="108" t="s">
        <v>733</v>
      </c>
      <c r="CI278" s="108" t="s">
        <v>733</v>
      </c>
      <c r="CJ278" s="121">
        <f t="shared" si="941"/>
        <v>3</v>
      </c>
      <c r="CK278" s="157">
        <f t="shared" si="942"/>
        <v>2018</v>
      </c>
      <c r="CL278" s="158">
        <f t="shared" si="943"/>
        <v>43160</v>
      </c>
      <c r="CM278" s="159">
        <f t="shared" si="944"/>
        <v>31</v>
      </c>
      <c r="CN278" s="121">
        <f t="shared" si="945"/>
        <v>64642</v>
      </c>
      <c r="CO278" s="121" t="str">
        <f t="shared" si="946"/>
        <v>-</v>
      </c>
      <c r="CP278" s="121">
        <f t="shared" si="947"/>
        <v>1357482</v>
      </c>
      <c r="CQ278" s="121">
        <f t="shared" si="948"/>
        <v>4848150</v>
      </c>
      <c r="CR278" s="121">
        <f t="shared" si="949"/>
        <v>6251760</v>
      </c>
      <c r="CS278" s="121">
        <f t="shared" si="950"/>
        <v>6886355</v>
      </c>
      <c r="CT278" s="121">
        <f t="shared" si="951"/>
        <v>125082880</v>
      </c>
      <c r="CU278" s="121">
        <f t="shared" si="952"/>
        <v>107905588</v>
      </c>
      <c r="CV278" s="121">
        <f t="shared" si="953"/>
        <v>8892750</v>
      </c>
      <c r="CW278" s="121">
        <f t="shared" si="954"/>
        <v>0</v>
      </c>
      <c r="CX278" s="121">
        <f t="shared" si="955"/>
        <v>229119</v>
      </c>
      <c r="CY278" s="121">
        <f t="shared" si="956"/>
        <v>3852810</v>
      </c>
      <c r="CZ278" s="121">
        <f t="shared" si="957"/>
        <v>2852938</v>
      </c>
      <c r="DA278" s="121">
        <f t="shared" si="958"/>
        <v>877424</v>
      </c>
      <c r="DB278" s="121">
        <f t="shared" si="959"/>
        <v>74245099</v>
      </c>
      <c r="DC278" s="121" t="str">
        <f t="shared" si="960"/>
        <v>-</v>
      </c>
      <c r="DD278" s="160"/>
    </row>
    <row r="279" spans="1:108" x14ac:dyDescent="0.2">
      <c r="A279" s="118" t="str">
        <f t="shared" si="938"/>
        <v>2018-19APRILRX9</v>
      </c>
      <c r="B279" s="94" t="s">
        <v>789</v>
      </c>
      <c r="C279" s="35" t="s">
        <v>790</v>
      </c>
      <c r="D279" s="119" t="str">
        <f t="shared" si="939"/>
        <v>Y60</v>
      </c>
      <c r="E279" s="119" t="str">
        <f t="shared" si="940"/>
        <v>Midlands</v>
      </c>
      <c r="F279" s="107" t="s">
        <v>667</v>
      </c>
      <c r="G279" s="107" t="s">
        <v>668</v>
      </c>
      <c r="H279" s="108">
        <v>78384</v>
      </c>
      <c r="I279" s="108">
        <v>63289</v>
      </c>
      <c r="J279" s="108">
        <v>197001</v>
      </c>
      <c r="K279" s="108">
        <v>3</v>
      </c>
      <c r="L279" s="108">
        <v>2</v>
      </c>
      <c r="M279" s="108">
        <v>4</v>
      </c>
      <c r="N279" s="108">
        <v>49</v>
      </c>
      <c r="O279" s="108">
        <v>56209</v>
      </c>
      <c r="P279" s="108">
        <v>5654</v>
      </c>
      <c r="Q279" s="108">
        <v>3791</v>
      </c>
      <c r="R279" s="108">
        <v>32418</v>
      </c>
      <c r="S279" s="108">
        <v>11590</v>
      </c>
      <c r="T279" s="108">
        <v>215</v>
      </c>
      <c r="U279" s="108">
        <v>2917933</v>
      </c>
      <c r="V279" s="108">
        <v>516</v>
      </c>
      <c r="W279" s="108">
        <v>939</v>
      </c>
      <c r="X279" s="108">
        <v>4095887</v>
      </c>
      <c r="Y279" s="108">
        <v>1080</v>
      </c>
      <c r="Z279" s="108">
        <v>2382</v>
      </c>
      <c r="AA279" s="108">
        <v>62160345</v>
      </c>
      <c r="AB279" s="108">
        <v>1917</v>
      </c>
      <c r="AC279" s="108">
        <v>4086</v>
      </c>
      <c r="AD279" s="108">
        <v>46843012</v>
      </c>
      <c r="AE279" s="108">
        <v>4042</v>
      </c>
      <c r="AF279" s="108">
        <v>9678</v>
      </c>
      <c r="AG279" s="108">
        <v>678498</v>
      </c>
      <c r="AH279" s="108">
        <v>3156</v>
      </c>
      <c r="AI279" s="108">
        <v>7310</v>
      </c>
      <c r="AJ279" s="108">
        <v>3575</v>
      </c>
      <c r="AK279" s="108">
        <v>1102</v>
      </c>
      <c r="AL279" s="108">
        <v>1187</v>
      </c>
      <c r="AM279" s="108">
        <v>3</v>
      </c>
      <c r="AN279" s="108">
        <v>537</v>
      </c>
      <c r="AO279" s="108">
        <v>749</v>
      </c>
      <c r="AP279" s="108">
        <v>4</v>
      </c>
      <c r="AQ279" s="108">
        <v>34957</v>
      </c>
      <c r="AR279" s="108">
        <v>2623</v>
      </c>
      <c r="AS279" s="108">
        <v>15054</v>
      </c>
      <c r="AT279" s="108">
        <v>52634</v>
      </c>
      <c r="AU279" s="108">
        <v>10267</v>
      </c>
      <c r="AV279" s="108">
        <v>8074</v>
      </c>
      <c r="AW279" s="108">
        <v>7121</v>
      </c>
      <c r="AX279" s="108">
        <v>5638</v>
      </c>
      <c r="AY279" s="108">
        <v>42199</v>
      </c>
      <c r="AZ279" s="108">
        <v>35612</v>
      </c>
      <c r="BA279" s="108">
        <v>15548</v>
      </c>
      <c r="BB279" s="108">
        <v>12277</v>
      </c>
      <c r="BC279" s="108">
        <v>272</v>
      </c>
      <c r="BD279" s="108">
        <v>221</v>
      </c>
      <c r="BE279" s="108">
        <v>301</v>
      </c>
      <c r="BF279" s="108">
        <v>92783</v>
      </c>
      <c r="BG279" s="108">
        <v>308</v>
      </c>
      <c r="BH279" s="108">
        <v>527</v>
      </c>
      <c r="BI279" s="108">
        <v>2852</v>
      </c>
      <c r="BJ279" s="108">
        <v>124003</v>
      </c>
      <c r="BK279" s="108">
        <v>43</v>
      </c>
      <c r="BL279" s="108">
        <v>73</v>
      </c>
      <c r="BM279" s="108">
        <v>0</v>
      </c>
      <c r="BN279" s="108">
        <v>511</v>
      </c>
      <c r="BO279" s="108">
        <v>479</v>
      </c>
      <c r="BP279" s="108">
        <v>1</v>
      </c>
      <c r="BQ279" s="108">
        <v>1766</v>
      </c>
      <c r="BR279" s="108">
        <v>2242070</v>
      </c>
      <c r="BS279" s="108">
        <v>4388</v>
      </c>
      <c r="BT279" s="108">
        <v>8215</v>
      </c>
      <c r="BU279" s="108">
        <v>2036157</v>
      </c>
      <c r="BV279" s="108">
        <v>4251</v>
      </c>
      <c r="BW279" s="108">
        <v>8830</v>
      </c>
      <c r="BX279" s="108">
        <v>3309</v>
      </c>
      <c r="BY279" s="108">
        <v>3309</v>
      </c>
      <c r="BZ279" s="108">
        <v>3309</v>
      </c>
      <c r="CA279" s="108">
        <v>12038204</v>
      </c>
      <c r="CB279" s="108">
        <v>6817</v>
      </c>
      <c r="CC279" s="166">
        <v>14708</v>
      </c>
      <c r="CD279" s="108" t="s">
        <v>733</v>
      </c>
      <c r="CE279" s="108" t="s">
        <v>733</v>
      </c>
      <c r="CF279" s="108" t="s">
        <v>733</v>
      </c>
      <c r="CG279" s="108" t="s">
        <v>733</v>
      </c>
      <c r="CH279" s="108" t="s">
        <v>733</v>
      </c>
      <c r="CI279" s="108" t="s">
        <v>733</v>
      </c>
      <c r="CJ279" s="121">
        <f t="shared" si="941"/>
        <v>4</v>
      </c>
      <c r="CK279" s="157">
        <f t="shared" si="942"/>
        <v>2018</v>
      </c>
      <c r="CL279" s="158">
        <f t="shared" si="943"/>
        <v>43191</v>
      </c>
      <c r="CM279" s="159">
        <f t="shared" si="944"/>
        <v>30</v>
      </c>
      <c r="CN279" s="121">
        <f t="shared" si="945"/>
        <v>126578</v>
      </c>
      <c r="CO279" s="121" t="str">
        <f t="shared" si="946"/>
        <v>-</v>
      </c>
      <c r="CP279" s="121">
        <f t="shared" si="947"/>
        <v>253156</v>
      </c>
      <c r="CQ279" s="121">
        <f t="shared" si="948"/>
        <v>3101161</v>
      </c>
      <c r="CR279" s="121">
        <f t="shared" si="949"/>
        <v>5309106</v>
      </c>
      <c r="CS279" s="121">
        <f t="shared" si="950"/>
        <v>9030162</v>
      </c>
      <c r="CT279" s="121">
        <f t="shared" si="951"/>
        <v>132459948</v>
      </c>
      <c r="CU279" s="121">
        <f t="shared" si="952"/>
        <v>112168020</v>
      </c>
      <c r="CV279" s="121">
        <f t="shared" si="953"/>
        <v>1571650</v>
      </c>
      <c r="CW279" s="121">
        <f t="shared" si="954"/>
        <v>158627</v>
      </c>
      <c r="CX279" s="121">
        <f t="shared" si="955"/>
        <v>208196</v>
      </c>
      <c r="CY279" s="121">
        <f t="shared" si="956"/>
        <v>4197865</v>
      </c>
      <c r="CZ279" s="121">
        <f t="shared" si="957"/>
        <v>4229570</v>
      </c>
      <c r="DA279" s="121">
        <f t="shared" si="958"/>
        <v>3309</v>
      </c>
      <c r="DB279" s="121">
        <f t="shared" si="959"/>
        <v>25974328</v>
      </c>
      <c r="DC279" s="121" t="str">
        <f t="shared" si="960"/>
        <v>-</v>
      </c>
      <c r="DD279" s="160"/>
    </row>
    <row r="280" spans="1:108" x14ac:dyDescent="0.2">
      <c r="A280" s="118" t="str">
        <f t="shared" si="938"/>
        <v>2018-19APRILRYC</v>
      </c>
      <c r="B280" s="94" t="s">
        <v>789</v>
      </c>
      <c r="C280" s="35" t="s">
        <v>790</v>
      </c>
      <c r="D280" s="119" t="str">
        <f t="shared" si="939"/>
        <v>Y61</v>
      </c>
      <c r="E280" s="119" t="str">
        <f t="shared" si="940"/>
        <v>East of England</v>
      </c>
      <c r="F280" s="107" t="s">
        <v>671</v>
      </c>
      <c r="G280" s="107" t="s">
        <v>672</v>
      </c>
      <c r="H280" s="108">
        <v>94364</v>
      </c>
      <c r="I280" s="108">
        <v>60262</v>
      </c>
      <c r="J280" s="108">
        <v>170009</v>
      </c>
      <c r="K280" s="108">
        <v>3</v>
      </c>
      <c r="L280" s="108">
        <v>1</v>
      </c>
      <c r="M280" s="108">
        <v>6</v>
      </c>
      <c r="N280" s="108">
        <v>51</v>
      </c>
      <c r="O280" s="108">
        <v>68698</v>
      </c>
      <c r="P280" s="108">
        <v>6121</v>
      </c>
      <c r="Q280" s="108">
        <v>4083</v>
      </c>
      <c r="R280" s="108">
        <v>35898</v>
      </c>
      <c r="S280" s="108">
        <v>14028</v>
      </c>
      <c r="T280" s="108">
        <v>5290</v>
      </c>
      <c r="U280" s="108">
        <v>2947389</v>
      </c>
      <c r="V280" s="108">
        <v>482</v>
      </c>
      <c r="W280" s="108">
        <v>876</v>
      </c>
      <c r="X280" s="108">
        <v>3229473</v>
      </c>
      <c r="Y280" s="108">
        <v>791</v>
      </c>
      <c r="Z280" s="108">
        <v>1439</v>
      </c>
      <c r="AA280" s="108">
        <v>49005725</v>
      </c>
      <c r="AB280" s="108">
        <v>1365</v>
      </c>
      <c r="AC280" s="108">
        <v>2845</v>
      </c>
      <c r="AD280" s="108">
        <v>48721733</v>
      </c>
      <c r="AE280" s="108">
        <v>3473</v>
      </c>
      <c r="AF280" s="108">
        <v>8230</v>
      </c>
      <c r="AG280" s="108">
        <v>22690714</v>
      </c>
      <c r="AH280" s="108">
        <v>4289</v>
      </c>
      <c r="AI280" s="108">
        <v>10048</v>
      </c>
      <c r="AJ280" s="108">
        <v>4326</v>
      </c>
      <c r="AK280" s="108">
        <v>57</v>
      </c>
      <c r="AL280" s="108">
        <v>2160</v>
      </c>
      <c r="AM280" s="108">
        <v>268</v>
      </c>
      <c r="AN280" s="108">
        <v>73</v>
      </c>
      <c r="AO280" s="108">
        <v>2036</v>
      </c>
      <c r="AP280" s="108">
        <v>2491</v>
      </c>
      <c r="AQ280" s="108">
        <v>41324</v>
      </c>
      <c r="AR280" s="108">
        <v>2012</v>
      </c>
      <c r="AS280" s="108">
        <v>21036</v>
      </c>
      <c r="AT280" s="108">
        <v>64372</v>
      </c>
      <c r="AU280" s="108">
        <v>13697</v>
      </c>
      <c r="AV280" s="108">
        <v>10232</v>
      </c>
      <c r="AW280" s="108">
        <v>9077</v>
      </c>
      <c r="AX280" s="108">
        <v>6929</v>
      </c>
      <c r="AY280" s="108">
        <v>55060</v>
      </c>
      <c r="AZ280" s="108">
        <v>42026</v>
      </c>
      <c r="BA280" s="108">
        <v>25320</v>
      </c>
      <c r="BB280" s="108">
        <v>15224</v>
      </c>
      <c r="BC280" s="108">
        <v>9770</v>
      </c>
      <c r="BD280" s="108">
        <v>5710</v>
      </c>
      <c r="BE280" s="108">
        <v>419</v>
      </c>
      <c r="BF280" s="108">
        <v>111990</v>
      </c>
      <c r="BG280" s="108">
        <v>267</v>
      </c>
      <c r="BH280" s="108">
        <v>441</v>
      </c>
      <c r="BI280" s="108">
        <v>5799</v>
      </c>
      <c r="BJ280" s="108">
        <v>196326</v>
      </c>
      <c r="BK280" s="108">
        <v>34</v>
      </c>
      <c r="BL280" s="108">
        <v>60</v>
      </c>
      <c r="BM280" s="108">
        <v>34</v>
      </c>
      <c r="BN280" s="108">
        <v>903</v>
      </c>
      <c r="BO280" s="108">
        <v>784</v>
      </c>
      <c r="BP280" s="108">
        <v>68</v>
      </c>
      <c r="BQ280" s="108">
        <v>1246</v>
      </c>
      <c r="BR280" s="108">
        <v>6335057</v>
      </c>
      <c r="BS280" s="108">
        <v>7016</v>
      </c>
      <c r="BT280" s="108">
        <v>16151</v>
      </c>
      <c r="BU280" s="108">
        <v>6944587</v>
      </c>
      <c r="BV280" s="108">
        <v>8858</v>
      </c>
      <c r="BW280" s="108">
        <v>20496</v>
      </c>
      <c r="BX280" s="108">
        <v>760342</v>
      </c>
      <c r="BY280" s="108">
        <v>11182</v>
      </c>
      <c r="BZ280" s="108">
        <v>25847</v>
      </c>
      <c r="CA280" s="108">
        <v>15211550</v>
      </c>
      <c r="CB280" s="108">
        <v>12208</v>
      </c>
      <c r="CC280" s="166">
        <v>28196</v>
      </c>
      <c r="CD280" s="108" t="s">
        <v>733</v>
      </c>
      <c r="CE280" s="108" t="s">
        <v>733</v>
      </c>
      <c r="CF280" s="108" t="s">
        <v>733</v>
      </c>
      <c r="CG280" s="108" t="s">
        <v>733</v>
      </c>
      <c r="CH280" s="108" t="s">
        <v>733</v>
      </c>
      <c r="CI280" s="108" t="s">
        <v>733</v>
      </c>
      <c r="CJ280" s="121">
        <f t="shared" si="941"/>
        <v>4</v>
      </c>
      <c r="CK280" s="157">
        <f t="shared" si="942"/>
        <v>2018</v>
      </c>
      <c r="CL280" s="158">
        <f t="shared" si="943"/>
        <v>43191</v>
      </c>
      <c r="CM280" s="159">
        <f t="shared" si="944"/>
        <v>30</v>
      </c>
      <c r="CN280" s="121">
        <f t="shared" si="945"/>
        <v>60262</v>
      </c>
      <c r="CO280" s="121" t="str">
        <f t="shared" si="946"/>
        <v>-</v>
      </c>
      <c r="CP280" s="121">
        <f t="shared" si="947"/>
        <v>361572</v>
      </c>
      <c r="CQ280" s="121">
        <f t="shared" si="948"/>
        <v>3073362</v>
      </c>
      <c r="CR280" s="121">
        <f t="shared" si="949"/>
        <v>5361996</v>
      </c>
      <c r="CS280" s="121">
        <f t="shared" si="950"/>
        <v>5875437</v>
      </c>
      <c r="CT280" s="121">
        <f t="shared" si="951"/>
        <v>102129810</v>
      </c>
      <c r="CU280" s="121">
        <f t="shared" si="952"/>
        <v>115450440</v>
      </c>
      <c r="CV280" s="121">
        <f t="shared" si="953"/>
        <v>53153920</v>
      </c>
      <c r="CW280" s="121">
        <f t="shared" si="954"/>
        <v>184779</v>
      </c>
      <c r="CX280" s="121">
        <f t="shared" si="955"/>
        <v>347940</v>
      </c>
      <c r="CY280" s="121">
        <f t="shared" si="956"/>
        <v>14584353</v>
      </c>
      <c r="CZ280" s="121">
        <f t="shared" si="957"/>
        <v>16068864</v>
      </c>
      <c r="DA280" s="121">
        <f t="shared" si="958"/>
        <v>1757596</v>
      </c>
      <c r="DB280" s="121">
        <f t="shared" si="959"/>
        <v>35132216</v>
      </c>
      <c r="DC280" s="121" t="str">
        <f t="shared" si="960"/>
        <v>-</v>
      </c>
      <c r="DD280" s="160"/>
    </row>
    <row r="281" spans="1:108" x14ac:dyDescent="0.2">
      <c r="A281" s="118" t="str">
        <f t="shared" si="938"/>
        <v>2018-19APRILR1F</v>
      </c>
      <c r="B281" s="94" t="s">
        <v>789</v>
      </c>
      <c r="C281" s="35" t="s">
        <v>790</v>
      </c>
      <c r="D281" s="119" t="str">
        <f t="shared" si="939"/>
        <v>Y59</v>
      </c>
      <c r="E281" s="119" t="str">
        <f t="shared" si="940"/>
        <v>South East</v>
      </c>
      <c r="F281" s="107" t="s">
        <v>656</v>
      </c>
      <c r="G281" s="107" t="s">
        <v>657</v>
      </c>
      <c r="H281" s="108">
        <v>2376</v>
      </c>
      <c r="I281" s="108">
        <v>1260</v>
      </c>
      <c r="J281" s="108">
        <v>6095</v>
      </c>
      <c r="K281" s="108">
        <v>5</v>
      </c>
      <c r="L281" s="108">
        <v>1</v>
      </c>
      <c r="M281" s="108">
        <v>21</v>
      </c>
      <c r="N281" s="108">
        <v>87</v>
      </c>
      <c r="O281" s="108">
        <v>2130</v>
      </c>
      <c r="P281" s="108">
        <v>35</v>
      </c>
      <c r="Q281" s="108">
        <v>17</v>
      </c>
      <c r="R281" s="108">
        <v>735</v>
      </c>
      <c r="S281" s="108">
        <v>779</v>
      </c>
      <c r="T281" s="108">
        <v>188</v>
      </c>
      <c r="U281" s="108">
        <v>16226</v>
      </c>
      <c r="V281" s="108">
        <v>464</v>
      </c>
      <c r="W281" s="108">
        <v>997</v>
      </c>
      <c r="X281" s="108">
        <v>8686</v>
      </c>
      <c r="Y281" s="108">
        <v>511</v>
      </c>
      <c r="Z281" s="108">
        <v>898</v>
      </c>
      <c r="AA281" s="108">
        <v>544634</v>
      </c>
      <c r="AB281" s="108">
        <v>741</v>
      </c>
      <c r="AC281" s="108">
        <v>1852</v>
      </c>
      <c r="AD281" s="108">
        <v>1395049</v>
      </c>
      <c r="AE281" s="108">
        <v>1791</v>
      </c>
      <c r="AF281" s="108">
        <v>4678</v>
      </c>
      <c r="AG281" s="108">
        <v>917476</v>
      </c>
      <c r="AH281" s="108">
        <v>4880</v>
      </c>
      <c r="AI281" s="108">
        <v>10900</v>
      </c>
      <c r="AJ281" s="108">
        <v>315</v>
      </c>
      <c r="AK281" s="108">
        <v>30</v>
      </c>
      <c r="AL281" s="108">
        <v>0</v>
      </c>
      <c r="AM281" s="108">
        <v>0</v>
      </c>
      <c r="AN281" s="108">
        <v>218</v>
      </c>
      <c r="AO281" s="108">
        <v>67</v>
      </c>
      <c r="AP281" s="108">
        <v>0</v>
      </c>
      <c r="AQ281" s="108">
        <v>1440</v>
      </c>
      <c r="AR281" s="108">
        <v>15</v>
      </c>
      <c r="AS281" s="108">
        <v>360</v>
      </c>
      <c r="AT281" s="108">
        <v>1815</v>
      </c>
      <c r="AU281" s="108">
        <v>67</v>
      </c>
      <c r="AV281" s="108">
        <v>57</v>
      </c>
      <c r="AW281" s="108">
        <v>19</v>
      </c>
      <c r="AX281" s="108">
        <v>19</v>
      </c>
      <c r="AY281" s="108">
        <v>1035</v>
      </c>
      <c r="AZ281" s="108">
        <v>956</v>
      </c>
      <c r="BA281" s="108">
        <v>1072</v>
      </c>
      <c r="BB281" s="108">
        <v>853</v>
      </c>
      <c r="BC281" s="108">
        <v>568</v>
      </c>
      <c r="BD281" s="108">
        <v>237</v>
      </c>
      <c r="BE281" s="108">
        <v>0</v>
      </c>
      <c r="BF281" s="108">
        <v>0</v>
      </c>
      <c r="BG281" s="108">
        <v>0</v>
      </c>
      <c r="BH281" s="108">
        <v>0</v>
      </c>
      <c r="BI281" s="108">
        <v>22</v>
      </c>
      <c r="BJ281" s="108">
        <v>690</v>
      </c>
      <c r="BK281" s="108">
        <v>31</v>
      </c>
      <c r="BL281" s="108">
        <v>56</v>
      </c>
      <c r="BM281" s="108">
        <v>91</v>
      </c>
      <c r="BN281" s="108">
        <v>52</v>
      </c>
      <c r="BO281" s="108">
        <v>26</v>
      </c>
      <c r="BP281" s="108">
        <v>0</v>
      </c>
      <c r="BQ281" s="108">
        <v>13</v>
      </c>
      <c r="BR281" s="108">
        <v>152772</v>
      </c>
      <c r="BS281" s="108">
        <v>2938</v>
      </c>
      <c r="BT281" s="108">
        <v>8136</v>
      </c>
      <c r="BU281" s="108">
        <v>146456</v>
      </c>
      <c r="BV281" s="108">
        <v>5633</v>
      </c>
      <c r="BW281" s="108">
        <v>14283</v>
      </c>
      <c r="BX281" s="108">
        <v>0</v>
      </c>
      <c r="BY281" s="108">
        <v>0</v>
      </c>
      <c r="BZ281" s="108">
        <v>0</v>
      </c>
      <c r="CA281" s="108">
        <v>62267</v>
      </c>
      <c r="CB281" s="108">
        <v>4790</v>
      </c>
      <c r="CC281" s="166">
        <v>10025</v>
      </c>
      <c r="CD281" s="108" t="s">
        <v>733</v>
      </c>
      <c r="CE281" s="108" t="s">
        <v>733</v>
      </c>
      <c r="CF281" s="108" t="s">
        <v>733</v>
      </c>
      <c r="CG281" s="108" t="s">
        <v>733</v>
      </c>
      <c r="CH281" s="108" t="s">
        <v>733</v>
      </c>
      <c r="CI281" s="108" t="s">
        <v>733</v>
      </c>
      <c r="CJ281" s="121">
        <f t="shared" si="941"/>
        <v>4</v>
      </c>
      <c r="CK281" s="157">
        <f t="shared" si="942"/>
        <v>2018</v>
      </c>
      <c r="CL281" s="158">
        <f t="shared" si="943"/>
        <v>43191</v>
      </c>
      <c r="CM281" s="159">
        <f t="shared" si="944"/>
        <v>30</v>
      </c>
      <c r="CN281" s="121">
        <f t="shared" si="945"/>
        <v>1260</v>
      </c>
      <c r="CO281" s="121" t="str">
        <f t="shared" si="946"/>
        <v>-</v>
      </c>
      <c r="CP281" s="121">
        <f t="shared" si="947"/>
        <v>26460</v>
      </c>
      <c r="CQ281" s="121">
        <f t="shared" si="948"/>
        <v>109620</v>
      </c>
      <c r="CR281" s="121">
        <f t="shared" si="949"/>
        <v>34895</v>
      </c>
      <c r="CS281" s="121">
        <f t="shared" si="950"/>
        <v>15266</v>
      </c>
      <c r="CT281" s="121">
        <f t="shared" si="951"/>
        <v>1361220</v>
      </c>
      <c r="CU281" s="121">
        <f t="shared" si="952"/>
        <v>3644162</v>
      </c>
      <c r="CV281" s="121">
        <f t="shared" si="953"/>
        <v>2049200</v>
      </c>
      <c r="CW281" s="121">
        <f t="shared" si="954"/>
        <v>0</v>
      </c>
      <c r="CX281" s="121">
        <f t="shared" si="955"/>
        <v>1232</v>
      </c>
      <c r="CY281" s="121">
        <f t="shared" si="956"/>
        <v>423072</v>
      </c>
      <c r="CZ281" s="121">
        <f t="shared" si="957"/>
        <v>371358</v>
      </c>
      <c r="DA281" s="121">
        <f t="shared" si="958"/>
        <v>0</v>
      </c>
      <c r="DB281" s="121">
        <f t="shared" si="959"/>
        <v>130325</v>
      </c>
      <c r="DC281" s="121" t="str">
        <f t="shared" si="960"/>
        <v>-</v>
      </c>
      <c r="DD281" s="160"/>
    </row>
    <row r="282" spans="1:108" x14ac:dyDescent="0.2">
      <c r="A282" s="118" t="str">
        <f t="shared" si="938"/>
        <v>2018-19APRILRRU</v>
      </c>
      <c r="B282" s="94" t="s">
        <v>789</v>
      </c>
      <c r="C282" s="35" t="s">
        <v>790</v>
      </c>
      <c r="D282" s="119" t="str">
        <f t="shared" si="939"/>
        <v>Y56</v>
      </c>
      <c r="E282" s="119" t="str">
        <f t="shared" si="940"/>
        <v>London</v>
      </c>
      <c r="F282" s="107" t="s">
        <v>659</v>
      </c>
      <c r="G282" s="107" t="s">
        <v>660</v>
      </c>
      <c r="H282" s="108">
        <v>147459</v>
      </c>
      <c r="I282" s="108">
        <v>120512</v>
      </c>
      <c r="J282" s="108">
        <v>737728</v>
      </c>
      <c r="K282" s="108">
        <v>6</v>
      </c>
      <c r="L282" s="108">
        <v>0</v>
      </c>
      <c r="M282" s="108">
        <v>39</v>
      </c>
      <c r="N282" s="108">
        <v>139</v>
      </c>
      <c r="O282" s="108">
        <v>97613</v>
      </c>
      <c r="P282" s="108">
        <v>8732</v>
      </c>
      <c r="Q282" s="108">
        <v>6543</v>
      </c>
      <c r="R282" s="108">
        <v>54667</v>
      </c>
      <c r="S282" s="108">
        <v>20432</v>
      </c>
      <c r="T282" s="108">
        <v>1119</v>
      </c>
      <c r="U282" s="108">
        <v>3573708</v>
      </c>
      <c r="V282" s="108">
        <v>409</v>
      </c>
      <c r="W282" s="108">
        <v>675</v>
      </c>
      <c r="X282" s="108">
        <v>4509756</v>
      </c>
      <c r="Y282" s="108">
        <v>689</v>
      </c>
      <c r="Z282" s="108">
        <v>1177</v>
      </c>
      <c r="AA282" s="108">
        <v>54893577</v>
      </c>
      <c r="AB282" s="108">
        <v>1004</v>
      </c>
      <c r="AC282" s="108">
        <v>1967</v>
      </c>
      <c r="AD282" s="108">
        <v>53362801</v>
      </c>
      <c r="AE282" s="108">
        <v>2612</v>
      </c>
      <c r="AF282" s="108">
        <v>6021</v>
      </c>
      <c r="AG282" s="108">
        <v>5069532</v>
      </c>
      <c r="AH282" s="108">
        <v>4530</v>
      </c>
      <c r="AI282" s="108">
        <v>10587</v>
      </c>
      <c r="AJ282" s="108">
        <v>6954</v>
      </c>
      <c r="AK282" s="108">
        <v>250</v>
      </c>
      <c r="AL282" s="108">
        <v>1044</v>
      </c>
      <c r="AM282" s="108">
        <v>6388</v>
      </c>
      <c r="AN282" s="108">
        <v>222</v>
      </c>
      <c r="AO282" s="108">
        <v>5438</v>
      </c>
      <c r="AP282" s="108">
        <v>0</v>
      </c>
      <c r="AQ282" s="108">
        <v>60640</v>
      </c>
      <c r="AR282" s="108">
        <v>6519</v>
      </c>
      <c r="AS282" s="108">
        <v>23500</v>
      </c>
      <c r="AT282" s="108">
        <v>90659</v>
      </c>
      <c r="AU282" s="108">
        <v>23030</v>
      </c>
      <c r="AV282" s="108">
        <v>18008</v>
      </c>
      <c r="AW282" s="108">
        <v>17194</v>
      </c>
      <c r="AX282" s="108">
        <v>13660</v>
      </c>
      <c r="AY282" s="108">
        <v>79378</v>
      </c>
      <c r="AZ282" s="108">
        <v>61782</v>
      </c>
      <c r="BA282" s="108">
        <v>32244</v>
      </c>
      <c r="BB282" s="108">
        <v>22877</v>
      </c>
      <c r="BC282" s="108">
        <v>1612</v>
      </c>
      <c r="BD282" s="108">
        <v>1188</v>
      </c>
      <c r="BE282" s="108">
        <v>0</v>
      </c>
      <c r="BF282" s="108">
        <v>0</v>
      </c>
      <c r="BG282" s="108">
        <v>0</v>
      </c>
      <c r="BH282" s="108">
        <v>0</v>
      </c>
      <c r="BI282" s="108">
        <v>4159</v>
      </c>
      <c r="BJ282" s="108">
        <v>280795</v>
      </c>
      <c r="BK282" s="108">
        <v>68</v>
      </c>
      <c r="BL282" s="108">
        <v>137</v>
      </c>
      <c r="BM282" s="108">
        <v>0</v>
      </c>
      <c r="BN282" s="108">
        <v>825</v>
      </c>
      <c r="BO282" s="108">
        <v>1329</v>
      </c>
      <c r="BP282" s="108">
        <v>40</v>
      </c>
      <c r="BQ282" s="108">
        <v>1283</v>
      </c>
      <c r="BR282" s="108">
        <v>4100914</v>
      </c>
      <c r="BS282" s="108">
        <v>4971</v>
      </c>
      <c r="BT282" s="108">
        <v>10209</v>
      </c>
      <c r="BU282" s="108">
        <v>8001593</v>
      </c>
      <c r="BV282" s="108">
        <v>6021</v>
      </c>
      <c r="BW282" s="108">
        <v>11481</v>
      </c>
      <c r="BX282" s="108">
        <v>220248</v>
      </c>
      <c r="BY282" s="108">
        <v>5506</v>
      </c>
      <c r="BZ282" s="108">
        <v>11434</v>
      </c>
      <c r="CA282" s="108">
        <v>10131933</v>
      </c>
      <c r="CB282" s="108">
        <v>7897</v>
      </c>
      <c r="CC282" s="166">
        <v>14937</v>
      </c>
      <c r="CD282" s="108" t="s">
        <v>733</v>
      </c>
      <c r="CE282" s="108" t="s">
        <v>733</v>
      </c>
      <c r="CF282" s="108" t="s">
        <v>733</v>
      </c>
      <c r="CG282" s="108" t="s">
        <v>733</v>
      </c>
      <c r="CH282" s="108" t="s">
        <v>733</v>
      </c>
      <c r="CI282" s="108" t="s">
        <v>733</v>
      </c>
      <c r="CJ282" s="121">
        <f t="shared" si="941"/>
        <v>4</v>
      </c>
      <c r="CK282" s="157">
        <f t="shared" si="942"/>
        <v>2018</v>
      </c>
      <c r="CL282" s="158">
        <f t="shared" si="943"/>
        <v>43191</v>
      </c>
      <c r="CM282" s="159">
        <f t="shared" si="944"/>
        <v>30</v>
      </c>
      <c r="CN282" s="121">
        <f t="shared" si="945"/>
        <v>0</v>
      </c>
      <c r="CO282" s="121" t="str">
        <f t="shared" si="946"/>
        <v>-</v>
      </c>
      <c r="CP282" s="121">
        <f t="shared" si="947"/>
        <v>4699968</v>
      </c>
      <c r="CQ282" s="121">
        <f t="shared" si="948"/>
        <v>16751168</v>
      </c>
      <c r="CR282" s="121">
        <f t="shared" si="949"/>
        <v>5894100</v>
      </c>
      <c r="CS282" s="121">
        <f t="shared" si="950"/>
        <v>7701111</v>
      </c>
      <c r="CT282" s="121">
        <f t="shared" si="951"/>
        <v>107529989</v>
      </c>
      <c r="CU282" s="121">
        <f t="shared" si="952"/>
        <v>123021072</v>
      </c>
      <c r="CV282" s="121">
        <f t="shared" si="953"/>
        <v>11846853</v>
      </c>
      <c r="CW282" s="121">
        <f t="shared" si="954"/>
        <v>0</v>
      </c>
      <c r="CX282" s="121">
        <f t="shared" si="955"/>
        <v>569783</v>
      </c>
      <c r="CY282" s="121">
        <f t="shared" si="956"/>
        <v>8422425</v>
      </c>
      <c r="CZ282" s="121">
        <f t="shared" si="957"/>
        <v>15258249</v>
      </c>
      <c r="DA282" s="121">
        <f t="shared" si="958"/>
        <v>457360</v>
      </c>
      <c r="DB282" s="121">
        <f t="shared" si="959"/>
        <v>19164171</v>
      </c>
      <c r="DC282" s="121" t="str">
        <f t="shared" si="960"/>
        <v>-</v>
      </c>
      <c r="DD282" s="160"/>
    </row>
    <row r="283" spans="1:108" x14ac:dyDescent="0.2">
      <c r="A283" s="118" t="str">
        <f t="shared" si="938"/>
        <v>2018-19APRILRX6</v>
      </c>
      <c r="B283" s="94" t="s">
        <v>789</v>
      </c>
      <c r="C283" s="35" t="s">
        <v>790</v>
      </c>
      <c r="D283" s="119" t="str">
        <f t="shared" si="939"/>
        <v>Y63</v>
      </c>
      <c r="E283" s="119" t="str">
        <f t="shared" si="940"/>
        <v>North East and Yorkshire</v>
      </c>
      <c r="F283" s="107" t="s">
        <v>661</v>
      </c>
      <c r="G283" s="107" t="s">
        <v>662</v>
      </c>
      <c r="H283" s="108">
        <v>40929</v>
      </c>
      <c r="I283" s="108">
        <v>26956</v>
      </c>
      <c r="J283" s="108">
        <v>61385</v>
      </c>
      <c r="K283" s="108">
        <v>2</v>
      </c>
      <c r="L283" s="108">
        <v>1</v>
      </c>
      <c r="M283" s="108">
        <v>8</v>
      </c>
      <c r="N283" s="108">
        <v>25</v>
      </c>
      <c r="O283" s="108">
        <v>32905</v>
      </c>
      <c r="P283" s="108">
        <v>2158</v>
      </c>
      <c r="Q283" s="108">
        <v>1305</v>
      </c>
      <c r="R283" s="108">
        <v>17367</v>
      </c>
      <c r="S283" s="108">
        <v>8546</v>
      </c>
      <c r="T283" s="108">
        <v>424</v>
      </c>
      <c r="U283" s="108">
        <v>760785</v>
      </c>
      <c r="V283" s="108">
        <v>353</v>
      </c>
      <c r="W283" s="108">
        <v>605</v>
      </c>
      <c r="X283" s="108">
        <v>642024</v>
      </c>
      <c r="Y283" s="108">
        <v>492</v>
      </c>
      <c r="Z283" s="108">
        <v>888</v>
      </c>
      <c r="AA283" s="108">
        <v>17301719</v>
      </c>
      <c r="AB283" s="108">
        <v>996</v>
      </c>
      <c r="AC283" s="108">
        <v>2018</v>
      </c>
      <c r="AD283" s="108">
        <v>26419200</v>
      </c>
      <c r="AE283" s="108">
        <v>3091</v>
      </c>
      <c r="AF283" s="108">
        <v>7284</v>
      </c>
      <c r="AG283" s="108">
        <v>1255624</v>
      </c>
      <c r="AH283" s="108">
        <v>2961</v>
      </c>
      <c r="AI283" s="108">
        <v>6602</v>
      </c>
      <c r="AJ283" s="108">
        <v>1684</v>
      </c>
      <c r="AK283" s="108">
        <v>45</v>
      </c>
      <c r="AL283" s="108">
        <v>608</v>
      </c>
      <c r="AM283" s="108">
        <v>3596</v>
      </c>
      <c r="AN283" s="108">
        <v>69</v>
      </c>
      <c r="AO283" s="108">
        <v>962</v>
      </c>
      <c r="AP283" s="108">
        <v>0</v>
      </c>
      <c r="AQ283" s="108">
        <v>19164</v>
      </c>
      <c r="AR283" s="108">
        <v>4082</v>
      </c>
      <c r="AS283" s="108">
        <v>7975</v>
      </c>
      <c r="AT283" s="108">
        <v>31221</v>
      </c>
      <c r="AU283" s="108">
        <v>4215</v>
      </c>
      <c r="AV283" s="108">
        <v>3480</v>
      </c>
      <c r="AW283" s="108">
        <v>2858</v>
      </c>
      <c r="AX283" s="108">
        <v>2173</v>
      </c>
      <c r="AY283" s="108">
        <v>23598</v>
      </c>
      <c r="AZ283" s="108">
        <v>20093</v>
      </c>
      <c r="BA283" s="108">
        <v>14253</v>
      </c>
      <c r="BB283" s="108">
        <v>9013</v>
      </c>
      <c r="BC283" s="108">
        <v>679</v>
      </c>
      <c r="BD283" s="108">
        <v>408</v>
      </c>
      <c r="BE283" s="108">
        <v>73</v>
      </c>
      <c r="BF283" s="108">
        <v>28992</v>
      </c>
      <c r="BG283" s="108">
        <v>397</v>
      </c>
      <c r="BH283" s="108">
        <v>557</v>
      </c>
      <c r="BI283" s="108">
        <v>828</v>
      </c>
      <c r="BJ283" s="108">
        <v>25006</v>
      </c>
      <c r="BK283" s="108">
        <v>30</v>
      </c>
      <c r="BL283" s="108">
        <v>59</v>
      </c>
      <c r="BM283" s="108">
        <v>1681</v>
      </c>
      <c r="BN283" s="108">
        <v>662</v>
      </c>
      <c r="BO283" s="108">
        <v>231</v>
      </c>
      <c r="BP283" s="108">
        <v>0</v>
      </c>
      <c r="BQ283" s="108">
        <v>51</v>
      </c>
      <c r="BR283" s="108">
        <v>2922681</v>
      </c>
      <c r="BS283" s="108">
        <v>4415</v>
      </c>
      <c r="BT283" s="108">
        <v>9979</v>
      </c>
      <c r="BU283" s="108">
        <v>1269924</v>
      </c>
      <c r="BV283" s="108">
        <v>5498</v>
      </c>
      <c r="BW283" s="108">
        <v>12647</v>
      </c>
      <c r="BX283" s="108">
        <v>0</v>
      </c>
      <c r="BY283" s="108">
        <v>0</v>
      </c>
      <c r="BZ283" s="108">
        <v>0</v>
      </c>
      <c r="CA283" s="108">
        <v>379709</v>
      </c>
      <c r="CB283" s="108">
        <v>7445</v>
      </c>
      <c r="CC283" s="166">
        <v>14139</v>
      </c>
      <c r="CD283" s="108" t="s">
        <v>733</v>
      </c>
      <c r="CE283" s="108" t="s">
        <v>733</v>
      </c>
      <c r="CF283" s="108" t="s">
        <v>733</v>
      </c>
      <c r="CG283" s="108" t="s">
        <v>733</v>
      </c>
      <c r="CH283" s="108" t="s">
        <v>733</v>
      </c>
      <c r="CI283" s="108" t="s">
        <v>733</v>
      </c>
      <c r="CJ283" s="121">
        <f t="shared" si="941"/>
        <v>4</v>
      </c>
      <c r="CK283" s="157">
        <f t="shared" si="942"/>
        <v>2018</v>
      </c>
      <c r="CL283" s="158">
        <f t="shared" si="943"/>
        <v>43191</v>
      </c>
      <c r="CM283" s="159">
        <f t="shared" si="944"/>
        <v>30</v>
      </c>
      <c r="CN283" s="121">
        <f t="shared" si="945"/>
        <v>26956</v>
      </c>
      <c r="CO283" s="121" t="str">
        <f t="shared" si="946"/>
        <v>-</v>
      </c>
      <c r="CP283" s="121">
        <f t="shared" si="947"/>
        <v>215648</v>
      </c>
      <c r="CQ283" s="121">
        <f t="shared" si="948"/>
        <v>673900</v>
      </c>
      <c r="CR283" s="121">
        <f t="shared" si="949"/>
        <v>1305590</v>
      </c>
      <c r="CS283" s="121">
        <f t="shared" si="950"/>
        <v>1158840</v>
      </c>
      <c r="CT283" s="121">
        <f t="shared" si="951"/>
        <v>35046606</v>
      </c>
      <c r="CU283" s="121">
        <f t="shared" si="952"/>
        <v>62249064</v>
      </c>
      <c r="CV283" s="121">
        <f t="shared" si="953"/>
        <v>2799248</v>
      </c>
      <c r="CW283" s="121">
        <f t="shared" si="954"/>
        <v>40661</v>
      </c>
      <c r="CX283" s="121">
        <f t="shared" si="955"/>
        <v>48852</v>
      </c>
      <c r="CY283" s="121">
        <f t="shared" si="956"/>
        <v>6606098</v>
      </c>
      <c r="CZ283" s="121">
        <f t="shared" si="957"/>
        <v>2921457</v>
      </c>
      <c r="DA283" s="121">
        <f t="shared" si="958"/>
        <v>0</v>
      </c>
      <c r="DB283" s="121">
        <f t="shared" si="959"/>
        <v>721089</v>
      </c>
      <c r="DC283" s="121" t="str">
        <f t="shared" si="960"/>
        <v>-</v>
      </c>
      <c r="DD283" s="160"/>
    </row>
    <row r="284" spans="1:108" x14ac:dyDescent="0.2">
      <c r="A284" s="118" t="str">
        <f t="shared" si="938"/>
        <v>2018-19APRILRX7</v>
      </c>
      <c r="B284" s="94" t="s">
        <v>789</v>
      </c>
      <c r="C284" s="35" t="s">
        <v>790</v>
      </c>
      <c r="D284" s="119" t="str">
        <f t="shared" si="939"/>
        <v>Y62</v>
      </c>
      <c r="E284" s="119" t="str">
        <f t="shared" si="940"/>
        <v>North West</v>
      </c>
      <c r="F284" s="107" t="s">
        <v>663</v>
      </c>
      <c r="G284" s="107" t="s">
        <v>664</v>
      </c>
      <c r="H284" s="108">
        <v>127184</v>
      </c>
      <c r="I284" s="108">
        <v>97763</v>
      </c>
      <c r="J284" s="108">
        <v>1015065</v>
      </c>
      <c r="K284" s="108">
        <v>10</v>
      </c>
      <c r="L284" s="108">
        <v>1</v>
      </c>
      <c r="M284" s="108">
        <v>71</v>
      </c>
      <c r="N284" s="108">
        <v>132</v>
      </c>
      <c r="O284" s="108">
        <v>88856</v>
      </c>
      <c r="P284" s="108">
        <v>9156</v>
      </c>
      <c r="Q284" s="108">
        <v>6926</v>
      </c>
      <c r="R284" s="108">
        <v>45525</v>
      </c>
      <c r="S284" s="108">
        <v>21093</v>
      </c>
      <c r="T284" s="108">
        <v>3992</v>
      </c>
      <c r="U284" s="108">
        <v>4311804</v>
      </c>
      <c r="V284" s="108">
        <v>471</v>
      </c>
      <c r="W284" s="108">
        <v>804</v>
      </c>
      <c r="X284" s="108">
        <v>5197622</v>
      </c>
      <c r="Y284" s="108">
        <v>750</v>
      </c>
      <c r="Z284" s="108">
        <v>1275</v>
      </c>
      <c r="AA284" s="108">
        <v>64621492</v>
      </c>
      <c r="AB284" s="108">
        <v>1419</v>
      </c>
      <c r="AC284" s="108">
        <v>3118</v>
      </c>
      <c r="AD284" s="108">
        <v>74994927</v>
      </c>
      <c r="AE284" s="108">
        <v>3555</v>
      </c>
      <c r="AF284" s="108">
        <v>8498</v>
      </c>
      <c r="AG284" s="108">
        <v>21189180</v>
      </c>
      <c r="AH284" s="108">
        <v>5308</v>
      </c>
      <c r="AI284" s="108">
        <v>10575</v>
      </c>
      <c r="AJ284" s="108">
        <v>4299</v>
      </c>
      <c r="AK284" s="108">
        <v>389</v>
      </c>
      <c r="AL284" s="108">
        <v>2271</v>
      </c>
      <c r="AM284" s="108">
        <v>5177</v>
      </c>
      <c r="AN284" s="108">
        <v>298</v>
      </c>
      <c r="AO284" s="108">
        <v>1341</v>
      </c>
      <c r="AP284" s="108">
        <v>150</v>
      </c>
      <c r="AQ284" s="108">
        <v>57844</v>
      </c>
      <c r="AR284" s="108">
        <v>5861</v>
      </c>
      <c r="AS284" s="108">
        <v>20852</v>
      </c>
      <c r="AT284" s="108">
        <v>84557</v>
      </c>
      <c r="AU284" s="108">
        <v>18063</v>
      </c>
      <c r="AV284" s="108">
        <v>15334</v>
      </c>
      <c r="AW284" s="108">
        <v>13506</v>
      </c>
      <c r="AX284" s="108">
        <v>11644</v>
      </c>
      <c r="AY284" s="108">
        <v>58024</v>
      </c>
      <c r="AZ284" s="108">
        <v>49135</v>
      </c>
      <c r="BA284" s="108">
        <v>29398</v>
      </c>
      <c r="BB284" s="108">
        <v>23026</v>
      </c>
      <c r="BC284" s="108">
        <v>5147</v>
      </c>
      <c r="BD284" s="108">
        <v>4291</v>
      </c>
      <c r="BE284" s="108">
        <v>0</v>
      </c>
      <c r="BF284" s="108">
        <v>0</v>
      </c>
      <c r="BG284" s="108">
        <v>0</v>
      </c>
      <c r="BH284" s="108">
        <v>0</v>
      </c>
      <c r="BI284" s="108">
        <v>3669</v>
      </c>
      <c r="BJ284" s="108">
        <v>197854</v>
      </c>
      <c r="BK284" s="108">
        <v>54</v>
      </c>
      <c r="BL284" s="108">
        <v>106</v>
      </c>
      <c r="BM284" s="108">
        <v>189</v>
      </c>
      <c r="BN284" s="108">
        <v>1647</v>
      </c>
      <c r="BO284" s="108">
        <v>1086</v>
      </c>
      <c r="BP284" s="108">
        <v>105</v>
      </c>
      <c r="BQ284" s="108">
        <v>918</v>
      </c>
      <c r="BR284" s="108">
        <v>8108793</v>
      </c>
      <c r="BS284" s="108">
        <v>4923</v>
      </c>
      <c r="BT284" s="108">
        <v>9963</v>
      </c>
      <c r="BU284" s="108">
        <v>5896707</v>
      </c>
      <c r="BV284" s="108">
        <v>5430</v>
      </c>
      <c r="BW284" s="108">
        <v>11410</v>
      </c>
      <c r="BX284" s="108">
        <v>662237</v>
      </c>
      <c r="BY284" s="108">
        <v>6307</v>
      </c>
      <c r="BZ284" s="108">
        <v>13538</v>
      </c>
      <c r="CA284" s="108">
        <v>6360335</v>
      </c>
      <c r="CB284" s="108">
        <v>6928</v>
      </c>
      <c r="CC284" s="166">
        <v>15933</v>
      </c>
      <c r="CD284" s="108" t="s">
        <v>733</v>
      </c>
      <c r="CE284" s="108" t="s">
        <v>733</v>
      </c>
      <c r="CF284" s="108" t="s">
        <v>733</v>
      </c>
      <c r="CG284" s="108" t="s">
        <v>733</v>
      </c>
      <c r="CH284" s="108" t="s">
        <v>733</v>
      </c>
      <c r="CI284" s="108" t="s">
        <v>733</v>
      </c>
      <c r="CJ284" s="121">
        <f t="shared" si="941"/>
        <v>4</v>
      </c>
      <c r="CK284" s="157">
        <f t="shared" si="942"/>
        <v>2018</v>
      </c>
      <c r="CL284" s="158">
        <f t="shared" si="943"/>
        <v>43191</v>
      </c>
      <c r="CM284" s="159">
        <f t="shared" si="944"/>
        <v>30</v>
      </c>
      <c r="CN284" s="121">
        <f t="shared" si="945"/>
        <v>97763</v>
      </c>
      <c r="CO284" s="121" t="str">
        <f t="shared" si="946"/>
        <v>-</v>
      </c>
      <c r="CP284" s="121">
        <f t="shared" si="947"/>
        <v>6941173</v>
      </c>
      <c r="CQ284" s="121">
        <f t="shared" si="948"/>
        <v>12904716</v>
      </c>
      <c r="CR284" s="121">
        <f t="shared" si="949"/>
        <v>7361424</v>
      </c>
      <c r="CS284" s="121">
        <f t="shared" si="950"/>
        <v>8830650</v>
      </c>
      <c r="CT284" s="121">
        <f t="shared" si="951"/>
        <v>141946950</v>
      </c>
      <c r="CU284" s="121">
        <f t="shared" si="952"/>
        <v>179248314</v>
      </c>
      <c r="CV284" s="121">
        <f t="shared" si="953"/>
        <v>42215400</v>
      </c>
      <c r="CW284" s="121">
        <f t="shared" si="954"/>
        <v>0</v>
      </c>
      <c r="CX284" s="121">
        <f t="shared" si="955"/>
        <v>388914</v>
      </c>
      <c r="CY284" s="121">
        <f t="shared" si="956"/>
        <v>16409061</v>
      </c>
      <c r="CZ284" s="121">
        <f t="shared" si="957"/>
        <v>12391260</v>
      </c>
      <c r="DA284" s="121">
        <f t="shared" si="958"/>
        <v>1421490</v>
      </c>
      <c r="DB284" s="121">
        <f t="shared" si="959"/>
        <v>14626494</v>
      </c>
      <c r="DC284" s="121" t="str">
        <f t="shared" si="960"/>
        <v>-</v>
      </c>
      <c r="DD284" s="160"/>
    </row>
    <row r="285" spans="1:108" x14ac:dyDescent="0.2">
      <c r="A285" s="118" t="str">
        <f t="shared" si="938"/>
        <v>2018-19APRILRYE</v>
      </c>
      <c r="B285" s="94" t="s">
        <v>789</v>
      </c>
      <c r="C285" s="35" t="s">
        <v>790</v>
      </c>
      <c r="D285" s="119" t="str">
        <f t="shared" si="939"/>
        <v>Y59</v>
      </c>
      <c r="E285" s="119" t="str">
        <f t="shared" si="940"/>
        <v>South East</v>
      </c>
      <c r="F285" s="107" t="s">
        <v>675</v>
      </c>
      <c r="G285" s="107" t="s">
        <v>676</v>
      </c>
      <c r="H285" s="108">
        <v>60214</v>
      </c>
      <c r="I285" s="108">
        <v>36923</v>
      </c>
      <c r="J285" s="108">
        <v>192073</v>
      </c>
      <c r="K285" s="108">
        <v>5</v>
      </c>
      <c r="L285" s="108">
        <v>3</v>
      </c>
      <c r="M285" s="108">
        <v>9</v>
      </c>
      <c r="N285" s="108">
        <v>63</v>
      </c>
      <c r="O285" s="108">
        <v>43103</v>
      </c>
      <c r="P285" s="108">
        <v>2513</v>
      </c>
      <c r="Q285" s="108">
        <v>1529</v>
      </c>
      <c r="R285" s="108">
        <v>19478</v>
      </c>
      <c r="S285" s="108">
        <v>13589</v>
      </c>
      <c r="T285" s="108">
        <v>1456</v>
      </c>
      <c r="U285" s="108">
        <v>991801</v>
      </c>
      <c r="V285" s="108">
        <v>395</v>
      </c>
      <c r="W285" s="108">
        <v>710</v>
      </c>
      <c r="X285" s="108">
        <v>915615</v>
      </c>
      <c r="Y285" s="108">
        <v>599</v>
      </c>
      <c r="Z285" s="108">
        <v>1111</v>
      </c>
      <c r="AA285" s="108">
        <v>16620737</v>
      </c>
      <c r="AB285" s="108">
        <v>853</v>
      </c>
      <c r="AC285" s="108">
        <v>1666</v>
      </c>
      <c r="AD285" s="108">
        <v>35717929</v>
      </c>
      <c r="AE285" s="108">
        <v>2628</v>
      </c>
      <c r="AF285" s="108">
        <v>6009</v>
      </c>
      <c r="AG285" s="108">
        <v>5793755</v>
      </c>
      <c r="AH285" s="108">
        <v>3979</v>
      </c>
      <c r="AI285" s="108">
        <v>9185</v>
      </c>
      <c r="AJ285" s="108">
        <v>2655</v>
      </c>
      <c r="AK285" s="108">
        <v>20</v>
      </c>
      <c r="AL285" s="108">
        <v>102</v>
      </c>
      <c r="AM285" s="108">
        <v>193</v>
      </c>
      <c r="AN285" s="108">
        <v>199</v>
      </c>
      <c r="AO285" s="108">
        <v>2334</v>
      </c>
      <c r="AP285" s="108">
        <v>0</v>
      </c>
      <c r="AQ285" s="108">
        <v>23642</v>
      </c>
      <c r="AR285" s="108">
        <v>2784</v>
      </c>
      <c r="AS285" s="108">
        <v>14022</v>
      </c>
      <c r="AT285" s="108">
        <v>40448</v>
      </c>
      <c r="AU285" s="108">
        <v>5050</v>
      </c>
      <c r="AV285" s="108">
        <v>3990</v>
      </c>
      <c r="AW285" s="108">
        <v>3116</v>
      </c>
      <c r="AX285" s="108">
        <v>2502</v>
      </c>
      <c r="AY285" s="108">
        <v>27565</v>
      </c>
      <c r="AZ285" s="108">
        <v>23012</v>
      </c>
      <c r="BA285" s="108">
        <v>19599</v>
      </c>
      <c r="BB285" s="108">
        <v>15371</v>
      </c>
      <c r="BC285" s="108">
        <v>2158</v>
      </c>
      <c r="BD285" s="108">
        <v>1609</v>
      </c>
      <c r="BE285" s="108">
        <v>190</v>
      </c>
      <c r="BF285" s="108">
        <v>58440</v>
      </c>
      <c r="BG285" s="108">
        <v>308</v>
      </c>
      <c r="BH285" s="108">
        <v>525</v>
      </c>
      <c r="BI285" s="108">
        <v>2003</v>
      </c>
      <c r="BJ285" s="108">
        <v>73515</v>
      </c>
      <c r="BK285" s="108">
        <v>37</v>
      </c>
      <c r="BL285" s="108">
        <v>71</v>
      </c>
      <c r="BM285" s="108">
        <v>0</v>
      </c>
      <c r="BN285" s="108">
        <v>1776</v>
      </c>
      <c r="BO285" s="108">
        <v>1283</v>
      </c>
      <c r="BP285" s="108">
        <v>0</v>
      </c>
      <c r="BQ285" s="108">
        <v>353</v>
      </c>
      <c r="BR285" s="108">
        <v>4325983</v>
      </c>
      <c r="BS285" s="108">
        <v>2436</v>
      </c>
      <c r="BT285" s="108">
        <v>4231</v>
      </c>
      <c r="BU285" s="108">
        <v>6238690</v>
      </c>
      <c r="BV285" s="108">
        <v>4863</v>
      </c>
      <c r="BW285" s="108">
        <v>9003</v>
      </c>
      <c r="BX285" s="108">
        <v>0</v>
      </c>
      <c r="BY285" s="108">
        <v>0</v>
      </c>
      <c r="BZ285" s="108">
        <v>0</v>
      </c>
      <c r="CA285" s="108">
        <v>2301327</v>
      </c>
      <c r="CB285" s="108">
        <v>6519</v>
      </c>
      <c r="CC285" s="166">
        <v>15049</v>
      </c>
      <c r="CD285" s="108" t="s">
        <v>733</v>
      </c>
      <c r="CE285" s="108" t="s">
        <v>733</v>
      </c>
      <c r="CF285" s="108" t="s">
        <v>733</v>
      </c>
      <c r="CG285" s="108" t="s">
        <v>733</v>
      </c>
      <c r="CH285" s="108" t="s">
        <v>733</v>
      </c>
      <c r="CI285" s="108" t="s">
        <v>733</v>
      </c>
      <c r="CJ285" s="121">
        <f t="shared" si="941"/>
        <v>4</v>
      </c>
      <c r="CK285" s="157">
        <f t="shared" si="942"/>
        <v>2018</v>
      </c>
      <c r="CL285" s="158">
        <f t="shared" si="943"/>
        <v>43191</v>
      </c>
      <c r="CM285" s="159">
        <f t="shared" si="944"/>
        <v>30</v>
      </c>
      <c r="CN285" s="121">
        <f t="shared" si="945"/>
        <v>110769</v>
      </c>
      <c r="CO285" s="121" t="str">
        <f t="shared" si="946"/>
        <v>-</v>
      </c>
      <c r="CP285" s="121">
        <f t="shared" si="947"/>
        <v>332307</v>
      </c>
      <c r="CQ285" s="121">
        <f t="shared" si="948"/>
        <v>2326149</v>
      </c>
      <c r="CR285" s="121">
        <f t="shared" si="949"/>
        <v>1784230</v>
      </c>
      <c r="CS285" s="121">
        <f t="shared" si="950"/>
        <v>1698719</v>
      </c>
      <c r="CT285" s="121">
        <f t="shared" si="951"/>
        <v>32450348</v>
      </c>
      <c r="CU285" s="121">
        <f t="shared" si="952"/>
        <v>81656301</v>
      </c>
      <c r="CV285" s="121">
        <f t="shared" si="953"/>
        <v>13373360</v>
      </c>
      <c r="CW285" s="121">
        <f t="shared" si="954"/>
        <v>99750</v>
      </c>
      <c r="CX285" s="121">
        <f t="shared" si="955"/>
        <v>142213</v>
      </c>
      <c r="CY285" s="121">
        <f t="shared" si="956"/>
        <v>7514256</v>
      </c>
      <c r="CZ285" s="121">
        <f t="shared" si="957"/>
        <v>11550849</v>
      </c>
      <c r="DA285" s="121">
        <f t="shared" si="958"/>
        <v>0</v>
      </c>
      <c r="DB285" s="121">
        <f t="shared" si="959"/>
        <v>5312297</v>
      </c>
      <c r="DC285" s="121" t="str">
        <f t="shared" si="960"/>
        <v>-</v>
      </c>
      <c r="DD285" s="160"/>
    </row>
    <row r="286" spans="1:108" x14ac:dyDescent="0.2">
      <c r="A286" s="118" t="str">
        <f t="shared" si="938"/>
        <v>2018-19APRILRYD</v>
      </c>
      <c r="B286" s="94" t="s">
        <v>789</v>
      </c>
      <c r="C286" s="35" t="s">
        <v>790</v>
      </c>
      <c r="D286" s="119" t="str">
        <f t="shared" si="939"/>
        <v>Y59</v>
      </c>
      <c r="E286" s="119" t="str">
        <f t="shared" si="940"/>
        <v>South East</v>
      </c>
      <c r="F286" s="107" t="s">
        <v>673</v>
      </c>
      <c r="G286" s="107" t="s">
        <v>674</v>
      </c>
      <c r="H286" s="108">
        <v>73437</v>
      </c>
      <c r="I286" s="108">
        <v>58673</v>
      </c>
      <c r="J286" s="108">
        <v>885783</v>
      </c>
      <c r="K286" s="108">
        <v>15</v>
      </c>
      <c r="L286" s="108">
        <v>3</v>
      </c>
      <c r="M286" s="108">
        <v>96</v>
      </c>
      <c r="N286" s="108">
        <v>203</v>
      </c>
      <c r="O286" s="108">
        <v>58442</v>
      </c>
      <c r="P286" s="108">
        <v>3207</v>
      </c>
      <c r="Q286" s="108">
        <v>1995</v>
      </c>
      <c r="R286" s="108">
        <v>26984</v>
      </c>
      <c r="S286" s="108">
        <v>21680</v>
      </c>
      <c r="T286" s="108">
        <v>1140</v>
      </c>
      <c r="U286" s="108">
        <v>1430832</v>
      </c>
      <c r="V286" s="108">
        <v>446</v>
      </c>
      <c r="W286" s="108">
        <v>825</v>
      </c>
      <c r="X286" s="108">
        <v>1207322</v>
      </c>
      <c r="Y286" s="108">
        <v>605</v>
      </c>
      <c r="Z286" s="108">
        <v>1149</v>
      </c>
      <c r="AA286" s="108">
        <v>26096747</v>
      </c>
      <c r="AB286" s="108">
        <v>967</v>
      </c>
      <c r="AC286" s="108">
        <v>1811</v>
      </c>
      <c r="AD286" s="108">
        <v>83811817</v>
      </c>
      <c r="AE286" s="108">
        <v>3866</v>
      </c>
      <c r="AF286" s="108">
        <v>9166</v>
      </c>
      <c r="AG286" s="108">
        <v>6926906</v>
      </c>
      <c r="AH286" s="108">
        <v>6076</v>
      </c>
      <c r="AI286" s="108">
        <v>15059</v>
      </c>
      <c r="AJ286" s="108">
        <v>3317</v>
      </c>
      <c r="AK286" s="108">
        <v>84</v>
      </c>
      <c r="AL286" s="108">
        <v>401</v>
      </c>
      <c r="AM286" s="108">
        <v>686</v>
      </c>
      <c r="AN286" s="108">
        <v>245</v>
      </c>
      <c r="AO286" s="108">
        <v>2587</v>
      </c>
      <c r="AP286" s="108">
        <v>638</v>
      </c>
      <c r="AQ286" s="108">
        <v>35328</v>
      </c>
      <c r="AR286" s="108">
        <v>380</v>
      </c>
      <c r="AS286" s="108">
        <v>19417</v>
      </c>
      <c r="AT286" s="108">
        <v>55125</v>
      </c>
      <c r="AU286" s="108">
        <v>7401</v>
      </c>
      <c r="AV286" s="108">
        <v>5484</v>
      </c>
      <c r="AW286" s="108">
        <v>4645</v>
      </c>
      <c r="AX286" s="108">
        <v>3507</v>
      </c>
      <c r="AY286" s="108">
        <v>37260</v>
      </c>
      <c r="AZ286" s="108">
        <v>30132</v>
      </c>
      <c r="BA286" s="108">
        <v>35406</v>
      </c>
      <c r="BB286" s="108">
        <v>22838</v>
      </c>
      <c r="BC286" s="108">
        <v>2045</v>
      </c>
      <c r="BD286" s="108">
        <v>1184</v>
      </c>
      <c r="BE286" s="108">
        <v>267</v>
      </c>
      <c r="BF286" s="108">
        <v>79338</v>
      </c>
      <c r="BG286" s="108">
        <v>297</v>
      </c>
      <c r="BH286" s="108">
        <v>479</v>
      </c>
      <c r="BI286" s="108">
        <v>2492</v>
      </c>
      <c r="BJ286" s="108">
        <v>132045</v>
      </c>
      <c r="BK286" s="108">
        <v>53</v>
      </c>
      <c r="BL286" s="108">
        <v>90</v>
      </c>
      <c r="BM286" s="108">
        <v>2</v>
      </c>
      <c r="BN286" s="108">
        <v>210</v>
      </c>
      <c r="BO286" s="108">
        <v>1607</v>
      </c>
      <c r="BP286" s="108">
        <v>0</v>
      </c>
      <c r="BQ286" s="108">
        <v>295</v>
      </c>
      <c r="BR286" s="108">
        <v>1128513</v>
      </c>
      <c r="BS286" s="108">
        <v>5374</v>
      </c>
      <c r="BT286" s="108">
        <v>12677</v>
      </c>
      <c r="BU286" s="108">
        <v>12399928</v>
      </c>
      <c r="BV286" s="108">
        <v>7716</v>
      </c>
      <c r="BW286" s="108">
        <v>18675</v>
      </c>
      <c r="BX286" s="108">
        <v>0</v>
      </c>
      <c r="BY286" s="108">
        <v>0</v>
      </c>
      <c r="BZ286" s="108">
        <v>0</v>
      </c>
      <c r="CA286" s="108">
        <v>2488529</v>
      </c>
      <c r="CB286" s="108">
        <v>8436</v>
      </c>
      <c r="CC286" s="166">
        <v>19610</v>
      </c>
      <c r="CD286" s="108" t="s">
        <v>733</v>
      </c>
      <c r="CE286" s="108" t="s">
        <v>733</v>
      </c>
      <c r="CF286" s="108" t="s">
        <v>733</v>
      </c>
      <c r="CG286" s="108" t="s">
        <v>733</v>
      </c>
      <c r="CH286" s="108" t="s">
        <v>733</v>
      </c>
      <c r="CI286" s="108" t="s">
        <v>733</v>
      </c>
      <c r="CJ286" s="121">
        <f t="shared" si="941"/>
        <v>4</v>
      </c>
      <c r="CK286" s="157">
        <f t="shared" si="942"/>
        <v>2018</v>
      </c>
      <c r="CL286" s="158">
        <f t="shared" si="943"/>
        <v>43191</v>
      </c>
      <c r="CM286" s="159">
        <f t="shared" si="944"/>
        <v>30</v>
      </c>
      <c r="CN286" s="121">
        <f t="shared" si="945"/>
        <v>176019</v>
      </c>
      <c r="CO286" s="121" t="str">
        <f t="shared" si="946"/>
        <v>-</v>
      </c>
      <c r="CP286" s="121">
        <f t="shared" si="947"/>
        <v>5632608</v>
      </c>
      <c r="CQ286" s="121">
        <f t="shared" si="948"/>
        <v>11910619</v>
      </c>
      <c r="CR286" s="121">
        <f t="shared" si="949"/>
        <v>2645775</v>
      </c>
      <c r="CS286" s="121">
        <f t="shared" si="950"/>
        <v>2292255</v>
      </c>
      <c r="CT286" s="121">
        <f t="shared" si="951"/>
        <v>48868024</v>
      </c>
      <c r="CU286" s="121">
        <f t="shared" si="952"/>
        <v>198718880</v>
      </c>
      <c r="CV286" s="121">
        <f t="shared" si="953"/>
        <v>17167260</v>
      </c>
      <c r="CW286" s="121">
        <f t="shared" si="954"/>
        <v>127893</v>
      </c>
      <c r="CX286" s="121">
        <f t="shared" si="955"/>
        <v>224280</v>
      </c>
      <c r="CY286" s="121">
        <f t="shared" si="956"/>
        <v>2662170</v>
      </c>
      <c r="CZ286" s="121">
        <f t="shared" si="957"/>
        <v>30010725</v>
      </c>
      <c r="DA286" s="121">
        <f t="shared" si="958"/>
        <v>0</v>
      </c>
      <c r="DB286" s="121">
        <f t="shared" si="959"/>
        <v>5784950</v>
      </c>
      <c r="DC286" s="121" t="str">
        <f t="shared" si="960"/>
        <v>-</v>
      </c>
      <c r="DD286" s="160"/>
    </row>
    <row r="287" spans="1:108" x14ac:dyDescent="0.2">
      <c r="A287" s="118" t="str">
        <f t="shared" si="938"/>
        <v>2018-19APRILRYF</v>
      </c>
      <c r="B287" s="94" t="s">
        <v>789</v>
      </c>
      <c r="C287" s="35" t="s">
        <v>790</v>
      </c>
      <c r="D287" s="119" t="str">
        <f t="shared" si="939"/>
        <v>Y58</v>
      </c>
      <c r="E287" s="119" t="str">
        <f t="shared" si="940"/>
        <v>South West</v>
      </c>
      <c r="F287" s="107" t="s">
        <v>677</v>
      </c>
      <c r="G287" s="107" t="s">
        <v>678</v>
      </c>
      <c r="H287" s="108">
        <v>92010</v>
      </c>
      <c r="I287" s="108">
        <v>63027</v>
      </c>
      <c r="J287" s="108">
        <v>275874</v>
      </c>
      <c r="K287" s="108">
        <v>4</v>
      </c>
      <c r="L287" s="108">
        <v>2</v>
      </c>
      <c r="M287" s="108">
        <v>17</v>
      </c>
      <c r="N287" s="108">
        <v>51</v>
      </c>
      <c r="O287" s="108">
        <v>70042</v>
      </c>
      <c r="P287" s="108">
        <v>5223</v>
      </c>
      <c r="Q287" s="108">
        <v>3206</v>
      </c>
      <c r="R287" s="108">
        <v>34368</v>
      </c>
      <c r="S287" s="108">
        <v>18708</v>
      </c>
      <c r="T287" s="108">
        <v>1051</v>
      </c>
      <c r="U287" s="108">
        <v>2670504</v>
      </c>
      <c r="V287" s="108">
        <v>511</v>
      </c>
      <c r="W287" s="108">
        <v>950</v>
      </c>
      <c r="X287" s="108">
        <v>2444960</v>
      </c>
      <c r="Y287" s="108">
        <v>763</v>
      </c>
      <c r="Z287" s="108">
        <v>1395</v>
      </c>
      <c r="AA287" s="108">
        <v>48206023</v>
      </c>
      <c r="AB287" s="108">
        <v>1403</v>
      </c>
      <c r="AC287" s="108">
        <v>2895</v>
      </c>
      <c r="AD287" s="108">
        <v>56833446</v>
      </c>
      <c r="AE287" s="108">
        <v>3038</v>
      </c>
      <c r="AF287" s="108">
        <v>7116</v>
      </c>
      <c r="AG287" s="108">
        <v>7673168</v>
      </c>
      <c r="AH287" s="108">
        <v>7301</v>
      </c>
      <c r="AI287" s="108">
        <v>15254</v>
      </c>
      <c r="AJ287" s="108">
        <v>4089</v>
      </c>
      <c r="AK287" s="108">
        <v>344</v>
      </c>
      <c r="AL287" s="108">
        <v>1103</v>
      </c>
      <c r="AM287" s="108">
        <v>4234</v>
      </c>
      <c r="AN287" s="108">
        <v>637</v>
      </c>
      <c r="AO287" s="108">
        <v>2005</v>
      </c>
      <c r="AP287" s="108">
        <v>45</v>
      </c>
      <c r="AQ287" s="108">
        <v>37006</v>
      </c>
      <c r="AR287" s="108">
        <v>3248</v>
      </c>
      <c r="AS287" s="108">
        <v>25699</v>
      </c>
      <c r="AT287" s="108">
        <v>65953</v>
      </c>
      <c r="AU287" s="108">
        <v>11132</v>
      </c>
      <c r="AV287" s="108">
        <v>8674</v>
      </c>
      <c r="AW287" s="108">
        <v>6837</v>
      </c>
      <c r="AX287" s="108">
        <v>5396</v>
      </c>
      <c r="AY287" s="108">
        <v>45729</v>
      </c>
      <c r="AZ287" s="108">
        <v>39279</v>
      </c>
      <c r="BA287" s="108">
        <v>26756</v>
      </c>
      <c r="BB287" s="108">
        <v>20689</v>
      </c>
      <c r="BC287" s="108">
        <v>1493</v>
      </c>
      <c r="BD287" s="108">
        <v>1119</v>
      </c>
      <c r="BE287" s="108">
        <v>404</v>
      </c>
      <c r="BF287" s="108">
        <v>149667</v>
      </c>
      <c r="BG287" s="108">
        <v>370</v>
      </c>
      <c r="BH287" s="108">
        <v>639</v>
      </c>
      <c r="BI287" s="108">
        <v>2827</v>
      </c>
      <c r="BJ287" s="108">
        <v>140629</v>
      </c>
      <c r="BK287" s="108">
        <v>50</v>
      </c>
      <c r="BL287" s="108">
        <v>103</v>
      </c>
      <c r="BM287" s="108">
        <v>142</v>
      </c>
      <c r="BN287" s="108">
        <v>1121</v>
      </c>
      <c r="BO287" s="108">
        <v>1001</v>
      </c>
      <c r="BP287" s="108">
        <v>24</v>
      </c>
      <c r="BQ287" s="108">
        <v>1057</v>
      </c>
      <c r="BR287" s="108">
        <v>4960974</v>
      </c>
      <c r="BS287" s="108">
        <v>4425</v>
      </c>
      <c r="BT287" s="108">
        <v>9204</v>
      </c>
      <c r="BU287" s="108">
        <v>5519963</v>
      </c>
      <c r="BV287" s="108">
        <v>5514</v>
      </c>
      <c r="BW287" s="108">
        <v>11336</v>
      </c>
      <c r="BX287" s="108">
        <v>170608</v>
      </c>
      <c r="BY287" s="108">
        <v>7109</v>
      </c>
      <c r="BZ287" s="108">
        <v>14854</v>
      </c>
      <c r="CA287" s="108">
        <v>6905021</v>
      </c>
      <c r="CB287" s="108">
        <v>6533</v>
      </c>
      <c r="CC287" s="166">
        <v>14868</v>
      </c>
      <c r="CD287" s="108" t="s">
        <v>733</v>
      </c>
      <c r="CE287" s="108" t="s">
        <v>733</v>
      </c>
      <c r="CF287" s="108" t="s">
        <v>733</v>
      </c>
      <c r="CG287" s="108" t="s">
        <v>733</v>
      </c>
      <c r="CH287" s="108" t="s">
        <v>733</v>
      </c>
      <c r="CI287" s="108" t="s">
        <v>733</v>
      </c>
      <c r="CJ287" s="121">
        <f t="shared" si="941"/>
        <v>4</v>
      </c>
      <c r="CK287" s="157">
        <f t="shared" si="942"/>
        <v>2018</v>
      </c>
      <c r="CL287" s="158">
        <f t="shared" si="943"/>
        <v>43191</v>
      </c>
      <c r="CM287" s="159">
        <f t="shared" si="944"/>
        <v>30</v>
      </c>
      <c r="CN287" s="121">
        <f t="shared" si="945"/>
        <v>126054</v>
      </c>
      <c r="CO287" s="121" t="str">
        <f t="shared" si="946"/>
        <v>-</v>
      </c>
      <c r="CP287" s="121">
        <f t="shared" si="947"/>
        <v>1071459</v>
      </c>
      <c r="CQ287" s="121">
        <f t="shared" si="948"/>
        <v>3214377</v>
      </c>
      <c r="CR287" s="121">
        <f t="shared" si="949"/>
        <v>4961850</v>
      </c>
      <c r="CS287" s="121">
        <f t="shared" si="950"/>
        <v>4472370</v>
      </c>
      <c r="CT287" s="121">
        <f t="shared" si="951"/>
        <v>99495360</v>
      </c>
      <c r="CU287" s="121">
        <f t="shared" si="952"/>
        <v>133126128</v>
      </c>
      <c r="CV287" s="121">
        <f t="shared" si="953"/>
        <v>16031954</v>
      </c>
      <c r="CW287" s="121">
        <f t="shared" si="954"/>
        <v>258156</v>
      </c>
      <c r="CX287" s="121">
        <f t="shared" si="955"/>
        <v>291181</v>
      </c>
      <c r="CY287" s="121">
        <f t="shared" si="956"/>
        <v>10317684</v>
      </c>
      <c r="CZ287" s="121">
        <f t="shared" si="957"/>
        <v>11347336</v>
      </c>
      <c r="DA287" s="121">
        <f t="shared" si="958"/>
        <v>356496</v>
      </c>
      <c r="DB287" s="121">
        <f t="shared" si="959"/>
        <v>15715476</v>
      </c>
      <c r="DC287" s="121" t="str">
        <f t="shared" si="960"/>
        <v>-</v>
      </c>
      <c r="DD287" s="105"/>
    </row>
    <row r="288" spans="1:108" x14ac:dyDescent="0.2">
      <c r="A288" s="118" t="str">
        <f t="shared" si="938"/>
        <v>2018-19APRILRYA</v>
      </c>
      <c r="B288" s="94" t="s">
        <v>789</v>
      </c>
      <c r="C288" s="35" t="s">
        <v>790</v>
      </c>
      <c r="D288" s="119" t="str">
        <f t="shared" si="939"/>
        <v>Y60</v>
      </c>
      <c r="E288" s="119" t="str">
        <f t="shared" si="940"/>
        <v>Midlands</v>
      </c>
      <c r="F288" s="107" t="s">
        <v>669</v>
      </c>
      <c r="G288" s="107" t="s">
        <v>670</v>
      </c>
      <c r="H288" s="108">
        <v>99555</v>
      </c>
      <c r="I288" s="108">
        <v>71501</v>
      </c>
      <c r="J288" s="108">
        <v>146905</v>
      </c>
      <c r="K288" s="108">
        <v>2</v>
      </c>
      <c r="L288" s="108">
        <v>1</v>
      </c>
      <c r="M288" s="108">
        <v>4</v>
      </c>
      <c r="N288" s="108">
        <v>31</v>
      </c>
      <c r="O288" s="108">
        <v>82737</v>
      </c>
      <c r="P288" s="108">
        <v>4722</v>
      </c>
      <c r="Q288" s="108">
        <v>2887</v>
      </c>
      <c r="R288" s="108">
        <v>36639</v>
      </c>
      <c r="S288" s="108">
        <v>33193</v>
      </c>
      <c r="T288" s="108">
        <v>1891</v>
      </c>
      <c r="U288" s="108">
        <v>1935130</v>
      </c>
      <c r="V288" s="108">
        <v>410</v>
      </c>
      <c r="W288" s="108">
        <v>725</v>
      </c>
      <c r="X288" s="108">
        <v>1368023</v>
      </c>
      <c r="Y288" s="108">
        <v>474</v>
      </c>
      <c r="Z288" s="108">
        <v>844</v>
      </c>
      <c r="AA288" s="108">
        <v>25027507</v>
      </c>
      <c r="AB288" s="108">
        <v>683</v>
      </c>
      <c r="AC288" s="108">
        <v>1224</v>
      </c>
      <c r="AD288" s="108">
        <v>51009104</v>
      </c>
      <c r="AE288" s="108">
        <v>1537</v>
      </c>
      <c r="AF288" s="108">
        <v>3315</v>
      </c>
      <c r="AG288" s="108">
        <v>4466515</v>
      </c>
      <c r="AH288" s="108">
        <v>2362</v>
      </c>
      <c r="AI288" s="108">
        <v>5550</v>
      </c>
      <c r="AJ288" s="108">
        <v>2646</v>
      </c>
      <c r="AK288" s="108">
        <v>1</v>
      </c>
      <c r="AL288" s="108">
        <v>3</v>
      </c>
      <c r="AM288" s="108">
        <v>0</v>
      </c>
      <c r="AN288" s="108">
        <v>196</v>
      </c>
      <c r="AO288" s="108">
        <v>2446</v>
      </c>
      <c r="AP288" s="108">
        <v>1826</v>
      </c>
      <c r="AQ288" s="108">
        <v>46808</v>
      </c>
      <c r="AR288" s="108">
        <v>3111</v>
      </c>
      <c r="AS288" s="108">
        <v>30172</v>
      </c>
      <c r="AT288" s="108">
        <v>80091</v>
      </c>
      <c r="AU288" s="108">
        <v>8807</v>
      </c>
      <c r="AV288" s="108">
        <v>6650</v>
      </c>
      <c r="AW288" s="108">
        <v>5343</v>
      </c>
      <c r="AX288" s="108">
        <v>4073</v>
      </c>
      <c r="AY288" s="108">
        <v>45663</v>
      </c>
      <c r="AZ288" s="108">
        <v>38664</v>
      </c>
      <c r="BA288" s="108">
        <v>52519</v>
      </c>
      <c r="BB288" s="108">
        <v>34783</v>
      </c>
      <c r="BC288" s="108">
        <v>4063</v>
      </c>
      <c r="BD288" s="108">
        <v>2004</v>
      </c>
      <c r="BE288" s="108">
        <v>202</v>
      </c>
      <c r="BF288" s="108">
        <v>60579</v>
      </c>
      <c r="BG288" s="108">
        <v>300</v>
      </c>
      <c r="BH288" s="108">
        <v>539</v>
      </c>
      <c r="BI288" s="108">
        <v>3303</v>
      </c>
      <c r="BJ288" s="108">
        <v>94032</v>
      </c>
      <c r="BK288" s="108">
        <v>28</v>
      </c>
      <c r="BL288" s="108">
        <v>54</v>
      </c>
      <c r="BM288" s="108">
        <v>287</v>
      </c>
      <c r="BN288" s="108">
        <v>4</v>
      </c>
      <c r="BO288" s="108">
        <v>1774</v>
      </c>
      <c r="BP288" s="108">
        <v>0</v>
      </c>
      <c r="BQ288" s="108">
        <v>1581</v>
      </c>
      <c r="BR288" s="108">
        <v>9041</v>
      </c>
      <c r="BS288" s="108">
        <v>2260</v>
      </c>
      <c r="BT288" s="108">
        <v>2871</v>
      </c>
      <c r="BU288" s="108">
        <v>6671642</v>
      </c>
      <c r="BV288" s="108">
        <v>3761</v>
      </c>
      <c r="BW288" s="108">
        <v>7815</v>
      </c>
      <c r="BX288" s="108">
        <v>0</v>
      </c>
      <c r="BY288" s="108">
        <v>0</v>
      </c>
      <c r="BZ288" s="108">
        <v>0</v>
      </c>
      <c r="CA288" s="108">
        <v>7309778</v>
      </c>
      <c r="CB288" s="108">
        <v>4624</v>
      </c>
      <c r="CC288" s="166">
        <v>9997</v>
      </c>
      <c r="CD288" s="108" t="s">
        <v>733</v>
      </c>
      <c r="CE288" s="108" t="s">
        <v>733</v>
      </c>
      <c r="CF288" s="108" t="s">
        <v>733</v>
      </c>
      <c r="CG288" s="108" t="s">
        <v>733</v>
      </c>
      <c r="CH288" s="108" t="s">
        <v>733</v>
      </c>
      <c r="CI288" s="108" t="s">
        <v>733</v>
      </c>
      <c r="CJ288" s="121">
        <f t="shared" si="941"/>
        <v>4</v>
      </c>
      <c r="CK288" s="157">
        <f t="shared" si="942"/>
        <v>2018</v>
      </c>
      <c r="CL288" s="158">
        <f t="shared" si="943"/>
        <v>43191</v>
      </c>
      <c r="CM288" s="159">
        <f t="shared" si="944"/>
        <v>30</v>
      </c>
      <c r="CN288" s="121">
        <f t="shared" si="945"/>
        <v>71501</v>
      </c>
      <c r="CO288" s="121" t="str">
        <f t="shared" si="946"/>
        <v>-</v>
      </c>
      <c r="CP288" s="121">
        <f t="shared" si="947"/>
        <v>286004</v>
      </c>
      <c r="CQ288" s="121">
        <f t="shared" si="948"/>
        <v>2216531</v>
      </c>
      <c r="CR288" s="121">
        <f t="shared" si="949"/>
        <v>3423450</v>
      </c>
      <c r="CS288" s="121">
        <f t="shared" si="950"/>
        <v>2436628</v>
      </c>
      <c r="CT288" s="121">
        <f t="shared" si="951"/>
        <v>44846136</v>
      </c>
      <c r="CU288" s="121">
        <f t="shared" si="952"/>
        <v>110034795</v>
      </c>
      <c r="CV288" s="121">
        <f t="shared" si="953"/>
        <v>10495050</v>
      </c>
      <c r="CW288" s="121">
        <f t="shared" si="954"/>
        <v>108878</v>
      </c>
      <c r="CX288" s="121">
        <f t="shared" si="955"/>
        <v>178362</v>
      </c>
      <c r="CY288" s="121">
        <f t="shared" si="956"/>
        <v>11484</v>
      </c>
      <c r="CZ288" s="121">
        <f t="shared" si="957"/>
        <v>13863810</v>
      </c>
      <c r="DA288" s="121">
        <f t="shared" si="958"/>
        <v>0</v>
      </c>
      <c r="DB288" s="121">
        <f t="shared" si="959"/>
        <v>15805257</v>
      </c>
      <c r="DC288" s="121" t="str">
        <f t="shared" si="960"/>
        <v>-</v>
      </c>
      <c r="DD288" s="160"/>
    </row>
    <row r="289" spans="1:110" x14ac:dyDescent="0.2">
      <c r="A289" s="118" t="str">
        <f t="shared" si="938"/>
        <v>2018-19APRILRX8</v>
      </c>
      <c r="B289" s="94" t="s">
        <v>789</v>
      </c>
      <c r="C289" s="35" t="s">
        <v>790</v>
      </c>
      <c r="D289" s="119" t="str">
        <f t="shared" si="939"/>
        <v>Y63</v>
      </c>
      <c r="E289" s="119" t="str">
        <f t="shared" si="940"/>
        <v>North East and Yorkshire</v>
      </c>
      <c r="F289" s="107" t="s">
        <v>665</v>
      </c>
      <c r="G289" s="107" t="s">
        <v>666</v>
      </c>
      <c r="H289" s="108">
        <v>77979</v>
      </c>
      <c r="I289" s="108">
        <v>57494</v>
      </c>
      <c r="J289" s="108">
        <v>153727</v>
      </c>
      <c r="K289" s="108">
        <v>3</v>
      </c>
      <c r="L289" s="108">
        <v>1</v>
      </c>
      <c r="M289" s="108">
        <v>9</v>
      </c>
      <c r="N289" s="108">
        <v>54</v>
      </c>
      <c r="O289" s="108">
        <v>63247</v>
      </c>
      <c r="P289" s="108">
        <v>6758</v>
      </c>
      <c r="Q289" s="108">
        <v>4828</v>
      </c>
      <c r="R289" s="108">
        <v>34747</v>
      </c>
      <c r="S289" s="108">
        <v>13109</v>
      </c>
      <c r="T289" s="108">
        <v>852</v>
      </c>
      <c r="U289" s="108">
        <v>3260718</v>
      </c>
      <c r="V289" s="108">
        <v>482</v>
      </c>
      <c r="W289" s="108">
        <v>824</v>
      </c>
      <c r="X289" s="108">
        <v>3332138</v>
      </c>
      <c r="Y289" s="108">
        <v>690</v>
      </c>
      <c r="Z289" s="108">
        <v>1223</v>
      </c>
      <c r="AA289" s="108">
        <v>45125459</v>
      </c>
      <c r="AB289" s="108">
        <v>1299</v>
      </c>
      <c r="AC289" s="108">
        <v>2753</v>
      </c>
      <c r="AD289" s="108">
        <v>42474164</v>
      </c>
      <c r="AE289" s="108">
        <v>3240</v>
      </c>
      <c r="AF289" s="108">
        <v>7516</v>
      </c>
      <c r="AG289" s="108">
        <v>3417715</v>
      </c>
      <c r="AH289" s="108">
        <v>4011</v>
      </c>
      <c r="AI289" s="108">
        <v>9893</v>
      </c>
      <c r="AJ289" s="108">
        <v>4101</v>
      </c>
      <c r="AK289" s="108">
        <v>549</v>
      </c>
      <c r="AL289" s="108">
        <v>803</v>
      </c>
      <c r="AM289" s="108">
        <v>2825</v>
      </c>
      <c r="AN289" s="108">
        <v>380</v>
      </c>
      <c r="AO289" s="108">
        <v>2369</v>
      </c>
      <c r="AP289" s="108">
        <v>2294</v>
      </c>
      <c r="AQ289" s="108">
        <v>38122</v>
      </c>
      <c r="AR289" s="108">
        <v>6485</v>
      </c>
      <c r="AS289" s="108">
        <v>14539</v>
      </c>
      <c r="AT289" s="108">
        <v>59146</v>
      </c>
      <c r="AU289" s="108">
        <v>15135</v>
      </c>
      <c r="AV289" s="108">
        <v>11681</v>
      </c>
      <c r="AW289" s="108">
        <v>10707</v>
      </c>
      <c r="AX289" s="108">
        <v>8376</v>
      </c>
      <c r="AY289" s="108">
        <v>53689</v>
      </c>
      <c r="AZ289" s="108">
        <v>41989</v>
      </c>
      <c r="BA289" s="108">
        <v>23379</v>
      </c>
      <c r="BB289" s="108">
        <v>14953</v>
      </c>
      <c r="BC289" s="108">
        <v>1587</v>
      </c>
      <c r="BD289" s="108">
        <v>966</v>
      </c>
      <c r="BE289" s="108">
        <v>0</v>
      </c>
      <c r="BF289" s="108">
        <v>0</v>
      </c>
      <c r="BG289" s="108">
        <v>0</v>
      </c>
      <c r="BH289" s="108">
        <v>0</v>
      </c>
      <c r="BI289" s="108">
        <v>3501</v>
      </c>
      <c r="BJ289" s="108">
        <v>99577</v>
      </c>
      <c r="BK289" s="108">
        <v>28</v>
      </c>
      <c r="BL289" s="108">
        <v>50</v>
      </c>
      <c r="BM289" s="108">
        <v>81</v>
      </c>
      <c r="BN289" s="108">
        <v>439</v>
      </c>
      <c r="BO289" s="108">
        <v>246</v>
      </c>
      <c r="BP289" s="108">
        <v>68</v>
      </c>
      <c r="BQ289" s="108">
        <v>2846</v>
      </c>
      <c r="BR289" s="108">
        <v>2023359</v>
      </c>
      <c r="BS289" s="108">
        <v>4609</v>
      </c>
      <c r="BT289" s="108">
        <v>10646</v>
      </c>
      <c r="BU289" s="108">
        <v>1072321</v>
      </c>
      <c r="BV289" s="108">
        <v>4359</v>
      </c>
      <c r="BW289" s="108">
        <v>10317</v>
      </c>
      <c r="BX289" s="108">
        <v>461648</v>
      </c>
      <c r="BY289" s="108">
        <v>6789</v>
      </c>
      <c r="BZ289" s="108">
        <v>13622</v>
      </c>
      <c r="CA289" s="108">
        <v>24449189</v>
      </c>
      <c r="CB289" s="108">
        <v>8591</v>
      </c>
      <c r="CC289" s="166">
        <v>18877</v>
      </c>
      <c r="CD289" s="108" t="s">
        <v>733</v>
      </c>
      <c r="CE289" s="108" t="s">
        <v>733</v>
      </c>
      <c r="CF289" s="108" t="s">
        <v>733</v>
      </c>
      <c r="CG289" s="108" t="s">
        <v>733</v>
      </c>
      <c r="CH289" s="108" t="s">
        <v>733</v>
      </c>
      <c r="CI289" s="108" t="s">
        <v>733</v>
      </c>
      <c r="CJ289" s="121">
        <f t="shared" si="941"/>
        <v>4</v>
      </c>
      <c r="CK289" s="157">
        <f t="shared" si="942"/>
        <v>2018</v>
      </c>
      <c r="CL289" s="158">
        <f t="shared" si="943"/>
        <v>43191</v>
      </c>
      <c r="CM289" s="159">
        <f t="shared" si="944"/>
        <v>30</v>
      </c>
      <c r="CN289" s="121">
        <f t="shared" si="945"/>
        <v>57494</v>
      </c>
      <c r="CO289" s="121" t="str">
        <f t="shared" si="946"/>
        <v>-</v>
      </c>
      <c r="CP289" s="121">
        <f t="shared" si="947"/>
        <v>517446</v>
      </c>
      <c r="CQ289" s="121">
        <f t="shared" si="948"/>
        <v>3104676</v>
      </c>
      <c r="CR289" s="121">
        <f t="shared" si="949"/>
        <v>5568592</v>
      </c>
      <c r="CS289" s="121">
        <f t="shared" si="950"/>
        <v>5904644</v>
      </c>
      <c r="CT289" s="121">
        <f t="shared" si="951"/>
        <v>95658491</v>
      </c>
      <c r="CU289" s="121">
        <f t="shared" si="952"/>
        <v>98527244</v>
      </c>
      <c r="CV289" s="121">
        <f t="shared" si="953"/>
        <v>8428836</v>
      </c>
      <c r="CW289" s="121">
        <f t="shared" si="954"/>
        <v>0</v>
      </c>
      <c r="CX289" s="121">
        <f t="shared" si="955"/>
        <v>175050</v>
      </c>
      <c r="CY289" s="121">
        <f t="shared" si="956"/>
        <v>4673594</v>
      </c>
      <c r="CZ289" s="121">
        <f t="shared" si="957"/>
        <v>2537982</v>
      </c>
      <c r="DA289" s="121">
        <f t="shared" si="958"/>
        <v>926296</v>
      </c>
      <c r="DB289" s="121">
        <f t="shared" si="959"/>
        <v>53723942</v>
      </c>
      <c r="DC289" s="121" t="str">
        <f t="shared" si="960"/>
        <v>-</v>
      </c>
      <c r="DD289" s="160"/>
    </row>
    <row r="290" spans="1:110" x14ac:dyDescent="0.2">
      <c r="A290" s="118" t="str">
        <f t="shared" si="938"/>
        <v>2018-19MAYRX9</v>
      </c>
      <c r="B290" s="94" t="s">
        <v>789</v>
      </c>
      <c r="C290" s="35" t="s">
        <v>831</v>
      </c>
      <c r="D290" s="119" t="str">
        <f t="shared" si="939"/>
        <v>Y60</v>
      </c>
      <c r="E290" s="119" t="str">
        <f t="shared" si="940"/>
        <v>Midlands</v>
      </c>
      <c r="F290" s="107" t="s">
        <v>667</v>
      </c>
      <c r="G290" s="107" t="s">
        <v>668</v>
      </c>
      <c r="H290" s="108">
        <v>85309</v>
      </c>
      <c r="I290" s="108">
        <v>70097</v>
      </c>
      <c r="J290" s="108">
        <v>227907</v>
      </c>
      <c r="K290" s="108">
        <v>3</v>
      </c>
      <c r="L290" s="108">
        <v>2</v>
      </c>
      <c r="M290" s="108">
        <v>6</v>
      </c>
      <c r="N290" s="108">
        <v>49</v>
      </c>
      <c r="O290" s="108">
        <v>59430</v>
      </c>
      <c r="P290" s="108">
        <v>5978</v>
      </c>
      <c r="Q290" s="108">
        <v>3950</v>
      </c>
      <c r="R290" s="108">
        <v>34054</v>
      </c>
      <c r="S290" s="108">
        <v>12273</v>
      </c>
      <c r="T290" s="108">
        <v>283</v>
      </c>
      <c r="U290" s="108">
        <v>2908349</v>
      </c>
      <c r="V290" s="108">
        <v>487</v>
      </c>
      <c r="W290" s="108">
        <v>876</v>
      </c>
      <c r="X290" s="108">
        <v>4406475</v>
      </c>
      <c r="Y290" s="108">
        <v>1116</v>
      </c>
      <c r="Z290" s="108">
        <v>2587</v>
      </c>
      <c r="AA290" s="108">
        <v>62849828</v>
      </c>
      <c r="AB290" s="108">
        <v>1846</v>
      </c>
      <c r="AC290" s="108">
        <v>3875</v>
      </c>
      <c r="AD290" s="108">
        <v>53507044</v>
      </c>
      <c r="AE290" s="108">
        <v>4360</v>
      </c>
      <c r="AF290" s="108">
        <v>10435</v>
      </c>
      <c r="AG290" s="108">
        <v>1112068</v>
      </c>
      <c r="AH290" s="108">
        <v>3930</v>
      </c>
      <c r="AI290" s="108">
        <v>9770</v>
      </c>
      <c r="AJ290" s="108">
        <v>3741</v>
      </c>
      <c r="AK290" s="108">
        <v>1141</v>
      </c>
      <c r="AL290" s="108">
        <v>1099</v>
      </c>
      <c r="AM290" s="108">
        <v>7</v>
      </c>
      <c r="AN290" s="108">
        <v>628</v>
      </c>
      <c r="AO290" s="108">
        <v>873</v>
      </c>
      <c r="AP290" s="108">
        <v>9</v>
      </c>
      <c r="AQ290" s="108">
        <v>36517</v>
      </c>
      <c r="AR290" s="108">
        <v>2824</v>
      </c>
      <c r="AS290" s="108">
        <v>16348</v>
      </c>
      <c r="AT290" s="108">
        <v>55689</v>
      </c>
      <c r="AU290" s="108">
        <v>11122</v>
      </c>
      <c r="AV290" s="108">
        <v>8780</v>
      </c>
      <c r="AW290" s="108">
        <v>7605</v>
      </c>
      <c r="AX290" s="108">
        <v>6075</v>
      </c>
      <c r="AY290" s="108">
        <v>44071</v>
      </c>
      <c r="AZ290" s="108">
        <v>36815</v>
      </c>
      <c r="BA290" s="108">
        <v>16292</v>
      </c>
      <c r="BB290" s="108">
        <v>12832</v>
      </c>
      <c r="BC290" s="108">
        <v>344</v>
      </c>
      <c r="BD290" s="108">
        <v>276</v>
      </c>
      <c r="BE290" s="108">
        <v>310</v>
      </c>
      <c r="BF290" s="108">
        <v>88952</v>
      </c>
      <c r="BG290" s="108">
        <v>287</v>
      </c>
      <c r="BH290" s="108">
        <v>471</v>
      </c>
      <c r="BI290" s="108">
        <v>3186</v>
      </c>
      <c r="BJ290" s="108">
        <v>141392</v>
      </c>
      <c r="BK290" s="108">
        <v>44</v>
      </c>
      <c r="BL290" s="108">
        <v>71</v>
      </c>
      <c r="BM290" s="108">
        <v>0</v>
      </c>
      <c r="BN290" s="108">
        <v>468</v>
      </c>
      <c r="BO290" s="108">
        <v>510</v>
      </c>
      <c r="BP290" s="108">
        <v>3</v>
      </c>
      <c r="BQ290" s="108">
        <v>2120</v>
      </c>
      <c r="BR290" s="108">
        <v>1781060</v>
      </c>
      <c r="BS290" s="108">
        <v>3806</v>
      </c>
      <c r="BT290" s="108">
        <v>7462</v>
      </c>
      <c r="BU290" s="108">
        <v>2183576</v>
      </c>
      <c r="BV290" s="108">
        <v>4282</v>
      </c>
      <c r="BW290" s="108">
        <v>8440</v>
      </c>
      <c r="BX290" s="108">
        <v>16803</v>
      </c>
      <c r="BY290" s="108">
        <v>5601</v>
      </c>
      <c r="BZ290" s="108">
        <v>6753</v>
      </c>
      <c r="CA290" s="108">
        <v>14694031</v>
      </c>
      <c r="CB290" s="108">
        <v>6931</v>
      </c>
      <c r="CC290" s="166">
        <v>15592</v>
      </c>
      <c r="CD290" s="108" t="s">
        <v>733</v>
      </c>
      <c r="CE290" s="108" t="s">
        <v>733</v>
      </c>
      <c r="CF290" s="108" t="s">
        <v>733</v>
      </c>
      <c r="CG290" s="108" t="s">
        <v>733</v>
      </c>
      <c r="CH290" s="108" t="s">
        <v>733</v>
      </c>
      <c r="CI290" s="108" t="s">
        <v>733</v>
      </c>
      <c r="CJ290" s="121">
        <f t="shared" si="941"/>
        <v>5</v>
      </c>
      <c r="CK290" s="157">
        <f t="shared" si="942"/>
        <v>2018</v>
      </c>
      <c r="CL290" s="158">
        <f t="shared" si="943"/>
        <v>43221</v>
      </c>
      <c r="CM290" s="159">
        <f t="shared" si="944"/>
        <v>31</v>
      </c>
      <c r="CN290" s="121">
        <f t="shared" si="945"/>
        <v>140194</v>
      </c>
      <c r="CO290" s="121" t="str">
        <f t="shared" si="946"/>
        <v>-</v>
      </c>
      <c r="CP290" s="121">
        <f t="shared" si="947"/>
        <v>420582</v>
      </c>
      <c r="CQ290" s="121">
        <f t="shared" si="948"/>
        <v>3434753</v>
      </c>
      <c r="CR290" s="121">
        <f t="shared" si="949"/>
        <v>5236728</v>
      </c>
      <c r="CS290" s="121">
        <f t="shared" si="950"/>
        <v>10218650</v>
      </c>
      <c r="CT290" s="121">
        <f t="shared" si="951"/>
        <v>131959250</v>
      </c>
      <c r="CU290" s="121">
        <f t="shared" si="952"/>
        <v>128068755</v>
      </c>
      <c r="CV290" s="121">
        <f t="shared" si="953"/>
        <v>2764910</v>
      </c>
      <c r="CW290" s="121">
        <f t="shared" si="954"/>
        <v>146010</v>
      </c>
      <c r="CX290" s="121">
        <f t="shared" si="955"/>
        <v>226206</v>
      </c>
      <c r="CY290" s="121">
        <f t="shared" si="956"/>
        <v>3492216</v>
      </c>
      <c r="CZ290" s="121">
        <f t="shared" si="957"/>
        <v>4304400</v>
      </c>
      <c r="DA290" s="121">
        <f t="shared" si="958"/>
        <v>20259</v>
      </c>
      <c r="DB290" s="121">
        <f t="shared" si="959"/>
        <v>33055040</v>
      </c>
      <c r="DC290" s="121" t="str">
        <f t="shared" si="960"/>
        <v>-</v>
      </c>
      <c r="DD290" s="105"/>
    </row>
    <row r="291" spans="1:110" x14ac:dyDescent="0.2">
      <c r="A291" s="118" t="str">
        <f t="shared" si="938"/>
        <v>2018-19MAYRYC</v>
      </c>
      <c r="B291" s="94" t="s">
        <v>789</v>
      </c>
      <c r="C291" s="35" t="s">
        <v>831</v>
      </c>
      <c r="D291" s="119" t="str">
        <f t="shared" si="939"/>
        <v>Y61</v>
      </c>
      <c r="E291" s="119" t="str">
        <f t="shared" si="940"/>
        <v>East of England</v>
      </c>
      <c r="F291" s="107" t="s">
        <v>671</v>
      </c>
      <c r="G291" s="107" t="s">
        <v>672</v>
      </c>
      <c r="H291" s="108">
        <v>103163</v>
      </c>
      <c r="I291" s="108">
        <v>66900</v>
      </c>
      <c r="J291" s="108">
        <v>371003</v>
      </c>
      <c r="K291" s="108">
        <v>6</v>
      </c>
      <c r="L291" s="108">
        <v>1</v>
      </c>
      <c r="M291" s="108">
        <v>32</v>
      </c>
      <c r="N291" s="108">
        <v>82</v>
      </c>
      <c r="O291" s="108">
        <v>71914</v>
      </c>
      <c r="P291" s="108">
        <v>6654</v>
      </c>
      <c r="Q291" s="108">
        <v>4497</v>
      </c>
      <c r="R291" s="108">
        <v>37670</v>
      </c>
      <c r="S291" s="108">
        <v>13789</v>
      </c>
      <c r="T291" s="108">
        <v>5407</v>
      </c>
      <c r="U291" s="108">
        <v>3391708</v>
      </c>
      <c r="V291" s="108">
        <v>510</v>
      </c>
      <c r="W291" s="108">
        <v>927</v>
      </c>
      <c r="X291" s="108">
        <v>3685887</v>
      </c>
      <c r="Y291" s="108">
        <v>820</v>
      </c>
      <c r="Z291" s="108">
        <v>1526</v>
      </c>
      <c r="AA291" s="108">
        <v>56514429</v>
      </c>
      <c r="AB291" s="108">
        <v>1500</v>
      </c>
      <c r="AC291" s="108">
        <v>3070</v>
      </c>
      <c r="AD291" s="108">
        <v>60262493</v>
      </c>
      <c r="AE291" s="108">
        <v>4370</v>
      </c>
      <c r="AF291" s="108">
        <v>10669</v>
      </c>
      <c r="AG291" s="108">
        <v>27444759</v>
      </c>
      <c r="AH291" s="108">
        <v>5076</v>
      </c>
      <c r="AI291" s="108">
        <v>12022</v>
      </c>
      <c r="AJ291" s="108">
        <v>5479</v>
      </c>
      <c r="AK291" s="108">
        <v>90</v>
      </c>
      <c r="AL291" s="108">
        <v>3081</v>
      </c>
      <c r="AM291" s="108">
        <v>417</v>
      </c>
      <c r="AN291" s="108">
        <v>60</v>
      </c>
      <c r="AO291" s="108">
        <v>2248</v>
      </c>
      <c r="AP291" s="108">
        <v>2522</v>
      </c>
      <c r="AQ291" s="108">
        <v>42702</v>
      </c>
      <c r="AR291" s="108">
        <v>2056</v>
      </c>
      <c r="AS291" s="108">
        <v>21677</v>
      </c>
      <c r="AT291" s="108">
        <v>66435</v>
      </c>
      <c r="AU291" s="108">
        <v>14820</v>
      </c>
      <c r="AV291" s="108">
        <v>10916</v>
      </c>
      <c r="AW291" s="108">
        <v>10008</v>
      </c>
      <c r="AX291" s="108">
        <v>7519</v>
      </c>
      <c r="AY291" s="108">
        <v>58571</v>
      </c>
      <c r="AZ291" s="108">
        <v>43964</v>
      </c>
      <c r="BA291" s="108">
        <v>25573</v>
      </c>
      <c r="BB291" s="108">
        <v>15103</v>
      </c>
      <c r="BC291" s="108">
        <v>10299</v>
      </c>
      <c r="BD291" s="108">
        <v>5866</v>
      </c>
      <c r="BE291" s="108">
        <v>463</v>
      </c>
      <c r="BF291" s="108">
        <v>135169</v>
      </c>
      <c r="BG291" s="108">
        <v>292</v>
      </c>
      <c r="BH291" s="108">
        <v>490</v>
      </c>
      <c r="BI291" s="108">
        <v>6342</v>
      </c>
      <c r="BJ291" s="108">
        <v>236120</v>
      </c>
      <c r="BK291" s="108">
        <v>37</v>
      </c>
      <c r="BL291" s="108">
        <v>67</v>
      </c>
      <c r="BM291" s="108">
        <v>47</v>
      </c>
      <c r="BN291" s="108">
        <v>883</v>
      </c>
      <c r="BO291" s="108">
        <v>750</v>
      </c>
      <c r="BP291" s="108">
        <v>50</v>
      </c>
      <c r="BQ291" s="108">
        <v>1185</v>
      </c>
      <c r="BR291" s="108">
        <v>8529125</v>
      </c>
      <c r="BS291" s="108">
        <v>9659</v>
      </c>
      <c r="BT291" s="108">
        <v>22572</v>
      </c>
      <c r="BU291" s="108">
        <v>8854580</v>
      </c>
      <c r="BV291" s="108">
        <v>11806</v>
      </c>
      <c r="BW291" s="108">
        <v>27393</v>
      </c>
      <c r="BX291" s="108">
        <v>579442</v>
      </c>
      <c r="BY291" s="108">
        <v>11589</v>
      </c>
      <c r="BZ291" s="108">
        <v>22799</v>
      </c>
      <c r="CA291" s="108">
        <v>17667040</v>
      </c>
      <c r="CB291" s="108">
        <v>14909</v>
      </c>
      <c r="CC291" s="166">
        <v>33510</v>
      </c>
      <c r="CD291" s="108" t="s">
        <v>733</v>
      </c>
      <c r="CE291" s="108" t="s">
        <v>733</v>
      </c>
      <c r="CF291" s="108" t="s">
        <v>733</v>
      </c>
      <c r="CG291" s="108" t="s">
        <v>733</v>
      </c>
      <c r="CH291" s="108" t="s">
        <v>733</v>
      </c>
      <c r="CI291" s="108" t="s">
        <v>733</v>
      </c>
      <c r="CJ291" s="121">
        <f t="shared" si="941"/>
        <v>5</v>
      </c>
      <c r="CK291" s="157">
        <f t="shared" si="942"/>
        <v>2018</v>
      </c>
      <c r="CL291" s="158">
        <f t="shared" si="943"/>
        <v>43221</v>
      </c>
      <c r="CM291" s="159">
        <f t="shared" si="944"/>
        <v>31</v>
      </c>
      <c r="CN291" s="121">
        <f t="shared" si="945"/>
        <v>66900</v>
      </c>
      <c r="CO291" s="121" t="str">
        <f t="shared" si="946"/>
        <v>-</v>
      </c>
      <c r="CP291" s="121">
        <f t="shared" si="947"/>
        <v>2140800</v>
      </c>
      <c r="CQ291" s="121">
        <f t="shared" si="948"/>
        <v>5485800</v>
      </c>
      <c r="CR291" s="121">
        <f t="shared" si="949"/>
        <v>6168258</v>
      </c>
      <c r="CS291" s="121">
        <f t="shared" si="950"/>
        <v>6862422</v>
      </c>
      <c r="CT291" s="121">
        <f t="shared" si="951"/>
        <v>115646900</v>
      </c>
      <c r="CU291" s="121">
        <f t="shared" si="952"/>
        <v>147114841</v>
      </c>
      <c r="CV291" s="121">
        <f t="shared" si="953"/>
        <v>65002954</v>
      </c>
      <c r="CW291" s="121">
        <f t="shared" si="954"/>
        <v>226870</v>
      </c>
      <c r="CX291" s="121">
        <f t="shared" si="955"/>
        <v>424914</v>
      </c>
      <c r="CY291" s="121">
        <f t="shared" si="956"/>
        <v>19931076</v>
      </c>
      <c r="CZ291" s="121">
        <f t="shared" si="957"/>
        <v>20544750</v>
      </c>
      <c r="DA291" s="121">
        <f t="shared" si="958"/>
        <v>1139950</v>
      </c>
      <c r="DB291" s="121">
        <f t="shared" si="959"/>
        <v>39709350</v>
      </c>
      <c r="DC291" s="121" t="str">
        <f t="shared" si="960"/>
        <v>-</v>
      </c>
      <c r="DD291" s="105"/>
    </row>
    <row r="292" spans="1:110" x14ac:dyDescent="0.2">
      <c r="A292" s="118" t="str">
        <f t="shared" si="938"/>
        <v>2018-19MAYR1F</v>
      </c>
      <c r="B292" s="94" t="s">
        <v>789</v>
      </c>
      <c r="C292" s="35" t="s">
        <v>831</v>
      </c>
      <c r="D292" s="119" t="str">
        <f t="shared" si="939"/>
        <v>Y59</v>
      </c>
      <c r="E292" s="119" t="str">
        <f t="shared" si="940"/>
        <v>South East</v>
      </c>
      <c r="F292" s="107" t="s">
        <v>656</v>
      </c>
      <c r="G292" s="107" t="s">
        <v>657</v>
      </c>
      <c r="H292" s="108">
        <v>2704</v>
      </c>
      <c r="I292" s="108">
        <v>1516</v>
      </c>
      <c r="J292" s="108">
        <v>8080</v>
      </c>
      <c r="K292" s="108">
        <v>5</v>
      </c>
      <c r="L292" s="108">
        <v>1</v>
      </c>
      <c r="M292" s="108">
        <v>21</v>
      </c>
      <c r="N292" s="108">
        <v>78</v>
      </c>
      <c r="O292" s="108">
        <v>2393</v>
      </c>
      <c r="P292" s="108">
        <v>34</v>
      </c>
      <c r="Q292" s="108">
        <v>17</v>
      </c>
      <c r="R292" s="108">
        <v>747</v>
      </c>
      <c r="S292" s="108">
        <v>839</v>
      </c>
      <c r="T292" s="108">
        <v>232</v>
      </c>
      <c r="U292" s="108">
        <v>33686</v>
      </c>
      <c r="V292" s="108">
        <v>991</v>
      </c>
      <c r="W292" s="108">
        <v>1121</v>
      </c>
      <c r="X292" s="108">
        <v>18844</v>
      </c>
      <c r="Y292" s="108">
        <v>1108</v>
      </c>
      <c r="Z292" s="108">
        <v>1214</v>
      </c>
      <c r="AA292" s="108">
        <v>628399</v>
      </c>
      <c r="AB292" s="108">
        <v>841</v>
      </c>
      <c r="AC292" s="108">
        <v>2033</v>
      </c>
      <c r="AD292" s="108">
        <v>1969717</v>
      </c>
      <c r="AE292" s="108">
        <v>2348</v>
      </c>
      <c r="AF292" s="108">
        <v>5693</v>
      </c>
      <c r="AG292" s="108">
        <v>1318418</v>
      </c>
      <c r="AH292" s="108">
        <v>5683</v>
      </c>
      <c r="AI292" s="108">
        <v>13520</v>
      </c>
      <c r="AJ292" s="108">
        <v>145</v>
      </c>
      <c r="AK292" s="108">
        <v>30</v>
      </c>
      <c r="AL292" s="108">
        <v>4</v>
      </c>
      <c r="AM292" s="108">
        <v>0</v>
      </c>
      <c r="AN292" s="108">
        <v>0</v>
      </c>
      <c r="AO292" s="108">
        <v>111</v>
      </c>
      <c r="AP292" s="108">
        <v>0</v>
      </c>
      <c r="AQ292" s="108">
        <v>1884</v>
      </c>
      <c r="AR292" s="108">
        <v>16</v>
      </c>
      <c r="AS292" s="108">
        <v>348</v>
      </c>
      <c r="AT292" s="108">
        <v>2248</v>
      </c>
      <c r="AU292" s="108">
        <v>62</v>
      </c>
      <c r="AV292" s="108">
        <v>51</v>
      </c>
      <c r="AW292" s="108">
        <v>19</v>
      </c>
      <c r="AX292" s="108">
        <v>19</v>
      </c>
      <c r="AY292" s="108">
        <v>1027</v>
      </c>
      <c r="AZ292" s="108">
        <v>918</v>
      </c>
      <c r="BA292" s="108">
        <v>1181</v>
      </c>
      <c r="BB292" s="108">
        <v>905</v>
      </c>
      <c r="BC292" s="108">
        <v>767</v>
      </c>
      <c r="BD292" s="108">
        <v>248</v>
      </c>
      <c r="BE292" s="108">
        <v>0</v>
      </c>
      <c r="BF292" s="108">
        <v>0</v>
      </c>
      <c r="BG292" s="108">
        <v>0</v>
      </c>
      <c r="BH292" s="108">
        <v>0</v>
      </c>
      <c r="BI292" s="108">
        <v>10</v>
      </c>
      <c r="BJ292" s="108">
        <v>0</v>
      </c>
      <c r="BK292" s="108">
        <v>0</v>
      </c>
      <c r="BL292" s="108">
        <v>0</v>
      </c>
      <c r="BM292" s="108">
        <v>104</v>
      </c>
      <c r="BN292" s="108">
        <v>57</v>
      </c>
      <c r="BO292" s="108">
        <v>36</v>
      </c>
      <c r="BP292" s="108">
        <v>0</v>
      </c>
      <c r="BQ292" s="108">
        <v>11</v>
      </c>
      <c r="BR292" s="108">
        <v>205948</v>
      </c>
      <c r="BS292" s="108">
        <v>3613</v>
      </c>
      <c r="BT292" s="108">
        <v>9710</v>
      </c>
      <c r="BU292" s="108">
        <v>267466</v>
      </c>
      <c r="BV292" s="108">
        <v>7430</v>
      </c>
      <c r="BW292" s="108">
        <v>17726</v>
      </c>
      <c r="BX292" s="108">
        <v>0</v>
      </c>
      <c r="BY292" s="108">
        <v>0</v>
      </c>
      <c r="BZ292" s="108">
        <v>0</v>
      </c>
      <c r="CA292" s="108">
        <v>96532</v>
      </c>
      <c r="CB292" s="108">
        <v>8776</v>
      </c>
      <c r="CC292" s="166">
        <v>19089</v>
      </c>
      <c r="CD292" s="108" t="s">
        <v>733</v>
      </c>
      <c r="CE292" s="108" t="s">
        <v>733</v>
      </c>
      <c r="CF292" s="108" t="s">
        <v>733</v>
      </c>
      <c r="CG292" s="108" t="s">
        <v>733</v>
      </c>
      <c r="CH292" s="108" t="s">
        <v>733</v>
      </c>
      <c r="CI292" s="108" t="s">
        <v>733</v>
      </c>
      <c r="CJ292" s="121">
        <f t="shared" si="941"/>
        <v>5</v>
      </c>
      <c r="CK292" s="157">
        <f t="shared" si="942"/>
        <v>2018</v>
      </c>
      <c r="CL292" s="158">
        <f t="shared" si="943"/>
        <v>43221</v>
      </c>
      <c r="CM292" s="159">
        <f t="shared" si="944"/>
        <v>31</v>
      </c>
      <c r="CN292" s="121">
        <f t="shared" si="945"/>
        <v>1516</v>
      </c>
      <c r="CO292" s="121" t="str">
        <f t="shared" si="946"/>
        <v>-</v>
      </c>
      <c r="CP292" s="121">
        <f t="shared" si="947"/>
        <v>31836</v>
      </c>
      <c r="CQ292" s="121">
        <f t="shared" si="948"/>
        <v>118248</v>
      </c>
      <c r="CR292" s="121">
        <f t="shared" si="949"/>
        <v>38114</v>
      </c>
      <c r="CS292" s="121">
        <f t="shared" si="950"/>
        <v>20638</v>
      </c>
      <c r="CT292" s="121">
        <f t="shared" si="951"/>
        <v>1518651</v>
      </c>
      <c r="CU292" s="121">
        <f t="shared" si="952"/>
        <v>4776427</v>
      </c>
      <c r="CV292" s="121">
        <f t="shared" si="953"/>
        <v>3136640</v>
      </c>
      <c r="CW292" s="121">
        <f t="shared" si="954"/>
        <v>0</v>
      </c>
      <c r="CX292" s="121">
        <f t="shared" si="955"/>
        <v>0</v>
      </c>
      <c r="CY292" s="121">
        <f t="shared" si="956"/>
        <v>553470</v>
      </c>
      <c r="CZ292" s="121">
        <f t="shared" si="957"/>
        <v>638136</v>
      </c>
      <c r="DA292" s="121">
        <f t="shared" si="958"/>
        <v>0</v>
      </c>
      <c r="DB292" s="121">
        <f t="shared" si="959"/>
        <v>209979</v>
      </c>
      <c r="DC292" s="121" t="str">
        <f t="shared" si="960"/>
        <v>-</v>
      </c>
      <c r="DD292" s="105"/>
    </row>
    <row r="293" spans="1:110" x14ac:dyDescent="0.2">
      <c r="A293" s="118" t="str">
        <f t="shared" si="938"/>
        <v>2018-19MAYRRU</v>
      </c>
      <c r="B293" s="94" t="s">
        <v>789</v>
      </c>
      <c r="C293" s="35" t="s">
        <v>831</v>
      </c>
      <c r="D293" s="119" t="str">
        <f t="shared" si="939"/>
        <v>Y56</v>
      </c>
      <c r="E293" s="119" t="str">
        <f t="shared" si="940"/>
        <v>London</v>
      </c>
      <c r="F293" s="107" t="s">
        <v>659</v>
      </c>
      <c r="G293" s="107" t="s">
        <v>660</v>
      </c>
      <c r="H293" s="108">
        <v>161811</v>
      </c>
      <c r="I293" s="108">
        <v>133377</v>
      </c>
      <c r="J293" s="108">
        <v>990169</v>
      </c>
      <c r="K293" s="108">
        <v>7</v>
      </c>
      <c r="L293" s="108">
        <v>0</v>
      </c>
      <c r="M293" s="108">
        <v>54</v>
      </c>
      <c r="N293" s="108">
        <v>130</v>
      </c>
      <c r="O293" s="108">
        <v>101934</v>
      </c>
      <c r="P293" s="108">
        <v>9890</v>
      </c>
      <c r="Q293" s="108">
        <v>7424</v>
      </c>
      <c r="R293" s="108">
        <v>57692</v>
      </c>
      <c r="S293" s="108">
        <v>20597</v>
      </c>
      <c r="T293" s="108">
        <v>1146</v>
      </c>
      <c r="U293" s="108">
        <v>4079263</v>
      </c>
      <c r="V293" s="108">
        <v>412</v>
      </c>
      <c r="W293" s="108">
        <v>681</v>
      </c>
      <c r="X293" s="108">
        <v>5242979</v>
      </c>
      <c r="Y293" s="108">
        <v>706</v>
      </c>
      <c r="Z293" s="108">
        <v>1195</v>
      </c>
      <c r="AA293" s="108">
        <v>63892717</v>
      </c>
      <c r="AB293" s="108">
        <v>1107</v>
      </c>
      <c r="AC293" s="108">
        <v>2244</v>
      </c>
      <c r="AD293" s="108">
        <v>61949799</v>
      </c>
      <c r="AE293" s="108">
        <v>3008</v>
      </c>
      <c r="AF293" s="108">
        <v>7259</v>
      </c>
      <c r="AG293" s="108">
        <v>6082565</v>
      </c>
      <c r="AH293" s="108">
        <v>5308</v>
      </c>
      <c r="AI293" s="108">
        <v>13024</v>
      </c>
      <c r="AJ293" s="108">
        <v>6993</v>
      </c>
      <c r="AK293" s="108">
        <v>275</v>
      </c>
      <c r="AL293" s="108">
        <v>1111</v>
      </c>
      <c r="AM293" s="108">
        <v>6636</v>
      </c>
      <c r="AN293" s="108">
        <v>221</v>
      </c>
      <c r="AO293" s="108">
        <v>5386</v>
      </c>
      <c r="AP293" s="108">
        <v>0</v>
      </c>
      <c r="AQ293" s="108">
        <v>62185</v>
      </c>
      <c r="AR293" s="108">
        <v>6861</v>
      </c>
      <c r="AS293" s="108">
        <v>25895</v>
      </c>
      <c r="AT293" s="108">
        <v>94941</v>
      </c>
      <c r="AU293" s="108">
        <v>25668</v>
      </c>
      <c r="AV293" s="108">
        <v>20026</v>
      </c>
      <c r="AW293" s="108">
        <v>19215</v>
      </c>
      <c r="AX293" s="108">
        <v>15187</v>
      </c>
      <c r="AY293" s="108">
        <v>84555</v>
      </c>
      <c r="AZ293" s="108">
        <v>65155</v>
      </c>
      <c r="BA293" s="108">
        <v>32929</v>
      </c>
      <c r="BB293" s="108">
        <v>23140</v>
      </c>
      <c r="BC293" s="108">
        <v>1630</v>
      </c>
      <c r="BD293" s="108">
        <v>1202</v>
      </c>
      <c r="BE293" s="108">
        <v>0</v>
      </c>
      <c r="BF293" s="108">
        <v>0</v>
      </c>
      <c r="BG293" s="108">
        <v>0</v>
      </c>
      <c r="BH293" s="108">
        <v>0</v>
      </c>
      <c r="BI293" s="108">
        <v>4784</v>
      </c>
      <c r="BJ293" s="108">
        <v>346340</v>
      </c>
      <c r="BK293" s="108">
        <v>72</v>
      </c>
      <c r="BL293" s="108">
        <v>144</v>
      </c>
      <c r="BM293" s="108">
        <v>0</v>
      </c>
      <c r="BN293" s="108">
        <v>734</v>
      </c>
      <c r="BO293" s="108">
        <v>1354</v>
      </c>
      <c r="BP293" s="108">
        <v>54</v>
      </c>
      <c r="BQ293" s="108">
        <v>1332</v>
      </c>
      <c r="BR293" s="108">
        <v>4030312</v>
      </c>
      <c r="BS293" s="108">
        <v>5491</v>
      </c>
      <c r="BT293" s="108">
        <v>12079</v>
      </c>
      <c r="BU293" s="108">
        <v>9180872</v>
      </c>
      <c r="BV293" s="108">
        <v>6781</v>
      </c>
      <c r="BW293" s="108">
        <v>13306</v>
      </c>
      <c r="BX293" s="108">
        <v>428748</v>
      </c>
      <c r="BY293" s="108">
        <v>7940</v>
      </c>
      <c r="BZ293" s="108">
        <v>15176</v>
      </c>
      <c r="CA293" s="108">
        <v>11464284</v>
      </c>
      <c r="CB293" s="108">
        <v>8607</v>
      </c>
      <c r="CC293" s="166">
        <v>16087</v>
      </c>
      <c r="CD293" s="108" t="s">
        <v>733</v>
      </c>
      <c r="CE293" s="108" t="s">
        <v>733</v>
      </c>
      <c r="CF293" s="108" t="s">
        <v>733</v>
      </c>
      <c r="CG293" s="108" t="s">
        <v>733</v>
      </c>
      <c r="CH293" s="108" t="s">
        <v>733</v>
      </c>
      <c r="CI293" s="108" t="s">
        <v>733</v>
      </c>
      <c r="CJ293" s="121">
        <f t="shared" si="941"/>
        <v>5</v>
      </c>
      <c r="CK293" s="157">
        <f t="shared" si="942"/>
        <v>2018</v>
      </c>
      <c r="CL293" s="158">
        <f t="shared" si="943"/>
        <v>43221</v>
      </c>
      <c r="CM293" s="159">
        <f t="shared" si="944"/>
        <v>31</v>
      </c>
      <c r="CN293" s="121">
        <f t="shared" si="945"/>
        <v>0</v>
      </c>
      <c r="CO293" s="121" t="str">
        <f t="shared" si="946"/>
        <v>-</v>
      </c>
      <c r="CP293" s="121">
        <f t="shared" si="947"/>
        <v>7202358</v>
      </c>
      <c r="CQ293" s="121">
        <f t="shared" si="948"/>
        <v>17339010</v>
      </c>
      <c r="CR293" s="121">
        <f t="shared" si="949"/>
        <v>6735090</v>
      </c>
      <c r="CS293" s="121">
        <f t="shared" si="950"/>
        <v>8871680</v>
      </c>
      <c r="CT293" s="121">
        <f t="shared" si="951"/>
        <v>129460848</v>
      </c>
      <c r="CU293" s="121">
        <f t="shared" si="952"/>
        <v>149513623</v>
      </c>
      <c r="CV293" s="121">
        <f t="shared" si="953"/>
        <v>14925504</v>
      </c>
      <c r="CW293" s="121">
        <f t="shared" si="954"/>
        <v>0</v>
      </c>
      <c r="CX293" s="121">
        <f t="shared" si="955"/>
        <v>688896</v>
      </c>
      <c r="CY293" s="121">
        <f t="shared" si="956"/>
        <v>8865986</v>
      </c>
      <c r="CZ293" s="121">
        <f t="shared" si="957"/>
        <v>18016324</v>
      </c>
      <c r="DA293" s="121">
        <f t="shared" si="958"/>
        <v>819504</v>
      </c>
      <c r="DB293" s="121">
        <f t="shared" si="959"/>
        <v>21427884</v>
      </c>
      <c r="DC293" s="121" t="str">
        <f t="shared" si="960"/>
        <v>-</v>
      </c>
      <c r="DD293" s="105"/>
    </row>
    <row r="294" spans="1:110" x14ac:dyDescent="0.2">
      <c r="A294" s="118" t="str">
        <f t="shared" si="938"/>
        <v>2018-19MAYRX6</v>
      </c>
      <c r="B294" s="94" t="s">
        <v>789</v>
      </c>
      <c r="C294" s="35" t="s">
        <v>831</v>
      </c>
      <c r="D294" s="119" t="str">
        <f t="shared" si="939"/>
        <v>Y63</v>
      </c>
      <c r="E294" s="119" t="str">
        <f t="shared" si="940"/>
        <v>North East and Yorkshire</v>
      </c>
      <c r="F294" s="107" t="s">
        <v>661</v>
      </c>
      <c r="G294" s="107" t="s">
        <v>662</v>
      </c>
      <c r="H294" s="108">
        <v>43684</v>
      </c>
      <c r="I294" s="108">
        <v>29270</v>
      </c>
      <c r="J294" s="108">
        <v>64167</v>
      </c>
      <c r="K294" s="108">
        <v>2</v>
      </c>
      <c r="L294" s="108">
        <v>1</v>
      </c>
      <c r="M294" s="108">
        <v>7</v>
      </c>
      <c r="N294" s="108">
        <v>26</v>
      </c>
      <c r="O294" s="108">
        <v>34856</v>
      </c>
      <c r="P294" s="108">
        <v>2227</v>
      </c>
      <c r="Q294" s="108">
        <v>1353</v>
      </c>
      <c r="R294" s="108">
        <v>17894</v>
      </c>
      <c r="S294" s="108">
        <v>9611</v>
      </c>
      <c r="T294" s="108">
        <v>507</v>
      </c>
      <c r="U294" s="108">
        <v>780069</v>
      </c>
      <c r="V294" s="108">
        <v>350</v>
      </c>
      <c r="W294" s="108">
        <v>585</v>
      </c>
      <c r="X294" s="108">
        <v>641289</v>
      </c>
      <c r="Y294" s="108">
        <v>474</v>
      </c>
      <c r="Z294" s="108">
        <v>828</v>
      </c>
      <c r="AA294" s="108">
        <v>17489101</v>
      </c>
      <c r="AB294" s="108">
        <v>977</v>
      </c>
      <c r="AC294" s="108">
        <v>1991</v>
      </c>
      <c r="AD294" s="108">
        <v>29350342</v>
      </c>
      <c r="AE294" s="108">
        <v>3054</v>
      </c>
      <c r="AF294" s="108">
        <v>7074</v>
      </c>
      <c r="AG294" s="108">
        <v>1714991</v>
      </c>
      <c r="AH294" s="108">
        <v>3383</v>
      </c>
      <c r="AI294" s="108">
        <v>7596</v>
      </c>
      <c r="AJ294" s="108">
        <v>1751</v>
      </c>
      <c r="AK294" s="108">
        <v>51</v>
      </c>
      <c r="AL294" s="108">
        <v>547</v>
      </c>
      <c r="AM294" s="108">
        <v>3783</v>
      </c>
      <c r="AN294" s="108">
        <v>89</v>
      </c>
      <c r="AO294" s="108">
        <v>1064</v>
      </c>
      <c r="AP294" s="108">
        <v>0</v>
      </c>
      <c r="AQ294" s="108">
        <v>20295</v>
      </c>
      <c r="AR294" s="108">
        <v>4097</v>
      </c>
      <c r="AS294" s="108">
        <v>8713</v>
      </c>
      <c r="AT294" s="108">
        <v>33105</v>
      </c>
      <c r="AU294" s="108">
        <v>4354</v>
      </c>
      <c r="AV294" s="108">
        <v>3647</v>
      </c>
      <c r="AW294" s="108">
        <v>2650</v>
      </c>
      <c r="AX294" s="108">
        <v>2260</v>
      </c>
      <c r="AY294" s="108">
        <v>24417</v>
      </c>
      <c r="AZ294" s="108">
        <v>20830</v>
      </c>
      <c r="BA294" s="108">
        <v>15782</v>
      </c>
      <c r="BB294" s="108">
        <v>10198</v>
      </c>
      <c r="BC294" s="108">
        <v>837</v>
      </c>
      <c r="BD294" s="108">
        <v>505</v>
      </c>
      <c r="BE294" s="108">
        <v>89</v>
      </c>
      <c r="BF294" s="108">
        <v>32837</v>
      </c>
      <c r="BG294" s="108">
        <v>369</v>
      </c>
      <c r="BH294" s="108">
        <v>584</v>
      </c>
      <c r="BI294" s="108">
        <v>862</v>
      </c>
      <c r="BJ294" s="108">
        <v>26131</v>
      </c>
      <c r="BK294" s="108">
        <v>30</v>
      </c>
      <c r="BL294" s="108">
        <v>60</v>
      </c>
      <c r="BM294" s="108">
        <v>1597</v>
      </c>
      <c r="BN294" s="108">
        <v>819</v>
      </c>
      <c r="BO294" s="108">
        <v>313</v>
      </c>
      <c r="BP294" s="108">
        <v>0</v>
      </c>
      <c r="BQ294" s="108">
        <v>79</v>
      </c>
      <c r="BR294" s="108">
        <v>4096784</v>
      </c>
      <c r="BS294" s="108">
        <v>5002</v>
      </c>
      <c r="BT294" s="108">
        <v>10779</v>
      </c>
      <c r="BU294" s="108">
        <v>2147638</v>
      </c>
      <c r="BV294" s="108">
        <v>6861</v>
      </c>
      <c r="BW294" s="108">
        <v>14830</v>
      </c>
      <c r="BX294" s="108">
        <v>0</v>
      </c>
      <c r="BY294" s="108">
        <v>0</v>
      </c>
      <c r="BZ294" s="108">
        <v>0</v>
      </c>
      <c r="CA294" s="108">
        <v>675360</v>
      </c>
      <c r="CB294" s="108">
        <v>8549</v>
      </c>
      <c r="CC294" s="166">
        <v>26171</v>
      </c>
      <c r="CD294" s="108" t="s">
        <v>733</v>
      </c>
      <c r="CE294" s="108" t="s">
        <v>733</v>
      </c>
      <c r="CF294" s="108" t="s">
        <v>733</v>
      </c>
      <c r="CG294" s="108" t="s">
        <v>733</v>
      </c>
      <c r="CH294" s="108" t="s">
        <v>733</v>
      </c>
      <c r="CI294" s="108" t="s">
        <v>733</v>
      </c>
      <c r="CJ294" s="121">
        <f t="shared" si="941"/>
        <v>5</v>
      </c>
      <c r="CK294" s="157">
        <f t="shared" si="942"/>
        <v>2018</v>
      </c>
      <c r="CL294" s="158">
        <f t="shared" si="943"/>
        <v>43221</v>
      </c>
      <c r="CM294" s="159">
        <f t="shared" si="944"/>
        <v>31</v>
      </c>
      <c r="CN294" s="121">
        <f t="shared" si="945"/>
        <v>29270</v>
      </c>
      <c r="CO294" s="121" t="str">
        <f t="shared" si="946"/>
        <v>-</v>
      </c>
      <c r="CP294" s="121">
        <f t="shared" si="947"/>
        <v>204890</v>
      </c>
      <c r="CQ294" s="121">
        <f t="shared" si="948"/>
        <v>761020</v>
      </c>
      <c r="CR294" s="121">
        <f t="shared" si="949"/>
        <v>1302795</v>
      </c>
      <c r="CS294" s="121">
        <f t="shared" si="950"/>
        <v>1120284</v>
      </c>
      <c r="CT294" s="121">
        <f t="shared" si="951"/>
        <v>35626954</v>
      </c>
      <c r="CU294" s="121">
        <f t="shared" si="952"/>
        <v>67988214</v>
      </c>
      <c r="CV294" s="121">
        <f t="shared" si="953"/>
        <v>3851172</v>
      </c>
      <c r="CW294" s="121">
        <f t="shared" si="954"/>
        <v>51976</v>
      </c>
      <c r="CX294" s="121">
        <f t="shared" si="955"/>
        <v>51720</v>
      </c>
      <c r="CY294" s="121">
        <f t="shared" si="956"/>
        <v>8828001</v>
      </c>
      <c r="CZ294" s="121">
        <f t="shared" si="957"/>
        <v>4641790</v>
      </c>
      <c r="DA294" s="121">
        <f t="shared" si="958"/>
        <v>0</v>
      </c>
      <c r="DB294" s="121">
        <f t="shared" si="959"/>
        <v>2067509</v>
      </c>
      <c r="DC294" s="121" t="str">
        <f t="shared" si="960"/>
        <v>-</v>
      </c>
      <c r="DD294" s="105"/>
    </row>
    <row r="295" spans="1:110" x14ac:dyDescent="0.2">
      <c r="A295" s="118" t="str">
        <f t="shared" si="938"/>
        <v>2018-19MAYRX7</v>
      </c>
      <c r="B295" s="94" t="s">
        <v>789</v>
      </c>
      <c r="C295" s="35" t="s">
        <v>831</v>
      </c>
      <c r="D295" s="119" t="str">
        <f t="shared" si="939"/>
        <v>Y62</v>
      </c>
      <c r="E295" s="119" t="str">
        <f t="shared" si="940"/>
        <v>North West</v>
      </c>
      <c r="F295" s="107" t="s">
        <v>663</v>
      </c>
      <c r="G295" s="107" t="s">
        <v>664</v>
      </c>
      <c r="H295" s="108">
        <v>141290</v>
      </c>
      <c r="I295" s="108">
        <v>109402</v>
      </c>
      <c r="J295" s="108">
        <v>1839366</v>
      </c>
      <c r="K295" s="108">
        <v>17</v>
      </c>
      <c r="L295" s="108">
        <v>1</v>
      </c>
      <c r="M295" s="108">
        <v>93</v>
      </c>
      <c r="N295" s="108">
        <v>147</v>
      </c>
      <c r="O295" s="108">
        <v>94996</v>
      </c>
      <c r="P295" s="108">
        <v>9688</v>
      </c>
      <c r="Q295" s="108">
        <v>7272</v>
      </c>
      <c r="R295" s="108">
        <v>48657</v>
      </c>
      <c r="S295" s="108">
        <v>23023</v>
      </c>
      <c r="T295" s="108">
        <v>4169</v>
      </c>
      <c r="U295" s="108">
        <v>4748135</v>
      </c>
      <c r="V295" s="108">
        <v>490</v>
      </c>
      <c r="W295" s="108">
        <v>831</v>
      </c>
      <c r="X295" s="108">
        <v>5559411</v>
      </c>
      <c r="Y295" s="108">
        <v>764</v>
      </c>
      <c r="Z295" s="108">
        <v>1318</v>
      </c>
      <c r="AA295" s="108">
        <v>72293779</v>
      </c>
      <c r="AB295" s="108">
        <v>1486</v>
      </c>
      <c r="AC295" s="108">
        <v>3285</v>
      </c>
      <c r="AD295" s="108">
        <v>92103937</v>
      </c>
      <c r="AE295" s="108">
        <v>4001</v>
      </c>
      <c r="AF295" s="108">
        <v>9531</v>
      </c>
      <c r="AG295" s="108">
        <v>23621017</v>
      </c>
      <c r="AH295" s="108">
        <v>5666</v>
      </c>
      <c r="AI295" s="108">
        <v>11208</v>
      </c>
      <c r="AJ295" s="108">
        <v>4606</v>
      </c>
      <c r="AK295" s="108">
        <v>446</v>
      </c>
      <c r="AL295" s="108">
        <v>2295</v>
      </c>
      <c r="AM295" s="108">
        <v>5855</v>
      </c>
      <c r="AN295" s="108">
        <v>351</v>
      </c>
      <c r="AO295" s="108">
        <v>1514</v>
      </c>
      <c r="AP295" s="108">
        <v>94</v>
      </c>
      <c r="AQ295" s="108">
        <v>60809</v>
      </c>
      <c r="AR295" s="108">
        <v>6262</v>
      </c>
      <c r="AS295" s="108">
        <v>23319</v>
      </c>
      <c r="AT295" s="108">
        <v>90390</v>
      </c>
      <c r="AU295" s="108">
        <v>19007</v>
      </c>
      <c r="AV295" s="108">
        <v>16331</v>
      </c>
      <c r="AW295" s="108">
        <v>14033</v>
      </c>
      <c r="AX295" s="108">
        <v>12257</v>
      </c>
      <c r="AY295" s="108">
        <v>62387</v>
      </c>
      <c r="AZ295" s="108">
        <v>52741</v>
      </c>
      <c r="BA295" s="108">
        <v>32039</v>
      </c>
      <c r="BB295" s="108">
        <v>25161</v>
      </c>
      <c r="BC295" s="108">
        <v>5382</v>
      </c>
      <c r="BD295" s="108">
        <v>4477</v>
      </c>
      <c r="BE295" s="108">
        <v>0</v>
      </c>
      <c r="BF295" s="108">
        <v>0</v>
      </c>
      <c r="BG295" s="108">
        <v>0</v>
      </c>
      <c r="BH295" s="108">
        <v>0</v>
      </c>
      <c r="BI295" s="108">
        <v>3835</v>
      </c>
      <c r="BJ295" s="108">
        <v>220402</v>
      </c>
      <c r="BK295" s="108">
        <v>57</v>
      </c>
      <c r="BL295" s="108">
        <v>118</v>
      </c>
      <c r="BM295" s="108">
        <v>251</v>
      </c>
      <c r="BN295" s="108">
        <v>1702</v>
      </c>
      <c r="BO295" s="108">
        <v>1137</v>
      </c>
      <c r="BP295" s="108">
        <v>85</v>
      </c>
      <c r="BQ295" s="108">
        <v>929</v>
      </c>
      <c r="BR295" s="108">
        <v>9411483</v>
      </c>
      <c r="BS295" s="108">
        <v>5530</v>
      </c>
      <c r="BT295" s="108">
        <v>11804</v>
      </c>
      <c r="BU295" s="108">
        <v>6863242</v>
      </c>
      <c r="BV295" s="108">
        <v>6036</v>
      </c>
      <c r="BW295" s="108">
        <v>13124</v>
      </c>
      <c r="BX295" s="108">
        <v>607955</v>
      </c>
      <c r="BY295" s="108">
        <v>7152</v>
      </c>
      <c r="BZ295" s="108">
        <v>14288</v>
      </c>
      <c r="CA295" s="108">
        <v>7662855</v>
      </c>
      <c r="CB295" s="108">
        <v>8248</v>
      </c>
      <c r="CC295" s="166">
        <v>18450</v>
      </c>
      <c r="CD295" s="108" t="s">
        <v>733</v>
      </c>
      <c r="CE295" s="108" t="s">
        <v>733</v>
      </c>
      <c r="CF295" s="108" t="s">
        <v>733</v>
      </c>
      <c r="CG295" s="108" t="s">
        <v>733</v>
      </c>
      <c r="CH295" s="108" t="s">
        <v>733</v>
      </c>
      <c r="CI295" s="108" t="s">
        <v>733</v>
      </c>
      <c r="CJ295" s="121">
        <f t="shared" si="941"/>
        <v>5</v>
      </c>
      <c r="CK295" s="157">
        <f t="shared" si="942"/>
        <v>2018</v>
      </c>
      <c r="CL295" s="158">
        <f t="shared" si="943"/>
        <v>43221</v>
      </c>
      <c r="CM295" s="159">
        <f t="shared" si="944"/>
        <v>31</v>
      </c>
      <c r="CN295" s="121">
        <f t="shared" si="945"/>
        <v>109402</v>
      </c>
      <c r="CO295" s="121" t="str">
        <f t="shared" si="946"/>
        <v>-</v>
      </c>
      <c r="CP295" s="121">
        <f t="shared" si="947"/>
        <v>10174386</v>
      </c>
      <c r="CQ295" s="121">
        <f t="shared" si="948"/>
        <v>16082094</v>
      </c>
      <c r="CR295" s="121">
        <f t="shared" si="949"/>
        <v>8050728</v>
      </c>
      <c r="CS295" s="121">
        <f t="shared" si="950"/>
        <v>9584496</v>
      </c>
      <c r="CT295" s="121">
        <f t="shared" si="951"/>
        <v>159838245</v>
      </c>
      <c r="CU295" s="121">
        <f t="shared" si="952"/>
        <v>219432213</v>
      </c>
      <c r="CV295" s="121">
        <f t="shared" si="953"/>
        <v>46726152</v>
      </c>
      <c r="CW295" s="121">
        <f t="shared" si="954"/>
        <v>0</v>
      </c>
      <c r="CX295" s="121">
        <f t="shared" si="955"/>
        <v>452530</v>
      </c>
      <c r="CY295" s="121">
        <f t="shared" si="956"/>
        <v>20090408</v>
      </c>
      <c r="CZ295" s="121">
        <f t="shared" si="957"/>
        <v>14921988</v>
      </c>
      <c r="DA295" s="121">
        <f t="shared" si="958"/>
        <v>1214480</v>
      </c>
      <c r="DB295" s="121">
        <f t="shared" si="959"/>
        <v>17140050</v>
      </c>
      <c r="DC295" s="121" t="str">
        <f t="shared" si="960"/>
        <v>-</v>
      </c>
      <c r="DD295" s="105"/>
    </row>
    <row r="296" spans="1:110" x14ac:dyDescent="0.2">
      <c r="A296" s="118" t="str">
        <f t="shared" si="938"/>
        <v>2018-19MAYRYE</v>
      </c>
      <c r="B296" s="94" t="s">
        <v>789</v>
      </c>
      <c r="C296" s="35" t="s">
        <v>831</v>
      </c>
      <c r="D296" s="119" t="str">
        <f t="shared" si="939"/>
        <v>Y59</v>
      </c>
      <c r="E296" s="119" t="str">
        <f t="shared" si="940"/>
        <v>South East</v>
      </c>
      <c r="F296" s="107" t="s">
        <v>675</v>
      </c>
      <c r="G296" s="107" t="s">
        <v>676</v>
      </c>
      <c r="H296" s="108">
        <v>65096</v>
      </c>
      <c r="I296" s="108">
        <v>40803</v>
      </c>
      <c r="J296" s="108">
        <v>314750</v>
      </c>
      <c r="K296" s="108">
        <v>8</v>
      </c>
      <c r="L296" s="108">
        <v>3</v>
      </c>
      <c r="M296" s="108">
        <v>37</v>
      </c>
      <c r="N296" s="108">
        <v>99</v>
      </c>
      <c r="O296" s="108">
        <v>45651</v>
      </c>
      <c r="P296" s="108">
        <v>2535</v>
      </c>
      <c r="Q296" s="108">
        <v>1594</v>
      </c>
      <c r="R296" s="108">
        <v>20750</v>
      </c>
      <c r="S296" s="108">
        <v>14678</v>
      </c>
      <c r="T296" s="108">
        <v>1455</v>
      </c>
      <c r="U296" s="108">
        <v>1044808</v>
      </c>
      <c r="V296" s="108">
        <v>412</v>
      </c>
      <c r="W296" s="108">
        <v>741</v>
      </c>
      <c r="X296" s="108">
        <v>1033207</v>
      </c>
      <c r="Y296" s="108">
        <v>648</v>
      </c>
      <c r="Z296" s="108">
        <v>1205</v>
      </c>
      <c r="AA296" s="108">
        <v>19433354</v>
      </c>
      <c r="AB296" s="108">
        <v>937</v>
      </c>
      <c r="AC296" s="108">
        <v>1881</v>
      </c>
      <c r="AD296" s="108">
        <v>45598642</v>
      </c>
      <c r="AE296" s="108">
        <v>3107</v>
      </c>
      <c r="AF296" s="108">
        <v>7283</v>
      </c>
      <c r="AG296" s="108">
        <v>6641686</v>
      </c>
      <c r="AH296" s="108">
        <v>4565</v>
      </c>
      <c r="AI296" s="108">
        <v>10470</v>
      </c>
      <c r="AJ296" s="108">
        <v>2594</v>
      </c>
      <c r="AK296" s="108">
        <v>13</v>
      </c>
      <c r="AL296" s="108">
        <v>94</v>
      </c>
      <c r="AM296" s="108">
        <v>231</v>
      </c>
      <c r="AN296" s="108">
        <v>164</v>
      </c>
      <c r="AO296" s="108">
        <v>2323</v>
      </c>
      <c r="AP296" s="108">
        <v>0</v>
      </c>
      <c r="AQ296" s="108">
        <v>25209</v>
      </c>
      <c r="AR296" s="108">
        <v>2920</v>
      </c>
      <c r="AS296" s="108">
        <v>14928</v>
      </c>
      <c r="AT296" s="108">
        <v>43057</v>
      </c>
      <c r="AU296" s="108">
        <v>4996</v>
      </c>
      <c r="AV296" s="108">
        <v>3922</v>
      </c>
      <c r="AW296" s="108">
        <v>3142</v>
      </c>
      <c r="AX296" s="108">
        <v>2536</v>
      </c>
      <c r="AY296" s="108">
        <v>29210</v>
      </c>
      <c r="AZ296" s="108">
        <v>24207</v>
      </c>
      <c r="BA296" s="108">
        <v>21458</v>
      </c>
      <c r="BB296" s="108">
        <v>16620</v>
      </c>
      <c r="BC296" s="108">
        <v>2180</v>
      </c>
      <c r="BD296" s="108">
        <v>1599</v>
      </c>
      <c r="BE296" s="108">
        <v>170</v>
      </c>
      <c r="BF296" s="108">
        <v>56744</v>
      </c>
      <c r="BG296" s="108">
        <v>334</v>
      </c>
      <c r="BH296" s="108">
        <v>624</v>
      </c>
      <c r="BI296" s="108">
        <v>2019</v>
      </c>
      <c r="BJ296" s="108">
        <v>77097</v>
      </c>
      <c r="BK296" s="108">
        <v>38</v>
      </c>
      <c r="BL296" s="108">
        <v>80</v>
      </c>
      <c r="BM296" s="108">
        <v>2</v>
      </c>
      <c r="BN296" s="108">
        <v>1867</v>
      </c>
      <c r="BO296" s="108">
        <v>1416</v>
      </c>
      <c r="BP296" s="108">
        <v>0</v>
      </c>
      <c r="BQ296" s="108">
        <v>354</v>
      </c>
      <c r="BR296" s="108">
        <v>4782503</v>
      </c>
      <c r="BS296" s="108">
        <v>2562</v>
      </c>
      <c r="BT296" s="108">
        <v>4296</v>
      </c>
      <c r="BU296" s="108">
        <v>7230047</v>
      </c>
      <c r="BV296" s="108">
        <v>5106</v>
      </c>
      <c r="BW296" s="108">
        <v>9350</v>
      </c>
      <c r="BX296" s="108">
        <v>0</v>
      </c>
      <c r="BY296" s="108">
        <v>0</v>
      </c>
      <c r="BZ296" s="108">
        <v>0</v>
      </c>
      <c r="CA296" s="108">
        <v>2720749</v>
      </c>
      <c r="CB296" s="108">
        <v>7686</v>
      </c>
      <c r="CC296" s="166">
        <v>16299</v>
      </c>
      <c r="CD296" s="108" t="s">
        <v>733</v>
      </c>
      <c r="CE296" s="108" t="s">
        <v>733</v>
      </c>
      <c r="CF296" s="108" t="s">
        <v>733</v>
      </c>
      <c r="CG296" s="108" t="s">
        <v>733</v>
      </c>
      <c r="CH296" s="108" t="s">
        <v>733</v>
      </c>
      <c r="CI296" s="108" t="s">
        <v>733</v>
      </c>
      <c r="CJ296" s="121">
        <f t="shared" si="941"/>
        <v>5</v>
      </c>
      <c r="CK296" s="157">
        <f t="shared" si="942"/>
        <v>2018</v>
      </c>
      <c r="CL296" s="158">
        <f t="shared" si="943"/>
        <v>43221</v>
      </c>
      <c r="CM296" s="159">
        <f t="shared" si="944"/>
        <v>31</v>
      </c>
      <c r="CN296" s="121">
        <f t="shared" si="945"/>
        <v>122409</v>
      </c>
      <c r="CO296" s="121" t="str">
        <f t="shared" si="946"/>
        <v>-</v>
      </c>
      <c r="CP296" s="121">
        <f t="shared" si="947"/>
        <v>1509711</v>
      </c>
      <c r="CQ296" s="121">
        <f t="shared" si="948"/>
        <v>4039497</v>
      </c>
      <c r="CR296" s="121">
        <f t="shared" si="949"/>
        <v>1878435</v>
      </c>
      <c r="CS296" s="121">
        <f t="shared" si="950"/>
        <v>1920770</v>
      </c>
      <c r="CT296" s="121">
        <f t="shared" si="951"/>
        <v>39030750</v>
      </c>
      <c r="CU296" s="121">
        <f t="shared" si="952"/>
        <v>106899874</v>
      </c>
      <c r="CV296" s="121">
        <f t="shared" si="953"/>
        <v>15233850</v>
      </c>
      <c r="CW296" s="121">
        <f t="shared" si="954"/>
        <v>106080</v>
      </c>
      <c r="CX296" s="121">
        <f t="shared" si="955"/>
        <v>161520</v>
      </c>
      <c r="CY296" s="121">
        <f t="shared" si="956"/>
        <v>8020632</v>
      </c>
      <c r="CZ296" s="121">
        <f t="shared" si="957"/>
        <v>13239600</v>
      </c>
      <c r="DA296" s="121">
        <f t="shared" si="958"/>
        <v>0</v>
      </c>
      <c r="DB296" s="121">
        <f t="shared" si="959"/>
        <v>5769846</v>
      </c>
      <c r="DC296" s="121" t="str">
        <f t="shared" si="960"/>
        <v>-</v>
      </c>
      <c r="DD296" s="105"/>
    </row>
    <row r="297" spans="1:110" x14ac:dyDescent="0.2">
      <c r="A297" s="118" t="str">
        <f t="shared" si="938"/>
        <v>2018-19MAYRYD</v>
      </c>
      <c r="B297" s="94" t="s">
        <v>789</v>
      </c>
      <c r="C297" s="35" t="s">
        <v>831</v>
      </c>
      <c r="D297" s="119" t="str">
        <f t="shared" si="939"/>
        <v>Y59</v>
      </c>
      <c r="E297" s="119" t="str">
        <f t="shared" si="940"/>
        <v>South East</v>
      </c>
      <c r="F297" s="107" t="s">
        <v>673</v>
      </c>
      <c r="G297" s="107" t="s">
        <v>674</v>
      </c>
      <c r="H297" s="108">
        <v>79242</v>
      </c>
      <c r="I297" s="108">
        <v>64275</v>
      </c>
      <c r="J297" s="108">
        <v>1160520</v>
      </c>
      <c r="K297" s="108">
        <v>18</v>
      </c>
      <c r="L297" s="108">
        <v>3</v>
      </c>
      <c r="M297" s="108">
        <v>106</v>
      </c>
      <c r="N297" s="108">
        <v>212</v>
      </c>
      <c r="O297" s="108">
        <v>60643</v>
      </c>
      <c r="P297" s="108">
        <v>3303</v>
      </c>
      <c r="Q297" s="108">
        <v>2041</v>
      </c>
      <c r="R297" s="108">
        <v>27913</v>
      </c>
      <c r="S297" s="108">
        <v>22229</v>
      </c>
      <c r="T297" s="108">
        <v>1194</v>
      </c>
      <c r="U297" s="108">
        <v>1514799</v>
      </c>
      <c r="V297" s="108">
        <v>459</v>
      </c>
      <c r="W297" s="108">
        <v>846</v>
      </c>
      <c r="X297" s="108">
        <v>1244264</v>
      </c>
      <c r="Y297" s="108">
        <v>610</v>
      </c>
      <c r="Z297" s="108">
        <v>1163</v>
      </c>
      <c r="AA297" s="108">
        <v>28600153</v>
      </c>
      <c r="AB297" s="108">
        <v>1025</v>
      </c>
      <c r="AC297" s="108">
        <v>1936</v>
      </c>
      <c r="AD297" s="108">
        <v>99646126</v>
      </c>
      <c r="AE297" s="108">
        <v>4483</v>
      </c>
      <c r="AF297" s="108">
        <v>10425</v>
      </c>
      <c r="AG297" s="108">
        <v>8774667</v>
      </c>
      <c r="AH297" s="108">
        <v>7349</v>
      </c>
      <c r="AI297" s="108">
        <v>16715</v>
      </c>
      <c r="AJ297" s="108">
        <v>3798</v>
      </c>
      <c r="AK297" s="108">
        <v>146</v>
      </c>
      <c r="AL297" s="108">
        <v>685</v>
      </c>
      <c r="AM297" s="108">
        <v>723</v>
      </c>
      <c r="AN297" s="108">
        <v>274</v>
      </c>
      <c r="AO297" s="108">
        <v>2693</v>
      </c>
      <c r="AP297" s="108">
        <v>653</v>
      </c>
      <c r="AQ297" s="108">
        <v>36469</v>
      </c>
      <c r="AR297" s="108">
        <v>401</v>
      </c>
      <c r="AS297" s="108">
        <v>19975</v>
      </c>
      <c r="AT297" s="108">
        <v>56845</v>
      </c>
      <c r="AU297" s="108">
        <v>7747</v>
      </c>
      <c r="AV297" s="108">
        <v>5748</v>
      </c>
      <c r="AW297" s="108">
        <v>4773</v>
      </c>
      <c r="AX297" s="108">
        <v>3608</v>
      </c>
      <c r="AY297" s="108">
        <v>39304</v>
      </c>
      <c r="AZ297" s="108">
        <v>31425</v>
      </c>
      <c r="BA297" s="108">
        <v>37619</v>
      </c>
      <c r="BB297" s="108">
        <v>23544</v>
      </c>
      <c r="BC297" s="108">
        <v>2100</v>
      </c>
      <c r="BD297" s="108">
        <v>1249</v>
      </c>
      <c r="BE297" s="108">
        <v>261</v>
      </c>
      <c r="BF297" s="108">
        <v>80930</v>
      </c>
      <c r="BG297" s="108">
        <v>310</v>
      </c>
      <c r="BH297" s="108">
        <v>542</v>
      </c>
      <c r="BI297" s="108">
        <v>2554</v>
      </c>
      <c r="BJ297" s="108">
        <v>146116</v>
      </c>
      <c r="BK297" s="108">
        <v>57</v>
      </c>
      <c r="BL297" s="108">
        <v>99</v>
      </c>
      <c r="BM297" s="108">
        <v>0</v>
      </c>
      <c r="BN297" s="108">
        <v>220</v>
      </c>
      <c r="BO297" s="108">
        <v>1639</v>
      </c>
      <c r="BP297" s="108">
        <v>0</v>
      </c>
      <c r="BQ297" s="108">
        <v>347</v>
      </c>
      <c r="BR297" s="108">
        <v>1587393</v>
      </c>
      <c r="BS297" s="108">
        <v>7215</v>
      </c>
      <c r="BT297" s="108">
        <v>18088</v>
      </c>
      <c r="BU297" s="108">
        <v>13335929</v>
      </c>
      <c r="BV297" s="108">
        <v>8137</v>
      </c>
      <c r="BW297" s="108">
        <v>19268</v>
      </c>
      <c r="BX297" s="108">
        <v>0</v>
      </c>
      <c r="BY297" s="108">
        <v>0</v>
      </c>
      <c r="BZ297" s="108">
        <v>0</v>
      </c>
      <c r="CA297" s="108">
        <v>3607779</v>
      </c>
      <c r="CB297" s="108">
        <v>10397</v>
      </c>
      <c r="CC297" s="166">
        <v>24747</v>
      </c>
      <c r="CD297" s="108" t="s">
        <v>733</v>
      </c>
      <c r="CE297" s="108" t="s">
        <v>733</v>
      </c>
      <c r="CF297" s="108" t="s">
        <v>733</v>
      </c>
      <c r="CG297" s="108" t="s">
        <v>733</v>
      </c>
      <c r="CH297" s="108" t="s">
        <v>733</v>
      </c>
      <c r="CI297" s="108" t="s">
        <v>733</v>
      </c>
      <c r="CJ297" s="121">
        <f t="shared" si="941"/>
        <v>5</v>
      </c>
      <c r="CK297" s="157">
        <f t="shared" si="942"/>
        <v>2018</v>
      </c>
      <c r="CL297" s="158">
        <f t="shared" si="943"/>
        <v>43221</v>
      </c>
      <c r="CM297" s="159">
        <f t="shared" si="944"/>
        <v>31</v>
      </c>
      <c r="CN297" s="121">
        <f t="shared" si="945"/>
        <v>192825</v>
      </c>
      <c r="CO297" s="121" t="str">
        <f t="shared" si="946"/>
        <v>-</v>
      </c>
      <c r="CP297" s="121">
        <f t="shared" si="947"/>
        <v>6813150</v>
      </c>
      <c r="CQ297" s="121">
        <f t="shared" si="948"/>
        <v>13626300</v>
      </c>
      <c r="CR297" s="121">
        <f t="shared" si="949"/>
        <v>2794338</v>
      </c>
      <c r="CS297" s="121">
        <f t="shared" si="950"/>
        <v>2373683</v>
      </c>
      <c r="CT297" s="121">
        <f t="shared" si="951"/>
        <v>54039568</v>
      </c>
      <c r="CU297" s="121">
        <f t="shared" si="952"/>
        <v>231737325</v>
      </c>
      <c r="CV297" s="121">
        <f t="shared" si="953"/>
        <v>19957710</v>
      </c>
      <c r="CW297" s="121">
        <f t="shared" si="954"/>
        <v>141462</v>
      </c>
      <c r="CX297" s="121">
        <f t="shared" si="955"/>
        <v>252846</v>
      </c>
      <c r="CY297" s="121">
        <f t="shared" si="956"/>
        <v>3979360</v>
      </c>
      <c r="CZ297" s="121">
        <f t="shared" si="957"/>
        <v>31580252</v>
      </c>
      <c r="DA297" s="121">
        <f t="shared" si="958"/>
        <v>0</v>
      </c>
      <c r="DB297" s="121">
        <f t="shared" si="959"/>
        <v>8587209</v>
      </c>
      <c r="DC297" s="121" t="str">
        <f t="shared" si="960"/>
        <v>-</v>
      </c>
      <c r="DD297" s="105"/>
    </row>
    <row r="298" spans="1:110" x14ac:dyDescent="0.2">
      <c r="A298" s="118" t="str">
        <f t="shared" si="938"/>
        <v>2018-19MAYRYF</v>
      </c>
      <c r="B298" s="94" t="s">
        <v>789</v>
      </c>
      <c r="C298" s="35" t="s">
        <v>831</v>
      </c>
      <c r="D298" s="119" t="str">
        <f t="shared" si="939"/>
        <v>Y58</v>
      </c>
      <c r="E298" s="119" t="str">
        <f t="shared" si="940"/>
        <v>South West</v>
      </c>
      <c r="F298" s="107" t="s">
        <v>677</v>
      </c>
      <c r="G298" s="107" t="s">
        <v>678</v>
      </c>
      <c r="H298" s="108">
        <v>104501</v>
      </c>
      <c r="I298" s="108">
        <v>73372</v>
      </c>
      <c r="J298" s="108">
        <v>526630</v>
      </c>
      <c r="K298" s="108">
        <v>7</v>
      </c>
      <c r="L298" s="108">
        <v>2</v>
      </c>
      <c r="M298" s="108">
        <v>37</v>
      </c>
      <c r="N298" s="108">
        <v>79</v>
      </c>
      <c r="O298" s="108">
        <v>74000</v>
      </c>
      <c r="P298" s="108">
        <v>5648</v>
      </c>
      <c r="Q298" s="108">
        <v>3505</v>
      </c>
      <c r="R298" s="108">
        <v>37116</v>
      </c>
      <c r="S298" s="108">
        <v>18882</v>
      </c>
      <c r="T298" s="108">
        <v>889</v>
      </c>
      <c r="U298" s="108">
        <v>2844718</v>
      </c>
      <c r="V298" s="108">
        <v>504</v>
      </c>
      <c r="W298" s="108">
        <v>947</v>
      </c>
      <c r="X298" s="108">
        <v>2698198</v>
      </c>
      <c r="Y298" s="108">
        <v>770</v>
      </c>
      <c r="Z298" s="108">
        <v>1417</v>
      </c>
      <c r="AA298" s="108">
        <v>55024852</v>
      </c>
      <c r="AB298" s="108">
        <v>1483</v>
      </c>
      <c r="AC298" s="108">
        <v>3094</v>
      </c>
      <c r="AD298" s="108">
        <v>79471110</v>
      </c>
      <c r="AE298" s="108">
        <v>4209</v>
      </c>
      <c r="AF298" s="108">
        <v>9706</v>
      </c>
      <c r="AG298" s="108">
        <v>8798085</v>
      </c>
      <c r="AH298" s="108">
        <v>9897</v>
      </c>
      <c r="AI298" s="108">
        <v>21164</v>
      </c>
      <c r="AJ298" s="108">
        <v>4868</v>
      </c>
      <c r="AK298" s="108">
        <v>476</v>
      </c>
      <c r="AL298" s="108">
        <v>1442</v>
      </c>
      <c r="AM298" s="108">
        <v>4728</v>
      </c>
      <c r="AN298" s="108">
        <v>711</v>
      </c>
      <c r="AO298" s="108">
        <v>2239</v>
      </c>
      <c r="AP298" s="108">
        <v>33</v>
      </c>
      <c r="AQ298" s="108">
        <v>38492</v>
      </c>
      <c r="AR298" s="108">
        <v>3728</v>
      </c>
      <c r="AS298" s="108">
        <v>26912</v>
      </c>
      <c r="AT298" s="108">
        <v>69132</v>
      </c>
      <c r="AU298" s="108">
        <v>12120</v>
      </c>
      <c r="AV298" s="108">
        <v>9507</v>
      </c>
      <c r="AW298" s="108">
        <v>7652</v>
      </c>
      <c r="AX298" s="108">
        <v>6042</v>
      </c>
      <c r="AY298" s="108">
        <v>50288</v>
      </c>
      <c r="AZ298" s="108">
        <v>43133</v>
      </c>
      <c r="BA298" s="108">
        <v>26182</v>
      </c>
      <c r="BB298" s="108">
        <v>20231</v>
      </c>
      <c r="BC298" s="108">
        <v>1246</v>
      </c>
      <c r="BD298" s="108">
        <v>918</v>
      </c>
      <c r="BE298" s="108">
        <v>394</v>
      </c>
      <c r="BF298" s="108">
        <v>148534</v>
      </c>
      <c r="BG298" s="108">
        <v>377</v>
      </c>
      <c r="BH298" s="108">
        <v>649</v>
      </c>
      <c r="BI298" s="108">
        <v>3164</v>
      </c>
      <c r="BJ298" s="108">
        <v>167192</v>
      </c>
      <c r="BK298" s="108">
        <v>53</v>
      </c>
      <c r="BL298" s="108">
        <v>106</v>
      </c>
      <c r="BM298" s="108">
        <v>177</v>
      </c>
      <c r="BN298" s="108">
        <v>1044</v>
      </c>
      <c r="BO298" s="108">
        <v>976</v>
      </c>
      <c r="BP298" s="108">
        <v>14</v>
      </c>
      <c r="BQ298" s="108">
        <v>1060</v>
      </c>
      <c r="BR298" s="108">
        <v>6092913</v>
      </c>
      <c r="BS298" s="108">
        <v>5836</v>
      </c>
      <c r="BT298" s="108">
        <v>12570</v>
      </c>
      <c r="BU298" s="108">
        <v>7292072</v>
      </c>
      <c r="BV298" s="108">
        <v>7471</v>
      </c>
      <c r="BW298" s="108">
        <v>15140</v>
      </c>
      <c r="BX298" s="108">
        <v>137530</v>
      </c>
      <c r="BY298" s="108">
        <v>9824</v>
      </c>
      <c r="BZ298" s="108">
        <v>12648</v>
      </c>
      <c r="CA298" s="108">
        <v>9406683</v>
      </c>
      <c r="CB298" s="108">
        <v>8874</v>
      </c>
      <c r="CC298" s="166">
        <v>18670</v>
      </c>
      <c r="CD298" s="108" t="s">
        <v>733</v>
      </c>
      <c r="CE298" s="108" t="s">
        <v>733</v>
      </c>
      <c r="CF298" s="108" t="s">
        <v>733</v>
      </c>
      <c r="CG298" s="108" t="s">
        <v>733</v>
      </c>
      <c r="CH298" s="108" t="s">
        <v>733</v>
      </c>
      <c r="CI298" s="108" t="s">
        <v>733</v>
      </c>
      <c r="CJ298" s="121">
        <f t="shared" si="941"/>
        <v>5</v>
      </c>
      <c r="CK298" s="157">
        <f t="shared" si="942"/>
        <v>2018</v>
      </c>
      <c r="CL298" s="158">
        <f t="shared" si="943"/>
        <v>43221</v>
      </c>
      <c r="CM298" s="159">
        <f t="shared" si="944"/>
        <v>31</v>
      </c>
      <c r="CN298" s="121">
        <f t="shared" si="945"/>
        <v>146744</v>
      </c>
      <c r="CO298" s="121" t="str">
        <f t="shared" si="946"/>
        <v>-</v>
      </c>
      <c r="CP298" s="121">
        <f t="shared" si="947"/>
        <v>2714764</v>
      </c>
      <c r="CQ298" s="121">
        <f t="shared" si="948"/>
        <v>5796388</v>
      </c>
      <c r="CR298" s="121">
        <f t="shared" si="949"/>
        <v>5348656</v>
      </c>
      <c r="CS298" s="121">
        <f t="shared" si="950"/>
        <v>4966585</v>
      </c>
      <c r="CT298" s="121">
        <f t="shared" si="951"/>
        <v>114836904</v>
      </c>
      <c r="CU298" s="121">
        <f t="shared" si="952"/>
        <v>183268692</v>
      </c>
      <c r="CV298" s="121">
        <f t="shared" si="953"/>
        <v>18814796</v>
      </c>
      <c r="CW298" s="121">
        <f t="shared" si="954"/>
        <v>255706</v>
      </c>
      <c r="CX298" s="121">
        <f t="shared" si="955"/>
        <v>335384</v>
      </c>
      <c r="CY298" s="121">
        <f t="shared" si="956"/>
        <v>13123080</v>
      </c>
      <c r="CZ298" s="121">
        <f t="shared" si="957"/>
        <v>14776640</v>
      </c>
      <c r="DA298" s="121">
        <f t="shared" si="958"/>
        <v>177072</v>
      </c>
      <c r="DB298" s="121">
        <f t="shared" si="959"/>
        <v>19790200</v>
      </c>
      <c r="DC298" s="121" t="str">
        <f t="shared" si="960"/>
        <v>-</v>
      </c>
      <c r="DD298" s="105"/>
    </row>
    <row r="299" spans="1:110" x14ac:dyDescent="0.2">
      <c r="A299" s="118" t="str">
        <f t="shared" si="938"/>
        <v>2018-19MAYRYA</v>
      </c>
      <c r="B299" s="94" t="s">
        <v>789</v>
      </c>
      <c r="C299" s="35" t="s">
        <v>831</v>
      </c>
      <c r="D299" s="119" t="str">
        <f t="shared" si="939"/>
        <v>Y60</v>
      </c>
      <c r="E299" s="119" t="str">
        <f t="shared" si="940"/>
        <v>Midlands</v>
      </c>
      <c r="F299" s="107" t="s">
        <v>669</v>
      </c>
      <c r="G299" s="107" t="s">
        <v>670</v>
      </c>
      <c r="H299" s="108">
        <v>109354</v>
      </c>
      <c r="I299" s="108">
        <v>78865</v>
      </c>
      <c r="J299" s="108">
        <v>189520</v>
      </c>
      <c r="K299" s="108">
        <v>2</v>
      </c>
      <c r="L299" s="108">
        <v>1</v>
      </c>
      <c r="M299" s="108">
        <v>7</v>
      </c>
      <c r="N299" s="108">
        <v>37</v>
      </c>
      <c r="O299" s="108">
        <v>88104</v>
      </c>
      <c r="P299" s="108">
        <v>4943</v>
      </c>
      <c r="Q299" s="108">
        <v>2988</v>
      </c>
      <c r="R299" s="108">
        <v>39110</v>
      </c>
      <c r="S299" s="108">
        <v>35532</v>
      </c>
      <c r="T299" s="108">
        <v>1929</v>
      </c>
      <c r="U299" s="108">
        <v>2033515</v>
      </c>
      <c r="V299" s="108">
        <v>411</v>
      </c>
      <c r="W299" s="108">
        <v>710</v>
      </c>
      <c r="X299" s="108">
        <v>1455281</v>
      </c>
      <c r="Y299" s="108">
        <v>487</v>
      </c>
      <c r="Z299" s="108">
        <v>868</v>
      </c>
      <c r="AA299" s="108">
        <v>28127215</v>
      </c>
      <c r="AB299" s="108">
        <v>719</v>
      </c>
      <c r="AC299" s="108">
        <v>1290</v>
      </c>
      <c r="AD299" s="108">
        <v>65990473</v>
      </c>
      <c r="AE299" s="108">
        <v>1857</v>
      </c>
      <c r="AF299" s="108">
        <v>4092</v>
      </c>
      <c r="AG299" s="108">
        <v>5681554</v>
      </c>
      <c r="AH299" s="108">
        <v>2945</v>
      </c>
      <c r="AI299" s="108">
        <v>7343</v>
      </c>
      <c r="AJ299" s="108">
        <v>2957</v>
      </c>
      <c r="AK299" s="108">
        <v>6</v>
      </c>
      <c r="AL299" s="108">
        <v>19</v>
      </c>
      <c r="AM299" s="108">
        <v>0</v>
      </c>
      <c r="AN299" s="108">
        <v>230</v>
      </c>
      <c r="AO299" s="108">
        <v>2702</v>
      </c>
      <c r="AP299" s="108">
        <v>1844</v>
      </c>
      <c r="AQ299" s="108">
        <v>49793</v>
      </c>
      <c r="AR299" s="108">
        <v>3232</v>
      </c>
      <c r="AS299" s="108">
        <v>32122</v>
      </c>
      <c r="AT299" s="108">
        <v>85147</v>
      </c>
      <c r="AU299" s="108">
        <v>9286</v>
      </c>
      <c r="AV299" s="108">
        <v>6875</v>
      </c>
      <c r="AW299" s="108">
        <v>5556</v>
      </c>
      <c r="AX299" s="108">
        <v>4203</v>
      </c>
      <c r="AY299" s="108">
        <v>49061</v>
      </c>
      <c r="AZ299" s="108">
        <v>41273</v>
      </c>
      <c r="BA299" s="108">
        <v>58567</v>
      </c>
      <c r="BB299" s="108">
        <v>37395</v>
      </c>
      <c r="BC299" s="108">
        <v>4514</v>
      </c>
      <c r="BD299" s="108">
        <v>2019</v>
      </c>
      <c r="BE299" s="108">
        <v>185</v>
      </c>
      <c r="BF299" s="108">
        <v>52851</v>
      </c>
      <c r="BG299" s="108">
        <v>286</v>
      </c>
      <c r="BH299" s="108">
        <v>502</v>
      </c>
      <c r="BI299" s="108">
        <v>3449</v>
      </c>
      <c r="BJ299" s="108">
        <v>111168</v>
      </c>
      <c r="BK299" s="108">
        <v>32</v>
      </c>
      <c r="BL299" s="108">
        <v>55</v>
      </c>
      <c r="BM299" s="108">
        <v>280</v>
      </c>
      <c r="BN299" s="108">
        <v>1</v>
      </c>
      <c r="BO299" s="108">
        <v>1707</v>
      </c>
      <c r="BP299" s="108">
        <v>0</v>
      </c>
      <c r="BQ299" s="108">
        <v>1645</v>
      </c>
      <c r="BR299" s="108">
        <v>251</v>
      </c>
      <c r="BS299" s="108">
        <v>251</v>
      </c>
      <c r="BT299" s="108">
        <v>251</v>
      </c>
      <c r="BU299" s="108">
        <v>7118614</v>
      </c>
      <c r="BV299" s="108">
        <v>4170</v>
      </c>
      <c r="BW299" s="108">
        <v>8745</v>
      </c>
      <c r="BX299" s="108">
        <v>0</v>
      </c>
      <c r="BY299" s="108">
        <v>0</v>
      </c>
      <c r="BZ299" s="108">
        <v>0</v>
      </c>
      <c r="CA299" s="108">
        <v>9173426</v>
      </c>
      <c r="CB299" s="108">
        <v>5577</v>
      </c>
      <c r="CC299" s="166">
        <v>12551</v>
      </c>
      <c r="CD299" s="108" t="s">
        <v>733</v>
      </c>
      <c r="CE299" s="108" t="s">
        <v>733</v>
      </c>
      <c r="CF299" s="108" t="s">
        <v>733</v>
      </c>
      <c r="CG299" s="108" t="s">
        <v>733</v>
      </c>
      <c r="CH299" s="108" t="s">
        <v>733</v>
      </c>
      <c r="CI299" s="108" t="s">
        <v>733</v>
      </c>
      <c r="CJ299" s="121">
        <f t="shared" si="941"/>
        <v>5</v>
      </c>
      <c r="CK299" s="157">
        <f t="shared" si="942"/>
        <v>2018</v>
      </c>
      <c r="CL299" s="158">
        <f t="shared" si="943"/>
        <v>43221</v>
      </c>
      <c r="CM299" s="159">
        <f t="shared" si="944"/>
        <v>31</v>
      </c>
      <c r="CN299" s="121">
        <f t="shared" si="945"/>
        <v>78865</v>
      </c>
      <c r="CO299" s="121" t="str">
        <f t="shared" si="946"/>
        <v>-</v>
      </c>
      <c r="CP299" s="121">
        <f t="shared" si="947"/>
        <v>552055</v>
      </c>
      <c r="CQ299" s="121">
        <f t="shared" si="948"/>
        <v>2918005</v>
      </c>
      <c r="CR299" s="121">
        <f t="shared" si="949"/>
        <v>3509530</v>
      </c>
      <c r="CS299" s="121">
        <f t="shared" si="950"/>
        <v>2593584</v>
      </c>
      <c r="CT299" s="121">
        <f t="shared" si="951"/>
        <v>50451900</v>
      </c>
      <c r="CU299" s="121">
        <f t="shared" si="952"/>
        <v>145396944</v>
      </c>
      <c r="CV299" s="121">
        <f t="shared" si="953"/>
        <v>14164647</v>
      </c>
      <c r="CW299" s="121">
        <f t="shared" si="954"/>
        <v>92870</v>
      </c>
      <c r="CX299" s="121">
        <f t="shared" si="955"/>
        <v>189695</v>
      </c>
      <c r="CY299" s="121">
        <f t="shared" si="956"/>
        <v>251</v>
      </c>
      <c r="CZ299" s="121">
        <f t="shared" si="957"/>
        <v>14927715</v>
      </c>
      <c r="DA299" s="121">
        <f t="shared" si="958"/>
        <v>0</v>
      </c>
      <c r="DB299" s="121">
        <f t="shared" si="959"/>
        <v>20646395</v>
      </c>
      <c r="DC299" s="121" t="str">
        <f t="shared" si="960"/>
        <v>-</v>
      </c>
      <c r="DD299" s="105"/>
    </row>
    <row r="300" spans="1:110" x14ac:dyDescent="0.2">
      <c r="A300" s="118" t="str">
        <f t="shared" si="938"/>
        <v>2018-19MAYRX8</v>
      </c>
      <c r="B300" s="94" t="s">
        <v>789</v>
      </c>
      <c r="C300" s="35" t="s">
        <v>831</v>
      </c>
      <c r="D300" s="119" t="str">
        <f t="shared" si="939"/>
        <v>Y63</v>
      </c>
      <c r="E300" s="119" t="str">
        <f t="shared" si="940"/>
        <v>North East and Yorkshire</v>
      </c>
      <c r="F300" s="107" t="s">
        <v>665</v>
      </c>
      <c r="G300" s="107" t="s">
        <v>666</v>
      </c>
      <c r="H300" s="108">
        <v>82146</v>
      </c>
      <c r="I300" s="108">
        <v>63491</v>
      </c>
      <c r="J300" s="108">
        <v>238880</v>
      </c>
      <c r="K300" s="108">
        <v>4</v>
      </c>
      <c r="L300" s="108">
        <v>1</v>
      </c>
      <c r="M300" s="108">
        <v>19</v>
      </c>
      <c r="N300" s="108">
        <v>69</v>
      </c>
      <c r="O300" s="108">
        <v>67157</v>
      </c>
      <c r="P300" s="108">
        <v>7254</v>
      </c>
      <c r="Q300" s="108">
        <v>5212</v>
      </c>
      <c r="R300" s="108">
        <v>37388</v>
      </c>
      <c r="S300" s="108">
        <v>13067</v>
      </c>
      <c r="T300" s="108">
        <v>811</v>
      </c>
      <c r="U300" s="108">
        <v>3588308</v>
      </c>
      <c r="V300" s="108">
        <v>495</v>
      </c>
      <c r="W300" s="108">
        <v>843</v>
      </c>
      <c r="X300" s="108">
        <v>3734435</v>
      </c>
      <c r="Y300" s="108">
        <v>717</v>
      </c>
      <c r="Z300" s="108">
        <v>1273</v>
      </c>
      <c r="AA300" s="108">
        <v>51324034</v>
      </c>
      <c r="AB300" s="108">
        <v>1373</v>
      </c>
      <c r="AC300" s="108">
        <v>2921</v>
      </c>
      <c r="AD300" s="108">
        <v>47369140</v>
      </c>
      <c r="AE300" s="108">
        <v>3625</v>
      </c>
      <c r="AF300" s="108">
        <v>8602</v>
      </c>
      <c r="AG300" s="108">
        <v>4148148</v>
      </c>
      <c r="AH300" s="108">
        <v>5115</v>
      </c>
      <c r="AI300" s="108">
        <v>13029</v>
      </c>
      <c r="AJ300" s="108">
        <v>4719</v>
      </c>
      <c r="AK300" s="108">
        <v>584</v>
      </c>
      <c r="AL300" s="108">
        <v>1150</v>
      </c>
      <c r="AM300" s="108">
        <v>3630</v>
      </c>
      <c r="AN300" s="108">
        <v>375</v>
      </c>
      <c r="AO300" s="108">
        <v>2610</v>
      </c>
      <c r="AP300" s="108">
        <v>2446</v>
      </c>
      <c r="AQ300" s="108">
        <v>40062</v>
      </c>
      <c r="AR300" s="108">
        <v>6789</v>
      </c>
      <c r="AS300" s="108">
        <v>15587</v>
      </c>
      <c r="AT300" s="108">
        <v>62438</v>
      </c>
      <c r="AU300" s="108">
        <v>16262</v>
      </c>
      <c r="AV300" s="108">
        <v>12368</v>
      </c>
      <c r="AW300" s="108">
        <v>12131</v>
      </c>
      <c r="AX300" s="108">
        <v>9367</v>
      </c>
      <c r="AY300" s="108">
        <v>59018</v>
      </c>
      <c r="AZ300" s="108">
        <v>45672</v>
      </c>
      <c r="BA300" s="108">
        <v>24955</v>
      </c>
      <c r="BB300" s="108">
        <v>15278</v>
      </c>
      <c r="BC300" s="108">
        <v>1630</v>
      </c>
      <c r="BD300" s="108">
        <v>949</v>
      </c>
      <c r="BE300" s="108">
        <v>0</v>
      </c>
      <c r="BF300" s="108">
        <v>0</v>
      </c>
      <c r="BG300" s="108">
        <v>0</v>
      </c>
      <c r="BH300" s="108">
        <v>0</v>
      </c>
      <c r="BI300" s="108">
        <v>4002</v>
      </c>
      <c r="BJ300" s="108">
        <v>122060</v>
      </c>
      <c r="BK300" s="108">
        <v>30</v>
      </c>
      <c r="BL300" s="108">
        <v>52</v>
      </c>
      <c r="BM300" s="108">
        <v>67</v>
      </c>
      <c r="BN300" s="108">
        <v>390</v>
      </c>
      <c r="BO300" s="108">
        <v>246</v>
      </c>
      <c r="BP300" s="108">
        <v>66</v>
      </c>
      <c r="BQ300" s="108">
        <v>3149</v>
      </c>
      <c r="BR300" s="108">
        <v>1936773</v>
      </c>
      <c r="BS300" s="108">
        <v>4966</v>
      </c>
      <c r="BT300" s="108">
        <v>12295</v>
      </c>
      <c r="BU300" s="108">
        <v>1140622</v>
      </c>
      <c r="BV300" s="108">
        <v>4637</v>
      </c>
      <c r="BW300" s="108">
        <v>9515</v>
      </c>
      <c r="BX300" s="108">
        <v>456259</v>
      </c>
      <c r="BY300" s="108">
        <v>6913</v>
      </c>
      <c r="BZ300" s="108">
        <v>13682</v>
      </c>
      <c r="CA300" s="108">
        <v>31546235</v>
      </c>
      <c r="CB300" s="108">
        <v>10018</v>
      </c>
      <c r="CC300" s="166">
        <v>22377</v>
      </c>
      <c r="CD300" s="108" t="s">
        <v>733</v>
      </c>
      <c r="CE300" s="108" t="s">
        <v>733</v>
      </c>
      <c r="CF300" s="108" t="s">
        <v>733</v>
      </c>
      <c r="CG300" s="108" t="s">
        <v>733</v>
      </c>
      <c r="CH300" s="108" t="s">
        <v>733</v>
      </c>
      <c r="CI300" s="108" t="s">
        <v>733</v>
      </c>
      <c r="CJ300" s="121">
        <f t="shared" si="941"/>
        <v>5</v>
      </c>
      <c r="CK300" s="157">
        <f t="shared" si="942"/>
        <v>2018</v>
      </c>
      <c r="CL300" s="158">
        <f t="shared" si="943"/>
        <v>43221</v>
      </c>
      <c r="CM300" s="159">
        <f t="shared" si="944"/>
        <v>31</v>
      </c>
      <c r="CN300" s="121">
        <f t="shared" si="945"/>
        <v>63491</v>
      </c>
      <c r="CO300" s="121" t="str">
        <f t="shared" si="946"/>
        <v>-</v>
      </c>
      <c r="CP300" s="121">
        <f t="shared" si="947"/>
        <v>1206329</v>
      </c>
      <c r="CQ300" s="121">
        <f t="shared" si="948"/>
        <v>4380879</v>
      </c>
      <c r="CR300" s="121">
        <f t="shared" si="949"/>
        <v>6115122</v>
      </c>
      <c r="CS300" s="121">
        <f t="shared" si="950"/>
        <v>6634876</v>
      </c>
      <c r="CT300" s="121">
        <f t="shared" si="951"/>
        <v>109210348</v>
      </c>
      <c r="CU300" s="121">
        <f t="shared" si="952"/>
        <v>112402334</v>
      </c>
      <c r="CV300" s="121">
        <f t="shared" si="953"/>
        <v>10566519</v>
      </c>
      <c r="CW300" s="121">
        <f t="shared" si="954"/>
        <v>0</v>
      </c>
      <c r="CX300" s="121">
        <f t="shared" si="955"/>
        <v>208104</v>
      </c>
      <c r="CY300" s="121">
        <f t="shared" si="956"/>
        <v>4795050</v>
      </c>
      <c r="CZ300" s="121">
        <f t="shared" si="957"/>
        <v>2340690</v>
      </c>
      <c r="DA300" s="121">
        <f t="shared" si="958"/>
        <v>903012</v>
      </c>
      <c r="DB300" s="121">
        <f t="shared" si="959"/>
        <v>70465173</v>
      </c>
      <c r="DC300" s="121" t="str">
        <f t="shared" si="960"/>
        <v>-</v>
      </c>
      <c r="DD300" s="105"/>
    </row>
    <row r="301" spans="1:110" x14ac:dyDescent="0.2">
      <c r="A301" s="118" t="str">
        <f t="shared" si="938"/>
        <v>2018-19JUNERX9</v>
      </c>
      <c r="B301" s="94" t="s">
        <v>789</v>
      </c>
      <c r="C301" s="35" t="s">
        <v>847</v>
      </c>
      <c r="D301" s="119" t="str">
        <f t="shared" si="939"/>
        <v>Y60</v>
      </c>
      <c r="E301" s="119" t="str">
        <f t="shared" si="940"/>
        <v>Midlands</v>
      </c>
      <c r="F301" s="107" t="s">
        <v>667</v>
      </c>
      <c r="G301" s="107" t="s">
        <v>668</v>
      </c>
      <c r="H301" s="108">
        <v>82032</v>
      </c>
      <c r="I301" s="108">
        <v>67986</v>
      </c>
      <c r="J301" s="108">
        <v>220305</v>
      </c>
      <c r="K301" s="108">
        <v>3</v>
      </c>
      <c r="L301" s="108">
        <v>2</v>
      </c>
      <c r="M301" s="108">
        <v>5</v>
      </c>
      <c r="N301" s="108">
        <v>49</v>
      </c>
      <c r="O301" s="108">
        <v>57132</v>
      </c>
      <c r="P301" s="108">
        <v>6012</v>
      </c>
      <c r="Q301" s="108">
        <v>3895</v>
      </c>
      <c r="R301" s="108">
        <v>32252</v>
      </c>
      <c r="S301" s="108">
        <v>11922</v>
      </c>
      <c r="T301" s="108">
        <v>244</v>
      </c>
      <c r="U301" s="108">
        <v>2615433</v>
      </c>
      <c r="V301" s="108">
        <v>435</v>
      </c>
      <c r="W301" s="108">
        <v>778</v>
      </c>
      <c r="X301" s="108">
        <v>3998374</v>
      </c>
      <c r="Y301" s="108">
        <v>1027</v>
      </c>
      <c r="Z301" s="108">
        <v>2349</v>
      </c>
      <c r="AA301" s="108">
        <v>60325490</v>
      </c>
      <c r="AB301" s="108">
        <v>1870</v>
      </c>
      <c r="AC301" s="108">
        <v>3949</v>
      </c>
      <c r="AD301" s="108">
        <v>50324844</v>
      </c>
      <c r="AE301" s="108">
        <v>4221</v>
      </c>
      <c r="AF301" s="108">
        <v>10308</v>
      </c>
      <c r="AG301" s="108">
        <v>856191</v>
      </c>
      <c r="AH301" s="108">
        <v>3509</v>
      </c>
      <c r="AI301" s="108">
        <v>7748</v>
      </c>
      <c r="AJ301" s="108">
        <v>3627</v>
      </c>
      <c r="AK301" s="108">
        <v>1043</v>
      </c>
      <c r="AL301" s="108">
        <v>1150</v>
      </c>
      <c r="AM301" s="108">
        <v>4</v>
      </c>
      <c r="AN301" s="108">
        <v>533</v>
      </c>
      <c r="AO301" s="108">
        <v>901</v>
      </c>
      <c r="AP301" s="108">
        <v>4</v>
      </c>
      <c r="AQ301" s="108">
        <v>34935</v>
      </c>
      <c r="AR301" s="108">
        <v>2584</v>
      </c>
      <c r="AS301" s="108">
        <v>15986</v>
      </c>
      <c r="AT301" s="108">
        <v>53505</v>
      </c>
      <c r="AU301" s="108">
        <v>11526</v>
      </c>
      <c r="AV301" s="108">
        <v>8824</v>
      </c>
      <c r="AW301" s="108">
        <v>7749</v>
      </c>
      <c r="AX301" s="108">
        <v>6015</v>
      </c>
      <c r="AY301" s="108">
        <v>42010</v>
      </c>
      <c r="AZ301" s="108">
        <v>34791</v>
      </c>
      <c r="BA301" s="108">
        <v>15787</v>
      </c>
      <c r="BB301" s="108">
        <v>12502</v>
      </c>
      <c r="BC301" s="108">
        <v>308</v>
      </c>
      <c r="BD301" s="108">
        <v>242</v>
      </c>
      <c r="BE301" s="108">
        <v>274</v>
      </c>
      <c r="BF301" s="108">
        <v>76595</v>
      </c>
      <c r="BG301" s="108">
        <v>280</v>
      </c>
      <c r="BH301" s="108">
        <v>484</v>
      </c>
      <c r="BI301" s="108">
        <v>3196</v>
      </c>
      <c r="BJ301" s="108">
        <v>130250</v>
      </c>
      <c r="BK301" s="108">
        <v>41</v>
      </c>
      <c r="BL301" s="108">
        <v>81</v>
      </c>
      <c r="BM301" s="108">
        <v>0</v>
      </c>
      <c r="BN301" s="108">
        <v>568</v>
      </c>
      <c r="BO301" s="108">
        <v>484</v>
      </c>
      <c r="BP301" s="108">
        <v>1</v>
      </c>
      <c r="BQ301" s="108">
        <v>2022</v>
      </c>
      <c r="BR301" s="108">
        <v>2529801</v>
      </c>
      <c r="BS301" s="108">
        <v>4454</v>
      </c>
      <c r="BT301" s="108">
        <v>9489</v>
      </c>
      <c r="BU301" s="108">
        <v>2054801</v>
      </c>
      <c r="BV301" s="108">
        <v>4245</v>
      </c>
      <c r="BW301" s="108">
        <v>9338</v>
      </c>
      <c r="BX301" s="108">
        <v>8739</v>
      </c>
      <c r="BY301" s="108">
        <v>8739</v>
      </c>
      <c r="BZ301" s="108">
        <v>8739</v>
      </c>
      <c r="CA301" s="108">
        <v>14174027</v>
      </c>
      <c r="CB301" s="108">
        <v>7010</v>
      </c>
      <c r="CC301" s="166">
        <v>15038</v>
      </c>
      <c r="CD301" s="108" t="s">
        <v>733</v>
      </c>
      <c r="CE301" s="108" t="s">
        <v>733</v>
      </c>
      <c r="CF301" s="108" t="s">
        <v>733</v>
      </c>
      <c r="CG301" s="108" t="s">
        <v>733</v>
      </c>
      <c r="CH301" s="108" t="s">
        <v>733</v>
      </c>
      <c r="CI301" s="108" t="s">
        <v>733</v>
      </c>
      <c r="CJ301" s="121">
        <f t="shared" si="941"/>
        <v>6</v>
      </c>
      <c r="CK301" s="157">
        <f t="shared" si="942"/>
        <v>2018</v>
      </c>
      <c r="CL301" s="158">
        <f t="shared" si="943"/>
        <v>43252</v>
      </c>
      <c r="CM301" s="159">
        <f t="shared" si="944"/>
        <v>30</v>
      </c>
      <c r="CN301" s="121">
        <f t="shared" si="945"/>
        <v>135972</v>
      </c>
      <c r="CO301" s="121" t="str">
        <f t="shared" si="946"/>
        <v>-</v>
      </c>
      <c r="CP301" s="121">
        <f t="shared" si="947"/>
        <v>339930</v>
      </c>
      <c r="CQ301" s="121">
        <f t="shared" si="948"/>
        <v>3331314</v>
      </c>
      <c r="CR301" s="121">
        <f t="shared" si="949"/>
        <v>4677336</v>
      </c>
      <c r="CS301" s="121">
        <f t="shared" si="950"/>
        <v>9149355</v>
      </c>
      <c r="CT301" s="121">
        <f t="shared" si="951"/>
        <v>127363148</v>
      </c>
      <c r="CU301" s="121">
        <f t="shared" si="952"/>
        <v>122891976</v>
      </c>
      <c r="CV301" s="121">
        <f t="shared" si="953"/>
        <v>1890512</v>
      </c>
      <c r="CW301" s="121">
        <f t="shared" si="954"/>
        <v>132616</v>
      </c>
      <c r="CX301" s="121">
        <f t="shared" si="955"/>
        <v>258876</v>
      </c>
      <c r="CY301" s="121">
        <f t="shared" si="956"/>
        <v>5389752</v>
      </c>
      <c r="CZ301" s="121">
        <f t="shared" si="957"/>
        <v>4519592</v>
      </c>
      <c r="DA301" s="121">
        <f t="shared" si="958"/>
        <v>8739</v>
      </c>
      <c r="DB301" s="121">
        <f t="shared" si="959"/>
        <v>30406836</v>
      </c>
      <c r="DC301" s="121" t="str">
        <f t="shared" si="960"/>
        <v>-</v>
      </c>
      <c r="DF301" s="147"/>
    </row>
    <row r="302" spans="1:110" x14ac:dyDescent="0.2">
      <c r="A302" s="118" t="str">
        <f t="shared" si="938"/>
        <v>2018-19JUNERYC</v>
      </c>
      <c r="B302" s="94" t="s">
        <v>789</v>
      </c>
      <c r="C302" s="35" t="s">
        <v>847</v>
      </c>
      <c r="D302" s="119" t="str">
        <f t="shared" si="939"/>
        <v>Y61</v>
      </c>
      <c r="E302" s="119" t="str">
        <f t="shared" si="940"/>
        <v>East of England</v>
      </c>
      <c r="F302" s="107" t="s">
        <v>671</v>
      </c>
      <c r="G302" s="107" t="s">
        <v>672</v>
      </c>
      <c r="H302" s="108">
        <v>101259</v>
      </c>
      <c r="I302" s="108">
        <v>65437</v>
      </c>
      <c r="J302" s="108">
        <v>478603</v>
      </c>
      <c r="K302" s="108">
        <v>7</v>
      </c>
      <c r="L302" s="108">
        <v>1</v>
      </c>
      <c r="M302" s="108">
        <v>46</v>
      </c>
      <c r="N302" s="108">
        <v>104</v>
      </c>
      <c r="O302" s="108">
        <v>68166</v>
      </c>
      <c r="P302" s="108">
        <v>6649</v>
      </c>
      <c r="Q302" s="108">
        <v>4526</v>
      </c>
      <c r="R302" s="108">
        <v>37122</v>
      </c>
      <c r="S302" s="108">
        <v>12609</v>
      </c>
      <c r="T302" s="108">
        <v>3882</v>
      </c>
      <c r="U302" s="108">
        <v>3442972</v>
      </c>
      <c r="V302" s="108">
        <v>518</v>
      </c>
      <c r="W302" s="108">
        <v>939</v>
      </c>
      <c r="X302" s="108">
        <v>3884189</v>
      </c>
      <c r="Y302" s="108">
        <v>858</v>
      </c>
      <c r="Z302" s="108">
        <v>1546</v>
      </c>
      <c r="AA302" s="108">
        <v>58496609</v>
      </c>
      <c r="AB302" s="108">
        <v>1576</v>
      </c>
      <c r="AC302" s="108">
        <v>3187</v>
      </c>
      <c r="AD302" s="108">
        <v>63709425</v>
      </c>
      <c r="AE302" s="108">
        <v>5053</v>
      </c>
      <c r="AF302" s="108">
        <v>12334</v>
      </c>
      <c r="AG302" s="108">
        <v>23829887</v>
      </c>
      <c r="AH302" s="108">
        <v>6139</v>
      </c>
      <c r="AI302" s="108">
        <v>14587</v>
      </c>
      <c r="AJ302" s="108">
        <v>5375</v>
      </c>
      <c r="AK302" s="108">
        <v>89</v>
      </c>
      <c r="AL302" s="108">
        <v>3177</v>
      </c>
      <c r="AM302" s="108">
        <v>391</v>
      </c>
      <c r="AN302" s="108">
        <v>66</v>
      </c>
      <c r="AO302" s="108">
        <v>2043</v>
      </c>
      <c r="AP302" s="108">
        <v>2325</v>
      </c>
      <c r="AQ302" s="108">
        <v>40223</v>
      </c>
      <c r="AR302" s="108">
        <v>1981</v>
      </c>
      <c r="AS302" s="108">
        <v>20587</v>
      </c>
      <c r="AT302" s="108">
        <v>62791</v>
      </c>
      <c r="AU302" s="108">
        <v>14692</v>
      </c>
      <c r="AV302" s="108">
        <v>10922</v>
      </c>
      <c r="AW302" s="108">
        <v>9943</v>
      </c>
      <c r="AX302" s="108">
        <v>7572</v>
      </c>
      <c r="AY302" s="108">
        <v>58380</v>
      </c>
      <c r="AZ302" s="108">
        <v>43313</v>
      </c>
      <c r="BA302" s="108">
        <v>24397</v>
      </c>
      <c r="BB302" s="108">
        <v>13765</v>
      </c>
      <c r="BC302" s="108">
        <v>7488</v>
      </c>
      <c r="BD302" s="108">
        <v>4215</v>
      </c>
      <c r="BE302" s="108">
        <v>413</v>
      </c>
      <c r="BF302" s="108">
        <v>114916</v>
      </c>
      <c r="BG302" s="108">
        <v>278</v>
      </c>
      <c r="BH302" s="108">
        <v>476</v>
      </c>
      <c r="BI302" s="108">
        <v>6335</v>
      </c>
      <c r="BJ302" s="108">
        <v>243955</v>
      </c>
      <c r="BK302" s="108">
        <v>39</v>
      </c>
      <c r="BL302" s="108">
        <v>71</v>
      </c>
      <c r="BM302" s="108">
        <v>39</v>
      </c>
      <c r="BN302" s="108">
        <v>775</v>
      </c>
      <c r="BO302" s="108">
        <v>586</v>
      </c>
      <c r="BP302" s="108">
        <v>55</v>
      </c>
      <c r="BQ302" s="108">
        <v>1074</v>
      </c>
      <c r="BR302" s="108">
        <v>7869070</v>
      </c>
      <c r="BS302" s="108">
        <v>10154</v>
      </c>
      <c r="BT302" s="108">
        <v>24480</v>
      </c>
      <c r="BU302" s="108">
        <v>7207035</v>
      </c>
      <c r="BV302" s="108">
        <v>12299</v>
      </c>
      <c r="BW302" s="108">
        <v>28799</v>
      </c>
      <c r="BX302" s="108">
        <v>774408</v>
      </c>
      <c r="BY302" s="108">
        <v>14080</v>
      </c>
      <c r="BZ302" s="108">
        <v>35228</v>
      </c>
      <c r="CA302" s="108">
        <v>17013225</v>
      </c>
      <c r="CB302" s="108">
        <v>15841</v>
      </c>
      <c r="CC302" s="166">
        <v>35854</v>
      </c>
      <c r="CD302" s="108" t="s">
        <v>733</v>
      </c>
      <c r="CE302" s="108" t="s">
        <v>733</v>
      </c>
      <c r="CF302" s="108" t="s">
        <v>733</v>
      </c>
      <c r="CG302" s="108" t="s">
        <v>733</v>
      </c>
      <c r="CH302" s="108" t="s">
        <v>733</v>
      </c>
      <c r="CI302" s="108" t="s">
        <v>733</v>
      </c>
      <c r="CJ302" s="121">
        <f t="shared" si="941"/>
        <v>6</v>
      </c>
      <c r="CK302" s="157">
        <f t="shared" si="942"/>
        <v>2018</v>
      </c>
      <c r="CL302" s="158">
        <f t="shared" si="943"/>
        <v>43252</v>
      </c>
      <c r="CM302" s="159">
        <f t="shared" si="944"/>
        <v>30</v>
      </c>
      <c r="CN302" s="121">
        <f t="shared" si="945"/>
        <v>65437</v>
      </c>
      <c r="CO302" s="121" t="str">
        <f t="shared" si="946"/>
        <v>-</v>
      </c>
      <c r="CP302" s="121">
        <f t="shared" si="947"/>
        <v>3010102</v>
      </c>
      <c r="CQ302" s="121">
        <f t="shared" si="948"/>
        <v>6805448</v>
      </c>
      <c r="CR302" s="121">
        <f t="shared" si="949"/>
        <v>6243411</v>
      </c>
      <c r="CS302" s="121">
        <f t="shared" si="950"/>
        <v>6997196</v>
      </c>
      <c r="CT302" s="121">
        <f t="shared" si="951"/>
        <v>118307814</v>
      </c>
      <c r="CU302" s="121">
        <f t="shared" si="952"/>
        <v>155519406</v>
      </c>
      <c r="CV302" s="121">
        <f t="shared" si="953"/>
        <v>56626734</v>
      </c>
      <c r="CW302" s="121">
        <f t="shared" si="954"/>
        <v>196588</v>
      </c>
      <c r="CX302" s="121">
        <f t="shared" si="955"/>
        <v>449785</v>
      </c>
      <c r="CY302" s="121">
        <f t="shared" si="956"/>
        <v>18972000</v>
      </c>
      <c r="CZ302" s="121">
        <f t="shared" si="957"/>
        <v>16876214</v>
      </c>
      <c r="DA302" s="121">
        <f t="shared" si="958"/>
        <v>1937540</v>
      </c>
      <c r="DB302" s="121">
        <f t="shared" si="959"/>
        <v>38507196</v>
      </c>
      <c r="DC302" s="121" t="str">
        <f t="shared" si="960"/>
        <v>-</v>
      </c>
      <c r="DF302" s="147"/>
    </row>
    <row r="303" spans="1:110" x14ac:dyDescent="0.2">
      <c r="A303" s="118" t="str">
        <f t="shared" si="938"/>
        <v>2018-19JUNER1F</v>
      </c>
      <c r="B303" s="94" t="s">
        <v>789</v>
      </c>
      <c r="C303" s="35" t="s">
        <v>847</v>
      </c>
      <c r="D303" s="119" t="str">
        <f t="shared" si="939"/>
        <v>Y59</v>
      </c>
      <c r="E303" s="119" t="str">
        <f t="shared" si="940"/>
        <v>South East</v>
      </c>
      <c r="F303" s="107" t="s">
        <v>656</v>
      </c>
      <c r="G303" s="107" t="s">
        <v>657</v>
      </c>
      <c r="H303" s="108">
        <v>2736</v>
      </c>
      <c r="I303" s="108">
        <v>1570</v>
      </c>
      <c r="J303" s="108">
        <v>9585</v>
      </c>
      <c r="K303" s="108">
        <v>6</v>
      </c>
      <c r="L303" s="108">
        <v>1</v>
      </c>
      <c r="M303" s="108">
        <v>20</v>
      </c>
      <c r="N303" s="108">
        <v>76</v>
      </c>
      <c r="O303" s="108">
        <v>2050</v>
      </c>
      <c r="P303" s="108">
        <v>53</v>
      </c>
      <c r="Q303" s="108">
        <v>38</v>
      </c>
      <c r="R303" s="108">
        <v>730</v>
      </c>
      <c r="S303" s="108">
        <v>857</v>
      </c>
      <c r="T303" s="108">
        <v>285</v>
      </c>
      <c r="U303" s="108">
        <v>33713</v>
      </c>
      <c r="V303" s="108">
        <v>636</v>
      </c>
      <c r="W303" s="108">
        <v>1114</v>
      </c>
      <c r="X303" s="108">
        <v>25980</v>
      </c>
      <c r="Y303" s="108">
        <v>684</v>
      </c>
      <c r="Z303" s="108">
        <v>1093</v>
      </c>
      <c r="AA303" s="108">
        <v>615046</v>
      </c>
      <c r="AB303" s="108">
        <v>843</v>
      </c>
      <c r="AC303" s="108">
        <v>2150</v>
      </c>
      <c r="AD303" s="108">
        <v>1734236</v>
      </c>
      <c r="AE303" s="108">
        <v>2024</v>
      </c>
      <c r="AF303" s="108">
        <v>4872</v>
      </c>
      <c r="AG303" s="108">
        <v>1486827</v>
      </c>
      <c r="AH303" s="108">
        <v>5217</v>
      </c>
      <c r="AI303" s="108">
        <v>12788</v>
      </c>
      <c r="AJ303" s="108">
        <v>124</v>
      </c>
      <c r="AK303" s="108">
        <v>0</v>
      </c>
      <c r="AL303" s="108">
        <v>5</v>
      </c>
      <c r="AM303" s="108">
        <v>0</v>
      </c>
      <c r="AN303" s="108">
        <v>0</v>
      </c>
      <c r="AO303" s="108">
        <v>119</v>
      </c>
      <c r="AP303" s="108">
        <v>0</v>
      </c>
      <c r="AQ303" s="108">
        <v>1542</v>
      </c>
      <c r="AR303" s="108">
        <v>14</v>
      </c>
      <c r="AS303" s="108">
        <v>370</v>
      </c>
      <c r="AT303" s="108">
        <v>1926</v>
      </c>
      <c r="AU303" s="108">
        <v>91</v>
      </c>
      <c r="AV303" s="108">
        <v>78</v>
      </c>
      <c r="AW303" s="108">
        <v>44</v>
      </c>
      <c r="AX303" s="108">
        <v>44</v>
      </c>
      <c r="AY303" s="108">
        <v>937</v>
      </c>
      <c r="AZ303" s="108">
        <v>836</v>
      </c>
      <c r="BA303" s="108">
        <v>1205</v>
      </c>
      <c r="BB303" s="108">
        <v>930</v>
      </c>
      <c r="BC303" s="108">
        <v>826</v>
      </c>
      <c r="BD303" s="108">
        <v>309</v>
      </c>
      <c r="BE303" s="108">
        <v>0</v>
      </c>
      <c r="BF303" s="108">
        <v>0</v>
      </c>
      <c r="BG303" s="108">
        <v>0</v>
      </c>
      <c r="BH303" s="108">
        <v>0</v>
      </c>
      <c r="BI303" s="108">
        <v>21</v>
      </c>
      <c r="BJ303" s="108">
        <v>546</v>
      </c>
      <c r="BK303" s="108">
        <v>26</v>
      </c>
      <c r="BL303" s="108">
        <v>47</v>
      </c>
      <c r="BM303" s="108">
        <v>134</v>
      </c>
      <c r="BN303" s="108">
        <v>74</v>
      </c>
      <c r="BO303" s="108">
        <v>47</v>
      </c>
      <c r="BP303" s="108">
        <v>0</v>
      </c>
      <c r="BQ303" s="108">
        <v>13</v>
      </c>
      <c r="BR303" s="108">
        <v>306898</v>
      </c>
      <c r="BS303" s="108">
        <v>4147</v>
      </c>
      <c r="BT303" s="108">
        <v>12128</v>
      </c>
      <c r="BU303" s="108">
        <v>272271</v>
      </c>
      <c r="BV303" s="108">
        <v>5793</v>
      </c>
      <c r="BW303" s="108">
        <v>14596</v>
      </c>
      <c r="BX303" s="108">
        <v>0</v>
      </c>
      <c r="BY303" s="108">
        <v>0</v>
      </c>
      <c r="BZ303" s="108">
        <v>0</v>
      </c>
      <c r="CA303" s="108">
        <v>135090</v>
      </c>
      <c r="CB303" s="108">
        <v>10392</v>
      </c>
      <c r="CC303" s="166">
        <v>15226</v>
      </c>
      <c r="CD303" s="108" t="s">
        <v>733</v>
      </c>
      <c r="CE303" s="108" t="s">
        <v>733</v>
      </c>
      <c r="CF303" s="108" t="s">
        <v>733</v>
      </c>
      <c r="CG303" s="108" t="s">
        <v>733</v>
      </c>
      <c r="CH303" s="108" t="s">
        <v>733</v>
      </c>
      <c r="CI303" s="108" t="s">
        <v>733</v>
      </c>
      <c r="CJ303" s="121">
        <f t="shared" si="941"/>
        <v>6</v>
      </c>
      <c r="CK303" s="157">
        <f t="shared" si="942"/>
        <v>2018</v>
      </c>
      <c r="CL303" s="158">
        <f t="shared" si="943"/>
        <v>43252</v>
      </c>
      <c r="CM303" s="159">
        <f t="shared" si="944"/>
        <v>30</v>
      </c>
      <c r="CN303" s="121">
        <f t="shared" si="945"/>
        <v>1570</v>
      </c>
      <c r="CO303" s="121" t="str">
        <f t="shared" si="946"/>
        <v>-</v>
      </c>
      <c r="CP303" s="121">
        <f t="shared" si="947"/>
        <v>31400</v>
      </c>
      <c r="CQ303" s="121">
        <f t="shared" si="948"/>
        <v>119320</v>
      </c>
      <c r="CR303" s="121">
        <f t="shared" si="949"/>
        <v>59042</v>
      </c>
      <c r="CS303" s="121">
        <f t="shared" si="950"/>
        <v>41534</v>
      </c>
      <c r="CT303" s="121">
        <f t="shared" si="951"/>
        <v>1569500</v>
      </c>
      <c r="CU303" s="121">
        <f t="shared" si="952"/>
        <v>4175304</v>
      </c>
      <c r="CV303" s="121">
        <f t="shared" si="953"/>
        <v>3644580</v>
      </c>
      <c r="CW303" s="121">
        <f t="shared" si="954"/>
        <v>0</v>
      </c>
      <c r="CX303" s="121">
        <f t="shared" si="955"/>
        <v>987</v>
      </c>
      <c r="CY303" s="121">
        <f t="shared" si="956"/>
        <v>897472</v>
      </c>
      <c r="CZ303" s="121">
        <f t="shared" si="957"/>
        <v>686012</v>
      </c>
      <c r="DA303" s="121">
        <f t="shared" si="958"/>
        <v>0</v>
      </c>
      <c r="DB303" s="121">
        <f t="shared" si="959"/>
        <v>197938</v>
      </c>
      <c r="DC303" s="121" t="str">
        <f t="shared" si="960"/>
        <v>-</v>
      </c>
    </row>
    <row r="304" spans="1:110" x14ac:dyDescent="0.2">
      <c r="A304" s="118" t="str">
        <f t="shared" si="938"/>
        <v>2018-19JUNERRU</v>
      </c>
      <c r="B304" s="94" t="s">
        <v>789</v>
      </c>
      <c r="C304" s="35" t="s">
        <v>847</v>
      </c>
      <c r="D304" s="119" t="str">
        <f t="shared" si="939"/>
        <v>Y56</v>
      </c>
      <c r="E304" s="119" t="str">
        <f t="shared" si="940"/>
        <v>London</v>
      </c>
      <c r="F304" s="107" t="s">
        <v>659</v>
      </c>
      <c r="G304" s="107" t="s">
        <v>660</v>
      </c>
      <c r="H304" s="108">
        <v>160548</v>
      </c>
      <c r="I304" s="108">
        <v>132706</v>
      </c>
      <c r="J304" s="108">
        <v>1915129</v>
      </c>
      <c r="K304" s="108">
        <v>14</v>
      </c>
      <c r="L304" s="108">
        <v>0</v>
      </c>
      <c r="M304" s="108">
        <v>98</v>
      </c>
      <c r="N304" s="108">
        <v>200</v>
      </c>
      <c r="O304" s="108">
        <v>98404</v>
      </c>
      <c r="P304" s="108">
        <v>9671</v>
      </c>
      <c r="Q304" s="108">
        <v>7324</v>
      </c>
      <c r="R304" s="108">
        <v>55483</v>
      </c>
      <c r="S304" s="108">
        <v>19726</v>
      </c>
      <c r="T304" s="108">
        <v>1106</v>
      </c>
      <c r="U304" s="108">
        <v>4163036</v>
      </c>
      <c r="V304" s="108">
        <v>430</v>
      </c>
      <c r="W304" s="108">
        <v>705</v>
      </c>
      <c r="X304" s="108">
        <v>5425860</v>
      </c>
      <c r="Y304" s="108">
        <v>741</v>
      </c>
      <c r="Z304" s="108">
        <v>1262</v>
      </c>
      <c r="AA304" s="108">
        <v>65855744</v>
      </c>
      <c r="AB304" s="108">
        <v>1187</v>
      </c>
      <c r="AC304" s="108">
        <v>2403</v>
      </c>
      <c r="AD304" s="108">
        <v>64868572</v>
      </c>
      <c r="AE304" s="108">
        <v>3288</v>
      </c>
      <c r="AF304" s="108">
        <v>7929</v>
      </c>
      <c r="AG304" s="108">
        <v>5879177</v>
      </c>
      <c r="AH304" s="108">
        <v>5316</v>
      </c>
      <c r="AI304" s="108">
        <v>12096</v>
      </c>
      <c r="AJ304" s="108">
        <v>7192</v>
      </c>
      <c r="AK304" s="108">
        <v>260</v>
      </c>
      <c r="AL304" s="108">
        <v>1037</v>
      </c>
      <c r="AM304" s="108">
        <v>6263</v>
      </c>
      <c r="AN304" s="108">
        <v>209</v>
      </c>
      <c r="AO304" s="108">
        <v>5686</v>
      </c>
      <c r="AP304" s="108">
        <v>0</v>
      </c>
      <c r="AQ304" s="108">
        <v>59788</v>
      </c>
      <c r="AR304" s="108">
        <v>6397</v>
      </c>
      <c r="AS304" s="108">
        <v>25027</v>
      </c>
      <c r="AT304" s="108">
        <v>91212</v>
      </c>
      <c r="AU304" s="108">
        <v>24965</v>
      </c>
      <c r="AV304" s="108">
        <v>19541</v>
      </c>
      <c r="AW304" s="108">
        <v>18864</v>
      </c>
      <c r="AX304" s="108">
        <v>14988</v>
      </c>
      <c r="AY304" s="108">
        <v>81973</v>
      </c>
      <c r="AZ304" s="108">
        <v>62694</v>
      </c>
      <c r="BA304" s="108">
        <v>31953</v>
      </c>
      <c r="BB304" s="108">
        <v>22289</v>
      </c>
      <c r="BC304" s="108">
        <v>1602</v>
      </c>
      <c r="BD304" s="108">
        <v>1179</v>
      </c>
      <c r="BE304" s="108">
        <v>0</v>
      </c>
      <c r="BF304" s="108">
        <v>0</v>
      </c>
      <c r="BG304" s="108">
        <v>0</v>
      </c>
      <c r="BH304" s="108">
        <v>0</v>
      </c>
      <c r="BI304" s="108">
        <v>4678</v>
      </c>
      <c r="BJ304" s="108">
        <v>362204</v>
      </c>
      <c r="BK304" s="108">
        <v>77</v>
      </c>
      <c r="BL304" s="108">
        <v>163</v>
      </c>
      <c r="BM304" s="108">
        <v>0</v>
      </c>
      <c r="BN304" s="108">
        <v>734</v>
      </c>
      <c r="BO304" s="108">
        <v>1144</v>
      </c>
      <c r="BP304" s="108">
        <v>40</v>
      </c>
      <c r="BQ304" s="108">
        <v>1216</v>
      </c>
      <c r="BR304" s="108">
        <v>4735485</v>
      </c>
      <c r="BS304" s="108">
        <v>6452</v>
      </c>
      <c r="BT304" s="108">
        <v>14155</v>
      </c>
      <c r="BU304" s="108">
        <v>8562310</v>
      </c>
      <c r="BV304" s="108">
        <v>7485</v>
      </c>
      <c r="BW304" s="108">
        <v>15391</v>
      </c>
      <c r="BX304" s="108">
        <v>313769</v>
      </c>
      <c r="BY304" s="108">
        <v>7844</v>
      </c>
      <c r="BZ304" s="108">
        <v>13788</v>
      </c>
      <c r="CA304" s="108">
        <v>10637817</v>
      </c>
      <c r="CB304" s="108">
        <v>8748</v>
      </c>
      <c r="CC304" s="166">
        <v>16049</v>
      </c>
      <c r="CD304" s="108" t="s">
        <v>733</v>
      </c>
      <c r="CE304" s="108" t="s">
        <v>733</v>
      </c>
      <c r="CF304" s="108" t="s">
        <v>733</v>
      </c>
      <c r="CG304" s="108" t="s">
        <v>733</v>
      </c>
      <c r="CH304" s="108" t="s">
        <v>733</v>
      </c>
      <c r="CI304" s="108" t="s">
        <v>733</v>
      </c>
      <c r="CJ304" s="121">
        <f t="shared" si="941"/>
        <v>6</v>
      </c>
      <c r="CK304" s="157">
        <f t="shared" si="942"/>
        <v>2018</v>
      </c>
      <c r="CL304" s="158">
        <f t="shared" si="943"/>
        <v>43252</v>
      </c>
      <c r="CM304" s="159">
        <f t="shared" si="944"/>
        <v>30</v>
      </c>
      <c r="CN304" s="121">
        <f t="shared" si="945"/>
        <v>0</v>
      </c>
      <c r="CO304" s="121" t="str">
        <f t="shared" si="946"/>
        <v>-</v>
      </c>
      <c r="CP304" s="121">
        <f t="shared" si="947"/>
        <v>13005188</v>
      </c>
      <c r="CQ304" s="121">
        <f t="shared" si="948"/>
        <v>26541200</v>
      </c>
      <c r="CR304" s="121">
        <f t="shared" si="949"/>
        <v>6818055</v>
      </c>
      <c r="CS304" s="121">
        <f t="shared" si="950"/>
        <v>9242888</v>
      </c>
      <c r="CT304" s="121">
        <f t="shared" si="951"/>
        <v>133325649</v>
      </c>
      <c r="CU304" s="121">
        <f t="shared" si="952"/>
        <v>156407454</v>
      </c>
      <c r="CV304" s="121">
        <f t="shared" si="953"/>
        <v>13378176</v>
      </c>
      <c r="CW304" s="121">
        <f t="shared" si="954"/>
        <v>0</v>
      </c>
      <c r="CX304" s="121">
        <f t="shared" si="955"/>
        <v>762514</v>
      </c>
      <c r="CY304" s="121">
        <f t="shared" si="956"/>
        <v>10389770</v>
      </c>
      <c r="CZ304" s="121">
        <f t="shared" si="957"/>
        <v>17607304</v>
      </c>
      <c r="DA304" s="121">
        <f t="shared" si="958"/>
        <v>551520</v>
      </c>
      <c r="DB304" s="121">
        <f t="shared" si="959"/>
        <v>19515584</v>
      </c>
      <c r="DC304" s="121" t="str">
        <f t="shared" si="960"/>
        <v>-</v>
      </c>
      <c r="DF304" s="147"/>
    </row>
    <row r="305" spans="1:110" x14ac:dyDescent="0.2">
      <c r="A305" s="118" t="str">
        <f t="shared" si="938"/>
        <v>2018-19JUNERX6</v>
      </c>
      <c r="B305" s="94" t="s">
        <v>789</v>
      </c>
      <c r="C305" s="35" t="s">
        <v>847</v>
      </c>
      <c r="D305" s="119" t="str">
        <f t="shared" si="939"/>
        <v>Y63</v>
      </c>
      <c r="E305" s="119" t="str">
        <f t="shared" si="940"/>
        <v>North East and Yorkshire</v>
      </c>
      <c r="F305" s="107" t="s">
        <v>661</v>
      </c>
      <c r="G305" s="107" t="s">
        <v>662</v>
      </c>
      <c r="H305" s="108">
        <v>43194</v>
      </c>
      <c r="I305" s="108">
        <v>29038</v>
      </c>
      <c r="J305" s="108">
        <v>124742</v>
      </c>
      <c r="K305" s="108">
        <v>4</v>
      </c>
      <c r="L305" s="108">
        <v>1</v>
      </c>
      <c r="M305" s="108">
        <v>16</v>
      </c>
      <c r="N305" s="108">
        <v>45</v>
      </c>
      <c r="O305" s="108">
        <v>33305</v>
      </c>
      <c r="P305" s="108">
        <v>2197</v>
      </c>
      <c r="Q305" s="108">
        <v>1344</v>
      </c>
      <c r="R305" s="108">
        <v>17286</v>
      </c>
      <c r="S305" s="108">
        <v>9046</v>
      </c>
      <c r="T305" s="108">
        <v>342</v>
      </c>
      <c r="U305" s="108">
        <v>799032</v>
      </c>
      <c r="V305" s="108">
        <v>364</v>
      </c>
      <c r="W305" s="108">
        <v>617</v>
      </c>
      <c r="X305" s="108">
        <v>648925</v>
      </c>
      <c r="Y305" s="108">
        <v>483</v>
      </c>
      <c r="Z305" s="108">
        <v>821</v>
      </c>
      <c r="AA305" s="108">
        <v>17745404</v>
      </c>
      <c r="AB305" s="108">
        <v>1027</v>
      </c>
      <c r="AC305" s="108">
        <v>2098</v>
      </c>
      <c r="AD305" s="108">
        <v>32568296</v>
      </c>
      <c r="AE305" s="108">
        <v>3600</v>
      </c>
      <c r="AF305" s="108">
        <v>8254</v>
      </c>
      <c r="AG305" s="108">
        <v>1249821</v>
      </c>
      <c r="AH305" s="108">
        <v>3654</v>
      </c>
      <c r="AI305" s="108">
        <v>8200</v>
      </c>
      <c r="AJ305" s="108">
        <v>1622</v>
      </c>
      <c r="AK305" s="108">
        <v>54</v>
      </c>
      <c r="AL305" s="108">
        <v>507</v>
      </c>
      <c r="AM305" s="108">
        <v>3883</v>
      </c>
      <c r="AN305" s="108">
        <v>93</v>
      </c>
      <c r="AO305" s="108">
        <v>968</v>
      </c>
      <c r="AP305" s="108">
        <v>0</v>
      </c>
      <c r="AQ305" s="108">
        <v>19594</v>
      </c>
      <c r="AR305" s="108">
        <v>3814</v>
      </c>
      <c r="AS305" s="108">
        <v>8275</v>
      </c>
      <c r="AT305" s="108">
        <v>31683</v>
      </c>
      <c r="AU305" s="108">
        <v>4372</v>
      </c>
      <c r="AV305" s="108">
        <v>3580</v>
      </c>
      <c r="AW305" s="108">
        <v>2686</v>
      </c>
      <c r="AX305" s="108">
        <v>2247</v>
      </c>
      <c r="AY305" s="108">
        <v>23534</v>
      </c>
      <c r="AZ305" s="108">
        <v>20082</v>
      </c>
      <c r="BA305" s="108">
        <v>15269</v>
      </c>
      <c r="BB305" s="108">
        <v>9541</v>
      </c>
      <c r="BC305" s="108">
        <v>556</v>
      </c>
      <c r="BD305" s="108">
        <v>324</v>
      </c>
      <c r="BE305" s="108">
        <v>90</v>
      </c>
      <c r="BF305" s="108">
        <v>37238</v>
      </c>
      <c r="BG305" s="108">
        <v>414</v>
      </c>
      <c r="BH305" s="108">
        <v>731</v>
      </c>
      <c r="BI305" s="108">
        <v>766</v>
      </c>
      <c r="BJ305" s="108">
        <v>23936</v>
      </c>
      <c r="BK305" s="108">
        <v>31</v>
      </c>
      <c r="BL305" s="108">
        <v>60</v>
      </c>
      <c r="BM305" s="108">
        <v>1514</v>
      </c>
      <c r="BN305" s="108">
        <v>769</v>
      </c>
      <c r="BO305" s="108">
        <v>370</v>
      </c>
      <c r="BP305" s="108">
        <v>0</v>
      </c>
      <c r="BQ305" s="108">
        <v>79</v>
      </c>
      <c r="BR305" s="108">
        <v>4138590</v>
      </c>
      <c r="BS305" s="108">
        <v>5382</v>
      </c>
      <c r="BT305" s="108">
        <v>11438</v>
      </c>
      <c r="BU305" s="108">
        <v>2486466</v>
      </c>
      <c r="BV305" s="108">
        <v>6720</v>
      </c>
      <c r="BW305" s="108">
        <v>14255</v>
      </c>
      <c r="BX305" s="108">
        <v>0</v>
      </c>
      <c r="BY305" s="108">
        <v>0</v>
      </c>
      <c r="BZ305" s="108">
        <v>0</v>
      </c>
      <c r="CA305" s="108">
        <v>758170</v>
      </c>
      <c r="CB305" s="108">
        <v>9597</v>
      </c>
      <c r="CC305" s="166">
        <v>19861</v>
      </c>
      <c r="CD305" s="108" t="s">
        <v>733</v>
      </c>
      <c r="CE305" s="108" t="s">
        <v>733</v>
      </c>
      <c r="CF305" s="108" t="s">
        <v>733</v>
      </c>
      <c r="CG305" s="108" t="s">
        <v>733</v>
      </c>
      <c r="CH305" s="108" t="s">
        <v>733</v>
      </c>
      <c r="CI305" s="108" t="s">
        <v>733</v>
      </c>
      <c r="CJ305" s="121">
        <f t="shared" si="941"/>
        <v>6</v>
      </c>
      <c r="CK305" s="157">
        <f t="shared" si="942"/>
        <v>2018</v>
      </c>
      <c r="CL305" s="158">
        <f t="shared" si="943"/>
        <v>43252</v>
      </c>
      <c r="CM305" s="159">
        <f t="shared" si="944"/>
        <v>30</v>
      </c>
      <c r="CN305" s="121">
        <f t="shared" si="945"/>
        <v>29038</v>
      </c>
      <c r="CO305" s="121" t="str">
        <f t="shared" si="946"/>
        <v>-</v>
      </c>
      <c r="CP305" s="121">
        <f t="shared" si="947"/>
        <v>464608</v>
      </c>
      <c r="CQ305" s="121">
        <f t="shared" si="948"/>
        <v>1306710</v>
      </c>
      <c r="CR305" s="121">
        <f t="shared" si="949"/>
        <v>1355549</v>
      </c>
      <c r="CS305" s="121">
        <f t="shared" si="950"/>
        <v>1103424</v>
      </c>
      <c r="CT305" s="121">
        <f t="shared" si="951"/>
        <v>36266028</v>
      </c>
      <c r="CU305" s="121">
        <f t="shared" si="952"/>
        <v>74665684</v>
      </c>
      <c r="CV305" s="121">
        <f t="shared" si="953"/>
        <v>2804400</v>
      </c>
      <c r="CW305" s="121">
        <f t="shared" si="954"/>
        <v>65790</v>
      </c>
      <c r="CX305" s="121">
        <f t="shared" si="955"/>
        <v>45960</v>
      </c>
      <c r="CY305" s="121">
        <f t="shared" si="956"/>
        <v>8795822</v>
      </c>
      <c r="CZ305" s="121">
        <f t="shared" si="957"/>
        <v>5274350</v>
      </c>
      <c r="DA305" s="121">
        <f t="shared" si="958"/>
        <v>0</v>
      </c>
      <c r="DB305" s="121">
        <f t="shared" si="959"/>
        <v>1569019</v>
      </c>
      <c r="DC305" s="121" t="str">
        <f t="shared" si="960"/>
        <v>-</v>
      </c>
      <c r="DF305" s="147"/>
    </row>
    <row r="306" spans="1:110" x14ac:dyDescent="0.2">
      <c r="A306" s="118" t="str">
        <f t="shared" si="938"/>
        <v>2018-19JUNERX7</v>
      </c>
      <c r="B306" s="94" t="s">
        <v>789</v>
      </c>
      <c r="C306" s="35" t="s">
        <v>847</v>
      </c>
      <c r="D306" s="119" t="str">
        <f t="shared" si="939"/>
        <v>Y62</v>
      </c>
      <c r="E306" s="119" t="str">
        <f t="shared" si="940"/>
        <v>North West</v>
      </c>
      <c r="F306" s="107" t="s">
        <v>663</v>
      </c>
      <c r="G306" s="107" t="s">
        <v>664</v>
      </c>
      <c r="H306" s="108">
        <v>134928</v>
      </c>
      <c r="I306" s="108">
        <v>105700</v>
      </c>
      <c r="J306" s="108">
        <v>2085480</v>
      </c>
      <c r="K306" s="108">
        <v>20</v>
      </c>
      <c r="L306" s="108">
        <v>1</v>
      </c>
      <c r="M306" s="108">
        <v>99</v>
      </c>
      <c r="N306" s="108">
        <v>149</v>
      </c>
      <c r="O306" s="108">
        <v>91875</v>
      </c>
      <c r="P306" s="108">
        <v>9355</v>
      </c>
      <c r="Q306" s="108">
        <v>6899</v>
      </c>
      <c r="R306" s="108">
        <v>46984</v>
      </c>
      <c r="S306" s="108">
        <v>21923</v>
      </c>
      <c r="T306" s="108">
        <v>4043</v>
      </c>
      <c r="U306" s="108">
        <v>4660154</v>
      </c>
      <c r="V306" s="108">
        <v>498</v>
      </c>
      <c r="W306" s="108">
        <v>851</v>
      </c>
      <c r="X306" s="108">
        <v>5119202</v>
      </c>
      <c r="Y306" s="108">
        <v>742</v>
      </c>
      <c r="Z306" s="108">
        <v>1285</v>
      </c>
      <c r="AA306" s="108">
        <v>65527624</v>
      </c>
      <c r="AB306" s="108">
        <v>1395</v>
      </c>
      <c r="AC306" s="108">
        <v>3085</v>
      </c>
      <c r="AD306" s="108">
        <v>82187863</v>
      </c>
      <c r="AE306" s="108">
        <v>3749</v>
      </c>
      <c r="AF306" s="108">
        <v>8856</v>
      </c>
      <c r="AG306" s="108">
        <v>22185722</v>
      </c>
      <c r="AH306" s="108">
        <v>5487</v>
      </c>
      <c r="AI306" s="108">
        <v>10952</v>
      </c>
      <c r="AJ306" s="108">
        <v>4701</v>
      </c>
      <c r="AK306" s="108">
        <v>395</v>
      </c>
      <c r="AL306" s="108">
        <v>2445</v>
      </c>
      <c r="AM306" s="108">
        <v>5539</v>
      </c>
      <c r="AN306" s="108">
        <v>314</v>
      </c>
      <c r="AO306" s="108">
        <v>1547</v>
      </c>
      <c r="AP306" s="108">
        <v>30</v>
      </c>
      <c r="AQ306" s="108">
        <v>57656</v>
      </c>
      <c r="AR306" s="108">
        <v>6210</v>
      </c>
      <c r="AS306" s="108">
        <v>23308</v>
      </c>
      <c r="AT306" s="108">
        <v>87174</v>
      </c>
      <c r="AU306" s="108">
        <v>17680</v>
      </c>
      <c r="AV306" s="108">
        <v>15245</v>
      </c>
      <c r="AW306" s="108">
        <v>12881</v>
      </c>
      <c r="AX306" s="108">
        <v>11267</v>
      </c>
      <c r="AY306" s="108">
        <v>59342</v>
      </c>
      <c r="AZ306" s="108">
        <v>50651</v>
      </c>
      <c r="BA306" s="108">
        <v>30035</v>
      </c>
      <c r="BB306" s="108">
        <v>23760</v>
      </c>
      <c r="BC306" s="108">
        <v>5173</v>
      </c>
      <c r="BD306" s="108">
        <v>4356</v>
      </c>
      <c r="BE306" s="108">
        <v>0</v>
      </c>
      <c r="BF306" s="108">
        <v>0</v>
      </c>
      <c r="BG306" s="108">
        <v>0</v>
      </c>
      <c r="BH306" s="108">
        <v>0</v>
      </c>
      <c r="BI306" s="108">
        <v>4082</v>
      </c>
      <c r="BJ306" s="108">
        <v>231453</v>
      </c>
      <c r="BK306" s="108">
        <v>57</v>
      </c>
      <c r="BL306" s="108">
        <v>120</v>
      </c>
      <c r="BM306" s="108">
        <v>258</v>
      </c>
      <c r="BN306" s="108">
        <v>1655</v>
      </c>
      <c r="BO306" s="108">
        <v>1123</v>
      </c>
      <c r="BP306" s="108">
        <v>95</v>
      </c>
      <c r="BQ306" s="108">
        <v>948</v>
      </c>
      <c r="BR306" s="108">
        <v>8322450</v>
      </c>
      <c r="BS306" s="108">
        <v>5029</v>
      </c>
      <c r="BT306" s="108">
        <v>10628</v>
      </c>
      <c r="BU306" s="108">
        <v>6674934</v>
      </c>
      <c r="BV306" s="108">
        <v>5944</v>
      </c>
      <c r="BW306" s="108">
        <v>12657</v>
      </c>
      <c r="BX306" s="108">
        <v>718177</v>
      </c>
      <c r="BY306" s="108">
        <v>7560</v>
      </c>
      <c r="BZ306" s="108">
        <v>16849</v>
      </c>
      <c r="CA306" s="108">
        <v>7235952</v>
      </c>
      <c r="CB306" s="108">
        <v>7633</v>
      </c>
      <c r="CC306" s="166">
        <v>17710</v>
      </c>
      <c r="CD306" s="108" t="s">
        <v>733</v>
      </c>
      <c r="CE306" s="108" t="s">
        <v>733</v>
      </c>
      <c r="CF306" s="108" t="s">
        <v>733</v>
      </c>
      <c r="CG306" s="108" t="s">
        <v>733</v>
      </c>
      <c r="CH306" s="108" t="s">
        <v>733</v>
      </c>
      <c r="CI306" s="108" t="s">
        <v>733</v>
      </c>
      <c r="CJ306" s="121">
        <f t="shared" si="941"/>
        <v>6</v>
      </c>
      <c r="CK306" s="157">
        <f t="shared" si="942"/>
        <v>2018</v>
      </c>
      <c r="CL306" s="158">
        <f t="shared" si="943"/>
        <v>43252</v>
      </c>
      <c r="CM306" s="159">
        <f t="shared" si="944"/>
        <v>30</v>
      </c>
      <c r="CN306" s="121">
        <f t="shared" si="945"/>
        <v>105700</v>
      </c>
      <c r="CO306" s="121" t="str">
        <f t="shared" si="946"/>
        <v>-</v>
      </c>
      <c r="CP306" s="121">
        <f t="shared" si="947"/>
        <v>10464300</v>
      </c>
      <c r="CQ306" s="121">
        <f t="shared" si="948"/>
        <v>15749300</v>
      </c>
      <c r="CR306" s="121">
        <f t="shared" si="949"/>
        <v>7961105</v>
      </c>
      <c r="CS306" s="121">
        <f t="shared" si="950"/>
        <v>8865215</v>
      </c>
      <c r="CT306" s="121">
        <f t="shared" si="951"/>
        <v>144945640</v>
      </c>
      <c r="CU306" s="121">
        <f t="shared" si="952"/>
        <v>194150088</v>
      </c>
      <c r="CV306" s="121">
        <f t="shared" si="953"/>
        <v>44278936</v>
      </c>
      <c r="CW306" s="121">
        <f t="shared" si="954"/>
        <v>0</v>
      </c>
      <c r="CX306" s="121">
        <f t="shared" si="955"/>
        <v>489840</v>
      </c>
      <c r="CY306" s="121">
        <f t="shared" si="956"/>
        <v>17589340</v>
      </c>
      <c r="CZ306" s="121">
        <f t="shared" si="957"/>
        <v>14213811</v>
      </c>
      <c r="DA306" s="121">
        <f t="shared" si="958"/>
        <v>1600655</v>
      </c>
      <c r="DB306" s="121">
        <f t="shared" si="959"/>
        <v>16789080</v>
      </c>
      <c r="DC306" s="121" t="str">
        <f t="shared" si="960"/>
        <v>-</v>
      </c>
      <c r="DF306" s="147"/>
    </row>
    <row r="307" spans="1:110" x14ac:dyDescent="0.2">
      <c r="A307" s="118" t="str">
        <f t="shared" si="938"/>
        <v>2018-19JUNERYE</v>
      </c>
      <c r="B307" s="94" t="s">
        <v>789</v>
      </c>
      <c r="C307" s="35" t="s">
        <v>847</v>
      </c>
      <c r="D307" s="119" t="str">
        <f t="shared" si="939"/>
        <v>Y59</v>
      </c>
      <c r="E307" s="119" t="str">
        <f t="shared" si="940"/>
        <v>South East</v>
      </c>
      <c r="F307" s="107" t="s">
        <v>675</v>
      </c>
      <c r="G307" s="107" t="s">
        <v>676</v>
      </c>
      <c r="H307" s="108">
        <v>63424</v>
      </c>
      <c r="I307" s="108">
        <v>40462</v>
      </c>
      <c r="J307" s="108">
        <v>336453</v>
      </c>
      <c r="K307" s="108">
        <v>8</v>
      </c>
      <c r="L307" s="108">
        <v>3</v>
      </c>
      <c r="M307" s="108">
        <v>42</v>
      </c>
      <c r="N307" s="108">
        <v>100</v>
      </c>
      <c r="O307" s="108">
        <v>44509</v>
      </c>
      <c r="P307" s="108">
        <v>2522</v>
      </c>
      <c r="Q307" s="108">
        <v>1553</v>
      </c>
      <c r="R307" s="108">
        <v>20153</v>
      </c>
      <c r="S307" s="108">
        <v>14531</v>
      </c>
      <c r="T307" s="108">
        <v>1395</v>
      </c>
      <c r="U307" s="108">
        <v>1041043</v>
      </c>
      <c r="V307" s="108">
        <v>413</v>
      </c>
      <c r="W307" s="108">
        <v>759</v>
      </c>
      <c r="X307" s="108">
        <v>963792</v>
      </c>
      <c r="Y307" s="108">
        <v>621</v>
      </c>
      <c r="Z307" s="108">
        <v>1148</v>
      </c>
      <c r="AA307" s="108">
        <v>18375682</v>
      </c>
      <c r="AB307" s="108">
        <v>912</v>
      </c>
      <c r="AC307" s="108">
        <v>1802</v>
      </c>
      <c r="AD307" s="108">
        <v>41218311</v>
      </c>
      <c r="AE307" s="108">
        <v>2837</v>
      </c>
      <c r="AF307" s="108">
        <v>6615</v>
      </c>
      <c r="AG307" s="108">
        <v>6356176</v>
      </c>
      <c r="AH307" s="108">
        <v>4556</v>
      </c>
      <c r="AI307" s="108">
        <v>10295</v>
      </c>
      <c r="AJ307" s="108">
        <v>2495</v>
      </c>
      <c r="AK307" s="108">
        <v>7</v>
      </c>
      <c r="AL307" s="108">
        <v>106</v>
      </c>
      <c r="AM307" s="108">
        <v>238</v>
      </c>
      <c r="AN307" s="108">
        <v>168</v>
      </c>
      <c r="AO307" s="108">
        <v>2214</v>
      </c>
      <c r="AP307" s="108">
        <v>0</v>
      </c>
      <c r="AQ307" s="108">
        <v>24547</v>
      </c>
      <c r="AR307" s="108">
        <v>2907</v>
      </c>
      <c r="AS307" s="108">
        <v>14560</v>
      </c>
      <c r="AT307" s="108">
        <v>42014</v>
      </c>
      <c r="AU307" s="108">
        <v>4898</v>
      </c>
      <c r="AV307" s="108">
        <v>3854</v>
      </c>
      <c r="AW307" s="108">
        <v>3034</v>
      </c>
      <c r="AX307" s="108">
        <v>2437</v>
      </c>
      <c r="AY307" s="108">
        <v>28122</v>
      </c>
      <c r="AZ307" s="108">
        <v>23289</v>
      </c>
      <c r="BA307" s="108">
        <v>20001</v>
      </c>
      <c r="BB307" s="108">
        <v>16451</v>
      </c>
      <c r="BC307" s="108">
        <v>2042</v>
      </c>
      <c r="BD307" s="108">
        <v>1534</v>
      </c>
      <c r="BE307" s="108">
        <v>175</v>
      </c>
      <c r="BF307" s="108">
        <v>52370</v>
      </c>
      <c r="BG307" s="108">
        <v>299</v>
      </c>
      <c r="BH307" s="108">
        <v>486</v>
      </c>
      <c r="BI307" s="108">
        <v>2020</v>
      </c>
      <c r="BJ307" s="108">
        <v>77956</v>
      </c>
      <c r="BK307" s="108">
        <v>39</v>
      </c>
      <c r="BL307" s="108">
        <v>79</v>
      </c>
      <c r="BM307" s="108">
        <v>1</v>
      </c>
      <c r="BN307" s="108">
        <v>1836</v>
      </c>
      <c r="BO307" s="108">
        <v>1200</v>
      </c>
      <c r="BP307" s="108">
        <v>0</v>
      </c>
      <c r="BQ307" s="108">
        <v>376</v>
      </c>
      <c r="BR307" s="108">
        <v>4708480</v>
      </c>
      <c r="BS307" s="108">
        <v>2565</v>
      </c>
      <c r="BT307" s="108">
        <v>4538</v>
      </c>
      <c r="BU307" s="108">
        <v>6213660</v>
      </c>
      <c r="BV307" s="108">
        <v>5178</v>
      </c>
      <c r="BW307" s="108">
        <v>9278</v>
      </c>
      <c r="BX307" s="108">
        <v>0</v>
      </c>
      <c r="BY307" s="108">
        <v>0</v>
      </c>
      <c r="BZ307" s="108">
        <v>0</v>
      </c>
      <c r="CA307" s="108">
        <v>2789079</v>
      </c>
      <c r="CB307" s="108">
        <v>7418</v>
      </c>
      <c r="CC307" s="166">
        <v>15464</v>
      </c>
      <c r="CD307" s="108" t="s">
        <v>733</v>
      </c>
      <c r="CE307" s="108" t="s">
        <v>733</v>
      </c>
      <c r="CF307" s="108" t="s">
        <v>733</v>
      </c>
      <c r="CG307" s="108" t="s">
        <v>733</v>
      </c>
      <c r="CH307" s="108" t="s">
        <v>733</v>
      </c>
      <c r="CI307" s="108" t="s">
        <v>733</v>
      </c>
      <c r="CJ307" s="121">
        <f t="shared" si="941"/>
        <v>6</v>
      </c>
      <c r="CK307" s="157">
        <f t="shared" si="942"/>
        <v>2018</v>
      </c>
      <c r="CL307" s="158">
        <f t="shared" si="943"/>
        <v>43252</v>
      </c>
      <c r="CM307" s="159">
        <f t="shared" si="944"/>
        <v>30</v>
      </c>
      <c r="CN307" s="121">
        <f t="shared" si="945"/>
        <v>121386</v>
      </c>
      <c r="CO307" s="121" t="str">
        <f t="shared" si="946"/>
        <v>-</v>
      </c>
      <c r="CP307" s="121">
        <f t="shared" si="947"/>
        <v>1699404</v>
      </c>
      <c r="CQ307" s="121">
        <f t="shared" si="948"/>
        <v>4046200</v>
      </c>
      <c r="CR307" s="121">
        <f t="shared" si="949"/>
        <v>1914198</v>
      </c>
      <c r="CS307" s="121">
        <f t="shared" si="950"/>
        <v>1782844</v>
      </c>
      <c r="CT307" s="121">
        <f t="shared" si="951"/>
        <v>36315706</v>
      </c>
      <c r="CU307" s="121">
        <f t="shared" si="952"/>
        <v>96122565</v>
      </c>
      <c r="CV307" s="121">
        <f t="shared" si="953"/>
        <v>14361525</v>
      </c>
      <c r="CW307" s="121">
        <f t="shared" si="954"/>
        <v>85050</v>
      </c>
      <c r="CX307" s="121">
        <f t="shared" si="955"/>
        <v>159580</v>
      </c>
      <c r="CY307" s="121">
        <f t="shared" si="956"/>
        <v>8331768</v>
      </c>
      <c r="CZ307" s="121">
        <f t="shared" si="957"/>
        <v>11133600</v>
      </c>
      <c r="DA307" s="121">
        <f t="shared" si="958"/>
        <v>0</v>
      </c>
      <c r="DB307" s="121">
        <f t="shared" si="959"/>
        <v>5814464</v>
      </c>
      <c r="DC307" s="121" t="str">
        <f t="shared" si="960"/>
        <v>-</v>
      </c>
      <c r="DF307" s="147"/>
    </row>
    <row r="308" spans="1:110" x14ac:dyDescent="0.2">
      <c r="A308" s="118" t="str">
        <f t="shared" si="938"/>
        <v>2018-19JUNERYD</v>
      </c>
      <c r="B308" s="94" t="s">
        <v>789</v>
      </c>
      <c r="C308" s="35" t="s">
        <v>847</v>
      </c>
      <c r="D308" s="119" t="str">
        <f t="shared" si="939"/>
        <v>Y59</v>
      </c>
      <c r="E308" s="119" t="str">
        <f t="shared" si="940"/>
        <v>South East</v>
      </c>
      <c r="F308" s="107" t="s">
        <v>673</v>
      </c>
      <c r="G308" s="107" t="s">
        <v>674</v>
      </c>
      <c r="H308" s="108">
        <v>76614</v>
      </c>
      <c r="I308" s="108">
        <v>62580</v>
      </c>
      <c r="J308" s="108">
        <v>1461254</v>
      </c>
      <c r="K308" s="108">
        <v>23</v>
      </c>
      <c r="L308" s="108">
        <v>3</v>
      </c>
      <c r="M308" s="108">
        <v>131</v>
      </c>
      <c r="N308" s="108">
        <v>239</v>
      </c>
      <c r="O308" s="108">
        <v>57994</v>
      </c>
      <c r="P308" s="108">
        <v>3313</v>
      </c>
      <c r="Q308" s="108">
        <v>2123</v>
      </c>
      <c r="R308" s="108">
        <v>27053</v>
      </c>
      <c r="S308" s="108">
        <v>21002</v>
      </c>
      <c r="T308" s="108">
        <v>1066</v>
      </c>
      <c r="U308" s="108">
        <v>1528958</v>
      </c>
      <c r="V308" s="108">
        <v>462</v>
      </c>
      <c r="W308" s="108">
        <v>864</v>
      </c>
      <c r="X308" s="108">
        <v>1322525</v>
      </c>
      <c r="Y308" s="108">
        <v>623</v>
      </c>
      <c r="Z308" s="108">
        <v>1156</v>
      </c>
      <c r="AA308" s="108">
        <v>28522678</v>
      </c>
      <c r="AB308" s="108">
        <v>1054</v>
      </c>
      <c r="AC308" s="108">
        <v>1984</v>
      </c>
      <c r="AD308" s="108">
        <v>96732397</v>
      </c>
      <c r="AE308" s="108">
        <v>4606</v>
      </c>
      <c r="AF308" s="108">
        <v>10555</v>
      </c>
      <c r="AG308" s="108">
        <v>7730929</v>
      </c>
      <c r="AH308" s="108">
        <v>7252</v>
      </c>
      <c r="AI308" s="108">
        <v>17785</v>
      </c>
      <c r="AJ308" s="108">
        <v>3425</v>
      </c>
      <c r="AK308" s="108">
        <v>150</v>
      </c>
      <c r="AL308" s="108">
        <v>527</v>
      </c>
      <c r="AM308" s="108">
        <v>725</v>
      </c>
      <c r="AN308" s="108">
        <v>305</v>
      </c>
      <c r="AO308" s="108">
        <v>2443</v>
      </c>
      <c r="AP308" s="108">
        <v>659</v>
      </c>
      <c r="AQ308" s="108">
        <v>35009</v>
      </c>
      <c r="AR308" s="108">
        <v>427</v>
      </c>
      <c r="AS308" s="108">
        <v>19133</v>
      </c>
      <c r="AT308" s="108">
        <v>54569</v>
      </c>
      <c r="AU308" s="108">
        <v>7622</v>
      </c>
      <c r="AV308" s="108">
        <v>5710</v>
      </c>
      <c r="AW308" s="108">
        <v>4892</v>
      </c>
      <c r="AX308" s="108">
        <v>3738</v>
      </c>
      <c r="AY308" s="108">
        <v>38123</v>
      </c>
      <c r="AZ308" s="108">
        <v>30345</v>
      </c>
      <c r="BA308" s="108">
        <v>35275</v>
      </c>
      <c r="BB308" s="108">
        <v>22160</v>
      </c>
      <c r="BC308" s="108">
        <v>1889</v>
      </c>
      <c r="BD308" s="108">
        <v>1120</v>
      </c>
      <c r="BE308" s="108">
        <v>228</v>
      </c>
      <c r="BF308" s="108">
        <v>75197</v>
      </c>
      <c r="BG308" s="108">
        <v>330</v>
      </c>
      <c r="BH308" s="108">
        <v>588</v>
      </c>
      <c r="BI308" s="108">
        <v>2564</v>
      </c>
      <c r="BJ308" s="108">
        <v>163071</v>
      </c>
      <c r="BK308" s="108">
        <v>64</v>
      </c>
      <c r="BL308" s="108">
        <v>117</v>
      </c>
      <c r="BM308" s="108">
        <v>0</v>
      </c>
      <c r="BN308" s="108">
        <v>181</v>
      </c>
      <c r="BO308" s="108">
        <v>1632</v>
      </c>
      <c r="BP308" s="108">
        <v>0</v>
      </c>
      <c r="BQ308" s="108">
        <v>321</v>
      </c>
      <c r="BR308" s="108">
        <v>1400271</v>
      </c>
      <c r="BS308" s="108">
        <v>7736</v>
      </c>
      <c r="BT308" s="108">
        <v>16257</v>
      </c>
      <c r="BU308" s="108">
        <v>13728459</v>
      </c>
      <c r="BV308" s="108">
        <v>8412</v>
      </c>
      <c r="BW308" s="108">
        <v>18415</v>
      </c>
      <c r="BX308" s="108">
        <v>0</v>
      </c>
      <c r="BY308" s="108">
        <v>0</v>
      </c>
      <c r="BZ308" s="108">
        <v>0</v>
      </c>
      <c r="CA308" s="108">
        <v>3226913</v>
      </c>
      <c r="CB308" s="108">
        <v>10053</v>
      </c>
      <c r="CC308" s="166">
        <v>25275</v>
      </c>
      <c r="CD308" s="108" t="s">
        <v>733</v>
      </c>
      <c r="CE308" s="108" t="s">
        <v>733</v>
      </c>
      <c r="CF308" s="108" t="s">
        <v>733</v>
      </c>
      <c r="CG308" s="108" t="s">
        <v>733</v>
      </c>
      <c r="CH308" s="108" t="s">
        <v>733</v>
      </c>
      <c r="CI308" s="108" t="s">
        <v>733</v>
      </c>
      <c r="CJ308" s="121">
        <f t="shared" si="941"/>
        <v>6</v>
      </c>
      <c r="CK308" s="157">
        <f t="shared" si="942"/>
        <v>2018</v>
      </c>
      <c r="CL308" s="158">
        <f t="shared" si="943"/>
        <v>43252</v>
      </c>
      <c r="CM308" s="159">
        <f t="shared" si="944"/>
        <v>30</v>
      </c>
      <c r="CN308" s="121">
        <f t="shared" si="945"/>
        <v>187740</v>
      </c>
      <c r="CO308" s="121" t="str">
        <f t="shared" si="946"/>
        <v>-</v>
      </c>
      <c r="CP308" s="121">
        <f t="shared" si="947"/>
        <v>8197980</v>
      </c>
      <c r="CQ308" s="121">
        <f t="shared" si="948"/>
        <v>14956620</v>
      </c>
      <c r="CR308" s="121">
        <f t="shared" si="949"/>
        <v>2862432</v>
      </c>
      <c r="CS308" s="121">
        <f t="shared" si="950"/>
        <v>2454188</v>
      </c>
      <c r="CT308" s="121">
        <f t="shared" si="951"/>
        <v>53673152</v>
      </c>
      <c r="CU308" s="121">
        <f t="shared" si="952"/>
        <v>221676110</v>
      </c>
      <c r="CV308" s="121">
        <f t="shared" si="953"/>
        <v>18958810</v>
      </c>
      <c r="CW308" s="121">
        <f t="shared" si="954"/>
        <v>134064</v>
      </c>
      <c r="CX308" s="121">
        <f t="shared" si="955"/>
        <v>299988</v>
      </c>
      <c r="CY308" s="121">
        <f t="shared" si="956"/>
        <v>2942517</v>
      </c>
      <c r="CZ308" s="121">
        <f t="shared" si="957"/>
        <v>30053280</v>
      </c>
      <c r="DA308" s="121">
        <f t="shared" si="958"/>
        <v>0</v>
      </c>
      <c r="DB308" s="121">
        <f t="shared" si="959"/>
        <v>8113275</v>
      </c>
      <c r="DC308" s="121" t="str">
        <f t="shared" si="960"/>
        <v>-</v>
      </c>
      <c r="DF308" s="147"/>
    </row>
    <row r="309" spans="1:110" x14ac:dyDescent="0.2">
      <c r="A309" s="118" t="str">
        <f t="shared" si="938"/>
        <v>2018-19JUNERYF</v>
      </c>
      <c r="B309" s="94" t="s">
        <v>789</v>
      </c>
      <c r="C309" s="35" t="s">
        <v>847</v>
      </c>
      <c r="D309" s="119" t="str">
        <f t="shared" si="939"/>
        <v>Y58</v>
      </c>
      <c r="E309" s="119" t="str">
        <f t="shared" si="940"/>
        <v>South West</v>
      </c>
      <c r="F309" s="107" t="s">
        <v>677</v>
      </c>
      <c r="G309" s="107" t="s">
        <v>678</v>
      </c>
      <c r="H309" s="108">
        <v>104891</v>
      </c>
      <c r="I309" s="108">
        <v>78867</v>
      </c>
      <c r="J309" s="108">
        <v>492174</v>
      </c>
      <c r="K309" s="108">
        <v>6</v>
      </c>
      <c r="L309" s="108">
        <v>2</v>
      </c>
      <c r="M309" s="108">
        <v>29</v>
      </c>
      <c r="N309" s="108">
        <v>72</v>
      </c>
      <c r="O309" s="108">
        <v>71858</v>
      </c>
      <c r="P309" s="108">
        <v>5366</v>
      </c>
      <c r="Q309" s="108">
        <v>3278</v>
      </c>
      <c r="R309" s="108">
        <v>36884</v>
      </c>
      <c r="S309" s="108">
        <v>18347</v>
      </c>
      <c r="T309" s="108">
        <v>674</v>
      </c>
      <c r="U309" s="108">
        <v>2457214</v>
      </c>
      <c r="V309" s="108">
        <v>458</v>
      </c>
      <c r="W309" s="108">
        <v>862</v>
      </c>
      <c r="X309" s="108">
        <v>2371858</v>
      </c>
      <c r="Y309" s="108">
        <v>724</v>
      </c>
      <c r="Z309" s="108">
        <v>1380</v>
      </c>
      <c r="AA309" s="108">
        <v>58733737</v>
      </c>
      <c r="AB309" s="108">
        <v>1592</v>
      </c>
      <c r="AC309" s="108">
        <v>3366</v>
      </c>
      <c r="AD309" s="108">
        <v>83471111</v>
      </c>
      <c r="AE309" s="108">
        <v>4550</v>
      </c>
      <c r="AF309" s="108">
        <v>10697</v>
      </c>
      <c r="AG309" s="108">
        <v>6957043</v>
      </c>
      <c r="AH309" s="108">
        <v>10322</v>
      </c>
      <c r="AI309" s="108">
        <v>21015</v>
      </c>
      <c r="AJ309" s="108">
        <v>4471</v>
      </c>
      <c r="AK309" s="108">
        <v>461</v>
      </c>
      <c r="AL309" s="108">
        <v>1519</v>
      </c>
      <c r="AM309" s="108">
        <v>4407</v>
      </c>
      <c r="AN309" s="108">
        <v>626</v>
      </c>
      <c r="AO309" s="108">
        <v>1865</v>
      </c>
      <c r="AP309" s="108">
        <v>27</v>
      </c>
      <c r="AQ309" s="108">
        <v>37389</v>
      </c>
      <c r="AR309" s="108">
        <v>3562</v>
      </c>
      <c r="AS309" s="108">
        <v>26436</v>
      </c>
      <c r="AT309" s="108">
        <v>67387</v>
      </c>
      <c r="AU309" s="108">
        <v>11839</v>
      </c>
      <c r="AV309" s="108">
        <v>9301</v>
      </c>
      <c r="AW309" s="108">
        <v>7316</v>
      </c>
      <c r="AX309" s="108">
        <v>5847</v>
      </c>
      <c r="AY309" s="108">
        <v>50737</v>
      </c>
      <c r="AZ309" s="108">
        <v>43084</v>
      </c>
      <c r="BA309" s="108">
        <v>25873</v>
      </c>
      <c r="BB309" s="108">
        <v>19767</v>
      </c>
      <c r="BC309" s="108">
        <v>928</v>
      </c>
      <c r="BD309" s="108">
        <v>720</v>
      </c>
      <c r="BE309" s="108">
        <v>420</v>
      </c>
      <c r="BF309" s="108">
        <v>156734</v>
      </c>
      <c r="BG309" s="108">
        <v>373</v>
      </c>
      <c r="BH309" s="108">
        <v>662</v>
      </c>
      <c r="BI309" s="108">
        <v>2899</v>
      </c>
      <c r="BJ309" s="108">
        <v>140277</v>
      </c>
      <c r="BK309" s="108">
        <v>48</v>
      </c>
      <c r="BL309" s="108">
        <v>94</v>
      </c>
      <c r="BM309" s="108">
        <v>120</v>
      </c>
      <c r="BN309" s="108">
        <v>950</v>
      </c>
      <c r="BO309" s="108">
        <v>860</v>
      </c>
      <c r="BP309" s="108">
        <v>23</v>
      </c>
      <c r="BQ309" s="108">
        <v>1009</v>
      </c>
      <c r="BR309" s="108">
        <v>5478084</v>
      </c>
      <c r="BS309" s="108">
        <v>5766</v>
      </c>
      <c r="BT309" s="108">
        <v>12235</v>
      </c>
      <c r="BU309" s="108">
        <v>6045660</v>
      </c>
      <c r="BV309" s="108">
        <v>7030</v>
      </c>
      <c r="BW309" s="108">
        <v>14107</v>
      </c>
      <c r="BX309" s="108">
        <v>164031</v>
      </c>
      <c r="BY309" s="108">
        <v>7132</v>
      </c>
      <c r="BZ309" s="108">
        <v>17739</v>
      </c>
      <c r="CA309" s="108">
        <v>8739592</v>
      </c>
      <c r="CB309" s="108">
        <v>8662</v>
      </c>
      <c r="CC309" s="166">
        <v>18102</v>
      </c>
      <c r="CD309" s="108" t="s">
        <v>733</v>
      </c>
      <c r="CE309" s="108" t="s">
        <v>733</v>
      </c>
      <c r="CF309" s="108" t="s">
        <v>733</v>
      </c>
      <c r="CG309" s="108" t="s">
        <v>733</v>
      </c>
      <c r="CH309" s="108" t="s">
        <v>733</v>
      </c>
      <c r="CI309" s="108" t="s">
        <v>733</v>
      </c>
      <c r="CJ309" s="121">
        <f t="shared" si="941"/>
        <v>6</v>
      </c>
      <c r="CK309" s="157">
        <f t="shared" si="942"/>
        <v>2018</v>
      </c>
      <c r="CL309" s="158">
        <f t="shared" si="943"/>
        <v>43252</v>
      </c>
      <c r="CM309" s="159">
        <f t="shared" si="944"/>
        <v>30</v>
      </c>
      <c r="CN309" s="121">
        <f t="shared" si="945"/>
        <v>157734</v>
      </c>
      <c r="CO309" s="121" t="str">
        <f t="shared" si="946"/>
        <v>-</v>
      </c>
      <c r="CP309" s="121">
        <f t="shared" si="947"/>
        <v>2287143</v>
      </c>
      <c r="CQ309" s="121">
        <f t="shared" si="948"/>
        <v>5678424</v>
      </c>
      <c r="CR309" s="121">
        <f t="shared" si="949"/>
        <v>4625492</v>
      </c>
      <c r="CS309" s="121">
        <f t="shared" si="950"/>
        <v>4523640</v>
      </c>
      <c r="CT309" s="121">
        <f t="shared" si="951"/>
        <v>124151544</v>
      </c>
      <c r="CU309" s="121">
        <f t="shared" si="952"/>
        <v>196257859</v>
      </c>
      <c r="CV309" s="121">
        <f t="shared" si="953"/>
        <v>14164110</v>
      </c>
      <c r="CW309" s="121">
        <f t="shared" si="954"/>
        <v>278040</v>
      </c>
      <c r="CX309" s="121">
        <f t="shared" si="955"/>
        <v>272506</v>
      </c>
      <c r="CY309" s="121">
        <f t="shared" si="956"/>
        <v>11623250</v>
      </c>
      <c r="CZ309" s="121">
        <f t="shared" si="957"/>
        <v>12132020</v>
      </c>
      <c r="DA309" s="121">
        <f t="shared" si="958"/>
        <v>407997</v>
      </c>
      <c r="DB309" s="121">
        <f t="shared" si="959"/>
        <v>18264918</v>
      </c>
      <c r="DC309" s="121" t="str">
        <f t="shared" si="960"/>
        <v>-</v>
      </c>
      <c r="DF309" s="147"/>
    </row>
    <row r="310" spans="1:110" x14ac:dyDescent="0.2">
      <c r="A310" s="118" t="str">
        <f t="shared" si="938"/>
        <v>2018-19JUNERYA</v>
      </c>
      <c r="B310" s="94" t="s">
        <v>789</v>
      </c>
      <c r="C310" s="35" t="s">
        <v>847</v>
      </c>
      <c r="D310" s="119" t="str">
        <f t="shared" si="939"/>
        <v>Y60</v>
      </c>
      <c r="E310" s="119" t="str">
        <f t="shared" si="940"/>
        <v>Midlands</v>
      </c>
      <c r="F310" s="107" t="s">
        <v>669</v>
      </c>
      <c r="G310" s="107" t="s">
        <v>670</v>
      </c>
      <c r="H310" s="108">
        <v>107801</v>
      </c>
      <c r="I310" s="108">
        <v>78701</v>
      </c>
      <c r="J310" s="108">
        <v>270950</v>
      </c>
      <c r="K310" s="108">
        <v>3</v>
      </c>
      <c r="L310" s="108">
        <v>1</v>
      </c>
      <c r="M310" s="108">
        <v>18</v>
      </c>
      <c r="N310" s="108">
        <v>46</v>
      </c>
      <c r="O310" s="108">
        <v>85407</v>
      </c>
      <c r="P310" s="108">
        <v>4976</v>
      </c>
      <c r="Q310" s="108">
        <v>3042</v>
      </c>
      <c r="R310" s="108">
        <v>38290</v>
      </c>
      <c r="S310" s="108">
        <v>33876</v>
      </c>
      <c r="T310" s="108">
        <v>1829</v>
      </c>
      <c r="U310" s="108">
        <v>2085407</v>
      </c>
      <c r="V310" s="108">
        <v>419</v>
      </c>
      <c r="W310" s="108">
        <v>723</v>
      </c>
      <c r="X310" s="108">
        <v>1484094</v>
      </c>
      <c r="Y310" s="108">
        <v>488</v>
      </c>
      <c r="Z310" s="108">
        <v>871</v>
      </c>
      <c r="AA310" s="108">
        <v>28626256</v>
      </c>
      <c r="AB310" s="108">
        <v>748</v>
      </c>
      <c r="AC310" s="108">
        <v>1343</v>
      </c>
      <c r="AD310" s="108">
        <v>71137302</v>
      </c>
      <c r="AE310" s="108">
        <v>2100</v>
      </c>
      <c r="AF310" s="108">
        <v>4619</v>
      </c>
      <c r="AG310" s="108">
        <v>6037383</v>
      </c>
      <c r="AH310" s="108">
        <v>3301</v>
      </c>
      <c r="AI310" s="108">
        <v>7701</v>
      </c>
      <c r="AJ310" s="108">
        <v>2955</v>
      </c>
      <c r="AK310" s="108">
        <v>23</v>
      </c>
      <c r="AL310" s="108">
        <v>24</v>
      </c>
      <c r="AM310" s="108">
        <v>0</v>
      </c>
      <c r="AN310" s="108">
        <v>248</v>
      </c>
      <c r="AO310" s="108">
        <v>2660</v>
      </c>
      <c r="AP310" s="108">
        <v>1871</v>
      </c>
      <c r="AQ310" s="108">
        <v>48171</v>
      </c>
      <c r="AR310" s="108">
        <v>3162</v>
      </c>
      <c r="AS310" s="108">
        <v>31119</v>
      </c>
      <c r="AT310" s="108">
        <v>82452</v>
      </c>
      <c r="AU310" s="108">
        <v>9422</v>
      </c>
      <c r="AV310" s="108">
        <v>6965</v>
      </c>
      <c r="AW310" s="108">
        <v>5668</v>
      </c>
      <c r="AX310" s="108">
        <v>4289</v>
      </c>
      <c r="AY310" s="108">
        <v>48654</v>
      </c>
      <c r="AZ310" s="108">
        <v>40464</v>
      </c>
      <c r="BA310" s="108">
        <v>56805</v>
      </c>
      <c r="BB310" s="108">
        <v>35554</v>
      </c>
      <c r="BC310" s="108">
        <v>4135</v>
      </c>
      <c r="BD310" s="108">
        <v>1909</v>
      </c>
      <c r="BE310" s="108">
        <v>186</v>
      </c>
      <c r="BF310" s="108">
        <v>55357</v>
      </c>
      <c r="BG310" s="108">
        <v>298</v>
      </c>
      <c r="BH310" s="108">
        <v>517</v>
      </c>
      <c r="BI310" s="108">
        <v>3368</v>
      </c>
      <c r="BJ310" s="108">
        <v>100040</v>
      </c>
      <c r="BK310" s="108">
        <v>30</v>
      </c>
      <c r="BL310" s="108">
        <v>59</v>
      </c>
      <c r="BM310" s="108">
        <v>230</v>
      </c>
      <c r="BN310" s="108">
        <v>0</v>
      </c>
      <c r="BO310" s="108">
        <v>1712</v>
      </c>
      <c r="BP310" s="108">
        <v>0</v>
      </c>
      <c r="BQ310" s="108">
        <v>1539</v>
      </c>
      <c r="BR310" s="108">
        <v>0</v>
      </c>
      <c r="BS310" s="108">
        <v>0</v>
      </c>
      <c r="BT310" s="108">
        <v>0</v>
      </c>
      <c r="BU310" s="108">
        <v>8496336</v>
      </c>
      <c r="BV310" s="108">
        <v>4963</v>
      </c>
      <c r="BW310" s="108">
        <v>10565</v>
      </c>
      <c r="BX310" s="108">
        <v>0</v>
      </c>
      <c r="BY310" s="108">
        <v>0</v>
      </c>
      <c r="BZ310" s="108">
        <v>0</v>
      </c>
      <c r="CA310" s="108">
        <v>9776410</v>
      </c>
      <c r="CB310" s="108">
        <v>6352</v>
      </c>
      <c r="CC310" s="166">
        <v>14521</v>
      </c>
      <c r="CD310" s="108" t="s">
        <v>733</v>
      </c>
      <c r="CE310" s="108" t="s">
        <v>733</v>
      </c>
      <c r="CF310" s="108" t="s">
        <v>733</v>
      </c>
      <c r="CG310" s="108" t="s">
        <v>733</v>
      </c>
      <c r="CH310" s="108" t="s">
        <v>733</v>
      </c>
      <c r="CI310" s="108" t="s">
        <v>733</v>
      </c>
      <c r="CJ310" s="121">
        <f t="shared" si="941"/>
        <v>6</v>
      </c>
      <c r="CK310" s="157">
        <f t="shared" si="942"/>
        <v>2018</v>
      </c>
      <c r="CL310" s="158">
        <f t="shared" si="943"/>
        <v>43252</v>
      </c>
      <c r="CM310" s="159">
        <f t="shared" si="944"/>
        <v>30</v>
      </c>
      <c r="CN310" s="121">
        <f t="shared" si="945"/>
        <v>78701</v>
      </c>
      <c r="CO310" s="121" t="str">
        <f t="shared" si="946"/>
        <v>-</v>
      </c>
      <c r="CP310" s="121">
        <f t="shared" si="947"/>
        <v>1416618</v>
      </c>
      <c r="CQ310" s="121">
        <f t="shared" si="948"/>
        <v>3620246</v>
      </c>
      <c r="CR310" s="121">
        <f t="shared" si="949"/>
        <v>3597648</v>
      </c>
      <c r="CS310" s="121">
        <f t="shared" si="950"/>
        <v>2649582</v>
      </c>
      <c r="CT310" s="121">
        <f t="shared" si="951"/>
        <v>51423470</v>
      </c>
      <c r="CU310" s="121">
        <f t="shared" si="952"/>
        <v>156473244</v>
      </c>
      <c r="CV310" s="121">
        <f t="shared" si="953"/>
        <v>14085129</v>
      </c>
      <c r="CW310" s="121">
        <f t="shared" si="954"/>
        <v>96162</v>
      </c>
      <c r="CX310" s="121">
        <f t="shared" si="955"/>
        <v>198712</v>
      </c>
      <c r="CY310" s="121">
        <f t="shared" si="956"/>
        <v>0</v>
      </c>
      <c r="CZ310" s="121">
        <f t="shared" si="957"/>
        <v>18087280</v>
      </c>
      <c r="DA310" s="121">
        <f t="shared" si="958"/>
        <v>0</v>
      </c>
      <c r="DB310" s="121">
        <f t="shared" si="959"/>
        <v>22347819</v>
      </c>
      <c r="DC310" s="121" t="str">
        <f t="shared" si="960"/>
        <v>-</v>
      </c>
      <c r="DF310" s="147"/>
    </row>
    <row r="311" spans="1:110" x14ac:dyDescent="0.2">
      <c r="A311" s="118" t="str">
        <f t="shared" si="938"/>
        <v>2018-19JUNERX8</v>
      </c>
      <c r="B311" s="94" t="s">
        <v>789</v>
      </c>
      <c r="C311" s="35" t="s">
        <v>847</v>
      </c>
      <c r="D311" s="119" t="str">
        <f t="shared" si="939"/>
        <v>Y63</v>
      </c>
      <c r="E311" s="119" t="str">
        <f t="shared" si="940"/>
        <v>North East and Yorkshire</v>
      </c>
      <c r="F311" s="107" t="s">
        <v>665</v>
      </c>
      <c r="G311" s="107" t="s">
        <v>666</v>
      </c>
      <c r="H311" s="108">
        <v>78595</v>
      </c>
      <c r="I311" s="108">
        <v>61583</v>
      </c>
      <c r="J311" s="108">
        <v>307845</v>
      </c>
      <c r="K311" s="108">
        <v>5</v>
      </c>
      <c r="L311" s="108">
        <v>1</v>
      </c>
      <c r="M311" s="108">
        <v>29</v>
      </c>
      <c r="N311" s="108">
        <v>88</v>
      </c>
      <c r="O311" s="108">
        <v>64391</v>
      </c>
      <c r="P311" s="108">
        <v>6367</v>
      </c>
      <c r="Q311" s="108">
        <v>4501</v>
      </c>
      <c r="R311" s="108">
        <v>35862</v>
      </c>
      <c r="S311" s="108">
        <v>12928</v>
      </c>
      <c r="T311" s="108">
        <v>840</v>
      </c>
      <c r="U311" s="108">
        <v>2916319</v>
      </c>
      <c r="V311" s="108">
        <v>458</v>
      </c>
      <c r="W311" s="108">
        <v>775</v>
      </c>
      <c r="X311" s="108">
        <v>3082337</v>
      </c>
      <c r="Y311" s="108">
        <v>685</v>
      </c>
      <c r="Z311" s="108">
        <v>1209</v>
      </c>
      <c r="AA311" s="108">
        <v>46279143</v>
      </c>
      <c r="AB311" s="108">
        <v>1290</v>
      </c>
      <c r="AC311" s="108">
        <v>2708</v>
      </c>
      <c r="AD311" s="108">
        <v>44182371</v>
      </c>
      <c r="AE311" s="108">
        <v>3418</v>
      </c>
      <c r="AF311" s="108">
        <v>7973</v>
      </c>
      <c r="AG311" s="108">
        <v>3511086</v>
      </c>
      <c r="AH311" s="108">
        <v>4180</v>
      </c>
      <c r="AI311" s="108">
        <v>9791</v>
      </c>
      <c r="AJ311" s="108">
        <v>4787</v>
      </c>
      <c r="AK311" s="108">
        <v>640</v>
      </c>
      <c r="AL311" s="108">
        <v>1240</v>
      </c>
      <c r="AM311" s="108">
        <v>3593</v>
      </c>
      <c r="AN311" s="108">
        <v>407</v>
      </c>
      <c r="AO311" s="108">
        <v>2500</v>
      </c>
      <c r="AP311" s="108">
        <v>2148</v>
      </c>
      <c r="AQ311" s="108">
        <v>38358</v>
      </c>
      <c r="AR311" s="108">
        <v>6122</v>
      </c>
      <c r="AS311" s="108">
        <v>15124</v>
      </c>
      <c r="AT311" s="108">
        <v>59604</v>
      </c>
      <c r="AU311" s="108">
        <v>14673</v>
      </c>
      <c r="AV311" s="108">
        <v>11021</v>
      </c>
      <c r="AW311" s="108">
        <v>10207</v>
      </c>
      <c r="AX311" s="108">
        <v>7799</v>
      </c>
      <c r="AY311" s="108">
        <v>55491</v>
      </c>
      <c r="AZ311" s="108">
        <v>42970</v>
      </c>
      <c r="BA311" s="108">
        <v>23930</v>
      </c>
      <c r="BB311" s="108">
        <v>14764</v>
      </c>
      <c r="BC311" s="108">
        <v>1585</v>
      </c>
      <c r="BD311" s="108">
        <v>943</v>
      </c>
      <c r="BE311" s="108">
        <v>0</v>
      </c>
      <c r="BF311" s="108">
        <v>0</v>
      </c>
      <c r="BG311" s="108">
        <v>0</v>
      </c>
      <c r="BH311" s="108">
        <v>0</v>
      </c>
      <c r="BI311" s="108">
        <v>3198</v>
      </c>
      <c r="BJ311" s="108">
        <v>106011</v>
      </c>
      <c r="BK311" s="108">
        <v>33</v>
      </c>
      <c r="BL311" s="108">
        <v>59</v>
      </c>
      <c r="BM311" s="108">
        <v>55</v>
      </c>
      <c r="BN311" s="108">
        <v>420</v>
      </c>
      <c r="BO311" s="108">
        <v>215</v>
      </c>
      <c r="BP311" s="108">
        <v>31</v>
      </c>
      <c r="BQ311" s="108">
        <v>2886</v>
      </c>
      <c r="BR311" s="108">
        <v>2247879</v>
      </c>
      <c r="BS311" s="108">
        <v>5352</v>
      </c>
      <c r="BT311" s="108">
        <v>13683</v>
      </c>
      <c r="BU311" s="108">
        <v>1016170</v>
      </c>
      <c r="BV311" s="108">
        <v>4726</v>
      </c>
      <c r="BW311" s="108">
        <v>9523</v>
      </c>
      <c r="BX311" s="108">
        <v>186587</v>
      </c>
      <c r="BY311" s="108">
        <v>6019</v>
      </c>
      <c r="BZ311" s="108">
        <v>13797</v>
      </c>
      <c r="CA311" s="108">
        <v>27249218</v>
      </c>
      <c r="CB311" s="108">
        <v>9442</v>
      </c>
      <c r="CC311" s="166">
        <v>21646</v>
      </c>
      <c r="CD311" s="108" t="s">
        <v>733</v>
      </c>
      <c r="CE311" s="108" t="s">
        <v>733</v>
      </c>
      <c r="CF311" s="108" t="s">
        <v>733</v>
      </c>
      <c r="CG311" s="108" t="s">
        <v>733</v>
      </c>
      <c r="CH311" s="108" t="s">
        <v>733</v>
      </c>
      <c r="CI311" s="108" t="s">
        <v>733</v>
      </c>
      <c r="CJ311" s="121">
        <f t="shared" si="941"/>
        <v>6</v>
      </c>
      <c r="CK311" s="157">
        <f t="shared" si="942"/>
        <v>2018</v>
      </c>
      <c r="CL311" s="158">
        <f t="shared" si="943"/>
        <v>43252</v>
      </c>
      <c r="CM311" s="159">
        <f t="shared" si="944"/>
        <v>30</v>
      </c>
      <c r="CN311" s="121">
        <f t="shared" si="945"/>
        <v>61583</v>
      </c>
      <c r="CO311" s="121" t="str">
        <f t="shared" si="946"/>
        <v>-</v>
      </c>
      <c r="CP311" s="121">
        <f t="shared" si="947"/>
        <v>1785907</v>
      </c>
      <c r="CQ311" s="121">
        <f t="shared" si="948"/>
        <v>5419304</v>
      </c>
      <c r="CR311" s="121">
        <f t="shared" si="949"/>
        <v>4934425</v>
      </c>
      <c r="CS311" s="121">
        <f t="shared" si="950"/>
        <v>5441709</v>
      </c>
      <c r="CT311" s="121">
        <f t="shared" si="951"/>
        <v>97114296</v>
      </c>
      <c r="CU311" s="121">
        <f t="shared" si="952"/>
        <v>103074944</v>
      </c>
      <c r="CV311" s="121">
        <f t="shared" si="953"/>
        <v>8224440</v>
      </c>
      <c r="CW311" s="121">
        <f t="shared" si="954"/>
        <v>0</v>
      </c>
      <c r="CX311" s="121">
        <f t="shared" si="955"/>
        <v>188682</v>
      </c>
      <c r="CY311" s="121">
        <f t="shared" si="956"/>
        <v>5746860</v>
      </c>
      <c r="CZ311" s="121">
        <f t="shared" si="957"/>
        <v>2047445</v>
      </c>
      <c r="DA311" s="121">
        <f t="shared" si="958"/>
        <v>427707</v>
      </c>
      <c r="DB311" s="121">
        <f t="shared" si="959"/>
        <v>62470356</v>
      </c>
      <c r="DC311" s="121" t="str">
        <f t="shared" si="960"/>
        <v>-</v>
      </c>
      <c r="DF311" s="147"/>
    </row>
    <row r="312" spans="1:110" x14ac:dyDescent="0.2">
      <c r="A312" s="118" t="str">
        <f t="shared" si="938"/>
        <v>2018-19JULYRX9</v>
      </c>
      <c r="B312" s="94" t="s">
        <v>789</v>
      </c>
      <c r="C312" s="35" t="s">
        <v>850</v>
      </c>
      <c r="D312" s="119" t="str">
        <f t="shared" si="939"/>
        <v>Y60</v>
      </c>
      <c r="E312" s="119" t="str">
        <f t="shared" si="940"/>
        <v>Midlands</v>
      </c>
      <c r="F312" s="107" t="s">
        <v>667</v>
      </c>
      <c r="G312" s="107" t="s">
        <v>668</v>
      </c>
      <c r="H312" s="108">
        <v>89649</v>
      </c>
      <c r="I312" s="108">
        <v>74368</v>
      </c>
      <c r="J312" s="108">
        <v>307600</v>
      </c>
      <c r="K312" s="108">
        <v>4</v>
      </c>
      <c r="L312" s="108">
        <v>2</v>
      </c>
      <c r="M312" s="108">
        <v>17</v>
      </c>
      <c r="N312" s="108">
        <v>62</v>
      </c>
      <c r="O312" s="108">
        <v>60863</v>
      </c>
      <c r="P312" s="108">
        <v>6668</v>
      </c>
      <c r="Q312" s="108">
        <v>4288</v>
      </c>
      <c r="R312" s="108">
        <v>34400</v>
      </c>
      <c r="S312" s="108">
        <v>12248</v>
      </c>
      <c r="T312" s="108">
        <v>200</v>
      </c>
      <c r="U312" s="108">
        <v>3077471</v>
      </c>
      <c r="V312" s="108">
        <v>462</v>
      </c>
      <c r="W312" s="108">
        <v>833</v>
      </c>
      <c r="X312" s="108">
        <v>4541234</v>
      </c>
      <c r="Y312" s="108">
        <v>1059</v>
      </c>
      <c r="Z312" s="108">
        <v>2499</v>
      </c>
      <c r="AA312" s="108">
        <v>68709017</v>
      </c>
      <c r="AB312" s="108">
        <v>1997</v>
      </c>
      <c r="AC312" s="108">
        <v>4226</v>
      </c>
      <c r="AD312" s="108">
        <v>58232741</v>
      </c>
      <c r="AE312" s="108">
        <v>4754</v>
      </c>
      <c r="AF312" s="108">
        <v>11638</v>
      </c>
      <c r="AG312" s="108">
        <v>669171</v>
      </c>
      <c r="AH312" s="108">
        <v>3346</v>
      </c>
      <c r="AI312" s="108">
        <v>8964</v>
      </c>
      <c r="AJ312" s="108">
        <v>4244</v>
      </c>
      <c r="AK312" s="108">
        <v>1361</v>
      </c>
      <c r="AL312" s="108">
        <v>1170</v>
      </c>
      <c r="AM312" s="108">
        <v>6</v>
      </c>
      <c r="AN312" s="108">
        <v>683</v>
      </c>
      <c r="AO312" s="108">
        <v>1030</v>
      </c>
      <c r="AP312" s="108">
        <v>5</v>
      </c>
      <c r="AQ312" s="108">
        <v>36808</v>
      </c>
      <c r="AR312" s="108">
        <v>2523</v>
      </c>
      <c r="AS312" s="108">
        <v>17288</v>
      </c>
      <c r="AT312" s="108">
        <v>56619</v>
      </c>
      <c r="AU312" s="108">
        <v>12439</v>
      </c>
      <c r="AV312" s="108">
        <v>9600</v>
      </c>
      <c r="AW312" s="108">
        <v>8396</v>
      </c>
      <c r="AX312" s="108">
        <v>6522</v>
      </c>
      <c r="AY312" s="108">
        <v>44951</v>
      </c>
      <c r="AZ312" s="108">
        <v>37096</v>
      </c>
      <c r="BA312" s="108">
        <v>16233</v>
      </c>
      <c r="BB312" s="108">
        <v>12822</v>
      </c>
      <c r="BC312" s="108">
        <v>243</v>
      </c>
      <c r="BD312" s="108">
        <v>198</v>
      </c>
      <c r="BE312" s="108">
        <v>304</v>
      </c>
      <c r="BF312" s="108">
        <v>87346</v>
      </c>
      <c r="BG312" s="108">
        <v>287</v>
      </c>
      <c r="BH312" s="108">
        <v>461</v>
      </c>
      <c r="BI312" s="108">
        <v>3433</v>
      </c>
      <c r="BJ312" s="108">
        <v>140243</v>
      </c>
      <c r="BK312" s="108">
        <v>41</v>
      </c>
      <c r="BL312" s="108">
        <v>85</v>
      </c>
      <c r="BM312" s="108">
        <v>0</v>
      </c>
      <c r="BN312" s="108">
        <v>401</v>
      </c>
      <c r="BO312" s="108">
        <v>405</v>
      </c>
      <c r="BP312" s="108">
        <v>0</v>
      </c>
      <c r="BQ312" s="108">
        <v>2297</v>
      </c>
      <c r="BR312" s="108">
        <v>2225659</v>
      </c>
      <c r="BS312" s="108">
        <v>5550</v>
      </c>
      <c r="BT312" s="108">
        <v>10109</v>
      </c>
      <c r="BU312" s="108">
        <v>2105855</v>
      </c>
      <c r="BV312" s="108">
        <v>5200</v>
      </c>
      <c r="BW312" s="108">
        <v>10942</v>
      </c>
      <c r="BX312" s="108">
        <v>0</v>
      </c>
      <c r="BY312" s="108">
        <v>0</v>
      </c>
      <c r="BZ312" s="108">
        <v>0</v>
      </c>
      <c r="CA312" s="108">
        <v>18895603</v>
      </c>
      <c r="CB312" s="108">
        <v>8226</v>
      </c>
      <c r="CC312" s="166">
        <v>17918</v>
      </c>
      <c r="CD312" s="108" t="s">
        <v>733</v>
      </c>
      <c r="CE312" s="108" t="s">
        <v>733</v>
      </c>
      <c r="CF312" s="108" t="s">
        <v>733</v>
      </c>
      <c r="CG312" s="108" t="s">
        <v>733</v>
      </c>
      <c r="CH312" s="108" t="s">
        <v>733</v>
      </c>
      <c r="CI312" s="108" t="s">
        <v>733</v>
      </c>
      <c r="CJ312" s="121">
        <f t="shared" si="941"/>
        <v>7</v>
      </c>
      <c r="CK312" s="157">
        <f t="shared" si="942"/>
        <v>2018</v>
      </c>
      <c r="CL312" s="158">
        <f t="shared" si="943"/>
        <v>43282</v>
      </c>
      <c r="CM312" s="159">
        <f t="shared" si="944"/>
        <v>31</v>
      </c>
      <c r="CN312" s="121">
        <f t="shared" si="945"/>
        <v>148736</v>
      </c>
      <c r="CO312" s="121" t="str">
        <f t="shared" si="946"/>
        <v>-</v>
      </c>
      <c r="CP312" s="121">
        <f t="shared" si="947"/>
        <v>1264256</v>
      </c>
      <c r="CQ312" s="121">
        <f t="shared" si="948"/>
        <v>4610816</v>
      </c>
      <c r="CR312" s="121">
        <f t="shared" si="949"/>
        <v>5554444</v>
      </c>
      <c r="CS312" s="121">
        <f t="shared" si="950"/>
        <v>10715712</v>
      </c>
      <c r="CT312" s="121">
        <f t="shared" si="951"/>
        <v>145374400</v>
      </c>
      <c r="CU312" s="121">
        <f t="shared" si="952"/>
        <v>142542224</v>
      </c>
      <c r="CV312" s="121">
        <f t="shared" si="953"/>
        <v>1792800</v>
      </c>
      <c r="CW312" s="121">
        <f t="shared" si="954"/>
        <v>140144</v>
      </c>
      <c r="CX312" s="121">
        <f t="shared" si="955"/>
        <v>291805</v>
      </c>
      <c r="CY312" s="121">
        <f t="shared" si="956"/>
        <v>4053709</v>
      </c>
      <c r="CZ312" s="121">
        <f t="shared" si="957"/>
        <v>4431510</v>
      </c>
      <c r="DA312" s="121">
        <f t="shared" si="958"/>
        <v>0</v>
      </c>
      <c r="DB312" s="121">
        <f t="shared" si="959"/>
        <v>41157646</v>
      </c>
      <c r="DC312" s="121" t="str">
        <f t="shared" si="960"/>
        <v>-</v>
      </c>
      <c r="DF312" s="147"/>
    </row>
    <row r="313" spans="1:110" x14ac:dyDescent="0.2">
      <c r="A313" s="118" t="str">
        <f t="shared" si="938"/>
        <v>2018-19JULYRYC</v>
      </c>
      <c r="B313" s="94" t="s">
        <v>789</v>
      </c>
      <c r="C313" s="35" t="s">
        <v>850</v>
      </c>
      <c r="D313" s="119" t="str">
        <f t="shared" si="939"/>
        <v>Y61</v>
      </c>
      <c r="E313" s="119" t="str">
        <f t="shared" si="940"/>
        <v>East of England</v>
      </c>
      <c r="F313" s="107" t="s">
        <v>671</v>
      </c>
      <c r="G313" s="107" t="s">
        <v>672</v>
      </c>
      <c r="H313" s="108">
        <v>111356</v>
      </c>
      <c r="I313" s="108">
        <v>72007</v>
      </c>
      <c r="J313" s="108">
        <v>759587</v>
      </c>
      <c r="K313" s="108">
        <v>11</v>
      </c>
      <c r="L313" s="108">
        <v>1</v>
      </c>
      <c r="M313" s="108">
        <v>66</v>
      </c>
      <c r="N313" s="108">
        <v>134</v>
      </c>
      <c r="O313" s="108">
        <v>72806</v>
      </c>
      <c r="P313" s="108">
        <v>7034</v>
      </c>
      <c r="Q313" s="108">
        <v>4761</v>
      </c>
      <c r="R313" s="108">
        <v>40202</v>
      </c>
      <c r="S313" s="108">
        <v>13443</v>
      </c>
      <c r="T313" s="108">
        <v>2568</v>
      </c>
      <c r="U313" s="108">
        <v>3601475</v>
      </c>
      <c r="V313" s="108">
        <v>512</v>
      </c>
      <c r="W313" s="108">
        <v>930</v>
      </c>
      <c r="X313" s="108">
        <v>3833986</v>
      </c>
      <c r="Y313" s="108">
        <v>805</v>
      </c>
      <c r="Z313" s="108">
        <v>1461</v>
      </c>
      <c r="AA313" s="108">
        <v>62533350</v>
      </c>
      <c r="AB313" s="108">
        <v>1555</v>
      </c>
      <c r="AC313" s="108">
        <v>3207</v>
      </c>
      <c r="AD313" s="108">
        <v>71747445</v>
      </c>
      <c r="AE313" s="108">
        <v>5337</v>
      </c>
      <c r="AF313" s="108">
        <v>12934</v>
      </c>
      <c r="AG313" s="108">
        <v>16134616</v>
      </c>
      <c r="AH313" s="108">
        <v>6283</v>
      </c>
      <c r="AI313" s="108">
        <v>14904</v>
      </c>
      <c r="AJ313" s="108">
        <v>5561</v>
      </c>
      <c r="AK313" s="108">
        <v>89</v>
      </c>
      <c r="AL313" s="108">
        <v>3589</v>
      </c>
      <c r="AM313" s="108">
        <v>505</v>
      </c>
      <c r="AN313" s="108">
        <v>72</v>
      </c>
      <c r="AO313" s="108">
        <v>1811</v>
      </c>
      <c r="AP313" s="108">
        <v>2411</v>
      </c>
      <c r="AQ313" s="108">
        <v>42432</v>
      </c>
      <c r="AR313" s="108">
        <v>2051</v>
      </c>
      <c r="AS313" s="108">
        <v>22762</v>
      </c>
      <c r="AT313" s="108">
        <v>67245</v>
      </c>
      <c r="AU313" s="108">
        <v>15340</v>
      </c>
      <c r="AV313" s="108">
        <v>11371</v>
      </c>
      <c r="AW313" s="108">
        <v>10352</v>
      </c>
      <c r="AX313" s="108">
        <v>7881</v>
      </c>
      <c r="AY313" s="108">
        <v>62831</v>
      </c>
      <c r="AZ313" s="108">
        <v>46271</v>
      </c>
      <c r="BA313" s="108">
        <v>25576</v>
      </c>
      <c r="BB313" s="108">
        <v>14564</v>
      </c>
      <c r="BC313" s="108">
        <v>4799</v>
      </c>
      <c r="BD313" s="108">
        <v>2788</v>
      </c>
      <c r="BE313" s="108">
        <v>469</v>
      </c>
      <c r="BF313" s="108">
        <v>138202</v>
      </c>
      <c r="BG313" s="108">
        <v>295</v>
      </c>
      <c r="BH313" s="108">
        <v>502</v>
      </c>
      <c r="BI313" s="108">
        <v>6691</v>
      </c>
      <c r="BJ313" s="108">
        <v>277207</v>
      </c>
      <c r="BK313" s="108">
        <v>41</v>
      </c>
      <c r="BL313" s="108">
        <v>78</v>
      </c>
      <c r="BM313" s="108">
        <v>26</v>
      </c>
      <c r="BN313" s="108">
        <v>732</v>
      </c>
      <c r="BO313" s="108">
        <v>590</v>
      </c>
      <c r="BP313" s="108">
        <v>44</v>
      </c>
      <c r="BQ313" s="108">
        <v>1179</v>
      </c>
      <c r="BR313" s="108">
        <v>7235446</v>
      </c>
      <c r="BS313" s="108">
        <v>9884</v>
      </c>
      <c r="BT313" s="108">
        <v>22449</v>
      </c>
      <c r="BU313" s="108">
        <v>6323532</v>
      </c>
      <c r="BV313" s="108">
        <v>10718</v>
      </c>
      <c r="BW313" s="108">
        <v>24397</v>
      </c>
      <c r="BX313" s="108">
        <v>541317</v>
      </c>
      <c r="BY313" s="108">
        <v>12303</v>
      </c>
      <c r="BZ313" s="108">
        <v>32974</v>
      </c>
      <c r="CA313" s="108">
        <v>17593530</v>
      </c>
      <c r="CB313" s="108">
        <v>14922</v>
      </c>
      <c r="CC313" s="166">
        <v>34367</v>
      </c>
      <c r="CD313" s="108" t="s">
        <v>733</v>
      </c>
      <c r="CE313" s="108" t="s">
        <v>733</v>
      </c>
      <c r="CF313" s="108" t="s">
        <v>733</v>
      </c>
      <c r="CG313" s="108" t="s">
        <v>733</v>
      </c>
      <c r="CH313" s="108" t="s">
        <v>733</v>
      </c>
      <c r="CI313" s="108" t="s">
        <v>733</v>
      </c>
      <c r="CJ313" s="121">
        <f t="shared" si="941"/>
        <v>7</v>
      </c>
      <c r="CK313" s="157">
        <f t="shared" si="942"/>
        <v>2018</v>
      </c>
      <c r="CL313" s="158">
        <f t="shared" si="943"/>
        <v>43282</v>
      </c>
      <c r="CM313" s="159">
        <f t="shared" si="944"/>
        <v>31</v>
      </c>
      <c r="CN313" s="121">
        <f t="shared" si="945"/>
        <v>72007</v>
      </c>
      <c r="CO313" s="121" t="str">
        <f t="shared" si="946"/>
        <v>-</v>
      </c>
      <c r="CP313" s="121">
        <f t="shared" si="947"/>
        <v>4752462</v>
      </c>
      <c r="CQ313" s="121">
        <f t="shared" si="948"/>
        <v>9648938</v>
      </c>
      <c r="CR313" s="121">
        <f t="shared" si="949"/>
        <v>6541620</v>
      </c>
      <c r="CS313" s="121">
        <f t="shared" si="950"/>
        <v>6955821</v>
      </c>
      <c r="CT313" s="121">
        <f t="shared" si="951"/>
        <v>128927814</v>
      </c>
      <c r="CU313" s="121">
        <f t="shared" si="952"/>
        <v>173871762</v>
      </c>
      <c r="CV313" s="121">
        <f t="shared" si="953"/>
        <v>38273472</v>
      </c>
      <c r="CW313" s="121">
        <f t="shared" si="954"/>
        <v>235438</v>
      </c>
      <c r="CX313" s="121">
        <f t="shared" si="955"/>
        <v>521898</v>
      </c>
      <c r="CY313" s="121">
        <f t="shared" si="956"/>
        <v>16432668</v>
      </c>
      <c r="CZ313" s="121">
        <f t="shared" si="957"/>
        <v>14394230</v>
      </c>
      <c r="DA313" s="121">
        <f t="shared" si="958"/>
        <v>1450856</v>
      </c>
      <c r="DB313" s="121">
        <f t="shared" si="959"/>
        <v>40518693</v>
      </c>
      <c r="DC313" s="121" t="str">
        <f t="shared" si="960"/>
        <v>-</v>
      </c>
      <c r="DF313" s="147"/>
    </row>
    <row r="314" spans="1:110" x14ac:dyDescent="0.2">
      <c r="A314" s="118" t="str">
        <f t="shared" si="938"/>
        <v>2018-19JULYR1F</v>
      </c>
      <c r="B314" s="94" t="s">
        <v>789</v>
      </c>
      <c r="C314" s="35" t="s">
        <v>850</v>
      </c>
      <c r="D314" s="119" t="str">
        <f t="shared" si="939"/>
        <v>Y59</v>
      </c>
      <c r="E314" s="119" t="str">
        <f t="shared" si="940"/>
        <v>South East</v>
      </c>
      <c r="F314" s="107" t="s">
        <v>656</v>
      </c>
      <c r="G314" s="107" t="s">
        <v>657</v>
      </c>
      <c r="H314" s="108">
        <v>3151</v>
      </c>
      <c r="I314" s="108">
        <v>1830</v>
      </c>
      <c r="J314" s="108">
        <v>11987</v>
      </c>
      <c r="K314" s="108">
        <v>7</v>
      </c>
      <c r="L314" s="108">
        <v>1</v>
      </c>
      <c r="M314" s="108">
        <v>32</v>
      </c>
      <c r="N314" s="108">
        <v>93</v>
      </c>
      <c r="O314" s="108">
        <v>2128</v>
      </c>
      <c r="P314" s="108">
        <v>42</v>
      </c>
      <c r="Q314" s="108">
        <v>26</v>
      </c>
      <c r="R314" s="108">
        <v>699</v>
      </c>
      <c r="S314" s="108">
        <v>777</v>
      </c>
      <c r="T314" s="108">
        <v>470</v>
      </c>
      <c r="U314" s="108">
        <v>24669</v>
      </c>
      <c r="V314" s="108">
        <v>587</v>
      </c>
      <c r="W314" s="108">
        <v>1175</v>
      </c>
      <c r="X314" s="108">
        <v>16273</v>
      </c>
      <c r="Y314" s="108">
        <v>626</v>
      </c>
      <c r="Z314" s="108">
        <v>1175</v>
      </c>
      <c r="AA314" s="108">
        <v>688512</v>
      </c>
      <c r="AB314" s="108">
        <v>985</v>
      </c>
      <c r="AC314" s="108">
        <v>2590</v>
      </c>
      <c r="AD314" s="108">
        <v>2607400</v>
      </c>
      <c r="AE314" s="108">
        <v>3356</v>
      </c>
      <c r="AF314" s="108">
        <v>8592</v>
      </c>
      <c r="AG314" s="108">
        <v>1993970</v>
      </c>
      <c r="AH314" s="108">
        <v>4242</v>
      </c>
      <c r="AI314" s="108">
        <v>11097</v>
      </c>
      <c r="AJ314" s="108">
        <v>138</v>
      </c>
      <c r="AK314" s="108">
        <v>0</v>
      </c>
      <c r="AL314" s="108">
        <v>5</v>
      </c>
      <c r="AM314" s="108">
        <v>0</v>
      </c>
      <c r="AN314" s="108">
        <v>1</v>
      </c>
      <c r="AO314" s="108">
        <v>132</v>
      </c>
      <c r="AP314" s="108">
        <v>0</v>
      </c>
      <c r="AQ314" s="108">
        <v>1605</v>
      </c>
      <c r="AR314" s="108">
        <v>13</v>
      </c>
      <c r="AS314" s="108">
        <v>372</v>
      </c>
      <c r="AT314" s="108">
        <v>1990</v>
      </c>
      <c r="AU314" s="108">
        <v>69</v>
      </c>
      <c r="AV314" s="108">
        <v>59</v>
      </c>
      <c r="AW314" s="108">
        <v>31</v>
      </c>
      <c r="AX314" s="108">
        <v>31</v>
      </c>
      <c r="AY314" s="108">
        <v>971</v>
      </c>
      <c r="AZ314" s="108">
        <v>867</v>
      </c>
      <c r="BA314" s="108">
        <v>1217</v>
      </c>
      <c r="BB314" s="108">
        <v>839</v>
      </c>
      <c r="BC314" s="108">
        <v>1245</v>
      </c>
      <c r="BD314" s="108">
        <v>519</v>
      </c>
      <c r="BE314" s="108">
        <v>4</v>
      </c>
      <c r="BF314" s="108">
        <v>0</v>
      </c>
      <c r="BG314" s="108">
        <v>0</v>
      </c>
      <c r="BH314" s="108">
        <v>0</v>
      </c>
      <c r="BI314" s="108">
        <v>18</v>
      </c>
      <c r="BJ314" s="108">
        <v>558</v>
      </c>
      <c r="BK314" s="108">
        <v>31</v>
      </c>
      <c r="BL314" s="108">
        <v>51</v>
      </c>
      <c r="BM314" s="108">
        <v>125</v>
      </c>
      <c r="BN314" s="108">
        <v>68</v>
      </c>
      <c r="BO314" s="108">
        <v>41</v>
      </c>
      <c r="BP314" s="108">
        <v>0</v>
      </c>
      <c r="BQ314" s="108">
        <v>13</v>
      </c>
      <c r="BR314" s="108">
        <v>270763</v>
      </c>
      <c r="BS314" s="108">
        <v>3982</v>
      </c>
      <c r="BT314" s="108">
        <v>12334</v>
      </c>
      <c r="BU314" s="108">
        <v>282922</v>
      </c>
      <c r="BV314" s="108">
        <v>6901</v>
      </c>
      <c r="BW314" s="108">
        <v>13062</v>
      </c>
      <c r="BX314" s="108">
        <v>0</v>
      </c>
      <c r="BY314" s="108">
        <v>0</v>
      </c>
      <c r="BZ314" s="108">
        <v>0</v>
      </c>
      <c r="CA314" s="108">
        <v>106319</v>
      </c>
      <c r="CB314" s="108">
        <v>8178</v>
      </c>
      <c r="CC314" s="166">
        <v>19484</v>
      </c>
      <c r="CD314" s="108" t="s">
        <v>733</v>
      </c>
      <c r="CE314" s="108" t="s">
        <v>733</v>
      </c>
      <c r="CF314" s="108" t="s">
        <v>733</v>
      </c>
      <c r="CG314" s="108" t="s">
        <v>733</v>
      </c>
      <c r="CH314" s="108" t="s">
        <v>733</v>
      </c>
      <c r="CI314" s="108" t="s">
        <v>733</v>
      </c>
      <c r="CJ314" s="121">
        <f t="shared" si="941"/>
        <v>7</v>
      </c>
      <c r="CK314" s="157">
        <f t="shared" si="942"/>
        <v>2018</v>
      </c>
      <c r="CL314" s="158">
        <f t="shared" si="943"/>
        <v>43282</v>
      </c>
      <c r="CM314" s="159">
        <f t="shared" si="944"/>
        <v>31</v>
      </c>
      <c r="CN314" s="121">
        <f t="shared" si="945"/>
        <v>1830</v>
      </c>
      <c r="CO314" s="121" t="str">
        <f t="shared" si="946"/>
        <v>-</v>
      </c>
      <c r="CP314" s="121">
        <f t="shared" si="947"/>
        <v>58560</v>
      </c>
      <c r="CQ314" s="121">
        <f t="shared" si="948"/>
        <v>170190</v>
      </c>
      <c r="CR314" s="121">
        <f t="shared" si="949"/>
        <v>49350</v>
      </c>
      <c r="CS314" s="121">
        <f t="shared" si="950"/>
        <v>30550</v>
      </c>
      <c r="CT314" s="121">
        <f t="shared" si="951"/>
        <v>1810410</v>
      </c>
      <c r="CU314" s="121">
        <f t="shared" si="952"/>
        <v>6675984</v>
      </c>
      <c r="CV314" s="121">
        <f t="shared" si="953"/>
        <v>5215590</v>
      </c>
      <c r="CW314" s="121">
        <f t="shared" si="954"/>
        <v>0</v>
      </c>
      <c r="CX314" s="121">
        <f t="shared" si="955"/>
        <v>918</v>
      </c>
      <c r="CY314" s="121">
        <f t="shared" si="956"/>
        <v>838712</v>
      </c>
      <c r="CZ314" s="121">
        <f t="shared" si="957"/>
        <v>535542</v>
      </c>
      <c r="DA314" s="121">
        <f t="shared" si="958"/>
        <v>0</v>
      </c>
      <c r="DB314" s="121">
        <f t="shared" si="959"/>
        <v>253292</v>
      </c>
      <c r="DC314" s="121" t="str">
        <f t="shared" si="960"/>
        <v>-</v>
      </c>
      <c r="DF314" s="147"/>
    </row>
    <row r="315" spans="1:110" x14ac:dyDescent="0.2">
      <c r="A315" s="118" t="str">
        <f t="shared" si="938"/>
        <v>2018-19JULYRRU</v>
      </c>
      <c r="B315" s="94" t="s">
        <v>789</v>
      </c>
      <c r="C315" s="35" t="s">
        <v>850</v>
      </c>
      <c r="D315" s="119" t="str">
        <f t="shared" si="939"/>
        <v>Y56</v>
      </c>
      <c r="E315" s="119" t="str">
        <f t="shared" si="940"/>
        <v>London</v>
      </c>
      <c r="F315" s="107" t="s">
        <v>659</v>
      </c>
      <c r="G315" s="107" t="s">
        <v>660</v>
      </c>
      <c r="H315" s="108">
        <v>173753</v>
      </c>
      <c r="I315" s="108">
        <v>143478</v>
      </c>
      <c r="J315" s="108">
        <v>2567579</v>
      </c>
      <c r="K315" s="108">
        <v>18</v>
      </c>
      <c r="L315" s="108">
        <v>0</v>
      </c>
      <c r="M315" s="108">
        <v>120</v>
      </c>
      <c r="N315" s="108">
        <v>218</v>
      </c>
      <c r="O315" s="108">
        <v>104795</v>
      </c>
      <c r="P315" s="108">
        <v>10721</v>
      </c>
      <c r="Q315" s="108">
        <v>7912</v>
      </c>
      <c r="R315" s="108">
        <v>58926</v>
      </c>
      <c r="S315" s="108">
        <v>20198</v>
      </c>
      <c r="T315" s="108">
        <v>1090</v>
      </c>
      <c r="U315" s="108">
        <v>4334725</v>
      </c>
      <c r="V315" s="108">
        <v>404</v>
      </c>
      <c r="W315" s="108">
        <v>674</v>
      </c>
      <c r="X315" s="108">
        <v>5769727</v>
      </c>
      <c r="Y315" s="108">
        <v>729</v>
      </c>
      <c r="Z315" s="108">
        <v>1266</v>
      </c>
      <c r="AA315" s="108">
        <v>73456954</v>
      </c>
      <c r="AB315" s="108">
        <v>1247</v>
      </c>
      <c r="AC315" s="108">
        <v>2599</v>
      </c>
      <c r="AD315" s="108">
        <v>70902292</v>
      </c>
      <c r="AE315" s="108">
        <v>3510</v>
      </c>
      <c r="AF315" s="108">
        <v>8574</v>
      </c>
      <c r="AG315" s="108">
        <v>6824365</v>
      </c>
      <c r="AH315" s="108">
        <v>6261</v>
      </c>
      <c r="AI315" s="108">
        <v>14724</v>
      </c>
      <c r="AJ315" s="108">
        <v>8022</v>
      </c>
      <c r="AK315" s="108">
        <v>315</v>
      </c>
      <c r="AL315" s="108">
        <v>1266</v>
      </c>
      <c r="AM315" s="108">
        <v>6685</v>
      </c>
      <c r="AN315" s="108">
        <v>238</v>
      </c>
      <c r="AO315" s="108">
        <v>6203</v>
      </c>
      <c r="AP315" s="108">
        <v>0</v>
      </c>
      <c r="AQ315" s="108">
        <v>62977</v>
      </c>
      <c r="AR315" s="108">
        <v>6542</v>
      </c>
      <c r="AS315" s="108">
        <v>27254</v>
      </c>
      <c r="AT315" s="108">
        <v>96773</v>
      </c>
      <c r="AU315" s="108">
        <v>27579</v>
      </c>
      <c r="AV315" s="108">
        <v>21369</v>
      </c>
      <c r="AW315" s="108">
        <v>20249</v>
      </c>
      <c r="AX315" s="108">
        <v>16005</v>
      </c>
      <c r="AY315" s="108">
        <v>87501</v>
      </c>
      <c r="AZ315" s="108">
        <v>66756</v>
      </c>
      <c r="BA315" s="108">
        <v>32333</v>
      </c>
      <c r="BB315" s="108">
        <v>22810</v>
      </c>
      <c r="BC315" s="108">
        <v>1557</v>
      </c>
      <c r="BD315" s="108">
        <v>1156</v>
      </c>
      <c r="BE315" s="108">
        <v>0</v>
      </c>
      <c r="BF315" s="108">
        <v>0</v>
      </c>
      <c r="BG315" s="108">
        <v>0</v>
      </c>
      <c r="BH315" s="108">
        <v>0</v>
      </c>
      <c r="BI315" s="108">
        <v>5271</v>
      </c>
      <c r="BJ315" s="108">
        <v>421010</v>
      </c>
      <c r="BK315" s="108">
        <v>80</v>
      </c>
      <c r="BL315" s="108">
        <v>179</v>
      </c>
      <c r="BM315" s="108">
        <v>0</v>
      </c>
      <c r="BN315" s="108">
        <v>805</v>
      </c>
      <c r="BO315" s="108">
        <v>1283</v>
      </c>
      <c r="BP315" s="108">
        <v>38</v>
      </c>
      <c r="BQ315" s="108">
        <v>1348</v>
      </c>
      <c r="BR315" s="108">
        <v>4976951</v>
      </c>
      <c r="BS315" s="108">
        <v>6183</v>
      </c>
      <c r="BT315" s="108">
        <v>12535</v>
      </c>
      <c r="BU315" s="108">
        <v>9908688</v>
      </c>
      <c r="BV315" s="108">
        <v>7723</v>
      </c>
      <c r="BW315" s="108">
        <v>14523</v>
      </c>
      <c r="BX315" s="108">
        <v>272303</v>
      </c>
      <c r="BY315" s="108">
        <v>7166</v>
      </c>
      <c r="BZ315" s="108">
        <v>13746</v>
      </c>
      <c r="CA315" s="108">
        <v>12799241</v>
      </c>
      <c r="CB315" s="108">
        <v>9495</v>
      </c>
      <c r="CC315" s="166">
        <v>16712</v>
      </c>
      <c r="CD315" s="108" t="s">
        <v>733</v>
      </c>
      <c r="CE315" s="108" t="s">
        <v>733</v>
      </c>
      <c r="CF315" s="108" t="s">
        <v>733</v>
      </c>
      <c r="CG315" s="108" t="s">
        <v>733</v>
      </c>
      <c r="CH315" s="108" t="s">
        <v>733</v>
      </c>
      <c r="CI315" s="108" t="s">
        <v>733</v>
      </c>
      <c r="CJ315" s="121">
        <f t="shared" si="941"/>
        <v>7</v>
      </c>
      <c r="CK315" s="157">
        <f t="shared" si="942"/>
        <v>2018</v>
      </c>
      <c r="CL315" s="158">
        <f t="shared" si="943"/>
        <v>43282</v>
      </c>
      <c r="CM315" s="159">
        <f t="shared" si="944"/>
        <v>31</v>
      </c>
      <c r="CN315" s="121">
        <f t="shared" si="945"/>
        <v>0</v>
      </c>
      <c r="CO315" s="121" t="str">
        <f t="shared" si="946"/>
        <v>-</v>
      </c>
      <c r="CP315" s="121">
        <f t="shared" si="947"/>
        <v>17217360</v>
      </c>
      <c r="CQ315" s="121">
        <f t="shared" si="948"/>
        <v>31278204</v>
      </c>
      <c r="CR315" s="121">
        <f t="shared" si="949"/>
        <v>7225954</v>
      </c>
      <c r="CS315" s="121">
        <f t="shared" si="950"/>
        <v>10016592</v>
      </c>
      <c r="CT315" s="121">
        <f t="shared" si="951"/>
        <v>153148674</v>
      </c>
      <c r="CU315" s="121">
        <f t="shared" si="952"/>
        <v>173177652</v>
      </c>
      <c r="CV315" s="121">
        <f t="shared" si="953"/>
        <v>16049160</v>
      </c>
      <c r="CW315" s="121">
        <f t="shared" si="954"/>
        <v>0</v>
      </c>
      <c r="CX315" s="121">
        <f t="shared" si="955"/>
        <v>943509</v>
      </c>
      <c r="CY315" s="121">
        <f t="shared" si="956"/>
        <v>10090675</v>
      </c>
      <c r="CZ315" s="121">
        <f t="shared" si="957"/>
        <v>18633009</v>
      </c>
      <c r="DA315" s="121">
        <f t="shared" si="958"/>
        <v>522348</v>
      </c>
      <c r="DB315" s="121">
        <f t="shared" si="959"/>
        <v>22527776</v>
      </c>
      <c r="DC315" s="121" t="str">
        <f t="shared" si="960"/>
        <v>-</v>
      </c>
      <c r="DF315" s="147"/>
    </row>
    <row r="316" spans="1:110" x14ac:dyDescent="0.2">
      <c r="A316" s="118" t="str">
        <f t="shared" si="938"/>
        <v>2018-19JULYRX6</v>
      </c>
      <c r="B316" s="94" t="s">
        <v>789</v>
      </c>
      <c r="C316" s="35" t="s">
        <v>850</v>
      </c>
      <c r="D316" s="119" t="str">
        <f t="shared" si="939"/>
        <v>Y63</v>
      </c>
      <c r="E316" s="119" t="str">
        <f t="shared" si="940"/>
        <v>North East and Yorkshire</v>
      </c>
      <c r="F316" s="107" t="s">
        <v>661</v>
      </c>
      <c r="G316" s="107" t="s">
        <v>662</v>
      </c>
      <c r="H316" s="108">
        <v>45746</v>
      </c>
      <c r="I316" s="108">
        <v>31199</v>
      </c>
      <c r="J316" s="108">
        <v>175706</v>
      </c>
      <c r="K316" s="108">
        <v>6</v>
      </c>
      <c r="L316" s="108">
        <v>1</v>
      </c>
      <c r="M316" s="108">
        <v>22</v>
      </c>
      <c r="N316" s="108">
        <v>54</v>
      </c>
      <c r="O316" s="108">
        <v>34815</v>
      </c>
      <c r="P316" s="108">
        <v>2275</v>
      </c>
      <c r="Q316" s="108">
        <v>1419</v>
      </c>
      <c r="R316" s="108">
        <v>18357</v>
      </c>
      <c r="S316" s="108">
        <v>9256</v>
      </c>
      <c r="T316" s="108">
        <v>383</v>
      </c>
      <c r="U316" s="108">
        <v>864019</v>
      </c>
      <c r="V316" s="108">
        <v>380</v>
      </c>
      <c r="W316" s="108">
        <v>652</v>
      </c>
      <c r="X316" s="108">
        <v>690393</v>
      </c>
      <c r="Y316" s="108">
        <v>487</v>
      </c>
      <c r="Z316" s="108">
        <v>826</v>
      </c>
      <c r="AA316" s="108">
        <v>20656492</v>
      </c>
      <c r="AB316" s="108">
        <v>1125</v>
      </c>
      <c r="AC316" s="108">
        <v>2260</v>
      </c>
      <c r="AD316" s="108">
        <v>38327117</v>
      </c>
      <c r="AE316" s="108">
        <v>4141</v>
      </c>
      <c r="AF316" s="108">
        <v>9922</v>
      </c>
      <c r="AG316" s="108">
        <v>1511729</v>
      </c>
      <c r="AH316" s="108">
        <v>3947</v>
      </c>
      <c r="AI316" s="108">
        <v>9001</v>
      </c>
      <c r="AJ316" s="108">
        <v>1728</v>
      </c>
      <c r="AK316" s="108">
        <v>68</v>
      </c>
      <c r="AL316" s="108">
        <v>438</v>
      </c>
      <c r="AM316" s="108">
        <v>4073</v>
      </c>
      <c r="AN316" s="108">
        <v>88</v>
      </c>
      <c r="AO316" s="108">
        <v>1134</v>
      </c>
      <c r="AP316" s="108">
        <v>0</v>
      </c>
      <c r="AQ316" s="108">
        <v>20264</v>
      </c>
      <c r="AR316" s="108">
        <v>4011</v>
      </c>
      <c r="AS316" s="108">
        <v>8812</v>
      </c>
      <c r="AT316" s="108">
        <v>33087</v>
      </c>
      <c r="AU316" s="108">
        <v>4358</v>
      </c>
      <c r="AV316" s="108">
        <v>3629</v>
      </c>
      <c r="AW316" s="108">
        <v>2714</v>
      </c>
      <c r="AX316" s="108">
        <v>2303</v>
      </c>
      <c r="AY316" s="108">
        <v>24572</v>
      </c>
      <c r="AZ316" s="108">
        <v>20886</v>
      </c>
      <c r="BA316" s="108">
        <v>15464</v>
      </c>
      <c r="BB316" s="108">
        <v>9783</v>
      </c>
      <c r="BC316" s="108">
        <v>658</v>
      </c>
      <c r="BD316" s="108">
        <v>392</v>
      </c>
      <c r="BE316" s="108">
        <v>89</v>
      </c>
      <c r="BF316" s="108">
        <v>34554</v>
      </c>
      <c r="BG316" s="108">
        <v>388</v>
      </c>
      <c r="BH316" s="108">
        <v>660</v>
      </c>
      <c r="BI316" s="108">
        <v>853</v>
      </c>
      <c r="BJ316" s="108">
        <v>28285</v>
      </c>
      <c r="BK316" s="108">
        <v>33</v>
      </c>
      <c r="BL316" s="108">
        <v>65</v>
      </c>
      <c r="BM316" s="108">
        <v>1641</v>
      </c>
      <c r="BN316" s="108">
        <v>753</v>
      </c>
      <c r="BO316" s="108">
        <v>290</v>
      </c>
      <c r="BP316" s="108">
        <v>0</v>
      </c>
      <c r="BQ316" s="108">
        <v>56</v>
      </c>
      <c r="BR316" s="108">
        <v>4149631</v>
      </c>
      <c r="BS316" s="108">
        <v>5511</v>
      </c>
      <c r="BT316" s="108">
        <v>11722</v>
      </c>
      <c r="BU316" s="108">
        <v>2194904</v>
      </c>
      <c r="BV316" s="108">
        <v>7569</v>
      </c>
      <c r="BW316" s="108">
        <v>14802</v>
      </c>
      <c r="BX316" s="108">
        <v>0</v>
      </c>
      <c r="BY316" s="108">
        <v>0</v>
      </c>
      <c r="BZ316" s="108">
        <v>0</v>
      </c>
      <c r="CA316" s="108">
        <v>603936</v>
      </c>
      <c r="CB316" s="108">
        <v>10785</v>
      </c>
      <c r="CC316" s="166">
        <v>21214</v>
      </c>
      <c r="CD316" s="108" t="s">
        <v>733</v>
      </c>
      <c r="CE316" s="108" t="s">
        <v>733</v>
      </c>
      <c r="CF316" s="108" t="s">
        <v>733</v>
      </c>
      <c r="CG316" s="108" t="s">
        <v>733</v>
      </c>
      <c r="CH316" s="108" t="s">
        <v>733</v>
      </c>
      <c r="CI316" s="108" t="s">
        <v>733</v>
      </c>
      <c r="CJ316" s="121">
        <f t="shared" si="941"/>
        <v>7</v>
      </c>
      <c r="CK316" s="157">
        <f t="shared" si="942"/>
        <v>2018</v>
      </c>
      <c r="CL316" s="158">
        <f t="shared" si="943"/>
        <v>43282</v>
      </c>
      <c r="CM316" s="159">
        <f t="shared" si="944"/>
        <v>31</v>
      </c>
      <c r="CN316" s="121">
        <f t="shared" si="945"/>
        <v>31199</v>
      </c>
      <c r="CO316" s="121" t="str">
        <f t="shared" si="946"/>
        <v>-</v>
      </c>
      <c r="CP316" s="121">
        <f t="shared" si="947"/>
        <v>686378</v>
      </c>
      <c r="CQ316" s="121">
        <f t="shared" si="948"/>
        <v>1684746</v>
      </c>
      <c r="CR316" s="121">
        <f t="shared" si="949"/>
        <v>1483300</v>
      </c>
      <c r="CS316" s="121">
        <f t="shared" si="950"/>
        <v>1172094</v>
      </c>
      <c r="CT316" s="121">
        <f t="shared" si="951"/>
        <v>41486820</v>
      </c>
      <c r="CU316" s="121">
        <f t="shared" si="952"/>
        <v>91838032</v>
      </c>
      <c r="CV316" s="121">
        <f t="shared" si="953"/>
        <v>3447383</v>
      </c>
      <c r="CW316" s="121">
        <f t="shared" si="954"/>
        <v>58740</v>
      </c>
      <c r="CX316" s="121">
        <f t="shared" si="955"/>
        <v>55445</v>
      </c>
      <c r="CY316" s="121">
        <f t="shared" si="956"/>
        <v>8826666</v>
      </c>
      <c r="CZ316" s="121">
        <f t="shared" si="957"/>
        <v>4292580</v>
      </c>
      <c r="DA316" s="121">
        <f t="shared" si="958"/>
        <v>0</v>
      </c>
      <c r="DB316" s="121">
        <f t="shared" si="959"/>
        <v>1187984</v>
      </c>
      <c r="DC316" s="121" t="str">
        <f t="shared" si="960"/>
        <v>-</v>
      </c>
      <c r="DF316" s="147"/>
    </row>
    <row r="317" spans="1:110" x14ac:dyDescent="0.2">
      <c r="A317" s="118" t="str">
        <f t="shared" si="938"/>
        <v>2018-19JULYRX7</v>
      </c>
      <c r="B317" s="94" t="s">
        <v>789</v>
      </c>
      <c r="C317" s="35" t="s">
        <v>850</v>
      </c>
      <c r="D317" s="119" t="str">
        <f t="shared" si="939"/>
        <v>Y62</v>
      </c>
      <c r="E317" s="119" t="str">
        <f t="shared" si="940"/>
        <v>North West</v>
      </c>
      <c r="F317" s="107" t="s">
        <v>663</v>
      </c>
      <c r="G317" s="107" t="s">
        <v>664</v>
      </c>
      <c r="H317" s="108">
        <v>142974</v>
      </c>
      <c r="I317" s="108">
        <v>113072</v>
      </c>
      <c r="J317" s="108">
        <v>2647801</v>
      </c>
      <c r="K317" s="108">
        <v>23</v>
      </c>
      <c r="L317" s="108">
        <v>1</v>
      </c>
      <c r="M317" s="108">
        <v>109</v>
      </c>
      <c r="N317" s="108">
        <v>163</v>
      </c>
      <c r="O317" s="108">
        <v>93826</v>
      </c>
      <c r="P317" s="108">
        <v>9840</v>
      </c>
      <c r="Q317" s="108">
        <v>7245</v>
      </c>
      <c r="R317" s="108">
        <v>48267</v>
      </c>
      <c r="S317" s="108">
        <v>22167</v>
      </c>
      <c r="T317" s="108">
        <v>3747</v>
      </c>
      <c r="U317" s="108">
        <v>4729643</v>
      </c>
      <c r="V317" s="108">
        <v>481</v>
      </c>
      <c r="W317" s="108">
        <v>807</v>
      </c>
      <c r="X317" s="108">
        <v>5015466</v>
      </c>
      <c r="Y317" s="108">
        <v>692</v>
      </c>
      <c r="Z317" s="108">
        <v>1183</v>
      </c>
      <c r="AA317" s="108">
        <v>74351342</v>
      </c>
      <c r="AB317" s="108">
        <v>1540</v>
      </c>
      <c r="AC317" s="108">
        <v>3417</v>
      </c>
      <c r="AD317" s="108">
        <v>94837020</v>
      </c>
      <c r="AE317" s="108">
        <v>4278</v>
      </c>
      <c r="AF317" s="108">
        <v>10364</v>
      </c>
      <c r="AG317" s="108">
        <v>22381891</v>
      </c>
      <c r="AH317" s="108">
        <v>5973</v>
      </c>
      <c r="AI317" s="108">
        <v>11702</v>
      </c>
      <c r="AJ317" s="108">
        <v>5112</v>
      </c>
      <c r="AK317" s="108">
        <v>413</v>
      </c>
      <c r="AL317" s="108">
        <v>2650</v>
      </c>
      <c r="AM317" s="108">
        <v>5940</v>
      </c>
      <c r="AN317" s="108">
        <v>364</v>
      </c>
      <c r="AO317" s="108">
        <v>1685</v>
      </c>
      <c r="AP317" s="108">
        <v>10</v>
      </c>
      <c r="AQ317" s="108">
        <v>59306</v>
      </c>
      <c r="AR317" s="108">
        <v>6013</v>
      </c>
      <c r="AS317" s="108">
        <v>23395</v>
      </c>
      <c r="AT317" s="108">
        <v>88714</v>
      </c>
      <c r="AU317" s="108">
        <v>18667</v>
      </c>
      <c r="AV317" s="108">
        <v>15854</v>
      </c>
      <c r="AW317" s="108">
        <v>13530</v>
      </c>
      <c r="AX317" s="108">
        <v>11688</v>
      </c>
      <c r="AY317" s="108">
        <v>60833</v>
      </c>
      <c r="AZ317" s="108">
        <v>51751</v>
      </c>
      <c r="BA317" s="108">
        <v>30248</v>
      </c>
      <c r="BB317" s="108">
        <v>23829</v>
      </c>
      <c r="BC317" s="108">
        <v>4789</v>
      </c>
      <c r="BD317" s="108">
        <v>4000</v>
      </c>
      <c r="BE317" s="108">
        <v>0</v>
      </c>
      <c r="BF317" s="108">
        <v>0</v>
      </c>
      <c r="BG317" s="108">
        <v>0</v>
      </c>
      <c r="BH317" s="108">
        <v>0</v>
      </c>
      <c r="BI317" s="108">
        <v>5490</v>
      </c>
      <c r="BJ317" s="108">
        <v>299916</v>
      </c>
      <c r="BK317" s="108">
        <v>55</v>
      </c>
      <c r="BL317" s="108">
        <v>121</v>
      </c>
      <c r="BM317" s="108">
        <v>233</v>
      </c>
      <c r="BN317" s="108">
        <v>1504</v>
      </c>
      <c r="BO317" s="108">
        <v>1107</v>
      </c>
      <c r="BP317" s="108">
        <v>89</v>
      </c>
      <c r="BQ317" s="108">
        <v>976</v>
      </c>
      <c r="BR317" s="108">
        <v>8620902</v>
      </c>
      <c r="BS317" s="108">
        <v>5732</v>
      </c>
      <c r="BT317" s="108">
        <v>11488</v>
      </c>
      <c r="BU317" s="108">
        <v>6864705</v>
      </c>
      <c r="BV317" s="108">
        <v>6201</v>
      </c>
      <c r="BW317" s="108">
        <v>13070</v>
      </c>
      <c r="BX317" s="108">
        <v>644175</v>
      </c>
      <c r="BY317" s="108">
        <v>7238</v>
      </c>
      <c r="BZ317" s="108">
        <v>14459</v>
      </c>
      <c r="CA317" s="108">
        <v>8594579</v>
      </c>
      <c r="CB317" s="108">
        <v>8806</v>
      </c>
      <c r="CC317" s="166">
        <v>18670</v>
      </c>
      <c r="CD317" s="108" t="s">
        <v>733</v>
      </c>
      <c r="CE317" s="108" t="s">
        <v>733</v>
      </c>
      <c r="CF317" s="108" t="s">
        <v>733</v>
      </c>
      <c r="CG317" s="108" t="s">
        <v>733</v>
      </c>
      <c r="CH317" s="108" t="s">
        <v>733</v>
      </c>
      <c r="CI317" s="108" t="s">
        <v>733</v>
      </c>
      <c r="CJ317" s="121">
        <f t="shared" si="941"/>
        <v>7</v>
      </c>
      <c r="CK317" s="157">
        <f t="shared" si="942"/>
        <v>2018</v>
      </c>
      <c r="CL317" s="158">
        <f t="shared" si="943"/>
        <v>43282</v>
      </c>
      <c r="CM317" s="159">
        <f t="shared" si="944"/>
        <v>31</v>
      </c>
      <c r="CN317" s="121">
        <f t="shared" si="945"/>
        <v>113072</v>
      </c>
      <c r="CO317" s="121" t="str">
        <f t="shared" si="946"/>
        <v>-</v>
      </c>
      <c r="CP317" s="121">
        <f t="shared" si="947"/>
        <v>12324848</v>
      </c>
      <c r="CQ317" s="121">
        <f t="shared" si="948"/>
        <v>18430736</v>
      </c>
      <c r="CR317" s="121">
        <f t="shared" si="949"/>
        <v>7940880</v>
      </c>
      <c r="CS317" s="121">
        <f t="shared" si="950"/>
        <v>8570835</v>
      </c>
      <c r="CT317" s="121">
        <f t="shared" si="951"/>
        <v>164928339</v>
      </c>
      <c r="CU317" s="121">
        <f t="shared" si="952"/>
        <v>229738788</v>
      </c>
      <c r="CV317" s="121">
        <f t="shared" si="953"/>
        <v>43847394</v>
      </c>
      <c r="CW317" s="121">
        <f t="shared" si="954"/>
        <v>0</v>
      </c>
      <c r="CX317" s="121">
        <f t="shared" si="955"/>
        <v>664290</v>
      </c>
      <c r="CY317" s="121">
        <f t="shared" si="956"/>
        <v>17277952</v>
      </c>
      <c r="CZ317" s="121">
        <f t="shared" si="957"/>
        <v>14468490</v>
      </c>
      <c r="DA317" s="121">
        <f t="shared" si="958"/>
        <v>1286851</v>
      </c>
      <c r="DB317" s="121">
        <f t="shared" si="959"/>
        <v>18221920</v>
      </c>
      <c r="DC317" s="121" t="str">
        <f t="shared" si="960"/>
        <v>-</v>
      </c>
      <c r="DF317" s="147"/>
    </row>
    <row r="318" spans="1:110" x14ac:dyDescent="0.2">
      <c r="A318" s="118" t="str">
        <f t="shared" si="938"/>
        <v>2018-19JULYRYE</v>
      </c>
      <c r="B318" s="94" t="s">
        <v>789</v>
      </c>
      <c r="C318" s="35" t="s">
        <v>850</v>
      </c>
      <c r="D318" s="119" t="str">
        <f t="shared" si="939"/>
        <v>Y59</v>
      </c>
      <c r="E318" s="119" t="str">
        <f t="shared" si="940"/>
        <v>South East</v>
      </c>
      <c r="F318" s="107" t="s">
        <v>675</v>
      </c>
      <c r="G318" s="107" t="s">
        <v>676</v>
      </c>
      <c r="H318" s="108">
        <v>69737</v>
      </c>
      <c r="I318" s="108">
        <v>45106</v>
      </c>
      <c r="J318" s="108">
        <v>558665</v>
      </c>
      <c r="K318" s="108">
        <v>12</v>
      </c>
      <c r="L318" s="108">
        <v>4</v>
      </c>
      <c r="M318" s="108">
        <v>69</v>
      </c>
      <c r="N318" s="108">
        <v>127</v>
      </c>
      <c r="O318" s="108">
        <v>46884</v>
      </c>
      <c r="P318" s="108">
        <v>2542</v>
      </c>
      <c r="Q318" s="108">
        <v>1530</v>
      </c>
      <c r="R318" s="108">
        <v>21738</v>
      </c>
      <c r="S318" s="108">
        <v>14969</v>
      </c>
      <c r="T318" s="108">
        <v>1222</v>
      </c>
      <c r="U318" s="108">
        <v>1097332</v>
      </c>
      <c r="V318" s="108">
        <v>432</v>
      </c>
      <c r="W318" s="108">
        <v>772</v>
      </c>
      <c r="X318" s="108">
        <v>989107</v>
      </c>
      <c r="Y318" s="108">
        <v>646</v>
      </c>
      <c r="Z318" s="108">
        <v>1230</v>
      </c>
      <c r="AA318" s="108">
        <v>22073920</v>
      </c>
      <c r="AB318" s="108">
        <v>1015</v>
      </c>
      <c r="AC318" s="108">
        <v>2025</v>
      </c>
      <c r="AD318" s="108">
        <v>51289059</v>
      </c>
      <c r="AE318" s="108">
        <v>3426</v>
      </c>
      <c r="AF318" s="108">
        <v>8100</v>
      </c>
      <c r="AG318" s="108">
        <v>5934072</v>
      </c>
      <c r="AH318" s="108">
        <v>4856</v>
      </c>
      <c r="AI318" s="108">
        <v>10820</v>
      </c>
      <c r="AJ318" s="108">
        <v>2841</v>
      </c>
      <c r="AK318" s="108">
        <v>21</v>
      </c>
      <c r="AL318" s="108">
        <v>145</v>
      </c>
      <c r="AM318" s="108">
        <v>311</v>
      </c>
      <c r="AN318" s="108">
        <v>190</v>
      </c>
      <c r="AO318" s="108">
        <v>2485</v>
      </c>
      <c r="AP318" s="108">
        <v>0</v>
      </c>
      <c r="AQ318" s="108">
        <v>25424</v>
      </c>
      <c r="AR318" s="108">
        <v>2822</v>
      </c>
      <c r="AS318" s="108">
        <v>15797</v>
      </c>
      <c r="AT318" s="108">
        <v>44043</v>
      </c>
      <c r="AU318" s="108">
        <v>4992</v>
      </c>
      <c r="AV318" s="108">
        <v>3890</v>
      </c>
      <c r="AW318" s="108">
        <v>2991</v>
      </c>
      <c r="AX318" s="108">
        <v>2402</v>
      </c>
      <c r="AY318" s="108">
        <v>30395</v>
      </c>
      <c r="AZ318" s="108">
        <v>25238</v>
      </c>
      <c r="BA318" s="108">
        <v>21441</v>
      </c>
      <c r="BB318" s="108">
        <v>16789</v>
      </c>
      <c r="BC318" s="108">
        <v>1890</v>
      </c>
      <c r="BD318" s="108">
        <v>1405</v>
      </c>
      <c r="BE318" s="108">
        <v>217</v>
      </c>
      <c r="BF318" s="108">
        <v>68898</v>
      </c>
      <c r="BG318" s="108">
        <v>318</v>
      </c>
      <c r="BH318" s="108">
        <v>559</v>
      </c>
      <c r="BI318" s="108">
        <v>2034</v>
      </c>
      <c r="BJ318" s="108">
        <v>83603</v>
      </c>
      <c r="BK318" s="108">
        <v>41</v>
      </c>
      <c r="BL318" s="108">
        <v>89</v>
      </c>
      <c r="BM318" s="108">
        <v>2</v>
      </c>
      <c r="BN318" s="108">
        <v>1906</v>
      </c>
      <c r="BO318" s="108">
        <v>1273</v>
      </c>
      <c r="BP318" s="108">
        <v>0</v>
      </c>
      <c r="BQ318" s="108">
        <v>392</v>
      </c>
      <c r="BR318" s="108">
        <v>5133383</v>
      </c>
      <c r="BS318" s="108">
        <v>2693</v>
      </c>
      <c r="BT318" s="108">
        <v>4624</v>
      </c>
      <c r="BU318" s="108">
        <v>7144265</v>
      </c>
      <c r="BV318" s="108">
        <v>5612</v>
      </c>
      <c r="BW318" s="108">
        <v>9833</v>
      </c>
      <c r="BX318" s="108">
        <v>0</v>
      </c>
      <c r="BY318" s="108">
        <v>0</v>
      </c>
      <c r="BZ318" s="108">
        <v>0</v>
      </c>
      <c r="CA318" s="108">
        <v>3316067</v>
      </c>
      <c r="CB318" s="108">
        <v>8459</v>
      </c>
      <c r="CC318" s="166">
        <v>17168</v>
      </c>
      <c r="CD318" s="108" t="s">
        <v>733</v>
      </c>
      <c r="CE318" s="108" t="s">
        <v>733</v>
      </c>
      <c r="CF318" s="108" t="s">
        <v>733</v>
      </c>
      <c r="CG318" s="108" t="s">
        <v>733</v>
      </c>
      <c r="CH318" s="108" t="s">
        <v>733</v>
      </c>
      <c r="CI318" s="108" t="s">
        <v>733</v>
      </c>
      <c r="CJ318" s="121">
        <f t="shared" si="941"/>
        <v>7</v>
      </c>
      <c r="CK318" s="157">
        <f t="shared" si="942"/>
        <v>2018</v>
      </c>
      <c r="CL318" s="158">
        <f t="shared" si="943"/>
        <v>43282</v>
      </c>
      <c r="CM318" s="159">
        <f t="shared" si="944"/>
        <v>31</v>
      </c>
      <c r="CN318" s="121">
        <f t="shared" si="945"/>
        <v>180424</v>
      </c>
      <c r="CO318" s="121" t="str">
        <f t="shared" si="946"/>
        <v>-</v>
      </c>
      <c r="CP318" s="121">
        <f t="shared" si="947"/>
        <v>3112314</v>
      </c>
      <c r="CQ318" s="121">
        <f t="shared" si="948"/>
        <v>5728462</v>
      </c>
      <c r="CR318" s="121">
        <f t="shared" si="949"/>
        <v>1962424</v>
      </c>
      <c r="CS318" s="121">
        <f t="shared" si="950"/>
        <v>1881900</v>
      </c>
      <c r="CT318" s="121">
        <f t="shared" si="951"/>
        <v>44019450</v>
      </c>
      <c r="CU318" s="121">
        <f t="shared" si="952"/>
        <v>121248900</v>
      </c>
      <c r="CV318" s="121">
        <f t="shared" si="953"/>
        <v>13222040</v>
      </c>
      <c r="CW318" s="121">
        <f t="shared" si="954"/>
        <v>121303</v>
      </c>
      <c r="CX318" s="121">
        <f t="shared" si="955"/>
        <v>181026</v>
      </c>
      <c r="CY318" s="121">
        <f t="shared" si="956"/>
        <v>8813344</v>
      </c>
      <c r="CZ318" s="121">
        <f t="shared" si="957"/>
        <v>12517409</v>
      </c>
      <c r="DA318" s="121">
        <f t="shared" si="958"/>
        <v>0</v>
      </c>
      <c r="DB318" s="121">
        <f t="shared" si="959"/>
        <v>6729856</v>
      </c>
      <c r="DC318" s="121" t="str">
        <f t="shared" si="960"/>
        <v>-</v>
      </c>
      <c r="DF318" s="147"/>
    </row>
    <row r="319" spans="1:110" x14ac:dyDescent="0.2">
      <c r="A319" s="118" t="str">
        <f t="shared" ref="A319:A382" si="961">B319&amp;C319&amp;F319</f>
        <v>2018-19JULYRYD</v>
      </c>
      <c r="B319" s="94" t="s">
        <v>789</v>
      </c>
      <c r="C319" s="35" t="s">
        <v>850</v>
      </c>
      <c r="D319" s="119" t="str">
        <f t="shared" ref="D319:D382" si="962">INDEX($DG$16:$DH$26,MATCH($F319,Area_Code,0),2)</f>
        <v>Y59</v>
      </c>
      <c r="E319" s="119" t="str">
        <f t="shared" ref="E319:E382" si="963">INDEX($DG$8:$DI$14,MATCH($D319,Reg_Code,0),3)</f>
        <v>South East</v>
      </c>
      <c r="F319" s="107" t="s">
        <v>673</v>
      </c>
      <c r="G319" s="107" t="s">
        <v>674</v>
      </c>
      <c r="H319" s="108">
        <v>84643</v>
      </c>
      <c r="I319" s="108">
        <v>70072</v>
      </c>
      <c r="J319" s="108">
        <v>1749258</v>
      </c>
      <c r="K319" s="108">
        <v>25</v>
      </c>
      <c r="L319" s="108">
        <v>3</v>
      </c>
      <c r="M319" s="108">
        <v>142</v>
      </c>
      <c r="N319" s="108">
        <v>245</v>
      </c>
      <c r="O319" s="108">
        <v>60641</v>
      </c>
      <c r="P319" s="108">
        <v>3596</v>
      </c>
      <c r="Q319" s="108">
        <v>2277</v>
      </c>
      <c r="R319" s="108">
        <v>29660</v>
      </c>
      <c r="S319" s="108">
        <v>20299</v>
      </c>
      <c r="T319" s="108">
        <v>1019</v>
      </c>
      <c r="U319" s="108">
        <v>1789017</v>
      </c>
      <c r="V319" s="108">
        <v>498</v>
      </c>
      <c r="W319" s="108">
        <v>908</v>
      </c>
      <c r="X319" s="108">
        <v>1443369</v>
      </c>
      <c r="Y319" s="108">
        <v>634</v>
      </c>
      <c r="Z319" s="108">
        <v>1224</v>
      </c>
      <c r="AA319" s="108">
        <v>34582882</v>
      </c>
      <c r="AB319" s="108">
        <v>1166</v>
      </c>
      <c r="AC319" s="108">
        <v>2245</v>
      </c>
      <c r="AD319" s="108">
        <v>114411955</v>
      </c>
      <c r="AE319" s="108">
        <v>5636</v>
      </c>
      <c r="AF319" s="108">
        <v>12918</v>
      </c>
      <c r="AG319" s="108">
        <v>7106807</v>
      </c>
      <c r="AH319" s="108">
        <v>6974</v>
      </c>
      <c r="AI319" s="108">
        <v>16402</v>
      </c>
      <c r="AJ319" s="108">
        <v>3982</v>
      </c>
      <c r="AK319" s="108">
        <v>155</v>
      </c>
      <c r="AL319" s="108">
        <v>604</v>
      </c>
      <c r="AM319" s="108">
        <v>857</v>
      </c>
      <c r="AN319" s="108">
        <v>311</v>
      </c>
      <c r="AO319" s="108">
        <v>2912</v>
      </c>
      <c r="AP319" s="108">
        <v>712</v>
      </c>
      <c r="AQ319" s="108">
        <v>36295</v>
      </c>
      <c r="AR319" s="108">
        <v>454</v>
      </c>
      <c r="AS319" s="108">
        <v>19910</v>
      </c>
      <c r="AT319" s="108">
        <v>56659</v>
      </c>
      <c r="AU319" s="108">
        <v>8324</v>
      </c>
      <c r="AV319" s="108">
        <v>6086</v>
      </c>
      <c r="AW319" s="108">
        <v>5245</v>
      </c>
      <c r="AX319" s="108">
        <v>3916</v>
      </c>
      <c r="AY319" s="108">
        <v>42551</v>
      </c>
      <c r="AZ319" s="108">
        <v>33192</v>
      </c>
      <c r="BA319" s="108">
        <v>35971</v>
      </c>
      <c r="BB319" s="108">
        <v>21542</v>
      </c>
      <c r="BC319" s="108">
        <v>1938</v>
      </c>
      <c r="BD319" s="108">
        <v>1057</v>
      </c>
      <c r="BE319" s="108">
        <v>295</v>
      </c>
      <c r="BF319" s="108">
        <v>100360</v>
      </c>
      <c r="BG319" s="108">
        <v>340</v>
      </c>
      <c r="BH319" s="108">
        <v>555</v>
      </c>
      <c r="BI319" s="108">
        <v>2752</v>
      </c>
      <c r="BJ319" s="108">
        <v>186445</v>
      </c>
      <c r="BK319" s="108">
        <v>68</v>
      </c>
      <c r="BL319" s="108">
        <v>123</v>
      </c>
      <c r="BM319" s="108">
        <v>3</v>
      </c>
      <c r="BN319" s="108">
        <v>228</v>
      </c>
      <c r="BO319" s="108">
        <v>1517</v>
      </c>
      <c r="BP319" s="108">
        <v>0</v>
      </c>
      <c r="BQ319" s="108">
        <v>337</v>
      </c>
      <c r="BR319" s="108">
        <v>1349517</v>
      </c>
      <c r="BS319" s="108">
        <v>5919</v>
      </c>
      <c r="BT319" s="108">
        <v>10955</v>
      </c>
      <c r="BU319" s="108">
        <v>12071122</v>
      </c>
      <c r="BV319" s="108">
        <v>7957</v>
      </c>
      <c r="BW319" s="108">
        <v>18057</v>
      </c>
      <c r="BX319" s="108">
        <v>0</v>
      </c>
      <c r="BY319" s="108">
        <v>0</v>
      </c>
      <c r="BZ319" s="108">
        <v>0</v>
      </c>
      <c r="CA319" s="108">
        <v>3698123</v>
      </c>
      <c r="CB319" s="108">
        <v>10974</v>
      </c>
      <c r="CC319" s="166">
        <v>24545</v>
      </c>
      <c r="CD319" s="108" t="s">
        <v>733</v>
      </c>
      <c r="CE319" s="108" t="s">
        <v>733</v>
      </c>
      <c r="CF319" s="108" t="s">
        <v>733</v>
      </c>
      <c r="CG319" s="108" t="s">
        <v>733</v>
      </c>
      <c r="CH319" s="108" t="s">
        <v>733</v>
      </c>
      <c r="CI319" s="108" t="s">
        <v>733</v>
      </c>
      <c r="CJ319" s="121">
        <f t="shared" ref="CJ319:CJ382" si="964">MONTH(1&amp;C319)</f>
        <v>7</v>
      </c>
      <c r="CK319" s="157">
        <f t="shared" ref="CK319:CK382" si="965">LEFT($B319,4)+IF(CJ319&lt;4,1,0)</f>
        <v>2018</v>
      </c>
      <c r="CL319" s="158">
        <f t="shared" ref="CL319:CL382" si="966">DATE($CK319,$CJ319,1)</f>
        <v>43282</v>
      </c>
      <c r="CM319" s="159">
        <f t="shared" ref="CM319:CM382" si="967">DAY(DATE($CK319,$CJ319+1,1)-1)</f>
        <v>31</v>
      </c>
      <c r="CN319" s="121">
        <f t="shared" ref="CN319:CN382" si="968">$I319*L319</f>
        <v>210216</v>
      </c>
      <c r="CO319" s="121" t="str">
        <f t="shared" ref="CO319:CO382" si="969">IFERROR($I319*CI319,"-")</f>
        <v>-</v>
      </c>
      <c r="CP319" s="121">
        <f t="shared" ref="CP319:CP382" si="970">$I319*M319</f>
        <v>9950224</v>
      </c>
      <c r="CQ319" s="121">
        <f t="shared" ref="CQ319:CQ382" si="971">$I319*N319</f>
        <v>17167640</v>
      </c>
      <c r="CR319" s="121">
        <f t="shared" ref="CR319:CR382" si="972">P319*W319</f>
        <v>3265168</v>
      </c>
      <c r="CS319" s="121">
        <f t="shared" ref="CS319:CS382" si="973">Q319*Z319</f>
        <v>2787048</v>
      </c>
      <c r="CT319" s="121">
        <f t="shared" ref="CT319:CT382" si="974">R319*AC319</f>
        <v>66586700</v>
      </c>
      <c r="CU319" s="121">
        <f t="shared" ref="CU319:CU382" si="975">S319*AF319</f>
        <v>262222482</v>
      </c>
      <c r="CV319" s="121">
        <f t="shared" ref="CV319:CV382" si="976">T319*AI319</f>
        <v>16713638</v>
      </c>
      <c r="CW319" s="121">
        <f t="shared" ref="CW319:CW382" si="977">BE319*BH319</f>
        <v>163725</v>
      </c>
      <c r="CX319" s="121">
        <f t="shared" ref="CX319:CX382" si="978">BI319*BL319</f>
        <v>338496</v>
      </c>
      <c r="CY319" s="121">
        <f t="shared" ref="CY319:CY382" si="979">BN319*BT319</f>
        <v>2497740</v>
      </c>
      <c r="CZ319" s="121">
        <f t="shared" ref="CZ319:CZ382" si="980">BO319*BW319</f>
        <v>27392469</v>
      </c>
      <c r="DA319" s="121">
        <f t="shared" ref="DA319:DA382" si="981">BP319*BZ319</f>
        <v>0</v>
      </c>
      <c r="DB319" s="121">
        <f t="shared" ref="DB319:DB382" si="982">BQ319*CC319</f>
        <v>8271665</v>
      </c>
      <c r="DC319" s="121" t="str">
        <f t="shared" ref="DC319:DC382" si="983">IFERROR(CD319*CG319,"-")</f>
        <v>-</v>
      </c>
      <c r="DF319" s="147"/>
    </row>
    <row r="320" spans="1:110" x14ac:dyDescent="0.2">
      <c r="A320" s="118" t="str">
        <f t="shared" si="961"/>
        <v>2018-19JULYRYF</v>
      </c>
      <c r="B320" s="94" t="s">
        <v>789</v>
      </c>
      <c r="C320" s="35" t="s">
        <v>850</v>
      </c>
      <c r="D320" s="119" t="str">
        <f t="shared" si="962"/>
        <v>Y58</v>
      </c>
      <c r="E320" s="119" t="str">
        <f t="shared" si="963"/>
        <v>South West</v>
      </c>
      <c r="F320" s="107" t="s">
        <v>677</v>
      </c>
      <c r="G320" s="107" t="s">
        <v>678</v>
      </c>
      <c r="H320" s="108">
        <v>112795</v>
      </c>
      <c r="I320" s="108">
        <v>85558</v>
      </c>
      <c r="J320" s="108">
        <v>627928</v>
      </c>
      <c r="K320" s="108">
        <v>7</v>
      </c>
      <c r="L320" s="108">
        <v>2</v>
      </c>
      <c r="M320" s="108">
        <v>36</v>
      </c>
      <c r="N320" s="108">
        <v>83</v>
      </c>
      <c r="O320" s="108">
        <v>74499</v>
      </c>
      <c r="P320" s="108">
        <v>5022</v>
      </c>
      <c r="Q320" s="108">
        <v>3099</v>
      </c>
      <c r="R320" s="108">
        <v>39543</v>
      </c>
      <c r="S320" s="108">
        <v>18925</v>
      </c>
      <c r="T320" s="108">
        <v>695</v>
      </c>
      <c r="U320" s="108">
        <v>2155407</v>
      </c>
      <c r="V320" s="108">
        <v>429</v>
      </c>
      <c r="W320" s="108">
        <v>790</v>
      </c>
      <c r="X320" s="108">
        <v>2160294</v>
      </c>
      <c r="Y320" s="108">
        <v>697</v>
      </c>
      <c r="Z320" s="108">
        <v>1310</v>
      </c>
      <c r="AA320" s="108">
        <v>66644699</v>
      </c>
      <c r="AB320" s="108">
        <v>1685</v>
      </c>
      <c r="AC320" s="108">
        <v>3584</v>
      </c>
      <c r="AD320" s="108">
        <v>91020995</v>
      </c>
      <c r="AE320" s="108">
        <v>4810</v>
      </c>
      <c r="AF320" s="108">
        <v>11415</v>
      </c>
      <c r="AG320" s="108">
        <v>7523193</v>
      </c>
      <c r="AH320" s="108">
        <v>10825</v>
      </c>
      <c r="AI320" s="108">
        <v>23072</v>
      </c>
      <c r="AJ320" s="108">
        <v>4417</v>
      </c>
      <c r="AK320" s="108">
        <v>406</v>
      </c>
      <c r="AL320" s="108">
        <v>1469</v>
      </c>
      <c r="AM320" s="108">
        <v>4504</v>
      </c>
      <c r="AN320" s="108">
        <v>564</v>
      </c>
      <c r="AO320" s="108">
        <v>1978</v>
      </c>
      <c r="AP320" s="108">
        <v>23</v>
      </c>
      <c r="AQ320" s="108">
        <v>38580</v>
      </c>
      <c r="AR320" s="108">
        <v>3593</v>
      </c>
      <c r="AS320" s="108">
        <v>27909</v>
      </c>
      <c r="AT320" s="108">
        <v>70082</v>
      </c>
      <c r="AU320" s="108">
        <v>11008</v>
      </c>
      <c r="AV320" s="108">
        <v>8607</v>
      </c>
      <c r="AW320" s="108">
        <v>6901</v>
      </c>
      <c r="AX320" s="108">
        <v>5472</v>
      </c>
      <c r="AY320" s="108">
        <v>54392</v>
      </c>
      <c r="AZ320" s="108">
        <v>45970</v>
      </c>
      <c r="BA320" s="108">
        <v>26591</v>
      </c>
      <c r="BB320" s="108">
        <v>20190</v>
      </c>
      <c r="BC320" s="108">
        <v>964</v>
      </c>
      <c r="BD320" s="108">
        <v>711</v>
      </c>
      <c r="BE320" s="108">
        <v>380</v>
      </c>
      <c r="BF320" s="108">
        <v>158429</v>
      </c>
      <c r="BG320" s="108">
        <v>417</v>
      </c>
      <c r="BH320" s="108">
        <v>616</v>
      </c>
      <c r="BI320" s="108">
        <v>2626</v>
      </c>
      <c r="BJ320" s="108">
        <v>131445</v>
      </c>
      <c r="BK320" s="108">
        <v>50</v>
      </c>
      <c r="BL320" s="108">
        <v>90</v>
      </c>
      <c r="BM320" s="108">
        <v>151</v>
      </c>
      <c r="BN320" s="108">
        <v>964</v>
      </c>
      <c r="BO320" s="108">
        <v>842</v>
      </c>
      <c r="BP320" s="108">
        <v>15</v>
      </c>
      <c r="BQ320" s="108">
        <v>1017</v>
      </c>
      <c r="BR320" s="108">
        <v>6848822</v>
      </c>
      <c r="BS320" s="108">
        <v>7105</v>
      </c>
      <c r="BT320" s="108">
        <v>15093</v>
      </c>
      <c r="BU320" s="108">
        <v>7578616</v>
      </c>
      <c r="BV320" s="108">
        <v>9001</v>
      </c>
      <c r="BW320" s="108">
        <v>18550</v>
      </c>
      <c r="BX320" s="108">
        <v>157325</v>
      </c>
      <c r="BY320" s="108">
        <v>10488</v>
      </c>
      <c r="BZ320" s="108">
        <v>22896</v>
      </c>
      <c r="CA320" s="108">
        <v>10745566</v>
      </c>
      <c r="CB320" s="108">
        <v>10566</v>
      </c>
      <c r="CC320" s="166">
        <v>21628</v>
      </c>
      <c r="CD320" s="108" t="s">
        <v>733</v>
      </c>
      <c r="CE320" s="108" t="s">
        <v>733</v>
      </c>
      <c r="CF320" s="108" t="s">
        <v>733</v>
      </c>
      <c r="CG320" s="108" t="s">
        <v>733</v>
      </c>
      <c r="CH320" s="108" t="s">
        <v>733</v>
      </c>
      <c r="CI320" s="108" t="s">
        <v>733</v>
      </c>
      <c r="CJ320" s="121">
        <f t="shared" si="964"/>
        <v>7</v>
      </c>
      <c r="CK320" s="157">
        <f t="shared" si="965"/>
        <v>2018</v>
      </c>
      <c r="CL320" s="158">
        <f t="shared" si="966"/>
        <v>43282</v>
      </c>
      <c r="CM320" s="159">
        <f t="shared" si="967"/>
        <v>31</v>
      </c>
      <c r="CN320" s="121">
        <f t="shared" si="968"/>
        <v>171116</v>
      </c>
      <c r="CO320" s="121" t="str">
        <f t="shared" si="969"/>
        <v>-</v>
      </c>
      <c r="CP320" s="121">
        <f t="shared" si="970"/>
        <v>3080088</v>
      </c>
      <c r="CQ320" s="121">
        <f t="shared" si="971"/>
        <v>7101314</v>
      </c>
      <c r="CR320" s="121">
        <f t="shared" si="972"/>
        <v>3967380</v>
      </c>
      <c r="CS320" s="121">
        <f t="shared" si="973"/>
        <v>4059690</v>
      </c>
      <c r="CT320" s="121">
        <f t="shared" si="974"/>
        <v>141722112</v>
      </c>
      <c r="CU320" s="121">
        <f t="shared" si="975"/>
        <v>216028875</v>
      </c>
      <c r="CV320" s="121">
        <f t="shared" si="976"/>
        <v>16035040</v>
      </c>
      <c r="CW320" s="121">
        <f t="shared" si="977"/>
        <v>234080</v>
      </c>
      <c r="CX320" s="121">
        <f t="shared" si="978"/>
        <v>236340</v>
      </c>
      <c r="CY320" s="121">
        <f t="shared" si="979"/>
        <v>14549652</v>
      </c>
      <c r="CZ320" s="121">
        <f t="shared" si="980"/>
        <v>15619100</v>
      </c>
      <c r="DA320" s="121">
        <f t="shared" si="981"/>
        <v>343440</v>
      </c>
      <c r="DB320" s="121">
        <f t="shared" si="982"/>
        <v>21995676</v>
      </c>
      <c r="DC320" s="121" t="str">
        <f t="shared" si="983"/>
        <v>-</v>
      </c>
      <c r="DF320" s="147"/>
    </row>
    <row r="321" spans="1:110" x14ac:dyDescent="0.2">
      <c r="A321" s="118" t="str">
        <f t="shared" si="961"/>
        <v>2018-19JULYRYA</v>
      </c>
      <c r="B321" s="94" t="s">
        <v>789</v>
      </c>
      <c r="C321" s="35" t="s">
        <v>850</v>
      </c>
      <c r="D321" s="119" t="str">
        <f t="shared" si="962"/>
        <v>Y60</v>
      </c>
      <c r="E321" s="119" t="str">
        <f t="shared" si="963"/>
        <v>Midlands</v>
      </c>
      <c r="F321" s="107" t="s">
        <v>669</v>
      </c>
      <c r="G321" s="107" t="s">
        <v>670</v>
      </c>
      <c r="H321" s="108">
        <v>117003</v>
      </c>
      <c r="I321" s="108">
        <v>84768</v>
      </c>
      <c r="J321" s="108">
        <v>365081</v>
      </c>
      <c r="K321" s="108">
        <v>4</v>
      </c>
      <c r="L321" s="108">
        <v>1</v>
      </c>
      <c r="M321" s="108">
        <v>24</v>
      </c>
      <c r="N321" s="108">
        <v>54</v>
      </c>
      <c r="O321" s="108">
        <v>90828</v>
      </c>
      <c r="P321" s="108">
        <v>5346</v>
      </c>
      <c r="Q321" s="108">
        <v>3241</v>
      </c>
      <c r="R321" s="108">
        <v>41250</v>
      </c>
      <c r="S321" s="108">
        <v>35993</v>
      </c>
      <c r="T321" s="108">
        <v>1630</v>
      </c>
      <c r="U321" s="108">
        <v>2178378</v>
      </c>
      <c r="V321" s="108">
        <v>407</v>
      </c>
      <c r="W321" s="108">
        <v>702</v>
      </c>
      <c r="X321" s="108">
        <v>1524466</v>
      </c>
      <c r="Y321" s="108">
        <v>470</v>
      </c>
      <c r="Z321" s="108">
        <v>846</v>
      </c>
      <c r="AA321" s="108">
        <v>31602306</v>
      </c>
      <c r="AB321" s="108">
        <v>766</v>
      </c>
      <c r="AC321" s="108">
        <v>1399</v>
      </c>
      <c r="AD321" s="108">
        <v>85123778</v>
      </c>
      <c r="AE321" s="108">
        <v>2365</v>
      </c>
      <c r="AF321" s="108">
        <v>5476</v>
      </c>
      <c r="AG321" s="108">
        <v>5655474</v>
      </c>
      <c r="AH321" s="108">
        <v>3470</v>
      </c>
      <c r="AI321" s="108">
        <v>8167</v>
      </c>
      <c r="AJ321" s="108">
        <v>3121</v>
      </c>
      <c r="AK321" s="108">
        <v>31</v>
      </c>
      <c r="AL321" s="108">
        <v>41</v>
      </c>
      <c r="AM321" s="108">
        <v>0</v>
      </c>
      <c r="AN321" s="108">
        <v>246</v>
      </c>
      <c r="AO321" s="108">
        <v>2803</v>
      </c>
      <c r="AP321" s="108">
        <v>1970</v>
      </c>
      <c r="AQ321" s="108">
        <v>50745</v>
      </c>
      <c r="AR321" s="108">
        <v>3283</v>
      </c>
      <c r="AS321" s="108">
        <v>33679</v>
      </c>
      <c r="AT321" s="108">
        <v>87707</v>
      </c>
      <c r="AU321" s="108">
        <v>10155</v>
      </c>
      <c r="AV321" s="108">
        <v>7462</v>
      </c>
      <c r="AW321" s="108">
        <v>6104</v>
      </c>
      <c r="AX321" s="108">
        <v>4587</v>
      </c>
      <c r="AY321" s="108">
        <v>52506</v>
      </c>
      <c r="AZ321" s="108">
        <v>43592</v>
      </c>
      <c r="BA321" s="108">
        <v>61693</v>
      </c>
      <c r="BB321" s="108">
        <v>37760</v>
      </c>
      <c r="BC321" s="108">
        <v>3724</v>
      </c>
      <c r="BD321" s="108">
        <v>1729</v>
      </c>
      <c r="BE321" s="108">
        <v>210</v>
      </c>
      <c r="BF321" s="108">
        <v>55998</v>
      </c>
      <c r="BG321" s="108">
        <v>267</v>
      </c>
      <c r="BH321" s="108">
        <v>440</v>
      </c>
      <c r="BI321" s="108">
        <v>3596</v>
      </c>
      <c r="BJ321" s="108">
        <v>279637</v>
      </c>
      <c r="BK321" s="108">
        <v>78</v>
      </c>
      <c r="BL321" s="108">
        <v>61</v>
      </c>
      <c r="BM321" s="108">
        <v>260</v>
      </c>
      <c r="BN321" s="108">
        <v>1</v>
      </c>
      <c r="BO321" s="108">
        <v>1633</v>
      </c>
      <c r="BP321" s="108">
        <v>0</v>
      </c>
      <c r="BQ321" s="108">
        <v>1594</v>
      </c>
      <c r="BR321" s="108">
        <v>3535</v>
      </c>
      <c r="BS321" s="108">
        <v>3535</v>
      </c>
      <c r="BT321" s="108">
        <v>3535</v>
      </c>
      <c r="BU321" s="108">
        <v>8665142</v>
      </c>
      <c r="BV321" s="108">
        <v>5306</v>
      </c>
      <c r="BW321" s="108">
        <v>12215</v>
      </c>
      <c r="BX321" s="108">
        <v>0</v>
      </c>
      <c r="BY321" s="108">
        <v>0</v>
      </c>
      <c r="BZ321" s="108">
        <v>0</v>
      </c>
      <c r="CA321" s="108">
        <v>10791319</v>
      </c>
      <c r="CB321" s="108">
        <v>6770</v>
      </c>
      <c r="CC321" s="166">
        <v>15819</v>
      </c>
      <c r="CD321" s="108" t="s">
        <v>733</v>
      </c>
      <c r="CE321" s="108" t="s">
        <v>733</v>
      </c>
      <c r="CF321" s="108" t="s">
        <v>733</v>
      </c>
      <c r="CG321" s="108" t="s">
        <v>733</v>
      </c>
      <c r="CH321" s="108" t="s">
        <v>733</v>
      </c>
      <c r="CI321" s="108" t="s">
        <v>733</v>
      </c>
      <c r="CJ321" s="121">
        <f t="shared" si="964"/>
        <v>7</v>
      </c>
      <c r="CK321" s="157">
        <f t="shared" si="965"/>
        <v>2018</v>
      </c>
      <c r="CL321" s="158">
        <f t="shared" si="966"/>
        <v>43282</v>
      </c>
      <c r="CM321" s="159">
        <f t="shared" si="967"/>
        <v>31</v>
      </c>
      <c r="CN321" s="121">
        <f t="shared" si="968"/>
        <v>84768</v>
      </c>
      <c r="CO321" s="121" t="str">
        <f t="shared" si="969"/>
        <v>-</v>
      </c>
      <c r="CP321" s="121">
        <f t="shared" si="970"/>
        <v>2034432</v>
      </c>
      <c r="CQ321" s="121">
        <f t="shared" si="971"/>
        <v>4577472</v>
      </c>
      <c r="CR321" s="121">
        <f t="shared" si="972"/>
        <v>3752892</v>
      </c>
      <c r="CS321" s="121">
        <f t="shared" si="973"/>
        <v>2741886</v>
      </c>
      <c r="CT321" s="121">
        <f t="shared" si="974"/>
        <v>57708750</v>
      </c>
      <c r="CU321" s="121">
        <f t="shared" si="975"/>
        <v>197097668</v>
      </c>
      <c r="CV321" s="121">
        <f t="shared" si="976"/>
        <v>13312210</v>
      </c>
      <c r="CW321" s="121">
        <f t="shared" si="977"/>
        <v>92400</v>
      </c>
      <c r="CX321" s="121">
        <f t="shared" si="978"/>
        <v>219356</v>
      </c>
      <c r="CY321" s="121">
        <f t="shared" si="979"/>
        <v>3535</v>
      </c>
      <c r="CZ321" s="121">
        <f t="shared" si="980"/>
        <v>19947095</v>
      </c>
      <c r="DA321" s="121">
        <f t="shared" si="981"/>
        <v>0</v>
      </c>
      <c r="DB321" s="121">
        <f t="shared" si="982"/>
        <v>25215486</v>
      </c>
      <c r="DC321" s="121" t="str">
        <f t="shared" si="983"/>
        <v>-</v>
      </c>
      <c r="DF321" s="147"/>
    </row>
    <row r="322" spans="1:110" x14ac:dyDescent="0.2">
      <c r="A322" s="118" t="str">
        <f t="shared" si="961"/>
        <v>2018-19JULYRX8</v>
      </c>
      <c r="B322" s="94" t="s">
        <v>789</v>
      </c>
      <c r="C322" s="35" t="s">
        <v>850</v>
      </c>
      <c r="D322" s="119" t="str">
        <f t="shared" si="962"/>
        <v>Y63</v>
      </c>
      <c r="E322" s="119" t="str">
        <f t="shared" si="963"/>
        <v>North East and Yorkshire</v>
      </c>
      <c r="F322" s="107" t="s">
        <v>665</v>
      </c>
      <c r="G322" s="107" t="s">
        <v>666</v>
      </c>
      <c r="H322" s="108">
        <v>87360</v>
      </c>
      <c r="I322" s="108">
        <v>65269</v>
      </c>
      <c r="J322" s="108">
        <v>174058</v>
      </c>
      <c r="K322" s="108">
        <v>3</v>
      </c>
      <c r="L322" s="108">
        <v>1</v>
      </c>
      <c r="M322" s="108">
        <v>9</v>
      </c>
      <c r="N322" s="108">
        <v>55</v>
      </c>
      <c r="O322" s="108">
        <v>67756</v>
      </c>
      <c r="P322" s="108">
        <v>5798</v>
      </c>
      <c r="Q322" s="108">
        <v>4105</v>
      </c>
      <c r="R322" s="108">
        <v>37844</v>
      </c>
      <c r="S322" s="108">
        <v>12336</v>
      </c>
      <c r="T322" s="108">
        <v>878</v>
      </c>
      <c r="U322" s="108">
        <v>2547470</v>
      </c>
      <c r="V322" s="108">
        <v>439</v>
      </c>
      <c r="W322" s="108">
        <v>751</v>
      </c>
      <c r="X322" s="108">
        <v>2740975</v>
      </c>
      <c r="Y322" s="108">
        <v>668</v>
      </c>
      <c r="Z322" s="108">
        <v>1190</v>
      </c>
      <c r="AA322" s="108">
        <v>46528582</v>
      </c>
      <c r="AB322" s="108">
        <v>1229</v>
      </c>
      <c r="AC322" s="108">
        <v>2560</v>
      </c>
      <c r="AD322" s="108">
        <v>38357226</v>
      </c>
      <c r="AE322" s="108">
        <v>3109</v>
      </c>
      <c r="AF322" s="108">
        <v>7327</v>
      </c>
      <c r="AG322" s="108">
        <v>4251957</v>
      </c>
      <c r="AH322" s="108">
        <v>4843</v>
      </c>
      <c r="AI322" s="108">
        <v>11574</v>
      </c>
      <c r="AJ322" s="108">
        <v>5061</v>
      </c>
      <c r="AK322" s="108">
        <v>595</v>
      </c>
      <c r="AL322" s="108">
        <v>1130</v>
      </c>
      <c r="AM322" s="108">
        <v>3919</v>
      </c>
      <c r="AN322" s="108">
        <v>510</v>
      </c>
      <c r="AO322" s="108">
        <v>2826</v>
      </c>
      <c r="AP322" s="108">
        <v>2204</v>
      </c>
      <c r="AQ322" s="108">
        <v>40309</v>
      </c>
      <c r="AR322" s="108">
        <v>6199</v>
      </c>
      <c r="AS322" s="108">
        <v>16187</v>
      </c>
      <c r="AT322" s="108">
        <v>62695</v>
      </c>
      <c r="AU322" s="108">
        <v>13261</v>
      </c>
      <c r="AV322" s="108">
        <v>9979</v>
      </c>
      <c r="AW322" s="108">
        <v>9256</v>
      </c>
      <c r="AX322" s="108">
        <v>7084</v>
      </c>
      <c r="AY322" s="108">
        <v>57998</v>
      </c>
      <c r="AZ322" s="108">
        <v>45047</v>
      </c>
      <c r="BA322" s="108">
        <v>26618</v>
      </c>
      <c r="BB322" s="108">
        <v>16828</v>
      </c>
      <c r="BC322" s="108">
        <v>1730</v>
      </c>
      <c r="BD322" s="108">
        <v>1018</v>
      </c>
      <c r="BE322" s="108">
        <v>0</v>
      </c>
      <c r="BF322" s="108">
        <v>0</v>
      </c>
      <c r="BG322" s="108">
        <v>0</v>
      </c>
      <c r="BH322" s="108">
        <v>0</v>
      </c>
      <c r="BI322" s="108">
        <v>3649</v>
      </c>
      <c r="BJ322" s="108">
        <v>130452</v>
      </c>
      <c r="BK322" s="108">
        <v>36</v>
      </c>
      <c r="BL322" s="108">
        <v>60</v>
      </c>
      <c r="BM322" s="108">
        <v>24</v>
      </c>
      <c r="BN322" s="108">
        <v>2781</v>
      </c>
      <c r="BO322" s="108">
        <v>174</v>
      </c>
      <c r="BP322" s="108">
        <v>69</v>
      </c>
      <c r="BQ322" s="108">
        <v>2791</v>
      </c>
      <c r="BR322" s="108">
        <v>11954743</v>
      </c>
      <c r="BS322" s="108">
        <v>4299</v>
      </c>
      <c r="BT322" s="108">
        <v>9375</v>
      </c>
      <c r="BU322" s="108">
        <v>792184</v>
      </c>
      <c r="BV322" s="108">
        <v>4553</v>
      </c>
      <c r="BW322" s="108">
        <v>9334</v>
      </c>
      <c r="BX322" s="108">
        <v>419697</v>
      </c>
      <c r="BY322" s="108">
        <v>6083</v>
      </c>
      <c r="BZ322" s="108">
        <v>12448</v>
      </c>
      <c r="CA322" s="108">
        <v>24897408</v>
      </c>
      <c r="CB322" s="108">
        <v>8921</v>
      </c>
      <c r="CC322" s="166">
        <v>21020</v>
      </c>
      <c r="CD322" s="108" t="s">
        <v>733</v>
      </c>
      <c r="CE322" s="108" t="s">
        <v>733</v>
      </c>
      <c r="CF322" s="108" t="s">
        <v>733</v>
      </c>
      <c r="CG322" s="108" t="s">
        <v>733</v>
      </c>
      <c r="CH322" s="108" t="s">
        <v>733</v>
      </c>
      <c r="CI322" s="108" t="s">
        <v>733</v>
      </c>
      <c r="CJ322" s="121">
        <f t="shared" si="964"/>
        <v>7</v>
      </c>
      <c r="CK322" s="157">
        <f t="shared" si="965"/>
        <v>2018</v>
      </c>
      <c r="CL322" s="158">
        <f t="shared" si="966"/>
        <v>43282</v>
      </c>
      <c r="CM322" s="159">
        <f t="shared" si="967"/>
        <v>31</v>
      </c>
      <c r="CN322" s="121">
        <f t="shared" si="968"/>
        <v>65269</v>
      </c>
      <c r="CO322" s="121" t="str">
        <f t="shared" si="969"/>
        <v>-</v>
      </c>
      <c r="CP322" s="121">
        <f t="shared" si="970"/>
        <v>587421</v>
      </c>
      <c r="CQ322" s="121">
        <f t="shared" si="971"/>
        <v>3589795</v>
      </c>
      <c r="CR322" s="121">
        <f t="shared" si="972"/>
        <v>4354298</v>
      </c>
      <c r="CS322" s="121">
        <f t="shared" si="973"/>
        <v>4884950</v>
      </c>
      <c r="CT322" s="121">
        <f t="shared" si="974"/>
        <v>96880640</v>
      </c>
      <c r="CU322" s="121">
        <f t="shared" si="975"/>
        <v>90385872</v>
      </c>
      <c r="CV322" s="121">
        <f t="shared" si="976"/>
        <v>10161972</v>
      </c>
      <c r="CW322" s="121">
        <f t="shared" si="977"/>
        <v>0</v>
      </c>
      <c r="CX322" s="121">
        <f t="shared" si="978"/>
        <v>218940</v>
      </c>
      <c r="CY322" s="121">
        <f t="shared" si="979"/>
        <v>26071875</v>
      </c>
      <c r="CZ322" s="121">
        <f t="shared" si="980"/>
        <v>1624116</v>
      </c>
      <c r="DA322" s="121">
        <f t="shared" si="981"/>
        <v>858912</v>
      </c>
      <c r="DB322" s="121">
        <f t="shared" si="982"/>
        <v>58666820</v>
      </c>
      <c r="DC322" s="121" t="str">
        <f t="shared" si="983"/>
        <v>-</v>
      </c>
      <c r="DF322" s="147"/>
    </row>
    <row r="323" spans="1:110" x14ac:dyDescent="0.2">
      <c r="A323" s="118" t="str">
        <f t="shared" si="961"/>
        <v>2018-19AUGUSTRX9</v>
      </c>
      <c r="B323" s="94" t="s">
        <v>789</v>
      </c>
      <c r="C323" s="35" t="s">
        <v>655</v>
      </c>
      <c r="D323" s="119" t="str">
        <f t="shared" si="962"/>
        <v>Y60</v>
      </c>
      <c r="E323" s="119" t="str">
        <f t="shared" si="963"/>
        <v>Midlands</v>
      </c>
      <c r="F323" s="107" t="s">
        <v>667</v>
      </c>
      <c r="G323" s="107" t="s">
        <v>668</v>
      </c>
      <c r="H323" s="108">
        <v>83703</v>
      </c>
      <c r="I323" s="108">
        <v>69174</v>
      </c>
      <c r="J323" s="108">
        <v>288907</v>
      </c>
      <c r="K323" s="108">
        <v>4</v>
      </c>
      <c r="L323" s="108">
        <v>2</v>
      </c>
      <c r="M323" s="108">
        <v>18</v>
      </c>
      <c r="N323" s="108">
        <v>61</v>
      </c>
      <c r="O323" s="108">
        <v>57976</v>
      </c>
      <c r="P323" s="108">
        <v>5723</v>
      </c>
      <c r="Q323" s="108">
        <v>3699</v>
      </c>
      <c r="R323" s="108">
        <v>32991</v>
      </c>
      <c r="S323" s="108">
        <v>11993</v>
      </c>
      <c r="T323" s="108">
        <v>179</v>
      </c>
      <c r="U323" s="108">
        <v>2600153</v>
      </c>
      <c r="V323" s="108">
        <v>454</v>
      </c>
      <c r="W323" s="108">
        <v>828</v>
      </c>
      <c r="X323" s="108">
        <v>3884246</v>
      </c>
      <c r="Y323" s="108">
        <v>1050</v>
      </c>
      <c r="Z323" s="108">
        <v>2455</v>
      </c>
      <c r="AA323" s="108">
        <v>62339636</v>
      </c>
      <c r="AB323" s="108">
        <v>1890</v>
      </c>
      <c r="AC323" s="108">
        <v>4013</v>
      </c>
      <c r="AD323" s="108">
        <v>53632220</v>
      </c>
      <c r="AE323" s="108">
        <v>4472</v>
      </c>
      <c r="AF323" s="108">
        <v>10942</v>
      </c>
      <c r="AG323" s="108">
        <v>746199</v>
      </c>
      <c r="AH323" s="108">
        <v>4169</v>
      </c>
      <c r="AI323" s="108">
        <v>10038</v>
      </c>
      <c r="AJ323" s="108">
        <v>3983</v>
      </c>
      <c r="AK323" s="108">
        <v>1463</v>
      </c>
      <c r="AL323" s="108">
        <v>835</v>
      </c>
      <c r="AM323" s="108">
        <v>8</v>
      </c>
      <c r="AN323" s="108">
        <v>829</v>
      </c>
      <c r="AO323" s="108">
        <v>856</v>
      </c>
      <c r="AP323" s="108">
        <v>6</v>
      </c>
      <c r="AQ323" s="108">
        <v>35496</v>
      </c>
      <c r="AR323" s="108">
        <v>2501</v>
      </c>
      <c r="AS323" s="108">
        <v>15996</v>
      </c>
      <c r="AT323" s="108">
        <v>53993</v>
      </c>
      <c r="AU323" s="108">
        <v>10912</v>
      </c>
      <c r="AV323" s="108">
        <v>8408</v>
      </c>
      <c r="AW323" s="108">
        <v>7398</v>
      </c>
      <c r="AX323" s="108">
        <v>5734</v>
      </c>
      <c r="AY323" s="108">
        <v>43358</v>
      </c>
      <c r="AZ323" s="108">
        <v>35681</v>
      </c>
      <c r="BA323" s="108">
        <v>15911</v>
      </c>
      <c r="BB323" s="108">
        <v>12576</v>
      </c>
      <c r="BC323" s="108">
        <v>217</v>
      </c>
      <c r="BD323" s="108">
        <v>162</v>
      </c>
      <c r="BE323" s="108">
        <v>282</v>
      </c>
      <c r="BF323" s="108">
        <v>79734</v>
      </c>
      <c r="BG323" s="108">
        <v>283</v>
      </c>
      <c r="BH323" s="108">
        <v>468</v>
      </c>
      <c r="BI323" s="108">
        <v>2827</v>
      </c>
      <c r="BJ323" s="108">
        <v>114904</v>
      </c>
      <c r="BK323" s="108">
        <v>41</v>
      </c>
      <c r="BL323" s="108">
        <v>77</v>
      </c>
      <c r="BM323" s="108">
        <v>0</v>
      </c>
      <c r="BN323" s="108">
        <v>478</v>
      </c>
      <c r="BO323" s="108">
        <v>490</v>
      </c>
      <c r="BP323" s="108">
        <v>2</v>
      </c>
      <c r="BQ323" s="108">
        <v>2127</v>
      </c>
      <c r="BR323" s="108">
        <v>2313277</v>
      </c>
      <c r="BS323" s="108">
        <v>4839</v>
      </c>
      <c r="BT323" s="108">
        <v>9632</v>
      </c>
      <c r="BU323" s="108">
        <v>2311987</v>
      </c>
      <c r="BV323" s="108">
        <v>4718</v>
      </c>
      <c r="BW323" s="108">
        <v>9183</v>
      </c>
      <c r="BX323" s="108">
        <v>10787</v>
      </c>
      <c r="BY323" s="108">
        <v>5394</v>
      </c>
      <c r="BZ323" s="108">
        <v>8668</v>
      </c>
      <c r="CA323" s="108">
        <v>17795134</v>
      </c>
      <c r="CB323" s="108">
        <v>8366</v>
      </c>
      <c r="CC323" s="166">
        <v>18136</v>
      </c>
      <c r="CD323" s="108" t="s">
        <v>733</v>
      </c>
      <c r="CE323" s="108" t="s">
        <v>733</v>
      </c>
      <c r="CF323" s="108" t="s">
        <v>733</v>
      </c>
      <c r="CG323" s="108" t="s">
        <v>733</v>
      </c>
      <c r="CH323" s="108" t="s">
        <v>733</v>
      </c>
      <c r="CI323" s="108" t="s">
        <v>733</v>
      </c>
      <c r="CJ323" s="121">
        <f t="shared" si="964"/>
        <v>8</v>
      </c>
      <c r="CK323" s="157">
        <f t="shared" si="965"/>
        <v>2018</v>
      </c>
      <c r="CL323" s="158">
        <f t="shared" si="966"/>
        <v>43313</v>
      </c>
      <c r="CM323" s="159">
        <f t="shared" si="967"/>
        <v>31</v>
      </c>
      <c r="CN323" s="121">
        <f t="shared" si="968"/>
        <v>138348</v>
      </c>
      <c r="CO323" s="121" t="str">
        <f t="shared" si="969"/>
        <v>-</v>
      </c>
      <c r="CP323" s="121">
        <f t="shared" si="970"/>
        <v>1245132</v>
      </c>
      <c r="CQ323" s="121">
        <f t="shared" si="971"/>
        <v>4219614</v>
      </c>
      <c r="CR323" s="121">
        <f t="shared" si="972"/>
        <v>4738644</v>
      </c>
      <c r="CS323" s="121">
        <f t="shared" si="973"/>
        <v>9081045</v>
      </c>
      <c r="CT323" s="121">
        <f t="shared" si="974"/>
        <v>132392883</v>
      </c>
      <c r="CU323" s="121">
        <f t="shared" si="975"/>
        <v>131227406</v>
      </c>
      <c r="CV323" s="121">
        <f t="shared" si="976"/>
        <v>1796802</v>
      </c>
      <c r="CW323" s="121">
        <f t="shared" si="977"/>
        <v>131976</v>
      </c>
      <c r="CX323" s="121">
        <f t="shared" si="978"/>
        <v>217679</v>
      </c>
      <c r="CY323" s="121">
        <f t="shared" si="979"/>
        <v>4604096</v>
      </c>
      <c r="CZ323" s="121">
        <f t="shared" si="980"/>
        <v>4499670</v>
      </c>
      <c r="DA323" s="121">
        <f t="shared" si="981"/>
        <v>17336</v>
      </c>
      <c r="DB323" s="121">
        <f t="shared" si="982"/>
        <v>38575272</v>
      </c>
      <c r="DC323" s="121" t="str">
        <f t="shared" si="983"/>
        <v>-</v>
      </c>
    </row>
    <row r="324" spans="1:110" x14ac:dyDescent="0.2">
      <c r="A324" s="118" t="str">
        <f t="shared" si="961"/>
        <v>2018-19AUGUSTRYC</v>
      </c>
      <c r="B324" s="94" t="s">
        <v>789</v>
      </c>
      <c r="C324" s="35" t="s">
        <v>655</v>
      </c>
      <c r="D324" s="119" t="str">
        <f t="shared" si="962"/>
        <v>Y61</v>
      </c>
      <c r="E324" s="119" t="str">
        <f t="shared" si="963"/>
        <v>East of England</v>
      </c>
      <c r="F324" s="107" t="s">
        <v>671</v>
      </c>
      <c r="G324" s="107" t="s">
        <v>672</v>
      </c>
      <c r="H324" s="108">
        <v>102741</v>
      </c>
      <c r="I324" s="108">
        <v>66359</v>
      </c>
      <c r="J324" s="108">
        <v>366083</v>
      </c>
      <c r="K324" s="108">
        <v>6</v>
      </c>
      <c r="L324" s="108">
        <v>1</v>
      </c>
      <c r="M324" s="108">
        <v>30</v>
      </c>
      <c r="N324" s="108">
        <v>93</v>
      </c>
      <c r="O324" s="108">
        <v>69698</v>
      </c>
      <c r="P324" s="108">
        <v>6474</v>
      </c>
      <c r="Q324" s="108">
        <v>4324</v>
      </c>
      <c r="R324" s="108">
        <v>38705</v>
      </c>
      <c r="S324" s="108">
        <v>13081</v>
      </c>
      <c r="T324" s="108">
        <v>2389</v>
      </c>
      <c r="U324" s="108">
        <v>3137125</v>
      </c>
      <c r="V324" s="108">
        <v>485</v>
      </c>
      <c r="W324" s="108">
        <v>892</v>
      </c>
      <c r="X324" s="108">
        <v>3413957</v>
      </c>
      <c r="Y324" s="108">
        <v>790</v>
      </c>
      <c r="Z324" s="108">
        <v>1453</v>
      </c>
      <c r="AA324" s="108">
        <v>57882976</v>
      </c>
      <c r="AB324" s="108">
        <v>1495</v>
      </c>
      <c r="AC324" s="108">
        <v>3125</v>
      </c>
      <c r="AD324" s="108">
        <v>60332016</v>
      </c>
      <c r="AE324" s="108">
        <v>4612</v>
      </c>
      <c r="AF324" s="108">
        <v>11065</v>
      </c>
      <c r="AG324" s="108">
        <v>12491112</v>
      </c>
      <c r="AH324" s="108">
        <v>5229</v>
      </c>
      <c r="AI324" s="108">
        <v>13001</v>
      </c>
      <c r="AJ324" s="108">
        <v>4843</v>
      </c>
      <c r="AK324" s="108">
        <v>98</v>
      </c>
      <c r="AL324" s="108">
        <v>3154</v>
      </c>
      <c r="AM324" s="108">
        <v>601</v>
      </c>
      <c r="AN324" s="108">
        <v>45</v>
      </c>
      <c r="AO324" s="108">
        <v>1546</v>
      </c>
      <c r="AP324" s="108">
        <v>2377</v>
      </c>
      <c r="AQ324" s="108">
        <v>41209</v>
      </c>
      <c r="AR324" s="108">
        <v>2036</v>
      </c>
      <c r="AS324" s="108">
        <v>21610</v>
      </c>
      <c r="AT324" s="108">
        <v>64855</v>
      </c>
      <c r="AU324" s="108">
        <v>15073</v>
      </c>
      <c r="AV324" s="108">
        <v>10910</v>
      </c>
      <c r="AW324" s="108">
        <v>10037</v>
      </c>
      <c r="AX324" s="108">
        <v>7426</v>
      </c>
      <c r="AY324" s="108">
        <v>60328</v>
      </c>
      <c r="AZ324" s="108">
        <v>44449</v>
      </c>
      <c r="BA324" s="108">
        <v>24780</v>
      </c>
      <c r="BB324" s="108">
        <v>14170</v>
      </c>
      <c r="BC324" s="108">
        <v>4314</v>
      </c>
      <c r="BD324" s="108">
        <v>2566</v>
      </c>
      <c r="BE324" s="108">
        <v>422</v>
      </c>
      <c r="BF324" s="108">
        <v>119582</v>
      </c>
      <c r="BG324" s="108">
        <v>283</v>
      </c>
      <c r="BH324" s="108">
        <v>461</v>
      </c>
      <c r="BI324" s="108">
        <v>6142</v>
      </c>
      <c r="BJ324" s="108">
        <v>220853</v>
      </c>
      <c r="BK324" s="108">
        <v>36</v>
      </c>
      <c r="BL324" s="108">
        <v>63</v>
      </c>
      <c r="BM324" s="108">
        <v>29</v>
      </c>
      <c r="BN324" s="108">
        <v>800</v>
      </c>
      <c r="BO324" s="108">
        <v>642</v>
      </c>
      <c r="BP324" s="108">
        <v>42</v>
      </c>
      <c r="BQ324" s="108">
        <v>1151</v>
      </c>
      <c r="BR324" s="108">
        <v>6915414</v>
      </c>
      <c r="BS324" s="108">
        <v>8644</v>
      </c>
      <c r="BT324" s="108">
        <v>20588</v>
      </c>
      <c r="BU324" s="108">
        <v>5923670</v>
      </c>
      <c r="BV324" s="108">
        <v>9227</v>
      </c>
      <c r="BW324" s="108">
        <v>20563</v>
      </c>
      <c r="BX324" s="108">
        <v>609166</v>
      </c>
      <c r="BY324" s="108">
        <v>14504</v>
      </c>
      <c r="BZ324" s="108">
        <v>26920</v>
      </c>
      <c r="CA324" s="108">
        <v>15134523</v>
      </c>
      <c r="CB324" s="108">
        <v>13149</v>
      </c>
      <c r="CC324" s="166">
        <v>30734</v>
      </c>
      <c r="CD324" s="108" t="s">
        <v>733</v>
      </c>
      <c r="CE324" s="108" t="s">
        <v>733</v>
      </c>
      <c r="CF324" s="108" t="s">
        <v>733</v>
      </c>
      <c r="CG324" s="108" t="s">
        <v>733</v>
      </c>
      <c r="CH324" s="108" t="s">
        <v>733</v>
      </c>
      <c r="CI324" s="108" t="s">
        <v>733</v>
      </c>
      <c r="CJ324" s="121">
        <f t="shared" si="964"/>
        <v>8</v>
      </c>
      <c r="CK324" s="157">
        <f t="shared" si="965"/>
        <v>2018</v>
      </c>
      <c r="CL324" s="158">
        <f t="shared" si="966"/>
        <v>43313</v>
      </c>
      <c r="CM324" s="159">
        <f t="shared" si="967"/>
        <v>31</v>
      </c>
      <c r="CN324" s="121">
        <f t="shared" si="968"/>
        <v>66359</v>
      </c>
      <c r="CO324" s="121" t="str">
        <f t="shared" si="969"/>
        <v>-</v>
      </c>
      <c r="CP324" s="121">
        <f t="shared" si="970"/>
        <v>1990770</v>
      </c>
      <c r="CQ324" s="121">
        <f t="shared" si="971"/>
        <v>6171387</v>
      </c>
      <c r="CR324" s="121">
        <f t="shared" si="972"/>
        <v>5774808</v>
      </c>
      <c r="CS324" s="121">
        <f t="shared" si="973"/>
        <v>6282772</v>
      </c>
      <c r="CT324" s="121">
        <f t="shared" si="974"/>
        <v>120953125</v>
      </c>
      <c r="CU324" s="121">
        <f t="shared" si="975"/>
        <v>144741265</v>
      </c>
      <c r="CV324" s="121">
        <f t="shared" si="976"/>
        <v>31059389</v>
      </c>
      <c r="CW324" s="121">
        <f t="shared" si="977"/>
        <v>194542</v>
      </c>
      <c r="CX324" s="121">
        <f t="shared" si="978"/>
        <v>386946</v>
      </c>
      <c r="CY324" s="121">
        <f t="shared" si="979"/>
        <v>16470400</v>
      </c>
      <c r="CZ324" s="121">
        <f t="shared" si="980"/>
        <v>13201446</v>
      </c>
      <c r="DA324" s="121">
        <f t="shared" si="981"/>
        <v>1130640</v>
      </c>
      <c r="DB324" s="121">
        <f t="shared" si="982"/>
        <v>35374834</v>
      </c>
      <c r="DC324" s="121" t="str">
        <f t="shared" si="983"/>
        <v>-</v>
      </c>
    </row>
    <row r="325" spans="1:110" x14ac:dyDescent="0.2">
      <c r="A325" s="118" t="str">
        <f t="shared" si="961"/>
        <v>2018-19AUGUSTR1F</v>
      </c>
      <c r="B325" s="94" t="s">
        <v>789</v>
      </c>
      <c r="C325" s="35" t="s">
        <v>655</v>
      </c>
      <c r="D325" s="119" t="str">
        <f t="shared" si="962"/>
        <v>Y59</v>
      </c>
      <c r="E325" s="119" t="str">
        <f t="shared" si="963"/>
        <v>South East</v>
      </c>
      <c r="F325" s="107" t="s">
        <v>656</v>
      </c>
      <c r="G325" s="107" t="s">
        <v>657</v>
      </c>
      <c r="H325" s="108">
        <v>2876</v>
      </c>
      <c r="I325" s="108">
        <v>1700</v>
      </c>
      <c r="J325" s="108">
        <v>10973</v>
      </c>
      <c r="K325" s="108">
        <v>6</v>
      </c>
      <c r="L325" s="108">
        <v>1</v>
      </c>
      <c r="M325" s="108">
        <v>35</v>
      </c>
      <c r="N325" s="108">
        <v>84</v>
      </c>
      <c r="O325" s="108">
        <v>2019</v>
      </c>
      <c r="P325" s="108">
        <v>111</v>
      </c>
      <c r="Q325" s="108">
        <v>71</v>
      </c>
      <c r="R325" s="108">
        <v>978</v>
      </c>
      <c r="S325" s="108">
        <v>974</v>
      </c>
      <c r="T325" s="108">
        <v>206</v>
      </c>
      <c r="U325" s="108">
        <v>65350</v>
      </c>
      <c r="V325" s="108">
        <v>589</v>
      </c>
      <c r="W325" s="108">
        <v>1221</v>
      </c>
      <c r="X325" s="108">
        <v>45528</v>
      </c>
      <c r="Y325" s="108">
        <v>641</v>
      </c>
      <c r="Z325" s="108">
        <v>1293</v>
      </c>
      <c r="AA325" s="108">
        <v>761894</v>
      </c>
      <c r="AB325" s="108">
        <v>779</v>
      </c>
      <c r="AC325" s="108">
        <v>1822</v>
      </c>
      <c r="AD325" s="108">
        <v>2884719</v>
      </c>
      <c r="AE325" s="108">
        <v>2962</v>
      </c>
      <c r="AF325" s="108">
        <v>10779</v>
      </c>
      <c r="AG325" s="108">
        <v>1345778</v>
      </c>
      <c r="AH325" s="108">
        <v>6533</v>
      </c>
      <c r="AI325" s="108">
        <v>14171</v>
      </c>
      <c r="AJ325" s="108">
        <v>127</v>
      </c>
      <c r="AK325" s="108">
        <v>0</v>
      </c>
      <c r="AL325" s="108">
        <v>4</v>
      </c>
      <c r="AM325" s="108">
        <v>0</v>
      </c>
      <c r="AN325" s="108">
        <v>0</v>
      </c>
      <c r="AO325" s="108">
        <v>123</v>
      </c>
      <c r="AP325" s="108">
        <v>0</v>
      </c>
      <c r="AQ325" s="108">
        <v>1532</v>
      </c>
      <c r="AR325" s="108">
        <v>13</v>
      </c>
      <c r="AS325" s="108">
        <v>347</v>
      </c>
      <c r="AT325" s="108">
        <v>1892</v>
      </c>
      <c r="AU325" s="108">
        <v>176</v>
      </c>
      <c r="AV325" s="108">
        <v>161</v>
      </c>
      <c r="AW325" s="108">
        <v>78</v>
      </c>
      <c r="AX325" s="108">
        <v>78</v>
      </c>
      <c r="AY325" s="108">
        <v>1126</v>
      </c>
      <c r="AZ325" s="108">
        <v>1069</v>
      </c>
      <c r="BA325" s="108">
        <v>793</v>
      </c>
      <c r="BB325" s="108">
        <v>703</v>
      </c>
      <c r="BC325" s="108">
        <v>252</v>
      </c>
      <c r="BD325" s="108">
        <v>220</v>
      </c>
      <c r="BE325" s="108">
        <v>1</v>
      </c>
      <c r="BF325" s="108">
        <v>0</v>
      </c>
      <c r="BG325" s="108">
        <v>0</v>
      </c>
      <c r="BH325" s="108">
        <v>0</v>
      </c>
      <c r="BI325" s="108">
        <v>27</v>
      </c>
      <c r="BJ325" s="108">
        <v>729</v>
      </c>
      <c r="BK325" s="108">
        <v>27</v>
      </c>
      <c r="BL325" s="108">
        <v>54</v>
      </c>
      <c r="BM325" s="108">
        <v>81</v>
      </c>
      <c r="BN325" s="108">
        <v>53</v>
      </c>
      <c r="BO325" s="108">
        <v>39</v>
      </c>
      <c r="BP325" s="108">
        <v>0</v>
      </c>
      <c r="BQ325" s="108">
        <v>16</v>
      </c>
      <c r="BR325" s="108">
        <v>257251</v>
      </c>
      <c r="BS325" s="108">
        <v>4854</v>
      </c>
      <c r="BT325" s="108">
        <v>11508</v>
      </c>
      <c r="BU325" s="108">
        <v>315105</v>
      </c>
      <c r="BV325" s="108">
        <v>8080</v>
      </c>
      <c r="BW325" s="108">
        <v>17102</v>
      </c>
      <c r="BX325" s="108">
        <v>0</v>
      </c>
      <c r="BY325" s="108">
        <v>0</v>
      </c>
      <c r="BZ325" s="108">
        <v>0</v>
      </c>
      <c r="CA325" s="108">
        <v>36644</v>
      </c>
      <c r="CB325" s="108">
        <v>2290</v>
      </c>
      <c r="CC325" s="166">
        <v>12114</v>
      </c>
      <c r="CD325" s="108" t="s">
        <v>733</v>
      </c>
      <c r="CE325" s="108" t="s">
        <v>733</v>
      </c>
      <c r="CF325" s="108" t="s">
        <v>733</v>
      </c>
      <c r="CG325" s="108" t="s">
        <v>733</v>
      </c>
      <c r="CH325" s="108" t="s">
        <v>733</v>
      </c>
      <c r="CI325" s="108" t="s">
        <v>733</v>
      </c>
      <c r="CJ325" s="121">
        <f t="shared" si="964"/>
        <v>8</v>
      </c>
      <c r="CK325" s="157">
        <f t="shared" si="965"/>
        <v>2018</v>
      </c>
      <c r="CL325" s="158">
        <f t="shared" si="966"/>
        <v>43313</v>
      </c>
      <c r="CM325" s="159">
        <f t="shared" si="967"/>
        <v>31</v>
      </c>
      <c r="CN325" s="121">
        <f t="shared" si="968"/>
        <v>1700</v>
      </c>
      <c r="CO325" s="121" t="str">
        <f t="shared" si="969"/>
        <v>-</v>
      </c>
      <c r="CP325" s="121">
        <f t="shared" si="970"/>
        <v>59500</v>
      </c>
      <c r="CQ325" s="121">
        <f t="shared" si="971"/>
        <v>142800</v>
      </c>
      <c r="CR325" s="121">
        <f t="shared" si="972"/>
        <v>135531</v>
      </c>
      <c r="CS325" s="121">
        <f t="shared" si="973"/>
        <v>91803</v>
      </c>
      <c r="CT325" s="121">
        <f t="shared" si="974"/>
        <v>1781916</v>
      </c>
      <c r="CU325" s="121">
        <f t="shared" si="975"/>
        <v>10498746</v>
      </c>
      <c r="CV325" s="121">
        <f t="shared" si="976"/>
        <v>2919226</v>
      </c>
      <c r="CW325" s="121">
        <f t="shared" si="977"/>
        <v>0</v>
      </c>
      <c r="CX325" s="121">
        <f t="shared" si="978"/>
        <v>1458</v>
      </c>
      <c r="CY325" s="121">
        <f t="shared" si="979"/>
        <v>609924</v>
      </c>
      <c r="CZ325" s="121">
        <f t="shared" si="980"/>
        <v>666978</v>
      </c>
      <c r="DA325" s="121">
        <f t="shared" si="981"/>
        <v>0</v>
      </c>
      <c r="DB325" s="121">
        <f t="shared" si="982"/>
        <v>193824</v>
      </c>
      <c r="DC325" s="121" t="str">
        <f t="shared" si="983"/>
        <v>-</v>
      </c>
      <c r="DF325" s="147"/>
    </row>
    <row r="326" spans="1:110" x14ac:dyDescent="0.2">
      <c r="A326" s="118" t="str">
        <f t="shared" si="961"/>
        <v>2018-19AUGUSTRRU</v>
      </c>
      <c r="B326" s="94" t="s">
        <v>789</v>
      </c>
      <c r="C326" s="35" t="s">
        <v>655</v>
      </c>
      <c r="D326" s="119" t="str">
        <f t="shared" si="962"/>
        <v>Y56</v>
      </c>
      <c r="E326" s="119" t="str">
        <f t="shared" si="963"/>
        <v>London</v>
      </c>
      <c r="F326" s="107" t="s">
        <v>659</v>
      </c>
      <c r="G326" s="107" t="s">
        <v>660</v>
      </c>
      <c r="H326" s="108">
        <v>152374</v>
      </c>
      <c r="I326" s="108">
        <v>124901</v>
      </c>
      <c r="J326" s="108">
        <v>714999</v>
      </c>
      <c r="K326" s="108">
        <v>6</v>
      </c>
      <c r="L326" s="108">
        <v>0</v>
      </c>
      <c r="M326" s="108">
        <v>44</v>
      </c>
      <c r="N326" s="108">
        <v>113</v>
      </c>
      <c r="O326" s="108">
        <v>99366</v>
      </c>
      <c r="P326" s="108">
        <v>9819</v>
      </c>
      <c r="Q326" s="108">
        <v>7252</v>
      </c>
      <c r="R326" s="108">
        <v>55207</v>
      </c>
      <c r="S326" s="108">
        <v>20962</v>
      </c>
      <c r="T326" s="108">
        <v>1069</v>
      </c>
      <c r="U326" s="108">
        <v>3566430</v>
      </c>
      <c r="V326" s="108">
        <v>363</v>
      </c>
      <c r="W326" s="108">
        <v>604</v>
      </c>
      <c r="X326" s="108">
        <v>4610664</v>
      </c>
      <c r="Y326" s="108">
        <v>636</v>
      </c>
      <c r="Z326" s="108">
        <v>1091</v>
      </c>
      <c r="AA326" s="108">
        <v>55678423</v>
      </c>
      <c r="AB326" s="108">
        <v>1009</v>
      </c>
      <c r="AC326" s="108">
        <v>2014</v>
      </c>
      <c r="AD326" s="108">
        <v>55798479</v>
      </c>
      <c r="AE326" s="108">
        <v>2662</v>
      </c>
      <c r="AF326" s="108">
        <v>6262</v>
      </c>
      <c r="AG326" s="108">
        <v>4526841</v>
      </c>
      <c r="AH326" s="108">
        <v>4235</v>
      </c>
      <c r="AI326" s="108">
        <v>9926</v>
      </c>
      <c r="AJ326" s="108">
        <v>6633</v>
      </c>
      <c r="AK326" s="108">
        <v>208</v>
      </c>
      <c r="AL326" s="108">
        <v>788</v>
      </c>
      <c r="AM326" s="108">
        <v>6468</v>
      </c>
      <c r="AN326" s="108">
        <v>193</v>
      </c>
      <c r="AO326" s="108">
        <v>5444</v>
      </c>
      <c r="AP326" s="108">
        <v>0</v>
      </c>
      <c r="AQ326" s="108">
        <v>60651</v>
      </c>
      <c r="AR326" s="108">
        <v>6634</v>
      </c>
      <c r="AS326" s="108">
        <v>25448</v>
      </c>
      <c r="AT326" s="108">
        <v>92733</v>
      </c>
      <c r="AU326" s="108">
        <v>25702</v>
      </c>
      <c r="AV326" s="108">
        <v>19930</v>
      </c>
      <c r="AW326" s="108">
        <v>18820</v>
      </c>
      <c r="AX326" s="108">
        <v>14851</v>
      </c>
      <c r="AY326" s="108">
        <v>79797</v>
      </c>
      <c r="AZ326" s="108">
        <v>62041</v>
      </c>
      <c r="BA326" s="108">
        <v>32724</v>
      </c>
      <c r="BB326" s="108">
        <v>23413</v>
      </c>
      <c r="BC326" s="108">
        <v>1498</v>
      </c>
      <c r="BD326" s="108">
        <v>1134</v>
      </c>
      <c r="BE326" s="108">
        <v>0</v>
      </c>
      <c r="BF326" s="108">
        <v>0</v>
      </c>
      <c r="BG326" s="108">
        <v>0</v>
      </c>
      <c r="BH326" s="108">
        <v>0</v>
      </c>
      <c r="BI326" s="108">
        <v>5199</v>
      </c>
      <c r="BJ326" s="108">
        <v>338114</v>
      </c>
      <c r="BK326" s="108">
        <v>65</v>
      </c>
      <c r="BL326" s="108">
        <v>135</v>
      </c>
      <c r="BM326" s="108">
        <v>0</v>
      </c>
      <c r="BN326" s="108">
        <v>796</v>
      </c>
      <c r="BO326" s="108">
        <v>1199</v>
      </c>
      <c r="BP326" s="108">
        <v>50</v>
      </c>
      <c r="BQ326" s="108">
        <v>1318</v>
      </c>
      <c r="BR326" s="108">
        <v>4114563</v>
      </c>
      <c r="BS326" s="108">
        <v>5169</v>
      </c>
      <c r="BT326" s="108">
        <v>11613</v>
      </c>
      <c r="BU326" s="108">
        <v>7916060</v>
      </c>
      <c r="BV326" s="108">
        <v>6602</v>
      </c>
      <c r="BW326" s="108">
        <v>12695</v>
      </c>
      <c r="BX326" s="108">
        <v>347138</v>
      </c>
      <c r="BY326" s="108">
        <v>6943</v>
      </c>
      <c r="BZ326" s="108">
        <v>12542</v>
      </c>
      <c r="CA326" s="108">
        <v>11030048</v>
      </c>
      <c r="CB326" s="108">
        <v>8369</v>
      </c>
      <c r="CC326" s="166">
        <v>15150</v>
      </c>
      <c r="CD326" s="108" t="s">
        <v>733</v>
      </c>
      <c r="CE326" s="108" t="s">
        <v>733</v>
      </c>
      <c r="CF326" s="108" t="s">
        <v>733</v>
      </c>
      <c r="CG326" s="108" t="s">
        <v>733</v>
      </c>
      <c r="CH326" s="108" t="s">
        <v>733</v>
      </c>
      <c r="CI326" s="108" t="s">
        <v>733</v>
      </c>
      <c r="CJ326" s="121">
        <f t="shared" si="964"/>
        <v>8</v>
      </c>
      <c r="CK326" s="157">
        <f t="shared" si="965"/>
        <v>2018</v>
      </c>
      <c r="CL326" s="158">
        <f t="shared" si="966"/>
        <v>43313</v>
      </c>
      <c r="CM326" s="159">
        <f t="shared" si="967"/>
        <v>31</v>
      </c>
      <c r="CN326" s="121">
        <f t="shared" si="968"/>
        <v>0</v>
      </c>
      <c r="CO326" s="121" t="str">
        <f t="shared" si="969"/>
        <v>-</v>
      </c>
      <c r="CP326" s="121">
        <f t="shared" si="970"/>
        <v>5495644</v>
      </c>
      <c r="CQ326" s="121">
        <f t="shared" si="971"/>
        <v>14113813</v>
      </c>
      <c r="CR326" s="121">
        <f t="shared" si="972"/>
        <v>5930676</v>
      </c>
      <c r="CS326" s="121">
        <f t="shared" si="973"/>
        <v>7911932</v>
      </c>
      <c r="CT326" s="121">
        <f t="shared" si="974"/>
        <v>111186898</v>
      </c>
      <c r="CU326" s="121">
        <f t="shared" si="975"/>
        <v>131264044</v>
      </c>
      <c r="CV326" s="121">
        <f t="shared" si="976"/>
        <v>10610894</v>
      </c>
      <c r="CW326" s="121">
        <f t="shared" si="977"/>
        <v>0</v>
      </c>
      <c r="CX326" s="121">
        <f t="shared" si="978"/>
        <v>701865</v>
      </c>
      <c r="CY326" s="121">
        <f t="shared" si="979"/>
        <v>9243948</v>
      </c>
      <c r="CZ326" s="121">
        <f t="shared" si="980"/>
        <v>15221305</v>
      </c>
      <c r="DA326" s="121">
        <f t="shared" si="981"/>
        <v>627100</v>
      </c>
      <c r="DB326" s="121">
        <f t="shared" si="982"/>
        <v>19967700</v>
      </c>
      <c r="DC326" s="121" t="str">
        <f t="shared" si="983"/>
        <v>-</v>
      </c>
    </row>
    <row r="327" spans="1:110" x14ac:dyDescent="0.2">
      <c r="A327" s="118" t="str">
        <f t="shared" si="961"/>
        <v>2018-19AUGUSTRX6</v>
      </c>
      <c r="B327" s="94" t="s">
        <v>789</v>
      </c>
      <c r="C327" s="35" t="s">
        <v>655</v>
      </c>
      <c r="D327" s="119" t="str">
        <f t="shared" si="962"/>
        <v>Y63</v>
      </c>
      <c r="E327" s="119" t="str">
        <f t="shared" si="963"/>
        <v>North East and Yorkshire</v>
      </c>
      <c r="F327" s="107" t="s">
        <v>661</v>
      </c>
      <c r="G327" s="107" t="s">
        <v>662</v>
      </c>
      <c r="H327" s="108">
        <v>43962</v>
      </c>
      <c r="I327" s="108">
        <v>30029</v>
      </c>
      <c r="J327" s="108">
        <v>158650</v>
      </c>
      <c r="K327" s="108">
        <v>5</v>
      </c>
      <c r="L327" s="108">
        <v>1</v>
      </c>
      <c r="M327" s="108">
        <v>22</v>
      </c>
      <c r="N327" s="108">
        <v>52</v>
      </c>
      <c r="O327" s="108">
        <v>33541</v>
      </c>
      <c r="P327" s="108">
        <v>2185</v>
      </c>
      <c r="Q327" s="108">
        <v>1318</v>
      </c>
      <c r="R327" s="108">
        <v>17635</v>
      </c>
      <c r="S327" s="108">
        <v>8987</v>
      </c>
      <c r="T327" s="108">
        <v>402</v>
      </c>
      <c r="U327" s="108">
        <v>805850</v>
      </c>
      <c r="V327" s="108">
        <v>369</v>
      </c>
      <c r="W327" s="108">
        <v>623</v>
      </c>
      <c r="X327" s="108">
        <v>611596</v>
      </c>
      <c r="Y327" s="108">
        <v>464</v>
      </c>
      <c r="Z327" s="108">
        <v>841</v>
      </c>
      <c r="AA327" s="108">
        <v>20117712</v>
      </c>
      <c r="AB327" s="108">
        <v>1141</v>
      </c>
      <c r="AC327" s="108">
        <v>2321</v>
      </c>
      <c r="AD327" s="108">
        <v>36394719</v>
      </c>
      <c r="AE327" s="108">
        <v>4050</v>
      </c>
      <c r="AF327" s="108">
        <v>9471</v>
      </c>
      <c r="AG327" s="108">
        <v>1665725</v>
      </c>
      <c r="AH327" s="108">
        <v>4144</v>
      </c>
      <c r="AI327" s="108">
        <v>10367</v>
      </c>
      <c r="AJ327" s="108">
        <v>1653</v>
      </c>
      <c r="AK327" s="108">
        <v>62</v>
      </c>
      <c r="AL327" s="108">
        <v>394</v>
      </c>
      <c r="AM327" s="108">
        <v>3635</v>
      </c>
      <c r="AN327" s="108">
        <v>86</v>
      </c>
      <c r="AO327" s="108">
        <v>1111</v>
      </c>
      <c r="AP327" s="108">
        <v>0</v>
      </c>
      <c r="AQ327" s="108">
        <v>19580</v>
      </c>
      <c r="AR327" s="108">
        <v>4012</v>
      </c>
      <c r="AS327" s="108">
        <v>8296</v>
      </c>
      <c r="AT327" s="108">
        <v>31888</v>
      </c>
      <c r="AU327" s="108">
        <v>4216</v>
      </c>
      <c r="AV327" s="108">
        <v>3463</v>
      </c>
      <c r="AW327" s="108">
        <v>2558</v>
      </c>
      <c r="AX327" s="108">
        <v>2142</v>
      </c>
      <c r="AY327" s="108">
        <v>23365</v>
      </c>
      <c r="AZ327" s="108">
        <v>20013</v>
      </c>
      <c r="BA327" s="108">
        <v>13885</v>
      </c>
      <c r="BB327" s="108">
        <v>8888</v>
      </c>
      <c r="BC327" s="108">
        <v>672</v>
      </c>
      <c r="BD327" s="108">
        <v>415</v>
      </c>
      <c r="BE327" s="108">
        <v>89</v>
      </c>
      <c r="BF327" s="108">
        <v>35855</v>
      </c>
      <c r="BG327" s="108">
        <v>403</v>
      </c>
      <c r="BH327" s="108">
        <v>636</v>
      </c>
      <c r="BI327" s="108">
        <v>1188</v>
      </c>
      <c r="BJ327" s="108">
        <v>37722</v>
      </c>
      <c r="BK327" s="108">
        <v>32</v>
      </c>
      <c r="BL327" s="108">
        <v>64</v>
      </c>
      <c r="BM327" s="108">
        <v>537</v>
      </c>
      <c r="BN327" s="108">
        <v>177</v>
      </c>
      <c r="BO327" s="108">
        <v>1782</v>
      </c>
      <c r="BP327" s="108">
        <v>0</v>
      </c>
      <c r="BQ327" s="108">
        <v>151</v>
      </c>
      <c r="BR327" s="108">
        <v>822234</v>
      </c>
      <c r="BS327" s="108">
        <v>4645</v>
      </c>
      <c r="BT327" s="108">
        <v>8608</v>
      </c>
      <c r="BU327" s="108">
        <v>9740109</v>
      </c>
      <c r="BV327" s="108">
        <v>5466</v>
      </c>
      <c r="BW327" s="108">
        <v>11415</v>
      </c>
      <c r="BX327" s="108">
        <v>0</v>
      </c>
      <c r="BY327" s="108">
        <v>0</v>
      </c>
      <c r="BZ327" s="108">
        <v>0</v>
      </c>
      <c r="CA327" s="108">
        <v>1223249</v>
      </c>
      <c r="CB327" s="108">
        <v>8101</v>
      </c>
      <c r="CC327" s="166">
        <v>18764</v>
      </c>
      <c r="CD327" s="108" t="s">
        <v>733</v>
      </c>
      <c r="CE327" s="108" t="s">
        <v>733</v>
      </c>
      <c r="CF327" s="108" t="s">
        <v>733</v>
      </c>
      <c r="CG327" s="108" t="s">
        <v>733</v>
      </c>
      <c r="CH327" s="108" t="s">
        <v>733</v>
      </c>
      <c r="CI327" s="108" t="s">
        <v>733</v>
      </c>
      <c r="CJ327" s="121">
        <f t="shared" si="964"/>
        <v>8</v>
      </c>
      <c r="CK327" s="157">
        <f t="shared" si="965"/>
        <v>2018</v>
      </c>
      <c r="CL327" s="158">
        <f t="shared" si="966"/>
        <v>43313</v>
      </c>
      <c r="CM327" s="159">
        <f t="shared" si="967"/>
        <v>31</v>
      </c>
      <c r="CN327" s="121">
        <f t="shared" si="968"/>
        <v>30029</v>
      </c>
      <c r="CO327" s="121" t="str">
        <f t="shared" si="969"/>
        <v>-</v>
      </c>
      <c r="CP327" s="121">
        <f t="shared" si="970"/>
        <v>660638</v>
      </c>
      <c r="CQ327" s="121">
        <f t="shared" si="971"/>
        <v>1561508</v>
      </c>
      <c r="CR327" s="121">
        <f t="shared" si="972"/>
        <v>1361255</v>
      </c>
      <c r="CS327" s="121">
        <f t="shared" si="973"/>
        <v>1108438</v>
      </c>
      <c r="CT327" s="121">
        <f t="shared" si="974"/>
        <v>40930835</v>
      </c>
      <c r="CU327" s="121">
        <f t="shared" si="975"/>
        <v>85115877</v>
      </c>
      <c r="CV327" s="121">
        <f t="shared" si="976"/>
        <v>4167534</v>
      </c>
      <c r="CW327" s="121">
        <f t="shared" si="977"/>
        <v>56604</v>
      </c>
      <c r="CX327" s="121">
        <f t="shared" si="978"/>
        <v>76032</v>
      </c>
      <c r="CY327" s="121">
        <f t="shared" si="979"/>
        <v>1523616</v>
      </c>
      <c r="CZ327" s="121">
        <f t="shared" si="980"/>
        <v>20341530</v>
      </c>
      <c r="DA327" s="121">
        <f t="shared" si="981"/>
        <v>0</v>
      </c>
      <c r="DB327" s="121">
        <f t="shared" si="982"/>
        <v>2833364</v>
      </c>
      <c r="DC327" s="121" t="str">
        <f t="shared" si="983"/>
        <v>-</v>
      </c>
    </row>
    <row r="328" spans="1:110" x14ac:dyDescent="0.2">
      <c r="A328" s="118" t="str">
        <f t="shared" si="961"/>
        <v>2018-19AUGUSTRX7</v>
      </c>
      <c r="B328" s="94" t="s">
        <v>789</v>
      </c>
      <c r="C328" s="35" t="s">
        <v>655</v>
      </c>
      <c r="D328" s="119" t="str">
        <f t="shared" si="962"/>
        <v>Y62</v>
      </c>
      <c r="E328" s="119" t="str">
        <f t="shared" si="963"/>
        <v>North West</v>
      </c>
      <c r="F328" s="107" t="s">
        <v>663</v>
      </c>
      <c r="G328" s="107" t="s">
        <v>664</v>
      </c>
      <c r="H328" s="108">
        <v>131596</v>
      </c>
      <c r="I328" s="108">
        <v>102646</v>
      </c>
      <c r="J328" s="108">
        <v>1357953</v>
      </c>
      <c r="K328" s="108">
        <v>13</v>
      </c>
      <c r="L328" s="108">
        <v>1</v>
      </c>
      <c r="M328" s="108">
        <v>82</v>
      </c>
      <c r="N328" s="108">
        <v>143</v>
      </c>
      <c r="O328" s="108">
        <v>90491</v>
      </c>
      <c r="P328" s="108">
        <v>8372</v>
      </c>
      <c r="Q328" s="108">
        <v>6072</v>
      </c>
      <c r="R328" s="108">
        <v>46630</v>
      </c>
      <c r="S328" s="108">
        <v>21981</v>
      </c>
      <c r="T328" s="108">
        <v>3705</v>
      </c>
      <c r="U328" s="108">
        <v>3956449</v>
      </c>
      <c r="V328" s="108">
        <v>473</v>
      </c>
      <c r="W328" s="108">
        <v>799</v>
      </c>
      <c r="X328" s="108">
        <v>3884158</v>
      </c>
      <c r="Y328" s="108">
        <v>640</v>
      </c>
      <c r="Z328" s="108">
        <v>1115</v>
      </c>
      <c r="AA328" s="108">
        <v>60892287</v>
      </c>
      <c r="AB328" s="108">
        <v>1306</v>
      </c>
      <c r="AC328" s="108">
        <v>2784</v>
      </c>
      <c r="AD328" s="108">
        <v>79281258</v>
      </c>
      <c r="AE328" s="108">
        <v>3607</v>
      </c>
      <c r="AF328" s="108">
        <v>8491</v>
      </c>
      <c r="AG328" s="108">
        <v>19804956</v>
      </c>
      <c r="AH328" s="108">
        <v>5345</v>
      </c>
      <c r="AI328" s="108">
        <v>10705</v>
      </c>
      <c r="AJ328" s="108">
        <v>5215</v>
      </c>
      <c r="AK328" s="108">
        <v>401</v>
      </c>
      <c r="AL328" s="108">
        <v>2840</v>
      </c>
      <c r="AM328" s="108">
        <v>5709</v>
      </c>
      <c r="AN328" s="108">
        <v>332</v>
      </c>
      <c r="AO328" s="108">
        <v>1642</v>
      </c>
      <c r="AP328" s="108">
        <v>0</v>
      </c>
      <c r="AQ328" s="108">
        <v>57476</v>
      </c>
      <c r="AR328" s="108">
        <v>5736</v>
      </c>
      <c r="AS328" s="108">
        <v>22064</v>
      </c>
      <c r="AT328" s="108">
        <v>85276</v>
      </c>
      <c r="AU328" s="108">
        <v>16338</v>
      </c>
      <c r="AV328" s="108">
        <v>13418</v>
      </c>
      <c r="AW328" s="108">
        <v>11696</v>
      </c>
      <c r="AX328" s="108">
        <v>9752</v>
      </c>
      <c r="AY328" s="108">
        <v>58951</v>
      </c>
      <c r="AZ328" s="108">
        <v>49957</v>
      </c>
      <c r="BA328" s="108">
        <v>30103</v>
      </c>
      <c r="BB328" s="108">
        <v>23485</v>
      </c>
      <c r="BC328" s="108">
        <v>4717</v>
      </c>
      <c r="BD328" s="108">
        <v>3960</v>
      </c>
      <c r="BE328" s="108">
        <v>0</v>
      </c>
      <c r="BF328" s="108">
        <v>0</v>
      </c>
      <c r="BG328" s="108">
        <v>0</v>
      </c>
      <c r="BH328" s="108">
        <v>0</v>
      </c>
      <c r="BI328" s="108">
        <v>4630</v>
      </c>
      <c r="BJ328" s="108">
        <v>205473</v>
      </c>
      <c r="BK328" s="108">
        <v>44</v>
      </c>
      <c r="BL328" s="108">
        <v>95</v>
      </c>
      <c r="BM328" s="108">
        <v>210</v>
      </c>
      <c r="BN328" s="108">
        <v>1614</v>
      </c>
      <c r="BO328" s="108">
        <v>1085</v>
      </c>
      <c r="BP328" s="108">
        <v>83</v>
      </c>
      <c r="BQ328" s="108">
        <v>839</v>
      </c>
      <c r="BR328" s="108">
        <v>8192155</v>
      </c>
      <c r="BS328" s="108">
        <v>5076</v>
      </c>
      <c r="BT328" s="108">
        <v>10543</v>
      </c>
      <c r="BU328" s="108">
        <v>6062527</v>
      </c>
      <c r="BV328" s="108">
        <v>5588</v>
      </c>
      <c r="BW328" s="108">
        <v>11647</v>
      </c>
      <c r="BX328" s="108">
        <v>648267</v>
      </c>
      <c r="BY328" s="108">
        <v>7810</v>
      </c>
      <c r="BZ328" s="108">
        <v>16431</v>
      </c>
      <c r="CA328" s="108">
        <v>6447916</v>
      </c>
      <c r="CB328" s="108">
        <v>7685</v>
      </c>
      <c r="CC328" s="166">
        <v>17708</v>
      </c>
      <c r="CD328" s="108" t="s">
        <v>733</v>
      </c>
      <c r="CE328" s="108" t="s">
        <v>733</v>
      </c>
      <c r="CF328" s="108" t="s">
        <v>733</v>
      </c>
      <c r="CG328" s="108" t="s">
        <v>733</v>
      </c>
      <c r="CH328" s="108" t="s">
        <v>733</v>
      </c>
      <c r="CI328" s="108" t="s">
        <v>733</v>
      </c>
      <c r="CJ328" s="121">
        <f t="shared" si="964"/>
        <v>8</v>
      </c>
      <c r="CK328" s="157">
        <f t="shared" si="965"/>
        <v>2018</v>
      </c>
      <c r="CL328" s="158">
        <f t="shared" si="966"/>
        <v>43313</v>
      </c>
      <c r="CM328" s="159">
        <f t="shared" si="967"/>
        <v>31</v>
      </c>
      <c r="CN328" s="121">
        <f t="shared" si="968"/>
        <v>102646</v>
      </c>
      <c r="CO328" s="121" t="str">
        <f t="shared" si="969"/>
        <v>-</v>
      </c>
      <c r="CP328" s="121">
        <f t="shared" si="970"/>
        <v>8416972</v>
      </c>
      <c r="CQ328" s="121">
        <f t="shared" si="971"/>
        <v>14678378</v>
      </c>
      <c r="CR328" s="121">
        <f t="shared" si="972"/>
        <v>6689228</v>
      </c>
      <c r="CS328" s="121">
        <f t="shared" si="973"/>
        <v>6770280</v>
      </c>
      <c r="CT328" s="121">
        <f t="shared" si="974"/>
        <v>129817920</v>
      </c>
      <c r="CU328" s="121">
        <f t="shared" si="975"/>
        <v>186640671</v>
      </c>
      <c r="CV328" s="121">
        <f t="shared" si="976"/>
        <v>39662025</v>
      </c>
      <c r="CW328" s="121">
        <f t="shared" si="977"/>
        <v>0</v>
      </c>
      <c r="CX328" s="121">
        <f t="shared" si="978"/>
        <v>439850</v>
      </c>
      <c r="CY328" s="121">
        <f t="shared" si="979"/>
        <v>17016402</v>
      </c>
      <c r="CZ328" s="121">
        <f t="shared" si="980"/>
        <v>12636995</v>
      </c>
      <c r="DA328" s="121">
        <f t="shared" si="981"/>
        <v>1363773</v>
      </c>
      <c r="DB328" s="121">
        <f t="shared" si="982"/>
        <v>14857012</v>
      </c>
      <c r="DC328" s="121" t="str">
        <f t="shared" si="983"/>
        <v>-</v>
      </c>
    </row>
    <row r="329" spans="1:110" x14ac:dyDescent="0.2">
      <c r="A329" s="118" t="str">
        <f t="shared" si="961"/>
        <v>2018-19AUGUSTRYE</v>
      </c>
      <c r="B329" s="94" t="s">
        <v>789</v>
      </c>
      <c r="C329" s="35" t="s">
        <v>655</v>
      </c>
      <c r="D329" s="119" t="str">
        <f t="shared" si="962"/>
        <v>Y59</v>
      </c>
      <c r="E329" s="119" t="str">
        <f t="shared" si="963"/>
        <v>South East</v>
      </c>
      <c r="F329" s="107" t="s">
        <v>675</v>
      </c>
      <c r="G329" s="107" t="s">
        <v>676</v>
      </c>
      <c r="H329" s="108">
        <v>63345</v>
      </c>
      <c r="I329" s="108">
        <v>39903</v>
      </c>
      <c r="J329" s="108">
        <v>334263</v>
      </c>
      <c r="K329" s="108">
        <v>8</v>
      </c>
      <c r="L329" s="108">
        <v>3</v>
      </c>
      <c r="M329" s="108">
        <v>43</v>
      </c>
      <c r="N329" s="108">
        <v>103</v>
      </c>
      <c r="O329" s="108">
        <v>44852</v>
      </c>
      <c r="P329" s="108">
        <v>2408</v>
      </c>
      <c r="Q329" s="108">
        <v>1475</v>
      </c>
      <c r="R329" s="108">
        <v>21049</v>
      </c>
      <c r="S329" s="108">
        <v>14299</v>
      </c>
      <c r="T329" s="108">
        <v>1103</v>
      </c>
      <c r="U329" s="108">
        <v>1012138</v>
      </c>
      <c r="V329" s="108">
        <v>420</v>
      </c>
      <c r="W329" s="108">
        <v>786</v>
      </c>
      <c r="X329" s="108">
        <v>908782</v>
      </c>
      <c r="Y329" s="108">
        <v>616</v>
      </c>
      <c r="Z329" s="108">
        <v>1178</v>
      </c>
      <c r="AA329" s="108">
        <v>19422335</v>
      </c>
      <c r="AB329" s="108">
        <v>923</v>
      </c>
      <c r="AC329" s="108">
        <v>1830</v>
      </c>
      <c r="AD329" s="108">
        <v>40839355</v>
      </c>
      <c r="AE329" s="108">
        <v>2856</v>
      </c>
      <c r="AF329" s="108">
        <v>6804</v>
      </c>
      <c r="AG329" s="108">
        <v>4492954</v>
      </c>
      <c r="AH329" s="108">
        <v>4073</v>
      </c>
      <c r="AI329" s="108">
        <v>9660</v>
      </c>
      <c r="AJ329" s="108">
        <v>2488</v>
      </c>
      <c r="AK329" s="108">
        <v>20</v>
      </c>
      <c r="AL329" s="108">
        <v>119</v>
      </c>
      <c r="AM329" s="108">
        <v>346</v>
      </c>
      <c r="AN329" s="108">
        <v>198</v>
      </c>
      <c r="AO329" s="108">
        <v>2151</v>
      </c>
      <c r="AP329" s="108">
        <v>0</v>
      </c>
      <c r="AQ329" s="108">
        <v>24573</v>
      </c>
      <c r="AR329" s="108">
        <v>2794</v>
      </c>
      <c r="AS329" s="108">
        <v>14997</v>
      </c>
      <c r="AT329" s="108">
        <v>42364</v>
      </c>
      <c r="AU329" s="108">
        <v>4811</v>
      </c>
      <c r="AV329" s="108">
        <v>3752</v>
      </c>
      <c r="AW329" s="108">
        <v>2997</v>
      </c>
      <c r="AX329" s="108">
        <v>2388</v>
      </c>
      <c r="AY329" s="108">
        <v>29060</v>
      </c>
      <c r="AZ329" s="108">
        <v>24212</v>
      </c>
      <c r="BA329" s="108">
        <v>20616</v>
      </c>
      <c r="BB329" s="108">
        <v>16031</v>
      </c>
      <c r="BC329" s="108">
        <v>1607</v>
      </c>
      <c r="BD329" s="108">
        <v>1220</v>
      </c>
      <c r="BE329" s="108">
        <v>165</v>
      </c>
      <c r="BF329" s="108">
        <v>54782</v>
      </c>
      <c r="BG329" s="108">
        <v>332</v>
      </c>
      <c r="BH329" s="108">
        <v>537</v>
      </c>
      <c r="BI329" s="108">
        <v>1904</v>
      </c>
      <c r="BJ329" s="108">
        <v>76572</v>
      </c>
      <c r="BK329" s="108">
        <v>40</v>
      </c>
      <c r="BL329" s="108">
        <v>84</v>
      </c>
      <c r="BM329" s="108">
        <v>1</v>
      </c>
      <c r="BN329" s="108">
        <v>1877</v>
      </c>
      <c r="BO329" s="108">
        <v>1255</v>
      </c>
      <c r="BP329" s="108">
        <v>0</v>
      </c>
      <c r="BQ329" s="108">
        <v>372</v>
      </c>
      <c r="BR329" s="108">
        <v>4881538</v>
      </c>
      <c r="BS329" s="108">
        <v>2601</v>
      </c>
      <c r="BT329" s="108">
        <v>4528</v>
      </c>
      <c r="BU329" s="108">
        <v>6235354</v>
      </c>
      <c r="BV329" s="108">
        <v>4968</v>
      </c>
      <c r="BW329" s="108">
        <v>9298</v>
      </c>
      <c r="BX329" s="108">
        <v>0</v>
      </c>
      <c r="BY329" s="108">
        <v>0</v>
      </c>
      <c r="BZ329" s="108">
        <v>0</v>
      </c>
      <c r="CA329" s="108">
        <v>2918130</v>
      </c>
      <c r="CB329" s="108">
        <v>7844</v>
      </c>
      <c r="CC329" s="166">
        <v>16363</v>
      </c>
      <c r="CD329" s="108" t="s">
        <v>733</v>
      </c>
      <c r="CE329" s="108" t="s">
        <v>733</v>
      </c>
      <c r="CF329" s="108" t="s">
        <v>733</v>
      </c>
      <c r="CG329" s="108" t="s">
        <v>733</v>
      </c>
      <c r="CH329" s="108" t="s">
        <v>733</v>
      </c>
      <c r="CI329" s="108" t="s">
        <v>733</v>
      </c>
      <c r="CJ329" s="121">
        <f t="shared" si="964"/>
        <v>8</v>
      </c>
      <c r="CK329" s="157">
        <f t="shared" si="965"/>
        <v>2018</v>
      </c>
      <c r="CL329" s="158">
        <f t="shared" si="966"/>
        <v>43313</v>
      </c>
      <c r="CM329" s="159">
        <f t="shared" si="967"/>
        <v>31</v>
      </c>
      <c r="CN329" s="121">
        <f t="shared" si="968"/>
        <v>119709</v>
      </c>
      <c r="CO329" s="121" t="str">
        <f t="shared" si="969"/>
        <v>-</v>
      </c>
      <c r="CP329" s="121">
        <f t="shared" si="970"/>
        <v>1715829</v>
      </c>
      <c r="CQ329" s="121">
        <f t="shared" si="971"/>
        <v>4110009</v>
      </c>
      <c r="CR329" s="121">
        <f t="shared" si="972"/>
        <v>1892688</v>
      </c>
      <c r="CS329" s="121">
        <f t="shared" si="973"/>
        <v>1737550</v>
      </c>
      <c r="CT329" s="121">
        <f t="shared" si="974"/>
        <v>38519670</v>
      </c>
      <c r="CU329" s="121">
        <f t="shared" si="975"/>
        <v>97290396</v>
      </c>
      <c r="CV329" s="121">
        <f t="shared" si="976"/>
        <v>10654980</v>
      </c>
      <c r="CW329" s="121">
        <f t="shared" si="977"/>
        <v>88605</v>
      </c>
      <c r="CX329" s="121">
        <f t="shared" si="978"/>
        <v>159936</v>
      </c>
      <c r="CY329" s="121">
        <f t="shared" si="979"/>
        <v>8499056</v>
      </c>
      <c r="CZ329" s="121">
        <f t="shared" si="980"/>
        <v>11668990</v>
      </c>
      <c r="DA329" s="121">
        <f t="shared" si="981"/>
        <v>0</v>
      </c>
      <c r="DB329" s="121">
        <f t="shared" si="982"/>
        <v>6087036</v>
      </c>
      <c r="DC329" s="121" t="str">
        <f t="shared" si="983"/>
        <v>-</v>
      </c>
    </row>
    <row r="330" spans="1:110" x14ac:dyDescent="0.2">
      <c r="A330" s="118" t="str">
        <f t="shared" si="961"/>
        <v>2018-19AUGUSTRYD</v>
      </c>
      <c r="B330" s="94" t="s">
        <v>789</v>
      </c>
      <c r="C330" s="35" t="s">
        <v>655</v>
      </c>
      <c r="D330" s="119" t="str">
        <f t="shared" si="962"/>
        <v>Y59</v>
      </c>
      <c r="E330" s="119" t="str">
        <f t="shared" si="963"/>
        <v>South East</v>
      </c>
      <c r="F330" s="107" t="s">
        <v>673</v>
      </c>
      <c r="G330" s="107" t="s">
        <v>674</v>
      </c>
      <c r="H330" s="108">
        <v>77949</v>
      </c>
      <c r="I330" s="108">
        <v>63393</v>
      </c>
      <c r="J330" s="108">
        <v>1023924</v>
      </c>
      <c r="K330" s="108">
        <v>16</v>
      </c>
      <c r="L330" s="108">
        <v>3</v>
      </c>
      <c r="M330" s="108">
        <v>101</v>
      </c>
      <c r="N330" s="108">
        <v>193</v>
      </c>
      <c r="O330" s="108">
        <v>58502</v>
      </c>
      <c r="P330" s="108">
        <v>3313</v>
      </c>
      <c r="Q330" s="108">
        <v>2118</v>
      </c>
      <c r="R330" s="108">
        <v>27867</v>
      </c>
      <c r="S330" s="108">
        <v>20797</v>
      </c>
      <c r="T330" s="108">
        <v>963</v>
      </c>
      <c r="U330" s="108">
        <v>1501203</v>
      </c>
      <c r="V330" s="108">
        <v>453</v>
      </c>
      <c r="W330" s="108">
        <v>855</v>
      </c>
      <c r="X330" s="108">
        <v>1329026</v>
      </c>
      <c r="Y330" s="108">
        <v>627</v>
      </c>
      <c r="Z330" s="108">
        <v>1225</v>
      </c>
      <c r="AA330" s="108">
        <v>30385873</v>
      </c>
      <c r="AB330" s="108">
        <v>1090</v>
      </c>
      <c r="AC330" s="108">
        <v>2098</v>
      </c>
      <c r="AD330" s="108">
        <v>99462280</v>
      </c>
      <c r="AE330" s="108">
        <v>4783</v>
      </c>
      <c r="AF330" s="108">
        <v>11329</v>
      </c>
      <c r="AG330" s="108">
        <v>5498678</v>
      </c>
      <c r="AH330" s="108">
        <v>5710</v>
      </c>
      <c r="AI330" s="108">
        <v>13016</v>
      </c>
      <c r="AJ330" s="108">
        <v>3432</v>
      </c>
      <c r="AK330" s="108">
        <v>135</v>
      </c>
      <c r="AL330" s="108">
        <v>441</v>
      </c>
      <c r="AM330" s="108">
        <v>677</v>
      </c>
      <c r="AN330" s="108">
        <v>306</v>
      </c>
      <c r="AO330" s="108">
        <v>2550</v>
      </c>
      <c r="AP330" s="108">
        <v>607</v>
      </c>
      <c r="AQ330" s="108">
        <v>35408</v>
      </c>
      <c r="AR330" s="108">
        <v>524</v>
      </c>
      <c r="AS330" s="108">
        <v>19138</v>
      </c>
      <c r="AT330" s="108">
        <v>55070</v>
      </c>
      <c r="AU330" s="108">
        <v>7595</v>
      </c>
      <c r="AV330" s="108">
        <v>5551</v>
      </c>
      <c r="AW330" s="108">
        <v>4799</v>
      </c>
      <c r="AX330" s="108">
        <v>3582</v>
      </c>
      <c r="AY330" s="108">
        <v>39537</v>
      </c>
      <c r="AZ330" s="108">
        <v>31054</v>
      </c>
      <c r="BA330" s="108">
        <v>35414</v>
      </c>
      <c r="BB330" s="108">
        <v>21994</v>
      </c>
      <c r="BC330" s="108">
        <v>1768</v>
      </c>
      <c r="BD330" s="108">
        <v>1006</v>
      </c>
      <c r="BE330" s="108">
        <v>301</v>
      </c>
      <c r="BF330" s="108">
        <v>95907</v>
      </c>
      <c r="BG330" s="108">
        <v>319</v>
      </c>
      <c r="BH330" s="108">
        <v>558</v>
      </c>
      <c r="BI330" s="108">
        <v>2561</v>
      </c>
      <c r="BJ330" s="108">
        <v>138040</v>
      </c>
      <c r="BK330" s="108">
        <v>54</v>
      </c>
      <c r="BL330" s="108">
        <v>91</v>
      </c>
      <c r="BM330" s="108">
        <v>1</v>
      </c>
      <c r="BN330" s="108">
        <v>217</v>
      </c>
      <c r="BO330" s="108">
        <v>1604</v>
      </c>
      <c r="BP330" s="108">
        <v>0</v>
      </c>
      <c r="BQ330" s="108">
        <v>308</v>
      </c>
      <c r="BR330" s="108">
        <v>1196799</v>
      </c>
      <c r="BS330" s="108">
        <v>5515</v>
      </c>
      <c r="BT330" s="108">
        <v>10970</v>
      </c>
      <c r="BU330" s="108">
        <v>10795445</v>
      </c>
      <c r="BV330" s="108">
        <v>6730</v>
      </c>
      <c r="BW330" s="108">
        <v>14289</v>
      </c>
      <c r="BX330" s="108">
        <v>0</v>
      </c>
      <c r="BY330" s="108">
        <v>0</v>
      </c>
      <c r="BZ330" s="108">
        <v>0</v>
      </c>
      <c r="CA330" s="108">
        <v>3035205</v>
      </c>
      <c r="CB330" s="108">
        <v>9855</v>
      </c>
      <c r="CC330" s="166">
        <v>21651</v>
      </c>
      <c r="CD330" s="108" t="s">
        <v>733</v>
      </c>
      <c r="CE330" s="108" t="s">
        <v>733</v>
      </c>
      <c r="CF330" s="108" t="s">
        <v>733</v>
      </c>
      <c r="CG330" s="108" t="s">
        <v>733</v>
      </c>
      <c r="CH330" s="108" t="s">
        <v>733</v>
      </c>
      <c r="CI330" s="108" t="s">
        <v>733</v>
      </c>
      <c r="CJ330" s="121">
        <f t="shared" si="964"/>
        <v>8</v>
      </c>
      <c r="CK330" s="157">
        <f t="shared" si="965"/>
        <v>2018</v>
      </c>
      <c r="CL330" s="158">
        <f t="shared" si="966"/>
        <v>43313</v>
      </c>
      <c r="CM330" s="159">
        <f t="shared" si="967"/>
        <v>31</v>
      </c>
      <c r="CN330" s="121">
        <f t="shared" si="968"/>
        <v>190179</v>
      </c>
      <c r="CO330" s="121" t="str">
        <f t="shared" si="969"/>
        <v>-</v>
      </c>
      <c r="CP330" s="121">
        <f t="shared" si="970"/>
        <v>6402693</v>
      </c>
      <c r="CQ330" s="121">
        <f t="shared" si="971"/>
        <v>12234849</v>
      </c>
      <c r="CR330" s="121">
        <f t="shared" si="972"/>
        <v>2832615</v>
      </c>
      <c r="CS330" s="121">
        <f t="shared" si="973"/>
        <v>2594550</v>
      </c>
      <c r="CT330" s="121">
        <f t="shared" si="974"/>
        <v>58464966</v>
      </c>
      <c r="CU330" s="121">
        <f t="shared" si="975"/>
        <v>235609213</v>
      </c>
      <c r="CV330" s="121">
        <f t="shared" si="976"/>
        <v>12534408</v>
      </c>
      <c r="CW330" s="121">
        <f t="shared" si="977"/>
        <v>167958</v>
      </c>
      <c r="CX330" s="121">
        <f t="shared" si="978"/>
        <v>233051</v>
      </c>
      <c r="CY330" s="121">
        <f t="shared" si="979"/>
        <v>2380490</v>
      </c>
      <c r="CZ330" s="121">
        <f t="shared" si="980"/>
        <v>22919556</v>
      </c>
      <c r="DA330" s="121">
        <f t="shared" si="981"/>
        <v>0</v>
      </c>
      <c r="DB330" s="121">
        <f t="shared" si="982"/>
        <v>6668508</v>
      </c>
      <c r="DC330" s="121" t="str">
        <f t="shared" si="983"/>
        <v>-</v>
      </c>
    </row>
    <row r="331" spans="1:110" x14ac:dyDescent="0.2">
      <c r="A331" s="118" t="str">
        <f t="shared" si="961"/>
        <v>2018-19AUGUSTRYF</v>
      </c>
      <c r="B331" s="94" t="s">
        <v>789</v>
      </c>
      <c r="C331" s="35" t="s">
        <v>655</v>
      </c>
      <c r="D331" s="119" t="str">
        <f t="shared" si="962"/>
        <v>Y58</v>
      </c>
      <c r="E331" s="119" t="str">
        <f t="shared" si="963"/>
        <v>South West</v>
      </c>
      <c r="F331" s="107" t="s">
        <v>677</v>
      </c>
      <c r="G331" s="107" t="s">
        <v>678</v>
      </c>
      <c r="H331" s="108">
        <v>104355</v>
      </c>
      <c r="I331" s="108">
        <v>79201</v>
      </c>
      <c r="J331" s="108">
        <v>389931</v>
      </c>
      <c r="K331" s="108">
        <v>5</v>
      </c>
      <c r="L331" s="108">
        <v>2</v>
      </c>
      <c r="M331" s="108">
        <v>20</v>
      </c>
      <c r="N331" s="108">
        <v>60</v>
      </c>
      <c r="O331" s="108">
        <v>71492</v>
      </c>
      <c r="P331" s="108">
        <v>4555</v>
      </c>
      <c r="Q331" s="108">
        <v>2736</v>
      </c>
      <c r="R331" s="108">
        <v>38294</v>
      </c>
      <c r="S331" s="108">
        <v>18172</v>
      </c>
      <c r="T331" s="108">
        <v>675</v>
      </c>
      <c r="U331" s="108">
        <v>1920400</v>
      </c>
      <c r="V331" s="108">
        <v>422</v>
      </c>
      <c r="W331" s="108">
        <v>780</v>
      </c>
      <c r="X331" s="108">
        <v>1829255</v>
      </c>
      <c r="Y331" s="108">
        <v>669</v>
      </c>
      <c r="Z331" s="108">
        <v>1287</v>
      </c>
      <c r="AA331" s="108">
        <v>61576000</v>
      </c>
      <c r="AB331" s="108">
        <v>1608</v>
      </c>
      <c r="AC331" s="108">
        <v>3418</v>
      </c>
      <c r="AD331" s="108">
        <v>77691401</v>
      </c>
      <c r="AE331" s="108">
        <v>4275</v>
      </c>
      <c r="AF331" s="108">
        <v>9852</v>
      </c>
      <c r="AG331" s="108">
        <v>6402738</v>
      </c>
      <c r="AH331" s="108">
        <v>9486</v>
      </c>
      <c r="AI331" s="108">
        <v>21907</v>
      </c>
      <c r="AJ331" s="108">
        <v>3721</v>
      </c>
      <c r="AK331" s="108">
        <v>288</v>
      </c>
      <c r="AL331" s="108">
        <v>1321</v>
      </c>
      <c r="AM331" s="108">
        <v>4514</v>
      </c>
      <c r="AN331" s="108">
        <v>406</v>
      </c>
      <c r="AO331" s="108">
        <v>1706</v>
      </c>
      <c r="AP331" s="108">
        <v>25</v>
      </c>
      <c r="AQ331" s="108">
        <v>37583</v>
      </c>
      <c r="AR331" s="108">
        <v>3551</v>
      </c>
      <c r="AS331" s="108">
        <v>26637</v>
      </c>
      <c r="AT331" s="108">
        <v>67771</v>
      </c>
      <c r="AU331" s="108">
        <v>10276</v>
      </c>
      <c r="AV331" s="108">
        <v>8058</v>
      </c>
      <c r="AW331" s="108">
        <v>6249</v>
      </c>
      <c r="AX331" s="108">
        <v>4988</v>
      </c>
      <c r="AY331" s="108">
        <v>52735</v>
      </c>
      <c r="AZ331" s="108">
        <v>44561</v>
      </c>
      <c r="BA331" s="108">
        <v>25741</v>
      </c>
      <c r="BB331" s="108">
        <v>19437</v>
      </c>
      <c r="BC331" s="108">
        <v>946</v>
      </c>
      <c r="BD331" s="108">
        <v>697</v>
      </c>
      <c r="BE331" s="108">
        <v>418</v>
      </c>
      <c r="BF331" s="108">
        <v>188772</v>
      </c>
      <c r="BG331" s="108">
        <v>452</v>
      </c>
      <c r="BH331" s="108">
        <v>605</v>
      </c>
      <c r="BI331" s="108">
        <v>2646</v>
      </c>
      <c r="BJ331" s="108">
        <v>121764</v>
      </c>
      <c r="BK331" s="108">
        <v>46</v>
      </c>
      <c r="BL331" s="108">
        <v>83</v>
      </c>
      <c r="BM331" s="108">
        <v>151</v>
      </c>
      <c r="BN331" s="108">
        <v>1027</v>
      </c>
      <c r="BO331" s="108">
        <v>955</v>
      </c>
      <c r="BP331" s="108">
        <v>15</v>
      </c>
      <c r="BQ331" s="108">
        <v>1064</v>
      </c>
      <c r="BR331" s="108">
        <v>6735521</v>
      </c>
      <c r="BS331" s="108">
        <v>6558</v>
      </c>
      <c r="BT331" s="108">
        <v>13992</v>
      </c>
      <c r="BU331" s="108">
        <v>7162403</v>
      </c>
      <c r="BV331" s="108">
        <v>7500</v>
      </c>
      <c r="BW331" s="108">
        <v>15276</v>
      </c>
      <c r="BX331" s="108">
        <v>121397</v>
      </c>
      <c r="BY331" s="108">
        <v>8093</v>
      </c>
      <c r="BZ331" s="108">
        <v>14320</v>
      </c>
      <c r="CA331" s="108">
        <v>9914235</v>
      </c>
      <c r="CB331" s="108">
        <v>9318</v>
      </c>
      <c r="CC331" s="166">
        <v>19998</v>
      </c>
      <c r="CD331" s="108" t="s">
        <v>733</v>
      </c>
      <c r="CE331" s="108" t="s">
        <v>733</v>
      </c>
      <c r="CF331" s="108" t="s">
        <v>733</v>
      </c>
      <c r="CG331" s="108" t="s">
        <v>733</v>
      </c>
      <c r="CH331" s="108" t="s">
        <v>733</v>
      </c>
      <c r="CI331" s="108" t="s">
        <v>733</v>
      </c>
      <c r="CJ331" s="121">
        <f t="shared" si="964"/>
        <v>8</v>
      </c>
      <c r="CK331" s="157">
        <f t="shared" si="965"/>
        <v>2018</v>
      </c>
      <c r="CL331" s="158">
        <f t="shared" si="966"/>
        <v>43313</v>
      </c>
      <c r="CM331" s="159">
        <f t="shared" si="967"/>
        <v>31</v>
      </c>
      <c r="CN331" s="121">
        <f t="shared" si="968"/>
        <v>158402</v>
      </c>
      <c r="CO331" s="121" t="str">
        <f t="shared" si="969"/>
        <v>-</v>
      </c>
      <c r="CP331" s="121">
        <f t="shared" si="970"/>
        <v>1584020</v>
      </c>
      <c r="CQ331" s="121">
        <f t="shared" si="971"/>
        <v>4752060</v>
      </c>
      <c r="CR331" s="121">
        <f t="shared" si="972"/>
        <v>3552900</v>
      </c>
      <c r="CS331" s="121">
        <f t="shared" si="973"/>
        <v>3521232</v>
      </c>
      <c r="CT331" s="121">
        <f t="shared" si="974"/>
        <v>130888892</v>
      </c>
      <c r="CU331" s="121">
        <f t="shared" si="975"/>
        <v>179030544</v>
      </c>
      <c r="CV331" s="121">
        <f t="shared" si="976"/>
        <v>14787225</v>
      </c>
      <c r="CW331" s="121">
        <f t="shared" si="977"/>
        <v>252890</v>
      </c>
      <c r="CX331" s="121">
        <f t="shared" si="978"/>
        <v>219618</v>
      </c>
      <c r="CY331" s="121">
        <f t="shared" si="979"/>
        <v>14369784</v>
      </c>
      <c r="CZ331" s="121">
        <f t="shared" si="980"/>
        <v>14588580</v>
      </c>
      <c r="DA331" s="121">
        <f t="shared" si="981"/>
        <v>214800</v>
      </c>
      <c r="DB331" s="121">
        <f t="shared" si="982"/>
        <v>21277872</v>
      </c>
      <c r="DC331" s="121" t="str">
        <f t="shared" si="983"/>
        <v>-</v>
      </c>
    </row>
    <row r="332" spans="1:110" x14ac:dyDescent="0.2">
      <c r="A332" s="118" t="str">
        <f t="shared" si="961"/>
        <v>2018-19AUGUSTRYA</v>
      </c>
      <c r="B332" s="94" t="s">
        <v>789</v>
      </c>
      <c r="C332" s="35" t="s">
        <v>655</v>
      </c>
      <c r="D332" s="119" t="str">
        <f t="shared" si="962"/>
        <v>Y60</v>
      </c>
      <c r="E332" s="119" t="str">
        <f t="shared" si="963"/>
        <v>Midlands</v>
      </c>
      <c r="F332" s="107" t="s">
        <v>669</v>
      </c>
      <c r="G332" s="107" t="s">
        <v>670</v>
      </c>
      <c r="H332" s="108">
        <v>104041</v>
      </c>
      <c r="I332" s="108">
        <v>75400</v>
      </c>
      <c r="J332" s="108">
        <v>262382</v>
      </c>
      <c r="K332" s="108">
        <v>3</v>
      </c>
      <c r="L332" s="108">
        <v>1</v>
      </c>
      <c r="M332" s="108">
        <v>19</v>
      </c>
      <c r="N332" s="108">
        <v>43</v>
      </c>
      <c r="O332" s="108">
        <v>84373</v>
      </c>
      <c r="P332" s="108">
        <v>5209</v>
      </c>
      <c r="Q332" s="108">
        <v>3202</v>
      </c>
      <c r="R332" s="108">
        <v>39483</v>
      </c>
      <c r="S332" s="108">
        <v>31151</v>
      </c>
      <c r="T332" s="108">
        <v>1635</v>
      </c>
      <c r="U332" s="108">
        <v>2083933</v>
      </c>
      <c r="V332" s="108">
        <v>400</v>
      </c>
      <c r="W332" s="108">
        <v>683</v>
      </c>
      <c r="X332" s="108">
        <v>1529714</v>
      </c>
      <c r="Y332" s="108">
        <v>478</v>
      </c>
      <c r="Z332" s="108">
        <v>847</v>
      </c>
      <c r="AA332" s="108">
        <v>27707156</v>
      </c>
      <c r="AB332" s="108">
        <v>702</v>
      </c>
      <c r="AC332" s="108">
        <v>1277</v>
      </c>
      <c r="AD332" s="108">
        <v>55243271</v>
      </c>
      <c r="AE332" s="108">
        <v>1773</v>
      </c>
      <c r="AF332" s="108">
        <v>3874</v>
      </c>
      <c r="AG332" s="108">
        <v>4491948</v>
      </c>
      <c r="AH332" s="108">
        <v>2747</v>
      </c>
      <c r="AI332" s="108">
        <v>6158</v>
      </c>
      <c r="AJ332" s="108">
        <v>2523</v>
      </c>
      <c r="AK332" s="108">
        <v>5</v>
      </c>
      <c r="AL332" s="108">
        <v>10</v>
      </c>
      <c r="AM332" s="108">
        <v>0</v>
      </c>
      <c r="AN332" s="108">
        <v>208</v>
      </c>
      <c r="AO332" s="108">
        <v>2300</v>
      </c>
      <c r="AP332" s="108">
        <v>1993</v>
      </c>
      <c r="AQ332" s="108">
        <v>48157</v>
      </c>
      <c r="AR332" s="108">
        <v>3106</v>
      </c>
      <c r="AS332" s="108">
        <v>30587</v>
      </c>
      <c r="AT332" s="108">
        <v>81850</v>
      </c>
      <c r="AU332" s="108">
        <v>9993</v>
      </c>
      <c r="AV332" s="108">
        <v>7338</v>
      </c>
      <c r="AW332" s="108">
        <v>6096</v>
      </c>
      <c r="AX332" s="108">
        <v>4580</v>
      </c>
      <c r="AY332" s="108">
        <v>50249</v>
      </c>
      <c r="AZ332" s="108">
        <v>41723</v>
      </c>
      <c r="BA332" s="108">
        <v>53130</v>
      </c>
      <c r="BB332" s="108">
        <v>32673</v>
      </c>
      <c r="BC332" s="108">
        <v>3813</v>
      </c>
      <c r="BD332" s="108">
        <v>1734</v>
      </c>
      <c r="BE332" s="108">
        <v>213</v>
      </c>
      <c r="BF332" s="108">
        <v>53134</v>
      </c>
      <c r="BG332" s="108">
        <v>249</v>
      </c>
      <c r="BH332" s="108">
        <v>446</v>
      </c>
      <c r="BI332" s="108">
        <v>3440</v>
      </c>
      <c r="BJ332" s="108">
        <v>99137</v>
      </c>
      <c r="BK332" s="108">
        <v>29</v>
      </c>
      <c r="BL332" s="108">
        <v>55</v>
      </c>
      <c r="BM332" s="108">
        <v>229</v>
      </c>
      <c r="BN332" s="108">
        <v>0</v>
      </c>
      <c r="BO332" s="108">
        <v>2659</v>
      </c>
      <c r="BP332" s="108">
        <v>0</v>
      </c>
      <c r="BQ332" s="108">
        <v>1485</v>
      </c>
      <c r="BR332" s="108">
        <v>0</v>
      </c>
      <c r="BS332" s="108">
        <v>0</v>
      </c>
      <c r="BT332" s="108">
        <v>0</v>
      </c>
      <c r="BU332" s="108">
        <v>12319013</v>
      </c>
      <c r="BV332" s="108">
        <v>4633</v>
      </c>
      <c r="BW332" s="108">
        <v>11054</v>
      </c>
      <c r="BX332" s="108">
        <v>0</v>
      </c>
      <c r="BY332" s="108">
        <v>0</v>
      </c>
      <c r="BZ332" s="108">
        <v>0</v>
      </c>
      <c r="CA332" s="108">
        <v>8750483</v>
      </c>
      <c r="CB332" s="108">
        <v>5893</v>
      </c>
      <c r="CC332" s="166">
        <v>14264</v>
      </c>
      <c r="CD332" s="108" t="s">
        <v>733</v>
      </c>
      <c r="CE332" s="108" t="s">
        <v>733</v>
      </c>
      <c r="CF332" s="108" t="s">
        <v>733</v>
      </c>
      <c r="CG332" s="108" t="s">
        <v>733</v>
      </c>
      <c r="CH332" s="108" t="s">
        <v>733</v>
      </c>
      <c r="CI332" s="108" t="s">
        <v>733</v>
      </c>
      <c r="CJ332" s="121">
        <f t="shared" si="964"/>
        <v>8</v>
      </c>
      <c r="CK332" s="157">
        <f t="shared" si="965"/>
        <v>2018</v>
      </c>
      <c r="CL332" s="158">
        <f t="shared" si="966"/>
        <v>43313</v>
      </c>
      <c r="CM332" s="159">
        <f t="shared" si="967"/>
        <v>31</v>
      </c>
      <c r="CN332" s="121">
        <f t="shared" si="968"/>
        <v>75400</v>
      </c>
      <c r="CO332" s="121" t="str">
        <f t="shared" si="969"/>
        <v>-</v>
      </c>
      <c r="CP332" s="121">
        <f t="shared" si="970"/>
        <v>1432600</v>
      </c>
      <c r="CQ332" s="121">
        <f t="shared" si="971"/>
        <v>3242200</v>
      </c>
      <c r="CR332" s="121">
        <f t="shared" si="972"/>
        <v>3557747</v>
      </c>
      <c r="CS332" s="121">
        <f t="shared" si="973"/>
        <v>2712094</v>
      </c>
      <c r="CT332" s="121">
        <f t="shared" si="974"/>
        <v>50419791</v>
      </c>
      <c r="CU332" s="121">
        <f t="shared" si="975"/>
        <v>120678974</v>
      </c>
      <c r="CV332" s="121">
        <f t="shared" si="976"/>
        <v>10068330</v>
      </c>
      <c r="CW332" s="121">
        <f t="shared" si="977"/>
        <v>94998</v>
      </c>
      <c r="CX332" s="121">
        <f t="shared" si="978"/>
        <v>189200</v>
      </c>
      <c r="CY332" s="121">
        <f t="shared" si="979"/>
        <v>0</v>
      </c>
      <c r="CZ332" s="121">
        <f t="shared" si="980"/>
        <v>29392586</v>
      </c>
      <c r="DA332" s="121">
        <f t="shared" si="981"/>
        <v>0</v>
      </c>
      <c r="DB332" s="121">
        <f t="shared" si="982"/>
        <v>21182040</v>
      </c>
      <c r="DC332" s="121" t="str">
        <f t="shared" si="983"/>
        <v>-</v>
      </c>
    </row>
    <row r="333" spans="1:110" x14ac:dyDescent="0.2">
      <c r="A333" s="118" t="str">
        <f t="shared" si="961"/>
        <v>2018-19AUGUSTRX8</v>
      </c>
      <c r="B333" s="94" t="s">
        <v>789</v>
      </c>
      <c r="C333" s="35" t="s">
        <v>655</v>
      </c>
      <c r="D333" s="119" t="str">
        <f t="shared" si="962"/>
        <v>Y63</v>
      </c>
      <c r="E333" s="119" t="str">
        <f t="shared" si="963"/>
        <v>North East and Yorkshire</v>
      </c>
      <c r="F333" s="107" t="s">
        <v>665</v>
      </c>
      <c r="G333" s="107" t="s">
        <v>666</v>
      </c>
      <c r="H333" s="108">
        <v>81465</v>
      </c>
      <c r="I333" s="108">
        <v>59169</v>
      </c>
      <c r="J333" s="108">
        <v>103759</v>
      </c>
      <c r="K333" s="108">
        <v>2</v>
      </c>
      <c r="L333" s="108">
        <v>1</v>
      </c>
      <c r="M333" s="108">
        <v>1</v>
      </c>
      <c r="N333" s="108">
        <v>34</v>
      </c>
      <c r="O333" s="108">
        <v>64245</v>
      </c>
      <c r="P333" s="108">
        <v>5071</v>
      </c>
      <c r="Q333" s="108">
        <v>3576</v>
      </c>
      <c r="R333" s="108">
        <v>35514</v>
      </c>
      <c r="S333" s="108">
        <v>12189</v>
      </c>
      <c r="T333" s="108">
        <v>986</v>
      </c>
      <c r="U333" s="108">
        <v>2146557</v>
      </c>
      <c r="V333" s="108">
        <v>423</v>
      </c>
      <c r="W333" s="108">
        <v>725</v>
      </c>
      <c r="X333" s="108">
        <v>2338712</v>
      </c>
      <c r="Y333" s="108">
        <v>654</v>
      </c>
      <c r="Z333" s="108">
        <v>1168</v>
      </c>
      <c r="AA333" s="108">
        <v>41397106</v>
      </c>
      <c r="AB333" s="108">
        <v>1166</v>
      </c>
      <c r="AC333" s="108">
        <v>2387</v>
      </c>
      <c r="AD333" s="108">
        <v>33641515</v>
      </c>
      <c r="AE333" s="108">
        <v>2760</v>
      </c>
      <c r="AF333" s="108">
        <v>6402</v>
      </c>
      <c r="AG333" s="108">
        <v>4060323</v>
      </c>
      <c r="AH333" s="108">
        <v>4118</v>
      </c>
      <c r="AI333" s="108">
        <v>9948</v>
      </c>
      <c r="AJ333" s="108">
        <v>4250</v>
      </c>
      <c r="AK333" s="108">
        <v>424</v>
      </c>
      <c r="AL333" s="108">
        <v>801</v>
      </c>
      <c r="AM333" s="108">
        <v>3172</v>
      </c>
      <c r="AN333" s="108">
        <v>459</v>
      </c>
      <c r="AO333" s="108">
        <v>2566</v>
      </c>
      <c r="AP333" s="108">
        <v>2301</v>
      </c>
      <c r="AQ333" s="108">
        <v>38405</v>
      </c>
      <c r="AR333" s="108">
        <v>6256</v>
      </c>
      <c r="AS333" s="108">
        <v>15334</v>
      </c>
      <c r="AT333" s="108">
        <v>59995</v>
      </c>
      <c r="AU333" s="108">
        <v>11716</v>
      </c>
      <c r="AV333" s="108">
        <v>8748</v>
      </c>
      <c r="AW333" s="108">
        <v>8213</v>
      </c>
      <c r="AX333" s="108">
        <v>6239</v>
      </c>
      <c r="AY333" s="108">
        <v>53503</v>
      </c>
      <c r="AZ333" s="108">
        <v>41814</v>
      </c>
      <c r="BA333" s="108">
        <v>26358</v>
      </c>
      <c r="BB333" s="108">
        <v>16906</v>
      </c>
      <c r="BC333" s="108">
        <v>1846</v>
      </c>
      <c r="BD333" s="108">
        <v>1119</v>
      </c>
      <c r="BE333" s="108">
        <v>0</v>
      </c>
      <c r="BF333" s="108">
        <v>0</v>
      </c>
      <c r="BG333" s="108">
        <v>0</v>
      </c>
      <c r="BH333" s="108">
        <v>0</v>
      </c>
      <c r="BI333" s="108">
        <v>3093</v>
      </c>
      <c r="BJ333" s="108">
        <v>108070</v>
      </c>
      <c r="BK333" s="108">
        <v>35</v>
      </c>
      <c r="BL333" s="108">
        <v>58</v>
      </c>
      <c r="BM333" s="108">
        <v>79</v>
      </c>
      <c r="BN333" s="108">
        <v>3231</v>
      </c>
      <c r="BO333" s="108">
        <v>183</v>
      </c>
      <c r="BP333" s="108">
        <v>42</v>
      </c>
      <c r="BQ333" s="108">
        <v>2700</v>
      </c>
      <c r="BR333" s="108">
        <v>13959051</v>
      </c>
      <c r="BS333" s="108">
        <v>4320</v>
      </c>
      <c r="BT333" s="108">
        <v>9397</v>
      </c>
      <c r="BU333" s="108">
        <v>898651</v>
      </c>
      <c r="BV333" s="108">
        <v>4911</v>
      </c>
      <c r="BW333" s="108">
        <v>9993</v>
      </c>
      <c r="BX333" s="108">
        <v>238182</v>
      </c>
      <c r="BY333" s="108">
        <v>5671</v>
      </c>
      <c r="BZ333" s="108">
        <v>11035</v>
      </c>
      <c r="CA333" s="108">
        <v>22616080</v>
      </c>
      <c r="CB333" s="108">
        <v>8376</v>
      </c>
      <c r="CC333" s="166">
        <v>19376</v>
      </c>
      <c r="CD333" s="108" t="s">
        <v>733</v>
      </c>
      <c r="CE333" s="108" t="s">
        <v>733</v>
      </c>
      <c r="CF333" s="108" t="s">
        <v>733</v>
      </c>
      <c r="CG333" s="108" t="s">
        <v>733</v>
      </c>
      <c r="CH333" s="108" t="s">
        <v>733</v>
      </c>
      <c r="CI333" s="108" t="s">
        <v>733</v>
      </c>
      <c r="CJ333" s="121">
        <f t="shared" si="964"/>
        <v>8</v>
      </c>
      <c r="CK333" s="157">
        <f t="shared" si="965"/>
        <v>2018</v>
      </c>
      <c r="CL333" s="158">
        <f t="shared" si="966"/>
        <v>43313</v>
      </c>
      <c r="CM333" s="159">
        <f t="shared" si="967"/>
        <v>31</v>
      </c>
      <c r="CN333" s="121">
        <f t="shared" si="968"/>
        <v>59169</v>
      </c>
      <c r="CO333" s="121" t="str">
        <f t="shared" si="969"/>
        <v>-</v>
      </c>
      <c r="CP333" s="121">
        <f t="shared" si="970"/>
        <v>59169</v>
      </c>
      <c r="CQ333" s="121">
        <f t="shared" si="971"/>
        <v>2011746</v>
      </c>
      <c r="CR333" s="121">
        <f t="shared" si="972"/>
        <v>3676475</v>
      </c>
      <c r="CS333" s="121">
        <f t="shared" si="973"/>
        <v>4176768</v>
      </c>
      <c r="CT333" s="121">
        <f t="shared" si="974"/>
        <v>84771918</v>
      </c>
      <c r="CU333" s="121">
        <f t="shared" si="975"/>
        <v>78033978</v>
      </c>
      <c r="CV333" s="121">
        <f t="shared" si="976"/>
        <v>9808728</v>
      </c>
      <c r="CW333" s="121">
        <f t="shared" si="977"/>
        <v>0</v>
      </c>
      <c r="CX333" s="121">
        <f t="shared" si="978"/>
        <v>179394</v>
      </c>
      <c r="CY333" s="121">
        <f t="shared" si="979"/>
        <v>30361707</v>
      </c>
      <c r="CZ333" s="121">
        <f t="shared" si="980"/>
        <v>1828719</v>
      </c>
      <c r="DA333" s="121">
        <f t="shared" si="981"/>
        <v>463470</v>
      </c>
      <c r="DB333" s="121">
        <f t="shared" si="982"/>
        <v>52315200</v>
      </c>
      <c r="DC333" s="121" t="str">
        <f t="shared" si="983"/>
        <v>-</v>
      </c>
    </row>
    <row r="334" spans="1:110" x14ac:dyDescent="0.2">
      <c r="A334" s="118" t="str">
        <f t="shared" si="961"/>
        <v>2018-19SEPTEMBERRX9</v>
      </c>
      <c r="B334" s="94" t="s">
        <v>789</v>
      </c>
      <c r="C334" s="35" t="s">
        <v>679</v>
      </c>
      <c r="D334" s="119" t="str">
        <f t="shared" si="962"/>
        <v>Y60</v>
      </c>
      <c r="E334" s="119" t="str">
        <f t="shared" si="963"/>
        <v>Midlands</v>
      </c>
      <c r="F334" s="107" t="s">
        <v>667</v>
      </c>
      <c r="G334" s="107" t="s">
        <v>668</v>
      </c>
      <c r="H334" s="108">
        <v>83922</v>
      </c>
      <c r="I334" s="108">
        <v>68553</v>
      </c>
      <c r="J334" s="108">
        <v>296429</v>
      </c>
      <c r="K334" s="108">
        <v>4</v>
      </c>
      <c r="L334" s="108">
        <v>2</v>
      </c>
      <c r="M334" s="108">
        <v>18</v>
      </c>
      <c r="N334" s="108">
        <v>62</v>
      </c>
      <c r="O334" s="108">
        <v>57669</v>
      </c>
      <c r="P334" s="108">
        <v>5834</v>
      </c>
      <c r="Q334" s="108">
        <v>3768</v>
      </c>
      <c r="R334" s="108">
        <v>33670</v>
      </c>
      <c r="S334" s="108">
        <v>11550</v>
      </c>
      <c r="T334" s="108">
        <v>175</v>
      </c>
      <c r="U334" s="108">
        <v>2602558</v>
      </c>
      <c r="V334" s="108">
        <v>446</v>
      </c>
      <c r="W334" s="108">
        <v>800</v>
      </c>
      <c r="X334" s="108">
        <v>3989218</v>
      </c>
      <c r="Y334" s="108">
        <v>1059</v>
      </c>
      <c r="Z334" s="108">
        <v>2548</v>
      </c>
      <c r="AA334" s="108">
        <v>66093905</v>
      </c>
      <c r="AB334" s="108">
        <v>1963</v>
      </c>
      <c r="AC334" s="108">
        <v>4128</v>
      </c>
      <c r="AD334" s="108">
        <v>54611409</v>
      </c>
      <c r="AE334" s="108">
        <v>4728</v>
      </c>
      <c r="AF334" s="108">
        <v>11505</v>
      </c>
      <c r="AG334" s="108">
        <v>568366</v>
      </c>
      <c r="AH334" s="108">
        <v>3248</v>
      </c>
      <c r="AI334" s="108">
        <v>8870</v>
      </c>
      <c r="AJ334" s="108">
        <v>3913</v>
      </c>
      <c r="AK334" s="108">
        <v>1587</v>
      </c>
      <c r="AL334" s="108">
        <v>774</v>
      </c>
      <c r="AM334" s="108">
        <v>6</v>
      </c>
      <c r="AN334" s="108">
        <v>815</v>
      </c>
      <c r="AO334" s="108">
        <v>737</v>
      </c>
      <c r="AP334" s="108">
        <v>3</v>
      </c>
      <c r="AQ334" s="108">
        <v>35251</v>
      </c>
      <c r="AR334" s="108">
        <v>2517</v>
      </c>
      <c r="AS334" s="108">
        <v>15988</v>
      </c>
      <c r="AT334" s="108">
        <v>53756</v>
      </c>
      <c r="AU334" s="108">
        <v>11076</v>
      </c>
      <c r="AV334" s="108">
        <v>8567</v>
      </c>
      <c r="AW334" s="108">
        <v>7485</v>
      </c>
      <c r="AX334" s="108">
        <v>5851</v>
      </c>
      <c r="AY334" s="108">
        <v>43543</v>
      </c>
      <c r="AZ334" s="108">
        <v>36287</v>
      </c>
      <c r="BA334" s="108">
        <v>15126</v>
      </c>
      <c r="BB334" s="108">
        <v>12068</v>
      </c>
      <c r="BC334" s="108">
        <v>215</v>
      </c>
      <c r="BD334" s="108">
        <v>170</v>
      </c>
      <c r="BE334" s="108">
        <v>279</v>
      </c>
      <c r="BF334" s="108">
        <v>74934</v>
      </c>
      <c r="BG334" s="108">
        <v>269</v>
      </c>
      <c r="BH334" s="108">
        <v>484</v>
      </c>
      <c r="BI334" s="108">
        <v>2794</v>
      </c>
      <c r="BJ334" s="108">
        <v>114112</v>
      </c>
      <c r="BK334" s="108">
        <v>41</v>
      </c>
      <c r="BL334" s="108">
        <v>78</v>
      </c>
      <c r="BM334" s="108">
        <v>0</v>
      </c>
      <c r="BN334" s="108">
        <v>316</v>
      </c>
      <c r="BO334" s="108">
        <v>273</v>
      </c>
      <c r="BP334" s="108">
        <v>4</v>
      </c>
      <c r="BQ334" s="108">
        <v>1934</v>
      </c>
      <c r="BR334" s="108">
        <v>1711986</v>
      </c>
      <c r="BS334" s="108">
        <v>5418</v>
      </c>
      <c r="BT334" s="108">
        <v>11782</v>
      </c>
      <c r="BU334" s="108">
        <v>1531460</v>
      </c>
      <c r="BV334" s="108">
        <v>5610</v>
      </c>
      <c r="BW334" s="108">
        <v>9621</v>
      </c>
      <c r="BX334" s="108">
        <v>22322</v>
      </c>
      <c r="BY334" s="108">
        <v>5581</v>
      </c>
      <c r="BZ334" s="108">
        <v>9782</v>
      </c>
      <c r="CA334" s="108">
        <v>15838395</v>
      </c>
      <c r="CB334" s="108">
        <v>8189</v>
      </c>
      <c r="CC334" s="166">
        <v>18754</v>
      </c>
      <c r="CD334" s="108" t="s">
        <v>733</v>
      </c>
      <c r="CE334" s="108" t="s">
        <v>733</v>
      </c>
      <c r="CF334" s="108" t="s">
        <v>733</v>
      </c>
      <c r="CG334" s="108" t="s">
        <v>733</v>
      </c>
      <c r="CH334" s="108" t="s">
        <v>733</v>
      </c>
      <c r="CI334" s="108" t="s">
        <v>733</v>
      </c>
      <c r="CJ334" s="121">
        <f t="shared" si="964"/>
        <v>9</v>
      </c>
      <c r="CK334" s="157">
        <f t="shared" si="965"/>
        <v>2018</v>
      </c>
      <c r="CL334" s="158">
        <f t="shared" si="966"/>
        <v>43344</v>
      </c>
      <c r="CM334" s="159">
        <f t="shared" si="967"/>
        <v>30</v>
      </c>
      <c r="CN334" s="121">
        <f t="shared" si="968"/>
        <v>137106</v>
      </c>
      <c r="CO334" s="121" t="str">
        <f t="shared" si="969"/>
        <v>-</v>
      </c>
      <c r="CP334" s="121">
        <f t="shared" si="970"/>
        <v>1233954</v>
      </c>
      <c r="CQ334" s="121">
        <f t="shared" si="971"/>
        <v>4250286</v>
      </c>
      <c r="CR334" s="121">
        <f t="shared" si="972"/>
        <v>4667200</v>
      </c>
      <c r="CS334" s="121">
        <f t="shared" si="973"/>
        <v>9600864</v>
      </c>
      <c r="CT334" s="121">
        <f t="shared" si="974"/>
        <v>138989760</v>
      </c>
      <c r="CU334" s="121">
        <f t="shared" si="975"/>
        <v>132882750</v>
      </c>
      <c r="CV334" s="121">
        <f t="shared" si="976"/>
        <v>1552250</v>
      </c>
      <c r="CW334" s="121">
        <f t="shared" si="977"/>
        <v>135036</v>
      </c>
      <c r="CX334" s="121">
        <f t="shared" si="978"/>
        <v>217932</v>
      </c>
      <c r="CY334" s="121">
        <f t="shared" si="979"/>
        <v>3723112</v>
      </c>
      <c r="CZ334" s="121">
        <f t="shared" si="980"/>
        <v>2626533</v>
      </c>
      <c r="DA334" s="121">
        <f t="shared" si="981"/>
        <v>39128</v>
      </c>
      <c r="DB334" s="121">
        <f t="shared" si="982"/>
        <v>36270236</v>
      </c>
      <c r="DC334" s="121" t="str">
        <f t="shared" si="983"/>
        <v>-</v>
      </c>
    </row>
    <row r="335" spans="1:110" x14ac:dyDescent="0.2">
      <c r="A335" s="118" t="str">
        <f t="shared" si="961"/>
        <v>2018-19SEPTEMBERRYC</v>
      </c>
      <c r="B335" s="94" t="s">
        <v>789</v>
      </c>
      <c r="C335" s="35" t="s">
        <v>679</v>
      </c>
      <c r="D335" s="119" t="str">
        <f t="shared" si="962"/>
        <v>Y61</v>
      </c>
      <c r="E335" s="119" t="str">
        <f t="shared" si="963"/>
        <v>East of England</v>
      </c>
      <c r="F335" s="107" t="s">
        <v>671</v>
      </c>
      <c r="G335" s="107" t="s">
        <v>672</v>
      </c>
      <c r="H335" s="108">
        <v>101337</v>
      </c>
      <c r="I335" s="108">
        <v>65334</v>
      </c>
      <c r="J335" s="108">
        <v>629620</v>
      </c>
      <c r="K335" s="108">
        <v>10</v>
      </c>
      <c r="L335" s="108">
        <v>1</v>
      </c>
      <c r="M335" s="108">
        <v>59</v>
      </c>
      <c r="N335" s="108">
        <v>123</v>
      </c>
      <c r="O335" s="108">
        <v>66832</v>
      </c>
      <c r="P335" s="108">
        <v>6255</v>
      </c>
      <c r="Q335" s="108">
        <v>4240</v>
      </c>
      <c r="R335" s="108">
        <v>37759</v>
      </c>
      <c r="S335" s="108">
        <v>12320</v>
      </c>
      <c r="T335" s="108">
        <v>2242</v>
      </c>
      <c r="U335" s="108">
        <v>2987260</v>
      </c>
      <c r="V335" s="108">
        <v>478</v>
      </c>
      <c r="W335" s="108">
        <v>861</v>
      </c>
      <c r="X335" s="108">
        <v>3243826</v>
      </c>
      <c r="Y335" s="108">
        <v>765</v>
      </c>
      <c r="Z335" s="108">
        <v>1384</v>
      </c>
      <c r="AA335" s="108">
        <v>58208530</v>
      </c>
      <c r="AB335" s="108">
        <v>1542</v>
      </c>
      <c r="AC335" s="108">
        <v>3168</v>
      </c>
      <c r="AD335" s="108">
        <v>63916400</v>
      </c>
      <c r="AE335" s="108">
        <v>5188</v>
      </c>
      <c r="AF335" s="108">
        <v>12640</v>
      </c>
      <c r="AG335" s="108">
        <v>13264877</v>
      </c>
      <c r="AH335" s="108">
        <v>5917</v>
      </c>
      <c r="AI335" s="108">
        <v>14858</v>
      </c>
      <c r="AJ335" s="108">
        <v>4384</v>
      </c>
      <c r="AK335" s="108">
        <v>99</v>
      </c>
      <c r="AL335" s="108">
        <v>2912</v>
      </c>
      <c r="AM335" s="108">
        <v>495</v>
      </c>
      <c r="AN335" s="108">
        <v>47</v>
      </c>
      <c r="AO335" s="108">
        <v>1326</v>
      </c>
      <c r="AP335" s="108">
        <v>2114</v>
      </c>
      <c r="AQ335" s="108">
        <v>39540</v>
      </c>
      <c r="AR335" s="108">
        <v>1988</v>
      </c>
      <c r="AS335" s="108">
        <v>20920</v>
      </c>
      <c r="AT335" s="108">
        <v>62448</v>
      </c>
      <c r="AU335" s="108">
        <v>14595</v>
      </c>
      <c r="AV335" s="108">
        <v>10513</v>
      </c>
      <c r="AW335" s="108">
        <v>9876</v>
      </c>
      <c r="AX335" s="108">
        <v>7285</v>
      </c>
      <c r="AY335" s="108">
        <v>59143</v>
      </c>
      <c r="AZ335" s="108">
        <v>43433</v>
      </c>
      <c r="BA335" s="108">
        <v>23615</v>
      </c>
      <c r="BB335" s="108">
        <v>13402</v>
      </c>
      <c r="BC335" s="108">
        <v>3981</v>
      </c>
      <c r="BD335" s="108">
        <v>2420</v>
      </c>
      <c r="BE335" s="108">
        <v>445</v>
      </c>
      <c r="BF335" s="108">
        <v>123963</v>
      </c>
      <c r="BG335" s="108">
        <v>279</v>
      </c>
      <c r="BH335" s="108">
        <v>465</v>
      </c>
      <c r="BI335" s="108">
        <v>5955</v>
      </c>
      <c r="BJ335" s="108">
        <v>241274</v>
      </c>
      <c r="BK335" s="108">
        <v>41</v>
      </c>
      <c r="BL335" s="108">
        <v>76</v>
      </c>
      <c r="BM335" s="108">
        <v>37</v>
      </c>
      <c r="BN335" s="108">
        <v>813</v>
      </c>
      <c r="BO335" s="108">
        <v>611</v>
      </c>
      <c r="BP335" s="108">
        <v>52</v>
      </c>
      <c r="BQ335" s="108">
        <v>985</v>
      </c>
      <c r="BR335" s="108">
        <v>7812121</v>
      </c>
      <c r="BS335" s="108">
        <v>9609</v>
      </c>
      <c r="BT335" s="108">
        <v>20987</v>
      </c>
      <c r="BU335" s="108">
        <v>6485216</v>
      </c>
      <c r="BV335" s="108">
        <v>10614</v>
      </c>
      <c r="BW335" s="108">
        <v>24069</v>
      </c>
      <c r="BX335" s="108">
        <v>753029</v>
      </c>
      <c r="BY335" s="108">
        <v>14481</v>
      </c>
      <c r="BZ335" s="108">
        <v>31323</v>
      </c>
      <c r="CA335" s="108">
        <v>13432721</v>
      </c>
      <c r="CB335" s="108">
        <v>13637</v>
      </c>
      <c r="CC335" s="166">
        <v>30272</v>
      </c>
      <c r="CD335" s="108" t="s">
        <v>733</v>
      </c>
      <c r="CE335" s="108" t="s">
        <v>733</v>
      </c>
      <c r="CF335" s="108" t="s">
        <v>733</v>
      </c>
      <c r="CG335" s="108" t="s">
        <v>733</v>
      </c>
      <c r="CH335" s="108" t="s">
        <v>733</v>
      </c>
      <c r="CI335" s="108" t="s">
        <v>733</v>
      </c>
      <c r="CJ335" s="121">
        <f t="shared" si="964"/>
        <v>9</v>
      </c>
      <c r="CK335" s="157">
        <f t="shared" si="965"/>
        <v>2018</v>
      </c>
      <c r="CL335" s="158">
        <f t="shared" si="966"/>
        <v>43344</v>
      </c>
      <c r="CM335" s="159">
        <f t="shared" si="967"/>
        <v>30</v>
      </c>
      <c r="CN335" s="121">
        <f t="shared" si="968"/>
        <v>65334</v>
      </c>
      <c r="CO335" s="121" t="str">
        <f t="shared" si="969"/>
        <v>-</v>
      </c>
      <c r="CP335" s="121">
        <f t="shared" si="970"/>
        <v>3854706</v>
      </c>
      <c r="CQ335" s="121">
        <f t="shared" si="971"/>
        <v>8036082</v>
      </c>
      <c r="CR335" s="121">
        <f t="shared" si="972"/>
        <v>5385555</v>
      </c>
      <c r="CS335" s="121">
        <f t="shared" si="973"/>
        <v>5868160</v>
      </c>
      <c r="CT335" s="121">
        <f t="shared" si="974"/>
        <v>119620512</v>
      </c>
      <c r="CU335" s="121">
        <f t="shared" si="975"/>
        <v>155724800</v>
      </c>
      <c r="CV335" s="121">
        <f t="shared" si="976"/>
        <v>33311636</v>
      </c>
      <c r="CW335" s="121">
        <f t="shared" si="977"/>
        <v>206925</v>
      </c>
      <c r="CX335" s="121">
        <f t="shared" si="978"/>
        <v>452580</v>
      </c>
      <c r="CY335" s="121">
        <f t="shared" si="979"/>
        <v>17062431</v>
      </c>
      <c r="CZ335" s="121">
        <f t="shared" si="980"/>
        <v>14706159</v>
      </c>
      <c r="DA335" s="121">
        <f t="shared" si="981"/>
        <v>1628796</v>
      </c>
      <c r="DB335" s="121">
        <f t="shared" si="982"/>
        <v>29817920</v>
      </c>
      <c r="DC335" s="121" t="str">
        <f t="shared" si="983"/>
        <v>-</v>
      </c>
    </row>
    <row r="336" spans="1:110" x14ac:dyDescent="0.2">
      <c r="A336" s="118" t="str">
        <f t="shared" si="961"/>
        <v>2018-19SEPTEMBERR1F</v>
      </c>
      <c r="B336" s="94" t="s">
        <v>789</v>
      </c>
      <c r="C336" s="35" t="s">
        <v>679</v>
      </c>
      <c r="D336" s="119" t="str">
        <f t="shared" si="962"/>
        <v>Y59</v>
      </c>
      <c r="E336" s="119" t="str">
        <f t="shared" si="963"/>
        <v>South East</v>
      </c>
      <c r="F336" s="107" t="s">
        <v>656</v>
      </c>
      <c r="G336" s="107" t="s">
        <v>657</v>
      </c>
      <c r="H336" s="108">
        <v>2546</v>
      </c>
      <c r="I336" s="108">
        <v>1520</v>
      </c>
      <c r="J336" s="108">
        <v>12274</v>
      </c>
      <c r="K336" s="108">
        <v>8</v>
      </c>
      <c r="L336" s="108">
        <v>1</v>
      </c>
      <c r="M336" s="108">
        <v>46</v>
      </c>
      <c r="N336" s="108">
        <v>95</v>
      </c>
      <c r="O336" s="108">
        <v>1846</v>
      </c>
      <c r="P336" s="108">
        <v>68</v>
      </c>
      <c r="Q336" s="108">
        <v>45</v>
      </c>
      <c r="R336" s="108">
        <v>900</v>
      </c>
      <c r="S336" s="108">
        <v>871</v>
      </c>
      <c r="T336" s="108">
        <v>231</v>
      </c>
      <c r="U336" s="108">
        <v>42111</v>
      </c>
      <c r="V336" s="108">
        <v>619</v>
      </c>
      <c r="W336" s="108">
        <v>1323</v>
      </c>
      <c r="X336" s="108">
        <v>32100</v>
      </c>
      <c r="Y336" s="108">
        <v>713</v>
      </c>
      <c r="Z336" s="108">
        <v>1323</v>
      </c>
      <c r="AA336" s="108">
        <v>1017415</v>
      </c>
      <c r="AB336" s="108">
        <v>1130</v>
      </c>
      <c r="AC336" s="108">
        <v>2433</v>
      </c>
      <c r="AD336" s="108">
        <v>2309776</v>
      </c>
      <c r="AE336" s="108">
        <v>2652</v>
      </c>
      <c r="AF336" s="108">
        <v>9302</v>
      </c>
      <c r="AG336" s="108">
        <v>1267836</v>
      </c>
      <c r="AH336" s="108">
        <v>5488</v>
      </c>
      <c r="AI336" s="108">
        <v>13710</v>
      </c>
      <c r="AJ336" s="108">
        <v>122</v>
      </c>
      <c r="AK336" s="108">
        <v>0</v>
      </c>
      <c r="AL336" s="108">
        <v>2</v>
      </c>
      <c r="AM336" s="108">
        <v>0</v>
      </c>
      <c r="AN336" s="108">
        <v>1</v>
      </c>
      <c r="AO336" s="108">
        <v>119</v>
      </c>
      <c r="AP336" s="108">
        <v>0</v>
      </c>
      <c r="AQ336" s="108">
        <v>1404</v>
      </c>
      <c r="AR336" s="108">
        <v>14</v>
      </c>
      <c r="AS336" s="108">
        <v>306</v>
      </c>
      <c r="AT336" s="108">
        <v>1724</v>
      </c>
      <c r="AU336" s="108">
        <v>111</v>
      </c>
      <c r="AV336" s="108">
        <v>97</v>
      </c>
      <c r="AW336" s="108">
        <v>52</v>
      </c>
      <c r="AX336" s="108">
        <v>52</v>
      </c>
      <c r="AY336" s="108">
        <v>1106</v>
      </c>
      <c r="AZ336" s="108">
        <v>988</v>
      </c>
      <c r="BA336" s="108">
        <v>999</v>
      </c>
      <c r="BB336" s="108">
        <v>693</v>
      </c>
      <c r="BC336" s="108">
        <v>259</v>
      </c>
      <c r="BD336" s="108">
        <v>186</v>
      </c>
      <c r="BE336" s="108">
        <v>0</v>
      </c>
      <c r="BF336" s="108">
        <v>0</v>
      </c>
      <c r="BG336" s="108">
        <v>0</v>
      </c>
      <c r="BH336" s="108">
        <v>0</v>
      </c>
      <c r="BI336" s="108">
        <v>20</v>
      </c>
      <c r="BJ336" s="108">
        <v>973</v>
      </c>
      <c r="BK336" s="108">
        <v>49</v>
      </c>
      <c r="BL336" s="108">
        <v>21</v>
      </c>
      <c r="BM336" s="108">
        <v>102</v>
      </c>
      <c r="BN336" s="108">
        <v>64</v>
      </c>
      <c r="BO336" s="108">
        <v>26</v>
      </c>
      <c r="BP336" s="108">
        <v>0</v>
      </c>
      <c r="BQ336" s="108">
        <v>12</v>
      </c>
      <c r="BR336" s="108">
        <v>317172</v>
      </c>
      <c r="BS336" s="108">
        <v>4956</v>
      </c>
      <c r="BT336" s="108">
        <v>13980</v>
      </c>
      <c r="BU336" s="108">
        <v>366940</v>
      </c>
      <c r="BV336" s="108">
        <v>14113</v>
      </c>
      <c r="BW336" s="108">
        <v>13710</v>
      </c>
      <c r="BX336" s="108">
        <v>0</v>
      </c>
      <c r="BY336" s="108">
        <v>0</v>
      </c>
      <c r="BZ336" s="108">
        <v>0</v>
      </c>
      <c r="CA336" s="108">
        <v>65572</v>
      </c>
      <c r="CB336" s="108">
        <v>5464</v>
      </c>
      <c r="CC336" s="166">
        <v>14279</v>
      </c>
      <c r="CD336" s="108" t="s">
        <v>733</v>
      </c>
      <c r="CE336" s="108" t="s">
        <v>733</v>
      </c>
      <c r="CF336" s="108" t="s">
        <v>733</v>
      </c>
      <c r="CG336" s="108" t="s">
        <v>733</v>
      </c>
      <c r="CH336" s="108" t="s">
        <v>733</v>
      </c>
      <c r="CI336" s="108" t="s">
        <v>733</v>
      </c>
      <c r="CJ336" s="121">
        <f t="shared" si="964"/>
        <v>9</v>
      </c>
      <c r="CK336" s="157">
        <f t="shared" si="965"/>
        <v>2018</v>
      </c>
      <c r="CL336" s="158">
        <f t="shared" si="966"/>
        <v>43344</v>
      </c>
      <c r="CM336" s="159">
        <f t="shared" si="967"/>
        <v>30</v>
      </c>
      <c r="CN336" s="121">
        <f t="shared" si="968"/>
        <v>1520</v>
      </c>
      <c r="CO336" s="121" t="str">
        <f t="shared" si="969"/>
        <v>-</v>
      </c>
      <c r="CP336" s="121">
        <f t="shared" si="970"/>
        <v>69920</v>
      </c>
      <c r="CQ336" s="121">
        <f t="shared" si="971"/>
        <v>144400</v>
      </c>
      <c r="CR336" s="121">
        <f t="shared" si="972"/>
        <v>89964</v>
      </c>
      <c r="CS336" s="121">
        <f t="shared" si="973"/>
        <v>59535</v>
      </c>
      <c r="CT336" s="121">
        <f t="shared" si="974"/>
        <v>2189700</v>
      </c>
      <c r="CU336" s="121">
        <f t="shared" si="975"/>
        <v>8102042</v>
      </c>
      <c r="CV336" s="121">
        <f t="shared" si="976"/>
        <v>3167010</v>
      </c>
      <c r="CW336" s="121">
        <f t="shared" si="977"/>
        <v>0</v>
      </c>
      <c r="CX336" s="121">
        <f t="shared" si="978"/>
        <v>420</v>
      </c>
      <c r="CY336" s="121">
        <f t="shared" si="979"/>
        <v>894720</v>
      </c>
      <c r="CZ336" s="121">
        <f t="shared" si="980"/>
        <v>356460</v>
      </c>
      <c r="DA336" s="121">
        <f t="shared" si="981"/>
        <v>0</v>
      </c>
      <c r="DB336" s="121">
        <f t="shared" si="982"/>
        <v>171348</v>
      </c>
      <c r="DC336" s="121" t="str">
        <f t="shared" si="983"/>
        <v>-</v>
      </c>
    </row>
    <row r="337" spans="1:107" x14ac:dyDescent="0.2">
      <c r="A337" s="118" t="str">
        <f t="shared" si="961"/>
        <v>2018-19SEPTEMBERRRU</v>
      </c>
      <c r="B337" s="94" t="s">
        <v>789</v>
      </c>
      <c r="C337" s="35" t="s">
        <v>679</v>
      </c>
      <c r="D337" s="119" t="str">
        <f t="shared" si="962"/>
        <v>Y56</v>
      </c>
      <c r="E337" s="119" t="str">
        <f t="shared" si="963"/>
        <v>London</v>
      </c>
      <c r="F337" s="107" t="s">
        <v>659</v>
      </c>
      <c r="G337" s="107" t="s">
        <v>660</v>
      </c>
      <c r="H337" s="108">
        <v>153817</v>
      </c>
      <c r="I337" s="108">
        <v>127693</v>
      </c>
      <c r="J337" s="108">
        <v>1042310</v>
      </c>
      <c r="K337" s="108">
        <v>8</v>
      </c>
      <c r="L337" s="108">
        <v>0</v>
      </c>
      <c r="M337" s="108">
        <v>58</v>
      </c>
      <c r="N337" s="108">
        <v>135</v>
      </c>
      <c r="O337" s="108">
        <v>97012</v>
      </c>
      <c r="P337" s="108">
        <v>9408</v>
      </c>
      <c r="Q337" s="108">
        <v>6973</v>
      </c>
      <c r="R337" s="108">
        <v>55125</v>
      </c>
      <c r="S337" s="108">
        <v>19432</v>
      </c>
      <c r="T337" s="108">
        <v>1063</v>
      </c>
      <c r="U337" s="108">
        <v>3540767</v>
      </c>
      <c r="V337" s="108">
        <v>376</v>
      </c>
      <c r="W337" s="108">
        <v>628</v>
      </c>
      <c r="X337" s="108">
        <v>4710590</v>
      </c>
      <c r="Y337" s="108">
        <v>676</v>
      </c>
      <c r="Z337" s="108">
        <v>1181</v>
      </c>
      <c r="AA337" s="108">
        <v>63232039</v>
      </c>
      <c r="AB337" s="108">
        <v>1147</v>
      </c>
      <c r="AC337" s="108">
        <v>2336</v>
      </c>
      <c r="AD337" s="108">
        <v>61023168</v>
      </c>
      <c r="AE337" s="108">
        <v>3140</v>
      </c>
      <c r="AF337" s="108">
        <v>7663</v>
      </c>
      <c r="AG337" s="108">
        <v>5276990</v>
      </c>
      <c r="AH337" s="108">
        <v>4964</v>
      </c>
      <c r="AI337" s="108">
        <v>11297</v>
      </c>
      <c r="AJ337" s="108">
        <v>6621</v>
      </c>
      <c r="AK337" s="108">
        <v>217</v>
      </c>
      <c r="AL337" s="108">
        <v>834</v>
      </c>
      <c r="AM337" s="108">
        <v>6255</v>
      </c>
      <c r="AN337" s="108">
        <v>192</v>
      </c>
      <c r="AO337" s="108">
        <v>5378</v>
      </c>
      <c r="AP337" s="108">
        <v>0</v>
      </c>
      <c r="AQ337" s="108">
        <v>60195</v>
      </c>
      <c r="AR337" s="108">
        <v>6162</v>
      </c>
      <c r="AS337" s="108">
        <v>24034</v>
      </c>
      <c r="AT337" s="108">
        <v>90391</v>
      </c>
      <c r="AU337" s="108">
        <v>24659</v>
      </c>
      <c r="AV337" s="108">
        <v>19041</v>
      </c>
      <c r="AW337" s="108">
        <v>18146</v>
      </c>
      <c r="AX337" s="108">
        <v>14275</v>
      </c>
      <c r="AY337" s="108">
        <v>81113</v>
      </c>
      <c r="AZ337" s="108">
        <v>62448</v>
      </c>
      <c r="BA337" s="108">
        <v>30848</v>
      </c>
      <c r="BB337" s="108">
        <v>21908</v>
      </c>
      <c r="BC337" s="108">
        <v>1482</v>
      </c>
      <c r="BD337" s="108">
        <v>1115</v>
      </c>
      <c r="BE337" s="108">
        <v>0</v>
      </c>
      <c r="BF337" s="108">
        <v>0</v>
      </c>
      <c r="BG337" s="108">
        <v>0</v>
      </c>
      <c r="BH337" s="108">
        <v>0</v>
      </c>
      <c r="BI337" s="108">
        <v>5354</v>
      </c>
      <c r="BJ337" s="108">
        <v>364213</v>
      </c>
      <c r="BK337" s="108">
        <v>68</v>
      </c>
      <c r="BL337" s="108">
        <v>137</v>
      </c>
      <c r="BM337" s="108">
        <v>8</v>
      </c>
      <c r="BN337" s="108">
        <v>649</v>
      </c>
      <c r="BO337" s="108">
        <v>1217</v>
      </c>
      <c r="BP337" s="108">
        <v>39</v>
      </c>
      <c r="BQ337" s="108">
        <v>1167</v>
      </c>
      <c r="BR337" s="108">
        <v>3590904</v>
      </c>
      <c r="BS337" s="108">
        <v>5533</v>
      </c>
      <c r="BT337" s="108">
        <v>11657</v>
      </c>
      <c r="BU337" s="108">
        <v>8933024</v>
      </c>
      <c r="BV337" s="108">
        <v>7340</v>
      </c>
      <c r="BW337" s="108">
        <v>14783</v>
      </c>
      <c r="BX337" s="108">
        <v>328893</v>
      </c>
      <c r="BY337" s="108">
        <v>8433</v>
      </c>
      <c r="BZ337" s="108">
        <v>16557</v>
      </c>
      <c r="CA337" s="108">
        <v>10370403</v>
      </c>
      <c r="CB337" s="108">
        <v>8886</v>
      </c>
      <c r="CC337" s="166">
        <v>16175</v>
      </c>
      <c r="CD337" s="108" t="s">
        <v>733</v>
      </c>
      <c r="CE337" s="108" t="s">
        <v>733</v>
      </c>
      <c r="CF337" s="108" t="s">
        <v>733</v>
      </c>
      <c r="CG337" s="108" t="s">
        <v>733</v>
      </c>
      <c r="CH337" s="108" t="s">
        <v>733</v>
      </c>
      <c r="CI337" s="108" t="s">
        <v>733</v>
      </c>
      <c r="CJ337" s="121">
        <f t="shared" si="964"/>
        <v>9</v>
      </c>
      <c r="CK337" s="157">
        <f t="shared" si="965"/>
        <v>2018</v>
      </c>
      <c r="CL337" s="158">
        <f t="shared" si="966"/>
        <v>43344</v>
      </c>
      <c r="CM337" s="159">
        <f t="shared" si="967"/>
        <v>30</v>
      </c>
      <c r="CN337" s="121">
        <f t="shared" si="968"/>
        <v>0</v>
      </c>
      <c r="CO337" s="121" t="str">
        <f t="shared" si="969"/>
        <v>-</v>
      </c>
      <c r="CP337" s="121">
        <f t="shared" si="970"/>
        <v>7406194</v>
      </c>
      <c r="CQ337" s="121">
        <f t="shared" si="971"/>
        <v>17238555</v>
      </c>
      <c r="CR337" s="121">
        <f t="shared" si="972"/>
        <v>5908224</v>
      </c>
      <c r="CS337" s="121">
        <f t="shared" si="973"/>
        <v>8235113</v>
      </c>
      <c r="CT337" s="121">
        <f t="shared" si="974"/>
        <v>128772000</v>
      </c>
      <c r="CU337" s="121">
        <f t="shared" si="975"/>
        <v>148907416</v>
      </c>
      <c r="CV337" s="121">
        <f t="shared" si="976"/>
        <v>12008711</v>
      </c>
      <c r="CW337" s="121">
        <f t="shared" si="977"/>
        <v>0</v>
      </c>
      <c r="CX337" s="121">
        <f t="shared" si="978"/>
        <v>733498</v>
      </c>
      <c r="CY337" s="121">
        <f t="shared" si="979"/>
        <v>7565393</v>
      </c>
      <c r="CZ337" s="121">
        <f t="shared" si="980"/>
        <v>17990911</v>
      </c>
      <c r="DA337" s="121">
        <f t="shared" si="981"/>
        <v>645723</v>
      </c>
      <c r="DB337" s="121">
        <f t="shared" si="982"/>
        <v>18876225</v>
      </c>
      <c r="DC337" s="121" t="str">
        <f t="shared" si="983"/>
        <v>-</v>
      </c>
    </row>
    <row r="338" spans="1:107" x14ac:dyDescent="0.2">
      <c r="A338" s="118" t="str">
        <f t="shared" si="961"/>
        <v>2018-19SEPTEMBERRX6</v>
      </c>
      <c r="B338" s="94" t="s">
        <v>789</v>
      </c>
      <c r="C338" s="35" t="s">
        <v>679</v>
      </c>
      <c r="D338" s="119" t="str">
        <f t="shared" si="962"/>
        <v>Y63</v>
      </c>
      <c r="E338" s="119" t="str">
        <f t="shared" si="963"/>
        <v>North East and Yorkshire</v>
      </c>
      <c r="F338" s="107" t="s">
        <v>661</v>
      </c>
      <c r="G338" s="107" t="s">
        <v>662</v>
      </c>
      <c r="H338" s="108">
        <v>44043</v>
      </c>
      <c r="I338" s="108">
        <v>30205</v>
      </c>
      <c r="J338" s="108">
        <v>153445</v>
      </c>
      <c r="K338" s="108">
        <v>5</v>
      </c>
      <c r="L338" s="108">
        <v>1</v>
      </c>
      <c r="M338" s="108">
        <v>20</v>
      </c>
      <c r="N338" s="108">
        <v>55</v>
      </c>
      <c r="O338" s="108">
        <v>32958</v>
      </c>
      <c r="P338" s="108">
        <v>2343</v>
      </c>
      <c r="Q338" s="108">
        <v>1530</v>
      </c>
      <c r="R338" s="108">
        <v>17688</v>
      </c>
      <c r="S338" s="108">
        <v>8482</v>
      </c>
      <c r="T338" s="108">
        <v>373</v>
      </c>
      <c r="U338" s="108">
        <v>875339</v>
      </c>
      <c r="V338" s="108">
        <v>374</v>
      </c>
      <c r="W338" s="108">
        <v>637</v>
      </c>
      <c r="X338" s="108">
        <v>712541</v>
      </c>
      <c r="Y338" s="108">
        <v>466</v>
      </c>
      <c r="Z338" s="108">
        <v>819</v>
      </c>
      <c r="AA338" s="108">
        <v>21502106</v>
      </c>
      <c r="AB338" s="108">
        <v>1216</v>
      </c>
      <c r="AC338" s="108">
        <v>2478</v>
      </c>
      <c r="AD338" s="108">
        <v>38634643</v>
      </c>
      <c r="AE338" s="108">
        <v>4555</v>
      </c>
      <c r="AF338" s="108">
        <v>10913</v>
      </c>
      <c r="AG338" s="108">
        <v>1779628</v>
      </c>
      <c r="AH338" s="108">
        <v>4771</v>
      </c>
      <c r="AI338" s="108">
        <v>13313</v>
      </c>
      <c r="AJ338" s="108">
        <v>1723</v>
      </c>
      <c r="AK338" s="108">
        <v>59</v>
      </c>
      <c r="AL338" s="108">
        <v>447</v>
      </c>
      <c r="AM338" s="108">
        <v>3669</v>
      </c>
      <c r="AN338" s="108">
        <v>134</v>
      </c>
      <c r="AO338" s="108">
        <v>1083</v>
      </c>
      <c r="AP338" s="108">
        <v>0</v>
      </c>
      <c r="AQ338" s="108">
        <v>19573</v>
      </c>
      <c r="AR338" s="108">
        <v>3718</v>
      </c>
      <c r="AS338" s="108">
        <v>7944</v>
      </c>
      <c r="AT338" s="108">
        <v>31235</v>
      </c>
      <c r="AU338" s="108">
        <v>4541</v>
      </c>
      <c r="AV338" s="108">
        <v>3724</v>
      </c>
      <c r="AW338" s="108">
        <v>2972</v>
      </c>
      <c r="AX338" s="108">
        <v>2475</v>
      </c>
      <c r="AY338" s="108">
        <v>23823</v>
      </c>
      <c r="AZ338" s="108">
        <v>20132</v>
      </c>
      <c r="BA338" s="108">
        <v>13184</v>
      </c>
      <c r="BB338" s="108">
        <v>8316</v>
      </c>
      <c r="BC338" s="108">
        <v>658</v>
      </c>
      <c r="BD338" s="108">
        <v>385</v>
      </c>
      <c r="BE338" s="108">
        <v>73</v>
      </c>
      <c r="BF338" s="108">
        <v>32677</v>
      </c>
      <c r="BG338" s="108">
        <v>448</v>
      </c>
      <c r="BH338" s="108">
        <v>842</v>
      </c>
      <c r="BI338" s="108">
        <v>1400</v>
      </c>
      <c r="BJ338" s="108">
        <v>41882</v>
      </c>
      <c r="BK338" s="108">
        <v>30</v>
      </c>
      <c r="BL338" s="108">
        <v>58</v>
      </c>
      <c r="BM338" s="108">
        <v>0</v>
      </c>
      <c r="BN338" s="108">
        <v>0</v>
      </c>
      <c r="BO338" s="108">
        <v>2086</v>
      </c>
      <c r="BP338" s="108">
        <v>0</v>
      </c>
      <c r="BQ338" s="108">
        <v>165</v>
      </c>
      <c r="BR338" s="108">
        <v>0</v>
      </c>
      <c r="BS338" s="108">
        <v>0</v>
      </c>
      <c r="BT338" s="108">
        <v>0</v>
      </c>
      <c r="BU338" s="108">
        <v>13913814</v>
      </c>
      <c r="BV338" s="108">
        <v>6670</v>
      </c>
      <c r="BW338" s="108">
        <v>13672</v>
      </c>
      <c r="BX338" s="108">
        <v>0</v>
      </c>
      <c r="BY338" s="108">
        <v>0</v>
      </c>
      <c r="BZ338" s="108">
        <v>0</v>
      </c>
      <c r="CA338" s="108">
        <v>1825252</v>
      </c>
      <c r="CB338" s="108">
        <v>11062</v>
      </c>
      <c r="CC338" s="166">
        <v>24664</v>
      </c>
      <c r="CD338" s="108" t="s">
        <v>733</v>
      </c>
      <c r="CE338" s="108" t="s">
        <v>733</v>
      </c>
      <c r="CF338" s="108" t="s">
        <v>733</v>
      </c>
      <c r="CG338" s="108" t="s">
        <v>733</v>
      </c>
      <c r="CH338" s="108" t="s">
        <v>733</v>
      </c>
      <c r="CI338" s="108" t="s">
        <v>733</v>
      </c>
      <c r="CJ338" s="121">
        <f t="shared" si="964"/>
        <v>9</v>
      </c>
      <c r="CK338" s="157">
        <f t="shared" si="965"/>
        <v>2018</v>
      </c>
      <c r="CL338" s="158">
        <f t="shared" si="966"/>
        <v>43344</v>
      </c>
      <c r="CM338" s="159">
        <f t="shared" si="967"/>
        <v>30</v>
      </c>
      <c r="CN338" s="121">
        <f t="shared" si="968"/>
        <v>30205</v>
      </c>
      <c r="CO338" s="121" t="str">
        <f t="shared" si="969"/>
        <v>-</v>
      </c>
      <c r="CP338" s="121">
        <f t="shared" si="970"/>
        <v>604100</v>
      </c>
      <c r="CQ338" s="121">
        <f t="shared" si="971"/>
        <v>1661275</v>
      </c>
      <c r="CR338" s="121">
        <f t="shared" si="972"/>
        <v>1492491</v>
      </c>
      <c r="CS338" s="121">
        <f t="shared" si="973"/>
        <v>1253070</v>
      </c>
      <c r="CT338" s="121">
        <f t="shared" si="974"/>
        <v>43830864</v>
      </c>
      <c r="CU338" s="121">
        <f t="shared" si="975"/>
        <v>92564066</v>
      </c>
      <c r="CV338" s="121">
        <f t="shared" si="976"/>
        <v>4965749</v>
      </c>
      <c r="CW338" s="121">
        <f t="shared" si="977"/>
        <v>61466</v>
      </c>
      <c r="CX338" s="121">
        <f t="shared" si="978"/>
        <v>81200</v>
      </c>
      <c r="CY338" s="121">
        <f t="shared" si="979"/>
        <v>0</v>
      </c>
      <c r="CZ338" s="121">
        <f t="shared" si="980"/>
        <v>28519792</v>
      </c>
      <c r="DA338" s="121">
        <f t="shared" si="981"/>
        <v>0</v>
      </c>
      <c r="DB338" s="121">
        <f t="shared" si="982"/>
        <v>4069560</v>
      </c>
      <c r="DC338" s="121" t="str">
        <f t="shared" si="983"/>
        <v>-</v>
      </c>
    </row>
    <row r="339" spans="1:107" x14ac:dyDescent="0.2">
      <c r="A339" s="118" t="str">
        <f t="shared" si="961"/>
        <v>2018-19SEPTEMBERRX7</v>
      </c>
      <c r="B339" s="94" t="s">
        <v>789</v>
      </c>
      <c r="C339" s="35" t="s">
        <v>679</v>
      </c>
      <c r="D339" s="119" t="str">
        <f t="shared" si="962"/>
        <v>Y62</v>
      </c>
      <c r="E339" s="119" t="str">
        <f t="shared" si="963"/>
        <v>North West</v>
      </c>
      <c r="F339" s="107" t="s">
        <v>663</v>
      </c>
      <c r="G339" s="107" t="s">
        <v>664</v>
      </c>
      <c r="H339" s="108">
        <v>129192</v>
      </c>
      <c r="I339" s="108">
        <v>100544</v>
      </c>
      <c r="J339" s="108">
        <v>1541202</v>
      </c>
      <c r="K339" s="108">
        <v>15</v>
      </c>
      <c r="L339" s="108">
        <v>1</v>
      </c>
      <c r="M339" s="108">
        <v>90</v>
      </c>
      <c r="N339" s="108">
        <v>143</v>
      </c>
      <c r="O339" s="108">
        <v>89571</v>
      </c>
      <c r="P339" s="108">
        <v>8005</v>
      </c>
      <c r="Q339" s="108">
        <v>5774</v>
      </c>
      <c r="R339" s="108">
        <v>47386</v>
      </c>
      <c r="S339" s="108">
        <v>21617</v>
      </c>
      <c r="T339" s="108">
        <v>3346</v>
      </c>
      <c r="U339" s="108">
        <v>3805774</v>
      </c>
      <c r="V339" s="108">
        <v>475</v>
      </c>
      <c r="W339" s="108">
        <v>797</v>
      </c>
      <c r="X339" s="108">
        <v>3692128</v>
      </c>
      <c r="Y339" s="108">
        <v>639</v>
      </c>
      <c r="Z339" s="108">
        <v>1102</v>
      </c>
      <c r="AA339" s="108">
        <v>64707314</v>
      </c>
      <c r="AB339" s="108">
        <v>1366</v>
      </c>
      <c r="AC339" s="108">
        <v>2912</v>
      </c>
      <c r="AD339" s="108">
        <v>88561278</v>
      </c>
      <c r="AE339" s="108">
        <v>4097</v>
      </c>
      <c r="AF339" s="108">
        <v>9618</v>
      </c>
      <c r="AG339" s="108">
        <v>18622938</v>
      </c>
      <c r="AH339" s="108">
        <v>5566</v>
      </c>
      <c r="AI339" s="108">
        <v>11592</v>
      </c>
      <c r="AJ339" s="108">
        <v>5063</v>
      </c>
      <c r="AK339" s="108">
        <v>410</v>
      </c>
      <c r="AL339" s="108">
        <v>2653</v>
      </c>
      <c r="AM339" s="108">
        <v>5572</v>
      </c>
      <c r="AN339" s="108">
        <v>313</v>
      </c>
      <c r="AO339" s="108">
        <v>1687</v>
      </c>
      <c r="AP339" s="108">
        <v>0</v>
      </c>
      <c r="AQ339" s="108">
        <v>56672</v>
      </c>
      <c r="AR339" s="108">
        <v>5727</v>
      </c>
      <c r="AS339" s="108">
        <v>22109</v>
      </c>
      <c r="AT339" s="108">
        <v>84508</v>
      </c>
      <c r="AU339" s="108">
        <v>15903</v>
      </c>
      <c r="AV339" s="108">
        <v>12819</v>
      </c>
      <c r="AW339" s="108">
        <v>11370</v>
      </c>
      <c r="AX339" s="108">
        <v>9305</v>
      </c>
      <c r="AY339" s="108">
        <v>59944</v>
      </c>
      <c r="AZ339" s="108">
        <v>50588</v>
      </c>
      <c r="BA339" s="108">
        <v>29658</v>
      </c>
      <c r="BB339" s="108">
        <v>22950</v>
      </c>
      <c r="BC339" s="108">
        <v>4344</v>
      </c>
      <c r="BD339" s="108">
        <v>3585</v>
      </c>
      <c r="BE339" s="108">
        <v>0</v>
      </c>
      <c r="BF339" s="108">
        <v>0</v>
      </c>
      <c r="BG339" s="108">
        <v>0</v>
      </c>
      <c r="BH339" s="108">
        <v>0</v>
      </c>
      <c r="BI339" s="108">
        <v>4632</v>
      </c>
      <c r="BJ339" s="108">
        <v>200695</v>
      </c>
      <c r="BK339" s="108">
        <v>43</v>
      </c>
      <c r="BL339" s="108">
        <v>94</v>
      </c>
      <c r="BM339" s="108">
        <v>227</v>
      </c>
      <c r="BN339" s="108">
        <v>1460</v>
      </c>
      <c r="BO339" s="108">
        <v>927</v>
      </c>
      <c r="BP339" s="108">
        <v>65</v>
      </c>
      <c r="BQ339" s="108">
        <v>751</v>
      </c>
      <c r="BR339" s="108">
        <v>8026923</v>
      </c>
      <c r="BS339" s="108">
        <v>5498</v>
      </c>
      <c r="BT339" s="108">
        <v>11014</v>
      </c>
      <c r="BU339" s="108">
        <v>5920105</v>
      </c>
      <c r="BV339" s="108">
        <v>6386</v>
      </c>
      <c r="BW339" s="108">
        <v>12648</v>
      </c>
      <c r="BX339" s="108">
        <v>496757</v>
      </c>
      <c r="BY339" s="108">
        <v>7642</v>
      </c>
      <c r="BZ339" s="108">
        <v>14809</v>
      </c>
      <c r="CA339" s="108">
        <v>6864621</v>
      </c>
      <c r="CB339" s="108">
        <v>9141</v>
      </c>
      <c r="CC339" s="166">
        <v>19860</v>
      </c>
      <c r="CD339" s="108" t="s">
        <v>733</v>
      </c>
      <c r="CE339" s="108" t="s">
        <v>733</v>
      </c>
      <c r="CF339" s="108" t="s">
        <v>733</v>
      </c>
      <c r="CG339" s="108" t="s">
        <v>733</v>
      </c>
      <c r="CH339" s="108" t="s">
        <v>733</v>
      </c>
      <c r="CI339" s="108" t="s">
        <v>733</v>
      </c>
      <c r="CJ339" s="121">
        <f t="shared" si="964"/>
        <v>9</v>
      </c>
      <c r="CK339" s="157">
        <f t="shared" si="965"/>
        <v>2018</v>
      </c>
      <c r="CL339" s="158">
        <f t="shared" si="966"/>
        <v>43344</v>
      </c>
      <c r="CM339" s="159">
        <f t="shared" si="967"/>
        <v>30</v>
      </c>
      <c r="CN339" s="121">
        <f t="shared" si="968"/>
        <v>100544</v>
      </c>
      <c r="CO339" s="121" t="str">
        <f t="shared" si="969"/>
        <v>-</v>
      </c>
      <c r="CP339" s="121">
        <f t="shared" si="970"/>
        <v>9048960</v>
      </c>
      <c r="CQ339" s="121">
        <f t="shared" si="971"/>
        <v>14377792</v>
      </c>
      <c r="CR339" s="121">
        <f t="shared" si="972"/>
        <v>6379985</v>
      </c>
      <c r="CS339" s="121">
        <f t="shared" si="973"/>
        <v>6362948</v>
      </c>
      <c r="CT339" s="121">
        <f t="shared" si="974"/>
        <v>137988032</v>
      </c>
      <c r="CU339" s="121">
        <f t="shared" si="975"/>
        <v>207912306</v>
      </c>
      <c r="CV339" s="121">
        <f t="shared" si="976"/>
        <v>38786832</v>
      </c>
      <c r="CW339" s="121">
        <f t="shared" si="977"/>
        <v>0</v>
      </c>
      <c r="CX339" s="121">
        <f t="shared" si="978"/>
        <v>435408</v>
      </c>
      <c r="CY339" s="121">
        <f t="shared" si="979"/>
        <v>16080440</v>
      </c>
      <c r="CZ339" s="121">
        <f t="shared" si="980"/>
        <v>11724696</v>
      </c>
      <c r="DA339" s="121">
        <f t="shared" si="981"/>
        <v>962585</v>
      </c>
      <c r="DB339" s="121">
        <f t="shared" si="982"/>
        <v>14914860</v>
      </c>
      <c r="DC339" s="121" t="str">
        <f t="shared" si="983"/>
        <v>-</v>
      </c>
    </row>
    <row r="340" spans="1:107" x14ac:dyDescent="0.2">
      <c r="A340" s="118" t="str">
        <f t="shared" si="961"/>
        <v>2018-19SEPTEMBERRYE</v>
      </c>
      <c r="B340" s="94" t="s">
        <v>789</v>
      </c>
      <c r="C340" s="35" t="s">
        <v>679</v>
      </c>
      <c r="D340" s="119" t="str">
        <f t="shared" si="962"/>
        <v>Y59</v>
      </c>
      <c r="E340" s="119" t="str">
        <f t="shared" si="963"/>
        <v>South East</v>
      </c>
      <c r="F340" s="107" t="s">
        <v>675</v>
      </c>
      <c r="G340" s="107" t="s">
        <v>676</v>
      </c>
      <c r="H340" s="108">
        <v>63463</v>
      </c>
      <c r="I340" s="108">
        <v>39577</v>
      </c>
      <c r="J340" s="108">
        <v>326572</v>
      </c>
      <c r="K340" s="108">
        <v>8</v>
      </c>
      <c r="L340" s="108">
        <v>3</v>
      </c>
      <c r="M340" s="108">
        <v>42</v>
      </c>
      <c r="N340" s="108">
        <v>97</v>
      </c>
      <c r="O340" s="108">
        <v>44667</v>
      </c>
      <c r="P340" s="108">
        <v>2487</v>
      </c>
      <c r="Q340" s="108">
        <v>1535</v>
      </c>
      <c r="R340" s="108">
        <v>20891</v>
      </c>
      <c r="S340" s="108">
        <v>14415</v>
      </c>
      <c r="T340" s="108">
        <v>968</v>
      </c>
      <c r="U340" s="108">
        <v>1079572</v>
      </c>
      <c r="V340" s="108">
        <v>434</v>
      </c>
      <c r="W340" s="108">
        <v>790</v>
      </c>
      <c r="X340" s="108">
        <v>983052</v>
      </c>
      <c r="Y340" s="108">
        <v>640</v>
      </c>
      <c r="Z340" s="108">
        <v>1252</v>
      </c>
      <c r="AA340" s="108">
        <v>20241175</v>
      </c>
      <c r="AB340" s="108">
        <v>969</v>
      </c>
      <c r="AC340" s="108">
        <v>1938</v>
      </c>
      <c r="AD340" s="108">
        <v>43882684</v>
      </c>
      <c r="AE340" s="108">
        <v>3044</v>
      </c>
      <c r="AF340" s="108">
        <v>7104</v>
      </c>
      <c r="AG340" s="108">
        <v>4318161</v>
      </c>
      <c r="AH340" s="108">
        <v>4461</v>
      </c>
      <c r="AI340" s="108">
        <v>10033</v>
      </c>
      <c r="AJ340" s="108">
        <v>2573</v>
      </c>
      <c r="AK340" s="108">
        <v>13</v>
      </c>
      <c r="AL340" s="108">
        <v>110</v>
      </c>
      <c r="AM340" s="108">
        <v>320</v>
      </c>
      <c r="AN340" s="108">
        <v>227</v>
      </c>
      <c r="AO340" s="108">
        <v>2223</v>
      </c>
      <c r="AP340" s="108">
        <v>0</v>
      </c>
      <c r="AQ340" s="108">
        <v>24181</v>
      </c>
      <c r="AR340" s="108">
        <v>2833</v>
      </c>
      <c r="AS340" s="108">
        <v>15080</v>
      </c>
      <c r="AT340" s="108">
        <v>42094</v>
      </c>
      <c r="AU340" s="108">
        <v>4895</v>
      </c>
      <c r="AV340" s="108">
        <v>3819</v>
      </c>
      <c r="AW340" s="108">
        <v>3098</v>
      </c>
      <c r="AX340" s="108">
        <v>2442</v>
      </c>
      <c r="AY340" s="108">
        <v>28520</v>
      </c>
      <c r="AZ340" s="108">
        <v>23760</v>
      </c>
      <c r="BA340" s="108">
        <v>20732</v>
      </c>
      <c r="BB340" s="108">
        <v>16235</v>
      </c>
      <c r="BC340" s="108">
        <v>1421</v>
      </c>
      <c r="BD340" s="108">
        <v>1075</v>
      </c>
      <c r="BE340" s="108">
        <v>171</v>
      </c>
      <c r="BF340" s="108">
        <v>63724</v>
      </c>
      <c r="BG340" s="108">
        <v>373</v>
      </c>
      <c r="BH340" s="108">
        <v>612</v>
      </c>
      <c r="BI340" s="108">
        <v>1973</v>
      </c>
      <c r="BJ340" s="108">
        <v>74893</v>
      </c>
      <c r="BK340" s="108">
        <v>38</v>
      </c>
      <c r="BL340" s="108">
        <v>76</v>
      </c>
      <c r="BM340" s="108">
        <v>1</v>
      </c>
      <c r="BN340" s="108">
        <v>1834</v>
      </c>
      <c r="BO340" s="108">
        <v>1158</v>
      </c>
      <c r="BP340" s="108">
        <v>0</v>
      </c>
      <c r="BQ340" s="108">
        <v>340</v>
      </c>
      <c r="BR340" s="108">
        <v>4911275</v>
      </c>
      <c r="BS340" s="108">
        <v>2678</v>
      </c>
      <c r="BT340" s="108">
        <v>4750</v>
      </c>
      <c r="BU340" s="108">
        <v>6128337</v>
      </c>
      <c r="BV340" s="108">
        <v>5292</v>
      </c>
      <c r="BW340" s="108">
        <v>9503</v>
      </c>
      <c r="BX340" s="108">
        <v>0</v>
      </c>
      <c r="BY340" s="108">
        <v>0</v>
      </c>
      <c r="BZ340" s="108">
        <v>0</v>
      </c>
      <c r="CA340" s="108">
        <v>2689409</v>
      </c>
      <c r="CB340" s="108">
        <v>7910</v>
      </c>
      <c r="CC340" s="166">
        <v>16461</v>
      </c>
      <c r="CD340" s="108" t="s">
        <v>733</v>
      </c>
      <c r="CE340" s="108" t="s">
        <v>733</v>
      </c>
      <c r="CF340" s="108" t="s">
        <v>733</v>
      </c>
      <c r="CG340" s="108" t="s">
        <v>733</v>
      </c>
      <c r="CH340" s="108" t="s">
        <v>733</v>
      </c>
      <c r="CI340" s="108" t="s">
        <v>733</v>
      </c>
      <c r="CJ340" s="121">
        <f t="shared" si="964"/>
        <v>9</v>
      </c>
      <c r="CK340" s="157">
        <f t="shared" si="965"/>
        <v>2018</v>
      </c>
      <c r="CL340" s="158">
        <f t="shared" si="966"/>
        <v>43344</v>
      </c>
      <c r="CM340" s="159">
        <f t="shared" si="967"/>
        <v>30</v>
      </c>
      <c r="CN340" s="121">
        <f t="shared" si="968"/>
        <v>118731</v>
      </c>
      <c r="CO340" s="121" t="str">
        <f t="shared" si="969"/>
        <v>-</v>
      </c>
      <c r="CP340" s="121">
        <f t="shared" si="970"/>
        <v>1662234</v>
      </c>
      <c r="CQ340" s="121">
        <f t="shared" si="971"/>
        <v>3838969</v>
      </c>
      <c r="CR340" s="121">
        <f t="shared" si="972"/>
        <v>1964730</v>
      </c>
      <c r="CS340" s="121">
        <f t="shared" si="973"/>
        <v>1921820</v>
      </c>
      <c r="CT340" s="121">
        <f t="shared" si="974"/>
        <v>40486758</v>
      </c>
      <c r="CU340" s="121">
        <f t="shared" si="975"/>
        <v>102404160</v>
      </c>
      <c r="CV340" s="121">
        <f t="shared" si="976"/>
        <v>9711944</v>
      </c>
      <c r="CW340" s="121">
        <f t="shared" si="977"/>
        <v>104652</v>
      </c>
      <c r="CX340" s="121">
        <f t="shared" si="978"/>
        <v>149948</v>
      </c>
      <c r="CY340" s="121">
        <f t="shared" si="979"/>
        <v>8711500</v>
      </c>
      <c r="CZ340" s="121">
        <f t="shared" si="980"/>
        <v>11004474</v>
      </c>
      <c r="DA340" s="121">
        <f t="shared" si="981"/>
        <v>0</v>
      </c>
      <c r="DB340" s="121">
        <f t="shared" si="982"/>
        <v>5596740</v>
      </c>
      <c r="DC340" s="121" t="str">
        <f t="shared" si="983"/>
        <v>-</v>
      </c>
    </row>
    <row r="341" spans="1:107" x14ac:dyDescent="0.2">
      <c r="A341" s="118" t="str">
        <f t="shared" si="961"/>
        <v>2018-19SEPTEMBERRYD</v>
      </c>
      <c r="B341" s="94" t="s">
        <v>789</v>
      </c>
      <c r="C341" s="35" t="s">
        <v>679</v>
      </c>
      <c r="D341" s="119" t="str">
        <f t="shared" si="962"/>
        <v>Y59</v>
      </c>
      <c r="E341" s="119" t="str">
        <f t="shared" si="963"/>
        <v>South East</v>
      </c>
      <c r="F341" s="107" t="s">
        <v>673</v>
      </c>
      <c r="G341" s="107" t="s">
        <v>674</v>
      </c>
      <c r="H341" s="108">
        <v>77342</v>
      </c>
      <c r="I341" s="108">
        <v>63162</v>
      </c>
      <c r="J341" s="108">
        <v>943758</v>
      </c>
      <c r="K341" s="108">
        <v>15</v>
      </c>
      <c r="L341" s="108">
        <v>3</v>
      </c>
      <c r="M341" s="108">
        <v>87</v>
      </c>
      <c r="N341" s="108">
        <v>187</v>
      </c>
      <c r="O341" s="108">
        <v>57239</v>
      </c>
      <c r="P341" s="108">
        <v>3386</v>
      </c>
      <c r="Q341" s="108">
        <v>2102</v>
      </c>
      <c r="R341" s="108">
        <v>28428</v>
      </c>
      <c r="S341" s="108">
        <v>19521</v>
      </c>
      <c r="T341" s="108">
        <v>774</v>
      </c>
      <c r="U341" s="108">
        <v>1560782</v>
      </c>
      <c r="V341" s="108">
        <v>461</v>
      </c>
      <c r="W341" s="108">
        <v>853</v>
      </c>
      <c r="X341" s="108">
        <v>1312454</v>
      </c>
      <c r="Y341" s="108">
        <v>624</v>
      </c>
      <c r="Z341" s="108">
        <v>1150</v>
      </c>
      <c r="AA341" s="108">
        <v>32836981</v>
      </c>
      <c r="AB341" s="108">
        <v>1155</v>
      </c>
      <c r="AC341" s="108">
        <v>2161</v>
      </c>
      <c r="AD341" s="108">
        <v>100134350</v>
      </c>
      <c r="AE341" s="108">
        <v>5130</v>
      </c>
      <c r="AF341" s="108">
        <v>11560</v>
      </c>
      <c r="AG341" s="108">
        <v>5160838</v>
      </c>
      <c r="AH341" s="108">
        <v>6668</v>
      </c>
      <c r="AI341" s="108">
        <v>14781</v>
      </c>
      <c r="AJ341" s="108">
        <v>3257</v>
      </c>
      <c r="AK341" s="108">
        <v>88</v>
      </c>
      <c r="AL341" s="108">
        <v>463</v>
      </c>
      <c r="AM341" s="108">
        <v>654</v>
      </c>
      <c r="AN341" s="108">
        <v>287</v>
      </c>
      <c r="AO341" s="108">
        <v>2419</v>
      </c>
      <c r="AP341" s="108">
        <v>585</v>
      </c>
      <c r="AQ341" s="108">
        <v>34292</v>
      </c>
      <c r="AR341" s="108">
        <v>498</v>
      </c>
      <c r="AS341" s="108">
        <v>19192</v>
      </c>
      <c r="AT341" s="108">
        <v>53982</v>
      </c>
      <c r="AU341" s="108">
        <v>7572</v>
      </c>
      <c r="AV341" s="108">
        <v>5668</v>
      </c>
      <c r="AW341" s="108">
        <v>4750</v>
      </c>
      <c r="AX341" s="108">
        <v>3618</v>
      </c>
      <c r="AY341" s="108">
        <v>40379</v>
      </c>
      <c r="AZ341" s="108">
        <v>31648</v>
      </c>
      <c r="BA341" s="108">
        <v>33531</v>
      </c>
      <c r="BB341" s="108">
        <v>20582</v>
      </c>
      <c r="BC341" s="108">
        <v>1391</v>
      </c>
      <c r="BD341" s="108">
        <v>812</v>
      </c>
      <c r="BE341" s="108">
        <v>303</v>
      </c>
      <c r="BF341" s="108">
        <v>97787</v>
      </c>
      <c r="BG341" s="108">
        <v>323</v>
      </c>
      <c r="BH341" s="108">
        <v>562</v>
      </c>
      <c r="BI341" s="108">
        <v>2586</v>
      </c>
      <c r="BJ341" s="108">
        <v>135835</v>
      </c>
      <c r="BK341" s="108">
        <v>53</v>
      </c>
      <c r="BL341" s="108">
        <v>88</v>
      </c>
      <c r="BM341" s="108">
        <v>0</v>
      </c>
      <c r="BN341" s="108">
        <v>196</v>
      </c>
      <c r="BO341" s="108">
        <v>1420</v>
      </c>
      <c r="BP341" s="108">
        <v>0</v>
      </c>
      <c r="BQ341" s="108">
        <v>257</v>
      </c>
      <c r="BR341" s="108">
        <v>1071446</v>
      </c>
      <c r="BS341" s="108">
        <v>5467</v>
      </c>
      <c r="BT341" s="108">
        <v>10882</v>
      </c>
      <c r="BU341" s="108">
        <v>11159791</v>
      </c>
      <c r="BV341" s="108">
        <v>7859</v>
      </c>
      <c r="BW341" s="108">
        <v>16517</v>
      </c>
      <c r="BX341" s="108">
        <v>0</v>
      </c>
      <c r="BY341" s="108">
        <v>0</v>
      </c>
      <c r="BZ341" s="108">
        <v>0</v>
      </c>
      <c r="CA341" s="108">
        <v>3077247</v>
      </c>
      <c r="CB341" s="108">
        <v>11974</v>
      </c>
      <c r="CC341" s="166">
        <v>25398</v>
      </c>
      <c r="CD341" s="108" t="s">
        <v>733</v>
      </c>
      <c r="CE341" s="108" t="s">
        <v>733</v>
      </c>
      <c r="CF341" s="108" t="s">
        <v>733</v>
      </c>
      <c r="CG341" s="108" t="s">
        <v>733</v>
      </c>
      <c r="CH341" s="108" t="s">
        <v>733</v>
      </c>
      <c r="CI341" s="108" t="s">
        <v>733</v>
      </c>
      <c r="CJ341" s="121">
        <f t="shared" si="964"/>
        <v>9</v>
      </c>
      <c r="CK341" s="157">
        <f t="shared" si="965"/>
        <v>2018</v>
      </c>
      <c r="CL341" s="158">
        <f t="shared" si="966"/>
        <v>43344</v>
      </c>
      <c r="CM341" s="159">
        <f t="shared" si="967"/>
        <v>30</v>
      </c>
      <c r="CN341" s="121">
        <f t="shared" si="968"/>
        <v>189486</v>
      </c>
      <c r="CO341" s="121" t="str">
        <f t="shared" si="969"/>
        <v>-</v>
      </c>
      <c r="CP341" s="121">
        <f t="shared" si="970"/>
        <v>5495094</v>
      </c>
      <c r="CQ341" s="121">
        <f t="shared" si="971"/>
        <v>11811294</v>
      </c>
      <c r="CR341" s="121">
        <f t="shared" si="972"/>
        <v>2888258</v>
      </c>
      <c r="CS341" s="121">
        <f t="shared" si="973"/>
        <v>2417300</v>
      </c>
      <c r="CT341" s="121">
        <f t="shared" si="974"/>
        <v>61432908</v>
      </c>
      <c r="CU341" s="121">
        <f t="shared" si="975"/>
        <v>225662760</v>
      </c>
      <c r="CV341" s="121">
        <f t="shared" si="976"/>
        <v>11440494</v>
      </c>
      <c r="CW341" s="121">
        <f t="shared" si="977"/>
        <v>170286</v>
      </c>
      <c r="CX341" s="121">
        <f t="shared" si="978"/>
        <v>227568</v>
      </c>
      <c r="CY341" s="121">
        <f t="shared" si="979"/>
        <v>2132872</v>
      </c>
      <c r="CZ341" s="121">
        <f t="shared" si="980"/>
        <v>23454140</v>
      </c>
      <c r="DA341" s="121">
        <f t="shared" si="981"/>
        <v>0</v>
      </c>
      <c r="DB341" s="121">
        <f t="shared" si="982"/>
        <v>6527286</v>
      </c>
      <c r="DC341" s="121" t="str">
        <f t="shared" si="983"/>
        <v>-</v>
      </c>
    </row>
    <row r="342" spans="1:107" x14ac:dyDescent="0.2">
      <c r="A342" s="118" t="str">
        <f t="shared" si="961"/>
        <v>2018-19SEPTEMBERRYF</v>
      </c>
      <c r="B342" s="94" t="s">
        <v>789</v>
      </c>
      <c r="C342" s="35" t="s">
        <v>679</v>
      </c>
      <c r="D342" s="119" t="str">
        <f t="shared" si="962"/>
        <v>Y58</v>
      </c>
      <c r="E342" s="119" t="str">
        <f t="shared" si="963"/>
        <v>South West</v>
      </c>
      <c r="F342" s="107" t="s">
        <v>677</v>
      </c>
      <c r="G342" s="107" t="s">
        <v>678</v>
      </c>
      <c r="H342" s="108">
        <v>101404</v>
      </c>
      <c r="I342" s="108">
        <v>77491</v>
      </c>
      <c r="J342" s="108">
        <v>312519</v>
      </c>
      <c r="K342" s="108">
        <v>4</v>
      </c>
      <c r="L342" s="108">
        <v>2</v>
      </c>
      <c r="M342" s="108">
        <v>12</v>
      </c>
      <c r="N342" s="108">
        <v>46</v>
      </c>
      <c r="O342" s="108">
        <v>69459</v>
      </c>
      <c r="P342" s="108">
        <v>4353</v>
      </c>
      <c r="Q342" s="108">
        <v>2686</v>
      </c>
      <c r="R342" s="108">
        <v>37725</v>
      </c>
      <c r="S342" s="108">
        <v>17462</v>
      </c>
      <c r="T342" s="108">
        <v>638</v>
      </c>
      <c r="U342" s="108">
        <v>1786298</v>
      </c>
      <c r="V342" s="108">
        <v>410</v>
      </c>
      <c r="W342" s="108">
        <v>761</v>
      </c>
      <c r="X342" s="108">
        <v>1726833</v>
      </c>
      <c r="Y342" s="108">
        <v>643</v>
      </c>
      <c r="Z342" s="108">
        <v>1185</v>
      </c>
      <c r="AA342" s="108">
        <v>61110198</v>
      </c>
      <c r="AB342" s="108">
        <v>1620</v>
      </c>
      <c r="AC342" s="108">
        <v>3416</v>
      </c>
      <c r="AD342" s="108">
        <v>75581680</v>
      </c>
      <c r="AE342" s="108">
        <v>4328</v>
      </c>
      <c r="AF342" s="108">
        <v>9909</v>
      </c>
      <c r="AG342" s="108">
        <v>5829039</v>
      </c>
      <c r="AH342" s="108">
        <v>9136</v>
      </c>
      <c r="AI342" s="108">
        <v>20979</v>
      </c>
      <c r="AJ342" s="108">
        <v>3803</v>
      </c>
      <c r="AK342" s="108">
        <v>356</v>
      </c>
      <c r="AL342" s="108">
        <v>1297</v>
      </c>
      <c r="AM342" s="108">
        <v>4539</v>
      </c>
      <c r="AN342" s="108">
        <v>484</v>
      </c>
      <c r="AO342" s="108">
        <v>1666</v>
      </c>
      <c r="AP342" s="108">
        <v>22</v>
      </c>
      <c r="AQ342" s="108">
        <v>37564</v>
      </c>
      <c r="AR342" s="108">
        <v>3244</v>
      </c>
      <c r="AS342" s="108">
        <v>24848</v>
      </c>
      <c r="AT342" s="108">
        <v>65656</v>
      </c>
      <c r="AU342" s="108">
        <v>9771</v>
      </c>
      <c r="AV342" s="108">
        <v>7671</v>
      </c>
      <c r="AW342" s="108">
        <v>6098</v>
      </c>
      <c r="AX342" s="108">
        <v>4835</v>
      </c>
      <c r="AY342" s="108">
        <v>51736</v>
      </c>
      <c r="AZ342" s="108">
        <v>43814</v>
      </c>
      <c r="BA342" s="108">
        <v>24980</v>
      </c>
      <c r="BB342" s="108">
        <v>18772</v>
      </c>
      <c r="BC342" s="108">
        <v>908</v>
      </c>
      <c r="BD342" s="108">
        <v>672</v>
      </c>
      <c r="BE342" s="108">
        <v>377</v>
      </c>
      <c r="BF342" s="108">
        <v>135714</v>
      </c>
      <c r="BG342" s="108">
        <v>360</v>
      </c>
      <c r="BH342" s="108">
        <v>606</v>
      </c>
      <c r="BI342" s="108">
        <v>2614</v>
      </c>
      <c r="BJ342" s="108">
        <v>121767</v>
      </c>
      <c r="BK342" s="108">
        <v>47</v>
      </c>
      <c r="BL342" s="108">
        <v>85</v>
      </c>
      <c r="BM342" s="108">
        <v>137</v>
      </c>
      <c r="BN342" s="108">
        <v>960</v>
      </c>
      <c r="BO342" s="108">
        <v>723</v>
      </c>
      <c r="BP342" s="108">
        <v>12</v>
      </c>
      <c r="BQ342" s="108">
        <v>930</v>
      </c>
      <c r="BR342" s="108">
        <v>6202501</v>
      </c>
      <c r="BS342" s="108">
        <v>6461</v>
      </c>
      <c r="BT342" s="108">
        <v>13831</v>
      </c>
      <c r="BU342" s="108">
        <v>5842555</v>
      </c>
      <c r="BV342" s="108">
        <v>8081</v>
      </c>
      <c r="BW342" s="108">
        <v>17408</v>
      </c>
      <c r="BX342" s="108">
        <v>85715</v>
      </c>
      <c r="BY342" s="108">
        <v>7143</v>
      </c>
      <c r="BZ342" s="108">
        <v>16493</v>
      </c>
      <c r="CA342" s="108">
        <v>8496783</v>
      </c>
      <c r="CB342" s="108">
        <v>9136</v>
      </c>
      <c r="CC342" s="166">
        <v>19594</v>
      </c>
      <c r="CD342" s="108" t="s">
        <v>733</v>
      </c>
      <c r="CE342" s="108" t="s">
        <v>733</v>
      </c>
      <c r="CF342" s="108" t="s">
        <v>733</v>
      </c>
      <c r="CG342" s="108" t="s">
        <v>733</v>
      </c>
      <c r="CH342" s="108" t="s">
        <v>733</v>
      </c>
      <c r="CI342" s="108" t="s">
        <v>733</v>
      </c>
      <c r="CJ342" s="121">
        <f t="shared" si="964"/>
        <v>9</v>
      </c>
      <c r="CK342" s="157">
        <f t="shared" si="965"/>
        <v>2018</v>
      </c>
      <c r="CL342" s="158">
        <f t="shared" si="966"/>
        <v>43344</v>
      </c>
      <c r="CM342" s="159">
        <f t="shared" si="967"/>
        <v>30</v>
      </c>
      <c r="CN342" s="121">
        <f t="shared" si="968"/>
        <v>154982</v>
      </c>
      <c r="CO342" s="121" t="str">
        <f t="shared" si="969"/>
        <v>-</v>
      </c>
      <c r="CP342" s="121">
        <f t="shared" si="970"/>
        <v>929892</v>
      </c>
      <c r="CQ342" s="121">
        <f t="shared" si="971"/>
        <v>3564586</v>
      </c>
      <c r="CR342" s="121">
        <f t="shared" si="972"/>
        <v>3312633</v>
      </c>
      <c r="CS342" s="121">
        <f t="shared" si="973"/>
        <v>3182910</v>
      </c>
      <c r="CT342" s="121">
        <f t="shared" si="974"/>
        <v>128868600</v>
      </c>
      <c r="CU342" s="121">
        <f t="shared" si="975"/>
        <v>173030958</v>
      </c>
      <c r="CV342" s="121">
        <f t="shared" si="976"/>
        <v>13384602</v>
      </c>
      <c r="CW342" s="121">
        <f t="shared" si="977"/>
        <v>228462</v>
      </c>
      <c r="CX342" s="121">
        <f t="shared" si="978"/>
        <v>222190</v>
      </c>
      <c r="CY342" s="121">
        <f t="shared" si="979"/>
        <v>13277760</v>
      </c>
      <c r="CZ342" s="121">
        <f t="shared" si="980"/>
        <v>12585984</v>
      </c>
      <c r="DA342" s="121">
        <f t="shared" si="981"/>
        <v>197916</v>
      </c>
      <c r="DB342" s="121">
        <f t="shared" si="982"/>
        <v>18222420</v>
      </c>
      <c r="DC342" s="121" t="str">
        <f t="shared" si="983"/>
        <v>-</v>
      </c>
    </row>
    <row r="343" spans="1:107" x14ac:dyDescent="0.2">
      <c r="A343" s="118" t="str">
        <f t="shared" si="961"/>
        <v>2018-19SEPTEMBERRYA</v>
      </c>
      <c r="B343" s="94" t="s">
        <v>789</v>
      </c>
      <c r="C343" s="35" t="s">
        <v>679</v>
      </c>
      <c r="D343" s="119" t="str">
        <f t="shared" si="962"/>
        <v>Y60</v>
      </c>
      <c r="E343" s="119" t="str">
        <f t="shared" si="963"/>
        <v>Midlands</v>
      </c>
      <c r="F343" s="107" t="s">
        <v>669</v>
      </c>
      <c r="G343" s="107" t="s">
        <v>670</v>
      </c>
      <c r="H343" s="108">
        <v>106358</v>
      </c>
      <c r="I343" s="108">
        <v>77589</v>
      </c>
      <c r="J343" s="108">
        <v>298957</v>
      </c>
      <c r="K343" s="108">
        <v>4</v>
      </c>
      <c r="L343" s="108">
        <v>1</v>
      </c>
      <c r="M343" s="108">
        <v>21</v>
      </c>
      <c r="N343" s="108">
        <v>44</v>
      </c>
      <c r="O343" s="108">
        <v>84745</v>
      </c>
      <c r="P343" s="108">
        <v>5361</v>
      </c>
      <c r="Q343" s="108">
        <v>3380</v>
      </c>
      <c r="R343" s="108">
        <v>41146</v>
      </c>
      <c r="S343" s="108">
        <v>30597</v>
      </c>
      <c r="T343" s="108">
        <v>1500</v>
      </c>
      <c r="U343" s="108">
        <v>2178318</v>
      </c>
      <c r="V343" s="108">
        <v>406</v>
      </c>
      <c r="W343" s="108">
        <v>701</v>
      </c>
      <c r="X343" s="108">
        <v>1583262</v>
      </c>
      <c r="Y343" s="108">
        <v>468</v>
      </c>
      <c r="Z343" s="108">
        <v>845</v>
      </c>
      <c r="AA343" s="108">
        <v>29552797</v>
      </c>
      <c r="AB343" s="108">
        <v>718</v>
      </c>
      <c r="AC343" s="108">
        <v>1309</v>
      </c>
      <c r="AD343" s="108">
        <v>60416814</v>
      </c>
      <c r="AE343" s="108">
        <v>1975</v>
      </c>
      <c r="AF343" s="108">
        <v>4362</v>
      </c>
      <c r="AG343" s="108">
        <v>4499632</v>
      </c>
      <c r="AH343" s="108">
        <v>3000</v>
      </c>
      <c r="AI343" s="108">
        <v>7538</v>
      </c>
      <c r="AJ343" s="108">
        <v>2504</v>
      </c>
      <c r="AK343" s="108">
        <v>5</v>
      </c>
      <c r="AL343" s="108">
        <v>15</v>
      </c>
      <c r="AM343" s="108">
        <v>0</v>
      </c>
      <c r="AN343" s="108">
        <v>130</v>
      </c>
      <c r="AO343" s="108">
        <v>2354</v>
      </c>
      <c r="AP343" s="108">
        <v>1770</v>
      </c>
      <c r="AQ343" s="108">
        <v>48368</v>
      </c>
      <c r="AR343" s="108">
        <v>3123</v>
      </c>
      <c r="AS343" s="108">
        <v>30750</v>
      </c>
      <c r="AT343" s="108">
        <v>82241</v>
      </c>
      <c r="AU343" s="108">
        <v>10153</v>
      </c>
      <c r="AV343" s="108">
        <v>7476</v>
      </c>
      <c r="AW343" s="108">
        <v>6327</v>
      </c>
      <c r="AX343" s="108">
        <v>4733</v>
      </c>
      <c r="AY343" s="108">
        <v>52212</v>
      </c>
      <c r="AZ343" s="108">
        <v>43354</v>
      </c>
      <c r="BA343" s="108">
        <v>54323</v>
      </c>
      <c r="BB343" s="108">
        <v>31971</v>
      </c>
      <c r="BC343" s="108">
        <v>3836</v>
      </c>
      <c r="BD343" s="108">
        <v>1574</v>
      </c>
      <c r="BE343" s="108">
        <v>191</v>
      </c>
      <c r="BF343" s="108">
        <v>49528</v>
      </c>
      <c r="BG343" s="108">
        <v>259</v>
      </c>
      <c r="BH343" s="108">
        <v>470</v>
      </c>
      <c r="BI343" s="108">
        <v>3467</v>
      </c>
      <c r="BJ343" s="108">
        <v>97789</v>
      </c>
      <c r="BK343" s="108">
        <v>28</v>
      </c>
      <c r="BL343" s="108">
        <v>55</v>
      </c>
      <c r="BM343" s="108">
        <v>191</v>
      </c>
      <c r="BN343" s="108">
        <v>0</v>
      </c>
      <c r="BO343" s="108">
        <v>2165</v>
      </c>
      <c r="BP343" s="108">
        <v>0</v>
      </c>
      <c r="BQ343" s="108">
        <v>1281</v>
      </c>
      <c r="BR343" s="108">
        <v>0</v>
      </c>
      <c r="BS343" s="108">
        <v>0</v>
      </c>
      <c r="BT343" s="108">
        <v>0</v>
      </c>
      <c r="BU343" s="108">
        <v>12728574</v>
      </c>
      <c r="BV343" s="108">
        <v>5879</v>
      </c>
      <c r="BW343" s="108">
        <v>13856</v>
      </c>
      <c r="BX343" s="108">
        <v>0</v>
      </c>
      <c r="BY343" s="108">
        <v>0</v>
      </c>
      <c r="BZ343" s="108">
        <v>0</v>
      </c>
      <c r="CA343" s="108">
        <v>9517169</v>
      </c>
      <c r="CB343" s="108">
        <v>7429</v>
      </c>
      <c r="CC343" s="166">
        <v>17372</v>
      </c>
      <c r="CD343" s="108" t="s">
        <v>733</v>
      </c>
      <c r="CE343" s="108" t="s">
        <v>733</v>
      </c>
      <c r="CF343" s="108" t="s">
        <v>733</v>
      </c>
      <c r="CG343" s="108" t="s">
        <v>733</v>
      </c>
      <c r="CH343" s="108" t="s">
        <v>733</v>
      </c>
      <c r="CI343" s="108" t="s">
        <v>733</v>
      </c>
      <c r="CJ343" s="121">
        <f t="shared" si="964"/>
        <v>9</v>
      </c>
      <c r="CK343" s="157">
        <f t="shared" si="965"/>
        <v>2018</v>
      </c>
      <c r="CL343" s="158">
        <f t="shared" si="966"/>
        <v>43344</v>
      </c>
      <c r="CM343" s="159">
        <f t="shared" si="967"/>
        <v>30</v>
      </c>
      <c r="CN343" s="121">
        <f t="shared" si="968"/>
        <v>77589</v>
      </c>
      <c r="CO343" s="121" t="str">
        <f t="shared" si="969"/>
        <v>-</v>
      </c>
      <c r="CP343" s="121">
        <f t="shared" si="970"/>
        <v>1629369</v>
      </c>
      <c r="CQ343" s="121">
        <f t="shared" si="971"/>
        <v>3413916</v>
      </c>
      <c r="CR343" s="121">
        <f t="shared" si="972"/>
        <v>3758061</v>
      </c>
      <c r="CS343" s="121">
        <f t="shared" si="973"/>
        <v>2856100</v>
      </c>
      <c r="CT343" s="121">
        <f t="shared" si="974"/>
        <v>53860114</v>
      </c>
      <c r="CU343" s="121">
        <f t="shared" si="975"/>
        <v>133464114</v>
      </c>
      <c r="CV343" s="121">
        <f t="shared" si="976"/>
        <v>11307000</v>
      </c>
      <c r="CW343" s="121">
        <f t="shared" si="977"/>
        <v>89770</v>
      </c>
      <c r="CX343" s="121">
        <f t="shared" si="978"/>
        <v>190685</v>
      </c>
      <c r="CY343" s="121">
        <f t="shared" si="979"/>
        <v>0</v>
      </c>
      <c r="CZ343" s="121">
        <f t="shared" si="980"/>
        <v>29998240</v>
      </c>
      <c r="DA343" s="121">
        <f t="shared" si="981"/>
        <v>0</v>
      </c>
      <c r="DB343" s="121">
        <f t="shared" si="982"/>
        <v>22253532</v>
      </c>
      <c r="DC343" s="121" t="str">
        <f t="shared" si="983"/>
        <v>-</v>
      </c>
    </row>
    <row r="344" spans="1:107" x14ac:dyDescent="0.2">
      <c r="A344" s="118" t="str">
        <f t="shared" si="961"/>
        <v>2018-19SEPTEMBERRX8</v>
      </c>
      <c r="B344" s="94" t="s">
        <v>789</v>
      </c>
      <c r="C344" s="35" t="s">
        <v>679</v>
      </c>
      <c r="D344" s="119" t="str">
        <f t="shared" si="962"/>
        <v>Y63</v>
      </c>
      <c r="E344" s="119" t="str">
        <f t="shared" si="963"/>
        <v>North East and Yorkshire</v>
      </c>
      <c r="F344" s="107" t="s">
        <v>665</v>
      </c>
      <c r="G344" s="107" t="s">
        <v>666</v>
      </c>
      <c r="H344" s="108">
        <v>80231</v>
      </c>
      <c r="I344" s="108">
        <v>59172</v>
      </c>
      <c r="J344" s="108">
        <v>98095</v>
      </c>
      <c r="K344" s="108">
        <v>2</v>
      </c>
      <c r="L344" s="108">
        <v>1</v>
      </c>
      <c r="M344" s="108">
        <v>1</v>
      </c>
      <c r="N344" s="108">
        <v>31</v>
      </c>
      <c r="O344" s="108">
        <v>63371</v>
      </c>
      <c r="P344" s="108">
        <v>5068</v>
      </c>
      <c r="Q344" s="108">
        <v>3558</v>
      </c>
      <c r="R344" s="108">
        <v>36186</v>
      </c>
      <c r="S344" s="108">
        <v>11441</v>
      </c>
      <c r="T344" s="108">
        <v>1111</v>
      </c>
      <c r="U344" s="108">
        <v>2220494</v>
      </c>
      <c r="V344" s="108">
        <v>438</v>
      </c>
      <c r="W344" s="108">
        <v>748</v>
      </c>
      <c r="X344" s="108">
        <v>2292796</v>
      </c>
      <c r="Y344" s="108">
        <v>644</v>
      </c>
      <c r="Z344" s="108">
        <v>1160</v>
      </c>
      <c r="AA344" s="108">
        <v>44115456</v>
      </c>
      <c r="AB344" s="108">
        <v>1219</v>
      </c>
      <c r="AC344" s="108">
        <v>2531</v>
      </c>
      <c r="AD344" s="108">
        <v>33810464</v>
      </c>
      <c r="AE344" s="108">
        <v>2955</v>
      </c>
      <c r="AF344" s="108">
        <v>7045</v>
      </c>
      <c r="AG344" s="108">
        <v>4558589</v>
      </c>
      <c r="AH344" s="108">
        <v>4103</v>
      </c>
      <c r="AI344" s="108">
        <v>9663</v>
      </c>
      <c r="AJ344" s="108">
        <v>4007</v>
      </c>
      <c r="AK344" s="108">
        <v>405</v>
      </c>
      <c r="AL344" s="108">
        <v>792</v>
      </c>
      <c r="AM344" s="108">
        <v>3132</v>
      </c>
      <c r="AN344" s="108">
        <v>405</v>
      </c>
      <c r="AO344" s="108">
        <v>2405</v>
      </c>
      <c r="AP344" s="108">
        <v>2308</v>
      </c>
      <c r="AQ344" s="108">
        <v>38482</v>
      </c>
      <c r="AR344" s="108">
        <v>6066</v>
      </c>
      <c r="AS344" s="108">
        <v>14816</v>
      </c>
      <c r="AT344" s="108">
        <v>59364</v>
      </c>
      <c r="AU344" s="108">
        <v>11644</v>
      </c>
      <c r="AV344" s="108">
        <v>8733</v>
      </c>
      <c r="AW344" s="108">
        <v>8149</v>
      </c>
      <c r="AX344" s="108">
        <v>6206</v>
      </c>
      <c r="AY344" s="108">
        <v>54773</v>
      </c>
      <c r="AZ344" s="108">
        <v>42847</v>
      </c>
      <c r="BA344" s="108">
        <v>24468</v>
      </c>
      <c r="BB344" s="108">
        <v>15671</v>
      </c>
      <c r="BC344" s="108">
        <v>2271</v>
      </c>
      <c r="BD344" s="108">
        <v>1424</v>
      </c>
      <c r="BE344" s="108">
        <v>0</v>
      </c>
      <c r="BF344" s="108">
        <v>0</v>
      </c>
      <c r="BG344" s="108">
        <v>0</v>
      </c>
      <c r="BH344" s="108">
        <v>0</v>
      </c>
      <c r="BI344" s="108">
        <v>3116</v>
      </c>
      <c r="BJ344" s="108">
        <v>105886</v>
      </c>
      <c r="BK344" s="108">
        <v>34</v>
      </c>
      <c r="BL344" s="108">
        <v>56</v>
      </c>
      <c r="BM344" s="108">
        <v>115</v>
      </c>
      <c r="BN344" s="108">
        <v>2481</v>
      </c>
      <c r="BO344" s="108">
        <v>191</v>
      </c>
      <c r="BP344" s="108">
        <v>49</v>
      </c>
      <c r="BQ344" s="108">
        <v>2722</v>
      </c>
      <c r="BR344" s="108">
        <v>11391899</v>
      </c>
      <c r="BS344" s="108">
        <v>4592</v>
      </c>
      <c r="BT344" s="108">
        <v>10037</v>
      </c>
      <c r="BU344" s="108">
        <v>834339</v>
      </c>
      <c r="BV344" s="108">
        <v>4368</v>
      </c>
      <c r="BW344" s="108">
        <v>9196</v>
      </c>
      <c r="BX344" s="108">
        <v>263753</v>
      </c>
      <c r="BY344" s="108">
        <v>5383</v>
      </c>
      <c r="BZ344" s="108">
        <v>12115</v>
      </c>
      <c r="CA344" s="108">
        <v>24559701</v>
      </c>
      <c r="CB344" s="108">
        <v>9023</v>
      </c>
      <c r="CC344" s="166">
        <v>20699</v>
      </c>
      <c r="CD344" s="108" t="s">
        <v>733</v>
      </c>
      <c r="CE344" s="108" t="s">
        <v>733</v>
      </c>
      <c r="CF344" s="108" t="s">
        <v>733</v>
      </c>
      <c r="CG344" s="108" t="s">
        <v>733</v>
      </c>
      <c r="CH344" s="108" t="s">
        <v>733</v>
      </c>
      <c r="CI344" s="108" t="s">
        <v>733</v>
      </c>
      <c r="CJ344" s="121">
        <f t="shared" si="964"/>
        <v>9</v>
      </c>
      <c r="CK344" s="157">
        <f t="shared" si="965"/>
        <v>2018</v>
      </c>
      <c r="CL344" s="158">
        <f t="shared" si="966"/>
        <v>43344</v>
      </c>
      <c r="CM344" s="159">
        <f t="shared" si="967"/>
        <v>30</v>
      </c>
      <c r="CN344" s="121">
        <f t="shared" si="968"/>
        <v>59172</v>
      </c>
      <c r="CO344" s="121" t="str">
        <f t="shared" si="969"/>
        <v>-</v>
      </c>
      <c r="CP344" s="121">
        <f t="shared" si="970"/>
        <v>59172</v>
      </c>
      <c r="CQ344" s="121">
        <f t="shared" si="971"/>
        <v>1834332</v>
      </c>
      <c r="CR344" s="121">
        <f t="shared" si="972"/>
        <v>3790864</v>
      </c>
      <c r="CS344" s="121">
        <f t="shared" si="973"/>
        <v>4127280</v>
      </c>
      <c r="CT344" s="121">
        <f t="shared" si="974"/>
        <v>91586766</v>
      </c>
      <c r="CU344" s="121">
        <f t="shared" si="975"/>
        <v>80601845</v>
      </c>
      <c r="CV344" s="121">
        <f t="shared" si="976"/>
        <v>10735593</v>
      </c>
      <c r="CW344" s="121">
        <f t="shared" si="977"/>
        <v>0</v>
      </c>
      <c r="CX344" s="121">
        <f t="shared" si="978"/>
        <v>174496</v>
      </c>
      <c r="CY344" s="121">
        <f t="shared" si="979"/>
        <v>24901797</v>
      </c>
      <c r="CZ344" s="121">
        <f t="shared" si="980"/>
        <v>1756436</v>
      </c>
      <c r="DA344" s="121">
        <f t="shared" si="981"/>
        <v>593635</v>
      </c>
      <c r="DB344" s="121">
        <f t="shared" si="982"/>
        <v>56342678</v>
      </c>
      <c r="DC344" s="121" t="str">
        <f t="shared" si="983"/>
        <v>-</v>
      </c>
    </row>
    <row r="345" spans="1:107" x14ac:dyDescent="0.2">
      <c r="A345" s="118" t="str">
        <f t="shared" si="961"/>
        <v>2018-19OCTOBERRX9</v>
      </c>
      <c r="B345" s="94" t="s">
        <v>789</v>
      </c>
      <c r="C345" s="35" t="s">
        <v>732</v>
      </c>
      <c r="D345" s="119" t="str">
        <f t="shared" si="962"/>
        <v>Y60</v>
      </c>
      <c r="E345" s="119" t="str">
        <f t="shared" si="963"/>
        <v>Midlands</v>
      </c>
      <c r="F345" s="107" t="s">
        <v>667</v>
      </c>
      <c r="G345" s="107" t="s">
        <v>668</v>
      </c>
      <c r="H345" s="108">
        <v>85337</v>
      </c>
      <c r="I345" s="108">
        <v>68170</v>
      </c>
      <c r="J345" s="108">
        <v>376485</v>
      </c>
      <c r="K345" s="108">
        <v>6</v>
      </c>
      <c r="L345" s="108">
        <v>2</v>
      </c>
      <c r="M345" s="108">
        <v>30</v>
      </c>
      <c r="N345" s="108">
        <v>76</v>
      </c>
      <c r="O345" s="108">
        <v>60732</v>
      </c>
      <c r="P345" s="108">
        <v>6020</v>
      </c>
      <c r="Q345" s="108">
        <v>3965</v>
      </c>
      <c r="R345" s="108">
        <v>34371</v>
      </c>
      <c r="S345" s="108">
        <v>12885</v>
      </c>
      <c r="T345" s="108">
        <v>198</v>
      </c>
      <c r="U345" s="108">
        <v>2753179</v>
      </c>
      <c r="V345" s="108">
        <v>457</v>
      </c>
      <c r="W345" s="108">
        <v>811</v>
      </c>
      <c r="X345" s="108">
        <v>4111554</v>
      </c>
      <c r="Y345" s="108">
        <v>1037</v>
      </c>
      <c r="Z345" s="108">
        <v>2413</v>
      </c>
      <c r="AA345" s="108">
        <v>61411575</v>
      </c>
      <c r="AB345" s="108">
        <v>1787</v>
      </c>
      <c r="AC345" s="108">
        <v>3712</v>
      </c>
      <c r="AD345" s="108">
        <v>53305684</v>
      </c>
      <c r="AE345" s="108">
        <v>4137</v>
      </c>
      <c r="AF345" s="108">
        <v>9950</v>
      </c>
      <c r="AG345" s="108">
        <v>701380</v>
      </c>
      <c r="AH345" s="108">
        <v>3542</v>
      </c>
      <c r="AI345" s="108">
        <v>8173</v>
      </c>
      <c r="AJ345" s="108">
        <v>4335</v>
      </c>
      <c r="AK345" s="108">
        <v>1838</v>
      </c>
      <c r="AL345" s="108">
        <v>873</v>
      </c>
      <c r="AM345" s="108">
        <v>10</v>
      </c>
      <c r="AN345" s="108">
        <v>844</v>
      </c>
      <c r="AO345" s="108">
        <v>780</v>
      </c>
      <c r="AP345" s="108">
        <v>2</v>
      </c>
      <c r="AQ345" s="108">
        <v>37211</v>
      </c>
      <c r="AR345" s="108">
        <v>2647</v>
      </c>
      <c r="AS345" s="108">
        <v>16539</v>
      </c>
      <c r="AT345" s="108">
        <v>56397</v>
      </c>
      <c r="AU345" s="108">
        <v>11168</v>
      </c>
      <c r="AV345" s="108">
        <v>8806</v>
      </c>
      <c r="AW345" s="108">
        <v>7658</v>
      </c>
      <c r="AX345" s="108">
        <v>6092</v>
      </c>
      <c r="AY345" s="108">
        <v>43786</v>
      </c>
      <c r="AZ345" s="108">
        <v>36770</v>
      </c>
      <c r="BA345" s="108">
        <v>16952</v>
      </c>
      <c r="BB345" s="108">
        <v>13417</v>
      </c>
      <c r="BC345" s="108">
        <v>225</v>
      </c>
      <c r="BD345" s="108">
        <v>188</v>
      </c>
      <c r="BE345" s="108">
        <v>298</v>
      </c>
      <c r="BF345" s="108">
        <v>90823</v>
      </c>
      <c r="BG345" s="108">
        <v>305</v>
      </c>
      <c r="BH345" s="108">
        <v>559</v>
      </c>
      <c r="BI345" s="108">
        <v>3188</v>
      </c>
      <c r="BJ345" s="108">
        <v>130476</v>
      </c>
      <c r="BK345" s="108">
        <v>41</v>
      </c>
      <c r="BL345" s="108">
        <v>81</v>
      </c>
      <c r="BM345" s="108">
        <v>0</v>
      </c>
      <c r="BN345" s="108">
        <v>375</v>
      </c>
      <c r="BO345" s="108">
        <v>433</v>
      </c>
      <c r="BP345" s="108">
        <v>1</v>
      </c>
      <c r="BQ345" s="108">
        <v>2114</v>
      </c>
      <c r="BR345" s="108">
        <v>1951640</v>
      </c>
      <c r="BS345" s="108">
        <v>5204</v>
      </c>
      <c r="BT345" s="108">
        <v>11189</v>
      </c>
      <c r="BU345" s="108">
        <v>2132506</v>
      </c>
      <c r="BV345" s="108">
        <v>4925</v>
      </c>
      <c r="BW345" s="108">
        <v>9425</v>
      </c>
      <c r="BX345" s="108">
        <v>9519</v>
      </c>
      <c r="BY345" s="108">
        <v>9519</v>
      </c>
      <c r="BZ345" s="108">
        <v>9519</v>
      </c>
      <c r="CA345" s="108">
        <v>17037261</v>
      </c>
      <c r="CB345" s="108">
        <v>8059</v>
      </c>
      <c r="CC345" s="166">
        <v>17023</v>
      </c>
      <c r="CD345" s="108" t="s">
        <v>733</v>
      </c>
      <c r="CE345" s="108" t="s">
        <v>733</v>
      </c>
      <c r="CF345" s="108" t="s">
        <v>733</v>
      </c>
      <c r="CG345" s="108" t="s">
        <v>733</v>
      </c>
      <c r="CH345" s="108" t="s">
        <v>733</v>
      </c>
      <c r="CI345" s="108" t="s">
        <v>733</v>
      </c>
      <c r="CJ345" s="121">
        <f t="shared" si="964"/>
        <v>10</v>
      </c>
      <c r="CK345" s="157">
        <f t="shared" si="965"/>
        <v>2018</v>
      </c>
      <c r="CL345" s="158">
        <f t="shared" si="966"/>
        <v>43374</v>
      </c>
      <c r="CM345" s="159">
        <f t="shared" si="967"/>
        <v>31</v>
      </c>
      <c r="CN345" s="121">
        <f t="shared" si="968"/>
        <v>136340</v>
      </c>
      <c r="CO345" s="121" t="str">
        <f t="shared" si="969"/>
        <v>-</v>
      </c>
      <c r="CP345" s="121">
        <f t="shared" si="970"/>
        <v>2045100</v>
      </c>
      <c r="CQ345" s="121">
        <f t="shared" si="971"/>
        <v>5180920</v>
      </c>
      <c r="CR345" s="121">
        <f t="shared" si="972"/>
        <v>4882220</v>
      </c>
      <c r="CS345" s="121">
        <f t="shared" si="973"/>
        <v>9567545</v>
      </c>
      <c r="CT345" s="121">
        <f t="shared" si="974"/>
        <v>127585152</v>
      </c>
      <c r="CU345" s="121">
        <f t="shared" si="975"/>
        <v>128205750</v>
      </c>
      <c r="CV345" s="121">
        <f t="shared" si="976"/>
        <v>1618254</v>
      </c>
      <c r="CW345" s="121">
        <f t="shared" si="977"/>
        <v>166582</v>
      </c>
      <c r="CX345" s="121">
        <f t="shared" si="978"/>
        <v>258228</v>
      </c>
      <c r="CY345" s="121">
        <f t="shared" si="979"/>
        <v>4195875</v>
      </c>
      <c r="CZ345" s="121">
        <f t="shared" si="980"/>
        <v>4081025</v>
      </c>
      <c r="DA345" s="121">
        <f t="shared" si="981"/>
        <v>9519</v>
      </c>
      <c r="DB345" s="121">
        <f t="shared" si="982"/>
        <v>35986622</v>
      </c>
      <c r="DC345" s="121" t="str">
        <f t="shared" si="983"/>
        <v>-</v>
      </c>
    </row>
    <row r="346" spans="1:107" x14ac:dyDescent="0.2">
      <c r="A346" s="118" t="str">
        <f t="shared" si="961"/>
        <v>2018-19OCTOBERRYC</v>
      </c>
      <c r="B346" s="94" t="s">
        <v>789</v>
      </c>
      <c r="C346" s="35" t="s">
        <v>732</v>
      </c>
      <c r="D346" s="119" t="str">
        <f t="shared" si="962"/>
        <v>Y61</v>
      </c>
      <c r="E346" s="119" t="str">
        <f t="shared" si="963"/>
        <v>East of England</v>
      </c>
      <c r="F346" s="107" t="s">
        <v>671</v>
      </c>
      <c r="G346" s="107" t="s">
        <v>672</v>
      </c>
      <c r="H346" s="108">
        <v>104285</v>
      </c>
      <c r="I346" s="108">
        <v>66470</v>
      </c>
      <c r="J346" s="108">
        <v>489303</v>
      </c>
      <c r="K346" s="108">
        <v>7</v>
      </c>
      <c r="L346" s="108">
        <v>1</v>
      </c>
      <c r="M346" s="108">
        <v>47</v>
      </c>
      <c r="N346" s="108">
        <v>102</v>
      </c>
      <c r="O346" s="108">
        <v>70611</v>
      </c>
      <c r="P346" s="108">
        <v>6386</v>
      </c>
      <c r="Q346" s="108">
        <v>4258</v>
      </c>
      <c r="R346" s="108">
        <v>40018</v>
      </c>
      <c r="S346" s="108">
        <v>13161</v>
      </c>
      <c r="T346" s="108">
        <v>2289</v>
      </c>
      <c r="U346" s="108">
        <v>3090355</v>
      </c>
      <c r="V346" s="108">
        <v>484</v>
      </c>
      <c r="W346" s="108">
        <v>874</v>
      </c>
      <c r="X346" s="108">
        <v>3198992</v>
      </c>
      <c r="Y346" s="108">
        <v>751</v>
      </c>
      <c r="Z346" s="108">
        <v>1378</v>
      </c>
      <c r="AA346" s="108">
        <v>60080494</v>
      </c>
      <c r="AB346" s="108">
        <v>1501</v>
      </c>
      <c r="AC346" s="108">
        <v>3066</v>
      </c>
      <c r="AD346" s="108">
        <v>62466013</v>
      </c>
      <c r="AE346" s="108">
        <v>4746</v>
      </c>
      <c r="AF346" s="108">
        <v>11327</v>
      </c>
      <c r="AG346" s="108">
        <v>12560857</v>
      </c>
      <c r="AH346" s="108">
        <v>5487</v>
      </c>
      <c r="AI346" s="108">
        <v>13632</v>
      </c>
      <c r="AJ346" s="108">
        <v>4480</v>
      </c>
      <c r="AK346" s="108">
        <v>98</v>
      </c>
      <c r="AL346" s="108">
        <v>2949</v>
      </c>
      <c r="AM346" s="108">
        <v>521</v>
      </c>
      <c r="AN346" s="108">
        <v>46</v>
      </c>
      <c r="AO346" s="108">
        <v>1387</v>
      </c>
      <c r="AP346" s="108">
        <v>2208</v>
      </c>
      <c r="AQ346" s="108">
        <v>41784</v>
      </c>
      <c r="AR346" s="108">
        <v>2224</v>
      </c>
      <c r="AS346" s="108">
        <v>22123</v>
      </c>
      <c r="AT346" s="108">
        <v>66131</v>
      </c>
      <c r="AU346" s="108">
        <v>14956</v>
      </c>
      <c r="AV346" s="108">
        <v>10642</v>
      </c>
      <c r="AW346" s="108">
        <v>9812</v>
      </c>
      <c r="AX346" s="108">
        <v>7197</v>
      </c>
      <c r="AY346" s="108">
        <v>61705</v>
      </c>
      <c r="AZ346" s="108">
        <v>45486</v>
      </c>
      <c r="BA346" s="108">
        <v>25051</v>
      </c>
      <c r="BB346" s="108">
        <v>14232</v>
      </c>
      <c r="BC346" s="108">
        <v>4080</v>
      </c>
      <c r="BD346" s="108">
        <v>2463</v>
      </c>
      <c r="BE346" s="108">
        <v>489</v>
      </c>
      <c r="BF346" s="108">
        <v>129877</v>
      </c>
      <c r="BG346" s="108">
        <v>266</v>
      </c>
      <c r="BH346" s="108">
        <v>449</v>
      </c>
      <c r="BI346" s="108">
        <v>6038</v>
      </c>
      <c r="BJ346" s="108">
        <v>236804</v>
      </c>
      <c r="BK346" s="108">
        <v>39</v>
      </c>
      <c r="BL346" s="108">
        <v>71</v>
      </c>
      <c r="BM346" s="108">
        <v>33</v>
      </c>
      <c r="BN346" s="108">
        <v>894</v>
      </c>
      <c r="BO346" s="108">
        <v>666</v>
      </c>
      <c r="BP346" s="108">
        <v>58</v>
      </c>
      <c r="BQ346" s="108">
        <v>1161</v>
      </c>
      <c r="BR346" s="108">
        <v>7662152</v>
      </c>
      <c r="BS346" s="108">
        <v>8571</v>
      </c>
      <c r="BT346" s="108">
        <v>21224</v>
      </c>
      <c r="BU346" s="108">
        <v>6421110</v>
      </c>
      <c r="BV346" s="108">
        <v>9641</v>
      </c>
      <c r="BW346" s="108">
        <v>21888</v>
      </c>
      <c r="BX346" s="108">
        <v>931161</v>
      </c>
      <c r="BY346" s="108">
        <v>16055</v>
      </c>
      <c r="BZ346" s="108">
        <v>36742</v>
      </c>
      <c r="CA346" s="108">
        <v>13363951</v>
      </c>
      <c r="CB346" s="108">
        <v>11511</v>
      </c>
      <c r="CC346" s="166">
        <v>26881</v>
      </c>
      <c r="CD346" s="108" t="s">
        <v>733</v>
      </c>
      <c r="CE346" s="108" t="s">
        <v>733</v>
      </c>
      <c r="CF346" s="108" t="s">
        <v>733</v>
      </c>
      <c r="CG346" s="108" t="s">
        <v>733</v>
      </c>
      <c r="CH346" s="108" t="s">
        <v>733</v>
      </c>
      <c r="CI346" s="108" t="s">
        <v>733</v>
      </c>
      <c r="CJ346" s="121">
        <f t="shared" si="964"/>
        <v>10</v>
      </c>
      <c r="CK346" s="157">
        <f t="shared" si="965"/>
        <v>2018</v>
      </c>
      <c r="CL346" s="158">
        <f t="shared" si="966"/>
        <v>43374</v>
      </c>
      <c r="CM346" s="159">
        <f t="shared" si="967"/>
        <v>31</v>
      </c>
      <c r="CN346" s="121">
        <f t="shared" si="968"/>
        <v>66470</v>
      </c>
      <c r="CO346" s="121" t="str">
        <f t="shared" si="969"/>
        <v>-</v>
      </c>
      <c r="CP346" s="121">
        <f t="shared" si="970"/>
        <v>3124090</v>
      </c>
      <c r="CQ346" s="121">
        <f t="shared" si="971"/>
        <v>6779940</v>
      </c>
      <c r="CR346" s="121">
        <f t="shared" si="972"/>
        <v>5581364</v>
      </c>
      <c r="CS346" s="121">
        <f t="shared" si="973"/>
        <v>5867524</v>
      </c>
      <c r="CT346" s="121">
        <f t="shared" si="974"/>
        <v>122695188</v>
      </c>
      <c r="CU346" s="121">
        <f t="shared" si="975"/>
        <v>149074647</v>
      </c>
      <c r="CV346" s="121">
        <f t="shared" si="976"/>
        <v>31203648</v>
      </c>
      <c r="CW346" s="121">
        <f t="shared" si="977"/>
        <v>219561</v>
      </c>
      <c r="CX346" s="121">
        <f t="shared" si="978"/>
        <v>428698</v>
      </c>
      <c r="CY346" s="121">
        <f t="shared" si="979"/>
        <v>18974256</v>
      </c>
      <c r="CZ346" s="121">
        <f t="shared" si="980"/>
        <v>14577408</v>
      </c>
      <c r="DA346" s="121">
        <f t="shared" si="981"/>
        <v>2131036</v>
      </c>
      <c r="DB346" s="121">
        <f t="shared" si="982"/>
        <v>31208841</v>
      </c>
      <c r="DC346" s="121" t="str">
        <f t="shared" si="983"/>
        <v>-</v>
      </c>
    </row>
    <row r="347" spans="1:107" x14ac:dyDescent="0.2">
      <c r="A347" s="118" t="str">
        <f t="shared" si="961"/>
        <v>2018-19OCTOBERR1F</v>
      </c>
      <c r="B347" s="94" t="s">
        <v>789</v>
      </c>
      <c r="C347" s="35" t="s">
        <v>732</v>
      </c>
      <c r="D347" s="119" t="str">
        <f t="shared" si="962"/>
        <v>Y59</v>
      </c>
      <c r="E347" s="119" t="str">
        <f t="shared" si="963"/>
        <v>South East</v>
      </c>
      <c r="F347" s="107" t="s">
        <v>656</v>
      </c>
      <c r="G347" s="107" t="s">
        <v>657</v>
      </c>
      <c r="H347" s="108">
        <v>2680</v>
      </c>
      <c r="I347" s="108">
        <v>1518</v>
      </c>
      <c r="J347" s="108">
        <v>14366</v>
      </c>
      <c r="K347" s="108">
        <v>9</v>
      </c>
      <c r="L347" s="108">
        <v>1</v>
      </c>
      <c r="M347" s="108">
        <v>46</v>
      </c>
      <c r="N347" s="108">
        <v>113</v>
      </c>
      <c r="O347" s="108">
        <v>1727</v>
      </c>
      <c r="P347" s="108">
        <v>71</v>
      </c>
      <c r="Q347" s="108">
        <v>44</v>
      </c>
      <c r="R347" s="108">
        <v>799</v>
      </c>
      <c r="S347" s="108">
        <v>603</v>
      </c>
      <c r="T347" s="108">
        <v>74</v>
      </c>
      <c r="U347" s="108">
        <v>54820</v>
      </c>
      <c r="V347" s="108">
        <v>772</v>
      </c>
      <c r="W347" s="108">
        <v>1580</v>
      </c>
      <c r="X347" s="108">
        <v>43772</v>
      </c>
      <c r="Y347" s="108">
        <v>995</v>
      </c>
      <c r="Z347" s="108">
        <v>2321</v>
      </c>
      <c r="AA347" s="108">
        <v>739277</v>
      </c>
      <c r="AB347" s="108">
        <v>925</v>
      </c>
      <c r="AC347" s="108">
        <v>2571</v>
      </c>
      <c r="AD347" s="108">
        <v>2269486</v>
      </c>
      <c r="AE347" s="108">
        <v>3764</v>
      </c>
      <c r="AF347" s="108">
        <v>10744</v>
      </c>
      <c r="AG347" s="108">
        <v>207772</v>
      </c>
      <c r="AH347" s="108">
        <v>2808</v>
      </c>
      <c r="AI347" s="108">
        <v>11541</v>
      </c>
      <c r="AJ347" s="108">
        <v>106</v>
      </c>
      <c r="AK347" s="108">
        <v>2</v>
      </c>
      <c r="AL347" s="108">
        <v>6</v>
      </c>
      <c r="AM347" s="108">
        <v>7</v>
      </c>
      <c r="AN347" s="108">
        <v>4</v>
      </c>
      <c r="AO347" s="108">
        <v>94</v>
      </c>
      <c r="AP347" s="108">
        <v>0</v>
      </c>
      <c r="AQ347" s="108">
        <v>1149</v>
      </c>
      <c r="AR347" s="108">
        <v>29</v>
      </c>
      <c r="AS347" s="108">
        <v>443</v>
      </c>
      <c r="AT347" s="108">
        <v>1621</v>
      </c>
      <c r="AU347" s="108">
        <v>106</v>
      </c>
      <c r="AV347" s="108">
        <v>95</v>
      </c>
      <c r="AW347" s="108">
        <v>55</v>
      </c>
      <c r="AX347" s="108">
        <v>53</v>
      </c>
      <c r="AY347" s="108">
        <v>933</v>
      </c>
      <c r="AZ347" s="108">
        <v>873</v>
      </c>
      <c r="BA347" s="108">
        <v>803</v>
      </c>
      <c r="BB347" s="108">
        <v>627</v>
      </c>
      <c r="BC347" s="108">
        <v>219</v>
      </c>
      <c r="BD347" s="108">
        <v>75</v>
      </c>
      <c r="BE347" s="108">
        <v>8</v>
      </c>
      <c r="BF347" s="108">
        <v>2967</v>
      </c>
      <c r="BG347" s="108">
        <v>371</v>
      </c>
      <c r="BH347" s="108">
        <v>796</v>
      </c>
      <c r="BI347" s="108">
        <v>46</v>
      </c>
      <c r="BJ347" s="108">
        <v>11234</v>
      </c>
      <c r="BK347" s="108">
        <v>244</v>
      </c>
      <c r="BL347" s="108">
        <v>144</v>
      </c>
      <c r="BM347" s="108">
        <v>23</v>
      </c>
      <c r="BN347" s="108">
        <v>40</v>
      </c>
      <c r="BO347" s="108">
        <v>40</v>
      </c>
      <c r="BP347" s="108">
        <v>0</v>
      </c>
      <c r="BQ347" s="108">
        <v>18</v>
      </c>
      <c r="BR347" s="108">
        <v>201333</v>
      </c>
      <c r="BS347" s="108">
        <v>5033</v>
      </c>
      <c r="BT347" s="108">
        <v>13164</v>
      </c>
      <c r="BU347" s="108">
        <v>332134</v>
      </c>
      <c r="BV347" s="108">
        <v>8303</v>
      </c>
      <c r="BW347" s="108">
        <v>18424</v>
      </c>
      <c r="BX347" s="108">
        <v>0</v>
      </c>
      <c r="BY347" s="108">
        <v>0</v>
      </c>
      <c r="BZ347" s="108">
        <v>0</v>
      </c>
      <c r="CA347" s="108">
        <v>138621</v>
      </c>
      <c r="CB347" s="108">
        <v>7701</v>
      </c>
      <c r="CC347" s="166">
        <v>20771</v>
      </c>
      <c r="CD347" s="108" t="s">
        <v>733</v>
      </c>
      <c r="CE347" s="108" t="s">
        <v>733</v>
      </c>
      <c r="CF347" s="108" t="s">
        <v>733</v>
      </c>
      <c r="CG347" s="108" t="s">
        <v>733</v>
      </c>
      <c r="CH347" s="108" t="s">
        <v>733</v>
      </c>
      <c r="CI347" s="108" t="s">
        <v>733</v>
      </c>
      <c r="CJ347" s="121">
        <f t="shared" si="964"/>
        <v>10</v>
      </c>
      <c r="CK347" s="157">
        <f t="shared" si="965"/>
        <v>2018</v>
      </c>
      <c r="CL347" s="158">
        <f t="shared" si="966"/>
        <v>43374</v>
      </c>
      <c r="CM347" s="159">
        <f t="shared" si="967"/>
        <v>31</v>
      </c>
      <c r="CN347" s="121">
        <f t="shared" si="968"/>
        <v>1518</v>
      </c>
      <c r="CO347" s="121" t="str">
        <f t="shared" si="969"/>
        <v>-</v>
      </c>
      <c r="CP347" s="121">
        <f t="shared" si="970"/>
        <v>69828</v>
      </c>
      <c r="CQ347" s="121">
        <f t="shared" si="971"/>
        <v>171534</v>
      </c>
      <c r="CR347" s="121">
        <f t="shared" si="972"/>
        <v>112180</v>
      </c>
      <c r="CS347" s="121">
        <f t="shared" si="973"/>
        <v>102124</v>
      </c>
      <c r="CT347" s="121">
        <f t="shared" si="974"/>
        <v>2054229</v>
      </c>
      <c r="CU347" s="121">
        <f t="shared" si="975"/>
        <v>6478632</v>
      </c>
      <c r="CV347" s="121">
        <f t="shared" si="976"/>
        <v>854034</v>
      </c>
      <c r="CW347" s="121">
        <f t="shared" si="977"/>
        <v>6368</v>
      </c>
      <c r="CX347" s="121">
        <f t="shared" si="978"/>
        <v>6624</v>
      </c>
      <c r="CY347" s="121">
        <f t="shared" si="979"/>
        <v>526560</v>
      </c>
      <c r="CZ347" s="121">
        <f t="shared" si="980"/>
        <v>736960</v>
      </c>
      <c r="DA347" s="121">
        <f t="shared" si="981"/>
        <v>0</v>
      </c>
      <c r="DB347" s="121">
        <f t="shared" si="982"/>
        <v>373878</v>
      </c>
      <c r="DC347" s="121" t="str">
        <f t="shared" si="983"/>
        <v>-</v>
      </c>
    </row>
    <row r="348" spans="1:107" x14ac:dyDescent="0.2">
      <c r="A348" s="118" t="str">
        <f t="shared" si="961"/>
        <v>2018-19OCTOBERRRU</v>
      </c>
      <c r="B348" s="94" t="s">
        <v>789</v>
      </c>
      <c r="C348" s="35" t="s">
        <v>732</v>
      </c>
      <c r="D348" s="119" t="str">
        <f t="shared" si="962"/>
        <v>Y56</v>
      </c>
      <c r="E348" s="119" t="str">
        <f t="shared" si="963"/>
        <v>London</v>
      </c>
      <c r="F348" s="107" t="s">
        <v>659</v>
      </c>
      <c r="G348" s="107" t="s">
        <v>660</v>
      </c>
      <c r="H348" s="108">
        <v>158598</v>
      </c>
      <c r="I348" s="108">
        <v>129009</v>
      </c>
      <c r="J348" s="108">
        <v>899974</v>
      </c>
      <c r="K348" s="108">
        <v>7</v>
      </c>
      <c r="L348" s="108">
        <v>0</v>
      </c>
      <c r="M348" s="108">
        <v>53</v>
      </c>
      <c r="N348" s="108">
        <v>119</v>
      </c>
      <c r="O348" s="108">
        <v>102991</v>
      </c>
      <c r="P348" s="108">
        <v>10379</v>
      </c>
      <c r="Q348" s="108">
        <v>7801</v>
      </c>
      <c r="R348" s="108">
        <v>56699</v>
      </c>
      <c r="S348" s="108">
        <v>21463</v>
      </c>
      <c r="T348" s="108">
        <v>1548</v>
      </c>
      <c r="U348" s="108">
        <v>3804163</v>
      </c>
      <c r="V348" s="108">
        <v>367</v>
      </c>
      <c r="W348" s="108">
        <v>610</v>
      </c>
      <c r="X348" s="108">
        <v>5135940</v>
      </c>
      <c r="Y348" s="108">
        <v>658</v>
      </c>
      <c r="Z348" s="108">
        <v>1128</v>
      </c>
      <c r="AA348" s="108">
        <v>59494481</v>
      </c>
      <c r="AB348" s="108">
        <v>1049</v>
      </c>
      <c r="AC348" s="108">
        <v>2108</v>
      </c>
      <c r="AD348" s="108">
        <v>60975914</v>
      </c>
      <c r="AE348" s="108">
        <v>2841</v>
      </c>
      <c r="AF348" s="108">
        <v>6733</v>
      </c>
      <c r="AG348" s="108">
        <v>6457179</v>
      </c>
      <c r="AH348" s="108">
        <v>4171</v>
      </c>
      <c r="AI348" s="108">
        <v>9402</v>
      </c>
      <c r="AJ348" s="108">
        <v>6917</v>
      </c>
      <c r="AK348" s="108">
        <v>205</v>
      </c>
      <c r="AL348" s="108">
        <v>966</v>
      </c>
      <c r="AM348" s="108">
        <v>6266</v>
      </c>
      <c r="AN348" s="108">
        <v>214</v>
      </c>
      <c r="AO348" s="108">
        <v>5532</v>
      </c>
      <c r="AP348" s="108">
        <v>0</v>
      </c>
      <c r="AQ348" s="108">
        <v>63494</v>
      </c>
      <c r="AR348" s="108">
        <v>6873</v>
      </c>
      <c r="AS348" s="108">
        <v>25707</v>
      </c>
      <c r="AT348" s="108">
        <v>96074</v>
      </c>
      <c r="AU348" s="108">
        <v>27356</v>
      </c>
      <c r="AV348" s="108">
        <v>21065</v>
      </c>
      <c r="AW348" s="108">
        <v>20534</v>
      </c>
      <c r="AX348" s="108">
        <v>16040</v>
      </c>
      <c r="AY348" s="108">
        <v>83976</v>
      </c>
      <c r="AZ348" s="108">
        <v>64117</v>
      </c>
      <c r="BA348" s="108">
        <v>34177</v>
      </c>
      <c r="BB348" s="108">
        <v>24115</v>
      </c>
      <c r="BC348" s="108">
        <v>2152</v>
      </c>
      <c r="BD348" s="108">
        <v>1643</v>
      </c>
      <c r="BE348" s="108">
        <v>0</v>
      </c>
      <c r="BF348" s="108">
        <v>0</v>
      </c>
      <c r="BG348" s="108">
        <v>0</v>
      </c>
      <c r="BH348" s="108">
        <v>0</v>
      </c>
      <c r="BI348" s="108">
        <v>6087</v>
      </c>
      <c r="BJ348" s="108">
        <v>376830</v>
      </c>
      <c r="BK348" s="108">
        <v>62</v>
      </c>
      <c r="BL348" s="108">
        <v>123</v>
      </c>
      <c r="BM348" s="108">
        <v>9</v>
      </c>
      <c r="BN348" s="108">
        <v>684</v>
      </c>
      <c r="BO348" s="108">
        <v>1284</v>
      </c>
      <c r="BP348" s="108">
        <v>46</v>
      </c>
      <c r="BQ348" s="108">
        <v>1359</v>
      </c>
      <c r="BR348" s="108">
        <v>3754201</v>
      </c>
      <c r="BS348" s="108">
        <v>5489</v>
      </c>
      <c r="BT348" s="108">
        <v>11539</v>
      </c>
      <c r="BU348" s="108">
        <v>8748427</v>
      </c>
      <c r="BV348" s="108">
        <v>6813</v>
      </c>
      <c r="BW348" s="108">
        <v>12831</v>
      </c>
      <c r="BX348" s="108">
        <v>344485</v>
      </c>
      <c r="BY348" s="108">
        <v>7489</v>
      </c>
      <c r="BZ348" s="108">
        <v>12556</v>
      </c>
      <c r="CA348" s="108">
        <v>11808296</v>
      </c>
      <c r="CB348" s="108">
        <v>8689</v>
      </c>
      <c r="CC348" s="166">
        <v>15778</v>
      </c>
      <c r="CD348" s="108" t="s">
        <v>733</v>
      </c>
      <c r="CE348" s="108" t="s">
        <v>733</v>
      </c>
      <c r="CF348" s="108" t="s">
        <v>733</v>
      </c>
      <c r="CG348" s="108" t="s">
        <v>733</v>
      </c>
      <c r="CH348" s="108" t="s">
        <v>733</v>
      </c>
      <c r="CI348" s="108" t="s">
        <v>733</v>
      </c>
      <c r="CJ348" s="121">
        <f t="shared" si="964"/>
        <v>10</v>
      </c>
      <c r="CK348" s="157">
        <f t="shared" si="965"/>
        <v>2018</v>
      </c>
      <c r="CL348" s="158">
        <f t="shared" si="966"/>
        <v>43374</v>
      </c>
      <c r="CM348" s="159">
        <f t="shared" si="967"/>
        <v>31</v>
      </c>
      <c r="CN348" s="121">
        <f t="shared" si="968"/>
        <v>0</v>
      </c>
      <c r="CO348" s="121" t="str">
        <f t="shared" si="969"/>
        <v>-</v>
      </c>
      <c r="CP348" s="121">
        <f t="shared" si="970"/>
        <v>6837477</v>
      </c>
      <c r="CQ348" s="121">
        <f t="shared" si="971"/>
        <v>15352071</v>
      </c>
      <c r="CR348" s="121">
        <f t="shared" si="972"/>
        <v>6331190</v>
      </c>
      <c r="CS348" s="121">
        <f t="shared" si="973"/>
        <v>8799528</v>
      </c>
      <c r="CT348" s="121">
        <f t="shared" si="974"/>
        <v>119521492</v>
      </c>
      <c r="CU348" s="121">
        <f t="shared" si="975"/>
        <v>144510379</v>
      </c>
      <c r="CV348" s="121">
        <f t="shared" si="976"/>
        <v>14554296</v>
      </c>
      <c r="CW348" s="121">
        <f t="shared" si="977"/>
        <v>0</v>
      </c>
      <c r="CX348" s="121">
        <f t="shared" si="978"/>
        <v>748701</v>
      </c>
      <c r="CY348" s="121">
        <f t="shared" si="979"/>
        <v>7892676</v>
      </c>
      <c r="CZ348" s="121">
        <f t="shared" si="980"/>
        <v>16475004</v>
      </c>
      <c r="DA348" s="121">
        <f t="shared" si="981"/>
        <v>577576</v>
      </c>
      <c r="DB348" s="121">
        <f t="shared" si="982"/>
        <v>21442302</v>
      </c>
      <c r="DC348" s="121" t="str">
        <f t="shared" si="983"/>
        <v>-</v>
      </c>
    </row>
    <row r="349" spans="1:107" x14ac:dyDescent="0.2">
      <c r="A349" s="118" t="str">
        <f t="shared" si="961"/>
        <v>2018-19OCTOBERRX6</v>
      </c>
      <c r="B349" s="94" t="s">
        <v>789</v>
      </c>
      <c r="C349" s="35" t="s">
        <v>732</v>
      </c>
      <c r="D349" s="119" t="str">
        <f t="shared" si="962"/>
        <v>Y63</v>
      </c>
      <c r="E349" s="119" t="str">
        <f t="shared" si="963"/>
        <v>North East and Yorkshire</v>
      </c>
      <c r="F349" s="107" t="s">
        <v>661</v>
      </c>
      <c r="G349" s="107" t="s">
        <v>662</v>
      </c>
      <c r="H349" s="108">
        <v>46082</v>
      </c>
      <c r="I349" s="108">
        <v>30496</v>
      </c>
      <c r="J349" s="108">
        <v>163331</v>
      </c>
      <c r="K349" s="108">
        <v>5</v>
      </c>
      <c r="L349" s="108">
        <v>1</v>
      </c>
      <c r="M349" s="108">
        <v>20</v>
      </c>
      <c r="N349" s="108">
        <v>48</v>
      </c>
      <c r="O349" s="108">
        <v>34909</v>
      </c>
      <c r="P349" s="108">
        <v>2497</v>
      </c>
      <c r="Q349" s="108">
        <v>1647</v>
      </c>
      <c r="R349" s="108">
        <v>18200</v>
      </c>
      <c r="S349" s="108">
        <v>9578</v>
      </c>
      <c r="T349" s="108">
        <v>460</v>
      </c>
      <c r="U349" s="108">
        <v>934635</v>
      </c>
      <c r="V349" s="108">
        <v>374</v>
      </c>
      <c r="W349" s="108">
        <v>634</v>
      </c>
      <c r="X349" s="108">
        <v>778795</v>
      </c>
      <c r="Y349" s="108">
        <v>473</v>
      </c>
      <c r="Z349" s="108">
        <v>832</v>
      </c>
      <c r="AA349" s="108">
        <v>22574527</v>
      </c>
      <c r="AB349" s="108">
        <v>1240</v>
      </c>
      <c r="AC349" s="108">
        <v>2588</v>
      </c>
      <c r="AD349" s="108">
        <v>41716936</v>
      </c>
      <c r="AE349" s="108">
        <v>4355</v>
      </c>
      <c r="AF349" s="108">
        <v>10241</v>
      </c>
      <c r="AG349" s="108">
        <v>2025211</v>
      </c>
      <c r="AH349" s="108">
        <v>4403</v>
      </c>
      <c r="AI349" s="108">
        <v>11190</v>
      </c>
      <c r="AJ349" s="108">
        <v>1701</v>
      </c>
      <c r="AK349" s="108">
        <v>34</v>
      </c>
      <c r="AL349" s="108">
        <v>254</v>
      </c>
      <c r="AM349" s="108">
        <v>2207</v>
      </c>
      <c r="AN349" s="108">
        <v>153</v>
      </c>
      <c r="AO349" s="108">
        <v>1260</v>
      </c>
      <c r="AP349" s="108">
        <v>0</v>
      </c>
      <c r="AQ349" s="108">
        <v>20128</v>
      </c>
      <c r="AR349" s="108">
        <v>4040</v>
      </c>
      <c r="AS349" s="108">
        <v>9040</v>
      </c>
      <c r="AT349" s="108">
        <v>33208</v>
      </c>
      <c r="AU349" s="108">
        <v>4824</v>
      </c>
      <c r="AV349" s="108">
        <v>4009</v>
      </c>
      <c r="AW349" s="108">
        <v>3163</v>
      </c>
      <c r="AX349" s="108">
        <v>2675</v>
      </c>
      <c r="AY349" s="108">
        <v>24235</v>
      </c>
      <c r="AZ349" s="108">
        <v>20677</v>
      </c>
      <c r="BA349" s="108">
        <v>14337</v>
      </c>
      <c r="BB349" s="108">
        <v>9406</v>
      </c>
      <c r="BC349" s="108">
        <v>735</v>
      </c>
      <c r="BD349" s="108">
        <v>462</v>
      </c>
      <c r="BE349" s="108">
        <v>86</v>
      </c>
      <c r="BF349" s="108">
        <v>33975</v>
      </c>
      <c r="BG349" s="108">
        <v>395</v>
      </c>
      <c r="BH349" s="108">
        <v>622</v>
      </c>
      <c r="BI349" s="108">
        <v>1464</v>
      </c>
      <c r="BJ349" s="108">
        <v>43122</v>
      </c>
      <c r="BK349" s="108">
        <v>29</v>
      </c>
      <c r="BL349" s="108">
        <v>58</v>
      </c>
      <c r="BM349" s="108">
        <v>0</v>
      </c>
      <c r="BN349" s="108">
        <v>0</v>
      </c>
      <c r="BO349" s="108">
        <v>2281</v>
      </c>
      <c r="BP349" s="108">
        <v>0</v>
      </c>
      <c r="BQ349" s="108">
        <v>164</v>
      </c>
      <c r="BR349" s="108">
        <v>0</v>
      </c>
      <c r="BS349" s="108">
        <v>0</v>
      </c>
      <c r="BT349" s="108">
        <v>0</v>
      </c>
      <c r="BU349" s="108">
        <v>15047696</v>
      </c>
      <c r="BV349" s="108">
        <v>6597</v>
      </c>
      <c r="BW349" s="108">
        <v>12939</v>
      </c>
      <c r="BX349" s="108">
        <v>0</v>
      </c>
      <c r="BY349" s="108">
        <v>0</v>
      </c>
      <c r="BZ349" s="108">
        <v>0</v>
      </c>
      <c r="CA349" s="108">
        <v>1724260</v>
      </c>
      <c r="CB349" s="108">
        <v>10514</v>
      </c>
      <c r="CC349" s="166">
        <v>21800</v>
      </c>
      <c r="CD349" s="108" t="s">
        <v>733</v>
      </c>
      <c r="CE349" s="108" t="s">
        <v>733</v>
      </c>
      <c r="CF349" s="108" t="s">
        <v>733</v>
      </c>
      <c r="CG349" s="108" t="s">
        <v>733</v>
      </c>
      <c r="CH349" s="108" t="s">
        <v>733</v>
      </c>
      <c r="CI349" s="108" t="s">
        <v>733</v>
      </c>
      <c r="CJ349" s="121">
        <f t="shared" si="964"/>
        <v>10</v>
      </c>
      <c r="CK349" s="157">
        <f t="shared" si="965"/>
        <v>2018</v>
      </c>
      <c r="CL349" s="158">
        <f t="shared" si="966"/>
        <v>43374</v>
      </c>
      <c r="CM349" s="159">
        <f t="shared" si="967"/>
        <v>31</v>
      </c>
      <c r="CN349" s="121">
        <f t="shared" si="968"/>
        <v>30496</v>
      </c>
      <c r="CO349" s="121" t="str">
        <f t="shared" si="969"/>
        <v>-</v>
      </c>
      <c r="CP349" s="121">
        <f t="shared" si="970"/>
        <v>609920</v>
      </c>
      <c r="CQ349" s="121">
        <f t="shared" si="971"/>
        <v>1463808</v>
      </c>
      <c r="CR349" s="121">
        <f t="shared" si="972"/>
        <v>1583098</v>
      </c>
      <c r="CS349" s="121">
        <f t="shared" si="973"/>
        <v>1370304</v>
      </c>
      <c r="CT349" s="121">
        <f t="shared" si="974"/>
        <v>47101600</v>
      </c>
      <c r="CU349" s="121">
        <f t="shared" si="975"/>
        <v>98088298</v>
      </c>
      <c r="CV349" s="121">
        <f t="shared" si="976"/>
        <v>5147400</v>
      </c>
      <c r="CW349" s="121">
        <f t="shared" si="977"/>
        <v>53492</v>
      </c>
      <c r="CX349" s="121">
        <f t="shared" si="978"/>
        <v>84912</v>
      </c>
      <c r="CY349" s="121">
        <f t="shared" si="979"/>
        <v>0</v>
      </c>
      <c r="CZ349" s="121">
        <f t="shared" si="980"/>
        <v>29513859</v>
      </c>
      <c r="DA349" s="121">
        <f t="shared" si="981"/>
        <v>0</v>
      </c>
      <c r="DB349" s="121">
        <f t="shared" si="982"/>
        <v>3575200</v>
      </c>
      <c r="DC349" s="121" t="str">
        <f t="shared" si="983"/>
        <v>-</v>
      </c>
    </row>
    <row r="350" spans="1:107" x14ac:dyDescent="0.2">
      <c r="A350" s="118" t="str">
        <f t="shared" si="961"/>
        <v>2018-19OCTOBERRX7</v>
      </c>
      <c r="B350" s="94" t="s">
        <v>789</v>
      </c>
      <c r="C350" s="35" t="s">
        <v>732</v>
      </c>
      <c r="D350" s="119" t="str">
        <f t="shared" si="962"/>
        <v>Y62</v>
      </c>
      <c r="E350" s="119" t="str">
        <f t="shared" si="963"/>
        <v>North West</v>
      </c>
      <c r="F350" s="107" t="s">
        <v>663</v>
      </c>
      <c r="G350" s="107" t="s">
        <v>664</v>
      </c>
      <c r="H350" s="108">
        <v>143528</v>
      </c>
      <c r="I350" s="108">
        <v>110811</v>
      </c>
      <c r="J350" s="108">
        <v>1379357</v>
      </c>
      <c r="K350" s="108">
        <v>12</v>
      </c>
      <c r="L350" s="108">
        <v>1</v>
      </c>
      <c r="M350" s="108">
        <v>76</v>
      </c>
      <c r="N350" s="108">
        <v>132</v>
      </c>
      <c r="O350" s="108">
        <v>96074</v>
      </c>
      <c r="P350" s="108">
        <v>8606</v>
      </c>
      <c r="Q350" s="108">
        <v>6218</v>
      </c>
      <c r="R350" s="108">
        <v>51063</v>
      </c>
      <c r="S350" s="108">
        <v>22461</v>
      </c>
      <c r="T350" s="108">
        <v>3206</v>
      </c>
      <c r="U350" s="108">
        <v>4143341</v>
      </c>
      <c r="V350" s="108">
        <v>481</v>
      </c>
      <c r="W350" s="108">
        <v>800</v>
      </c>
      <c r="X350" s="108">
        <v>3979508</v>
      </c>
      <c r="Y350" s="108">
        <v>640</v>
      </c>
      <c r="Z350" s="108">
        <v>1092</v>
      </c>
      <c r="AA350" s="108">
        <v>75475704</v>
      </c>
      <c r="AB350" s="108">
        <v>1478</v>
      </c>
      <c r="AC350" s="108">
        <v>3163</v>
      </c>
      <c r="AD350" s="108">
        <v>105719724</v>
      </c>
      <c r="AE350" s="108">
        <v>4707</v>
      </c>
      <c r="AF350" s="108">
        <v>11193</v>
      </c>
      <c r="AG350" s="108">
        <v>18090789</v>
      </c>
      <c r="AH350" s="108">
        <v>5643</v>
      </c>
      <c r="AI350" s="108">
        <v>11988</v>
      </c>
      <c r="AJ350" s="108">
        <v>6569</v>
      </c>
      <c r="AK350" s="108">
        <v>503</v>
      </c>
      <c r="AL350" s="108">
        <v>3571</v>
      </c>
      <c r="AM350" s="108">
        <v>5873</v>
      </c>
      <c r="AN350" s="108">
        <v>371</v>
      </c>
      <c r="AO350" s="108">
        <v>2124</v>
      </c>
      <c r="AP350" s="108">
        <v>0</v>
      </c>
      <c r="AQ350" s="108">
        <v>59938</v>
      </c>
      <c r="AR350" s="108">
        <v>5994</v>
      </c>
      <c r="AS350" s="108">
        <v>23573</v>
      </c>
      <c r="AT350" s="108">
        <v>89505</v>
      </c>
      <c r="AU350" s="108">
        <v>17093</v>
      </c>
      <c r="AV350" s="108">
        <v>13875</v>
      </c>
      <c r="AW350" s="108">
        <v>12181</v>
      </c>
      <c r="AX350" s="108">
        <v>10040</v>
      </c>
      <c r="AY350" s="108">
        <v>64684</v>
      </c>
      <c r="AZ350" s="108">
        <v>54501</v>
      </c>
      <c r="BA350" s="108">
        <v>30585</v>
      </c>
      <c r="BB350" s="108">
        <v>23788</v>
      </c>
      <c r="BC350" s="108">
        <v>4115</v>
      </c>
      <c r="BD350" s="108">
        <v>3436</v>
      </c>
      <c r="BE350" s="108">
        <v>0</v>
      </c>
      <c r="BF350" s="108">
        <v>0</v>
      </c>
      <c r="BG350" s="108">
        <v>0</v>
      </c>
      <c r="BH350" s="108">
        <v>0</v>
      </c>
      <c r="BI350" s="108">
        <v>4720</v>
      </c>
      <c r="BJ350" s="108">
        <v>178341</v>
      </c>
      <c r="BK350" s="108">
        <v>38</v>
      </c>
      <c r="BL350" s="108">
        <v>78</v>
      </c>
      <c r="BM350" s="108">
        <v>278</v>
      </c>
      <c r="BN350" s="108">
        <v>1385</v>
      </c>
      <c r="BO350" s="108">
        <v>993</v>
      </c>
      <c r="BP350" s="108">
        <v>105</v>
      </c>
      <c r="BQ350" s="108">
        <v>747</v>
      </c>
      <c r="BR350" s="108">
        <v>8551920</v>
      </c>
      <c r="BS350" s="108">
        <v>6175</v>
      </c>
      <c r="BT350" s="108">
        <v>13021</v>
      </c>
      <c r="BU350" s="108">
        <v>6847218</v>
      </c>
      <c r="BV350" s="108">
        <v>6895</v>
      </c>
      <c r="BW350" s="108">
        <v>14548</v>
      </c>
      <c r="BX350" s="108">
        <v>1014245</v>
      </c>
      <c r="BY350" s="108">
        <v>9659</v>
      </c>
      <c r="BZ350" s="108">
        <v>17166</v>
      </c>
      <c r="CA350" s="108">
        <v>6907075</v>
      </c>
      <c r="CB350" s="108">
        <v>9246</v>
      </c>
      <c r="CC350" s="166">
        <v>20003</v>
      </c>
      <c r="CD350" s="108" t="s">
        <v>733</v>
      </c>
      <c r="CE350" s="108" t="s">
        <v>733</v>
      </c>
      <c r="CF350" s="108" t="s">
        <v>733</v>
      </c>
      <c r="CG350" s="108" t="s">
        <v>733</v>
      </c>
      <c r="CH350" s="108" t="s">
        <v>733</v>
      </c>
      <c r="CI350" s="108" t="s">
        <v>733</v>
      </c>
      <c r="CJ350" s="121">
        <f t="shared" si="964"/>
        <v>10</v>
      </c>
      <c r="CK350" s="157">
        <f t="shared" si="965"/>
        <v>2018</v>
      </c>
      <c r="CL350" s="158">
        <f t="shared" si="966"/>
        <v>43374</v>
      </c>
      <c r="CM350" s="159">
        <f t="shared" si="967"/>
        <v>31</v>
      </c>
      <c r="CN350" s="121">
        <f t="shared" si="968"/>
        <v>110811</v>
      </c>
      <c r="CO350" s="121" t="str">
        <f t="shared" si="969"/>
        <v>-</v>
      </c>
      <c r="CP350" s="121">
        <f t="shared" si="970"/>
        <v>8421636</v>
      </c>
      <c r="CQ350" s="121">
        <f t="shared" si="971"/>
        <v>14627052</v>
      </c>
      <c r="CR350" s="121">
        <f t="shared" si="972"/>
        <v>6884800</v>
      </c>
      <c r="CS350" s="121">
        <f t="shared" si="973"/>
        <v>6790056</v>
      </c>
      <c r="CT350" s="121">
        <f t="shared" si="974"/>
        <v>161512269</v>
      </c>
      <c r="CU350" s="121">
        <f t="shared" si="975"/>
        <v>251405973</v>
      </c>
      <c r="CV350" s="121">
        <f t="shared" si="976"/>
        <v>38433528</v>
      </c>
      <c r="CW350" s="121">
        <f t="shared" si="977"/>
        <v>0</v>
      </c>
      <c r="CX350" s="121">
        <f t="shared" si="978"/>
        <v>368160</v>
      </c>
      <c r="CY350" s="121">
        <f t="shared" si="979"/>
        <v>18034085</v>
      </c>
      <c r="CZ350" s="121">
        <f t="shared" si="980"/>
        <v>14446164</v>
      </c>
      <c r="DA350" s="121">
        <f t="shared" si="981"/>
        <v>1802430</v>
      </c>
      <c r="DB350" s="121">
        <f t="shared" si="982"/>
        <v>14942241</v>
      </c>
      <c r="DC350" s="121" t="str">
        <f t="shared" si="983"/>
        <v>-</v>
      </c>
    </row>
    <row r="351" spans="1:107" x14ac:dyDescent="0.2">
      <c r="A351" s="118" t="str">
        <f t="shared" si="961"/>
        <v>2018-19OCTOBERRYE</v>
      </c>
      <c r="B351" s="94" t="s">
        <v>789</v>
      </c>
      <c r="C351" s="35" t="s">
        <v>732</v>
      </c>
      <c r="D351" s="119" t="str">
        <f t="shared" si="962"/>
        <v>Y59</v>
      </c>
      <c r="E351" s="119" t="str">
        <f t="shared" si="963"/>
        <v>South East</v>
      </c>
      <c r="F351" s="107" t="s">
        <v>675</v>
      </c>
      <c r="G351" s="107" t="s">
        <v>676</v>
      </c>
      <c r="H351" s="108">
        <v>65496</v>
      </c>
      <c r="I351" s="108">
        <v>40094</v>
      </c>
      <c r="J351" s="108">
        <v>317947</v>
      </c>
      <c r="K351" s="108">
        <v>8</v>
      </c>
      <c r="L351" s="108">
        <v>3</v>
      </c>
      <c r="M351" s="108">
        <v>39</v>
      </c>
      <c r="N351" s="108">
        <v>96</v>
      </c>
      <c r="O351" s="108">
        <v>46769</v>
      </c>
      <c r="P351" s="108">
        <v>2604</v>
      </c>
      <c r="Q351" s="108">
        <v>1588</v>
      </c>
      <c r="R351" s="108">
        <v>22292</v>
      </c>
      <c r="S351" s="108">
        <v>14620</v>
      </c>
      <c r="T351" s="108">
        <v>1050</v>
      </c>
      <c r="U351" s="108">
        <v>1074245</v>
      </c>
      <c r="V351" s="108">
        <v>413</v>
      </c>
      <c r="W351" s="108">
        <v>764</v>
      </c>
      <c r="X351" s="108">
        <v>965135</v>
      </c>
      <c r="Y351" s="108">
        <v>608</v>
      </c>
      <c r="Z351" s="108">
        <v>1133</v>
      </c>
      <c r="AA351" s="108">
        <v>21041959</v>
      </c>
      <c r="AB351" s="108">
        <v>944</v>
      </c>
      <c r="AC351" s="108">
        <v>1870</v>
      </c>
      <c r="AD351" s="108">
        <v>40986031</v>
      </c>
      <c r="AE351" s="108">
        <v>2803</v>
      </c>
      <c r="AF351" s="108">
        <v>6514</v>
      </c>
      <c r="AG351" s="108">
        <v>4423234</v>
      </c>
      <c r="AH351" s="108">
        <v>4213</v>
      </c>
      <c r="AI351" s="108">
        <v>9466</v>
      </c>
      <c r="AJ351" s="108">
        <v>2649</v>
      </c>
      <c r="AK351" s="108">
        <v>20</v>
      </c>
      <c r="AL351" s="108">
        <v>116</v>
      </c>
      <c r="AM351" s="108">
        <v>305</v>
      </c>
      <c r="AN351" s="108">
        <v>218</v>
      </c>
      <c r="AO351" s="108">
        <v>2295</v>
      </c>
      <c r="AP351" s="108">
        <v>0</v>
      </c>
      <c r="AQ351" s="108">
        <v>25626</v>
      </c>
      <c r="AR351" s="108">
        <v>3072</v>
      </c>
      <c r="AS351" s="108">
        <v>15422</v>
      </c>
      <c r="AT351" s="108">
        <v>44120</v>
      </c>
      <c r="AU351" s="108">
        <v>5104</v>
      </c>
      <c r="AV351" s="108">
        <v>3973</v>
      </c>
      <c r="AW351" s="108">
        <v>3122</v>
      </c>
      <c r="AX351" s="108">
        <v>2475</v>
      </c>
      <c r="AY351" s="108">
        <v>30503</v>
      </c>
      <c r="AZ351" s="108">
        <v>25406</v>
      </c>
      <c r="BA351" s="108">
        <v>20943</v>
      </c>
      <c r="BB351" s="108">
        <v>16463</v>
      </c>
      <c r="BC351" s="108">
        <v>1527</v>
      </c>
      <c r="BD351" s="108">
        <v>1167</v>
      </c>
      <c r="BE351" s="108">
        <v>167</v>
      </c>
      <c r="BF351" s="108">
        <v>60065</v>
      </c>
      <c r="BG351" s="108">
        <v>360</v>
      </c>
      <c r="BH351" s="108">
        <v>557</v>
      </c>
      <c r="BI351" s="108">
        <v>2084</v>
      </c>
      <c r="BJ351" s="108">
        <v>80104</v>
      </c>
      <c r="BK351" s="108">
        <v>38</v>
      </c>
      <c r="BL351" s="108">
        <v>76</v>
      </c>
      <c r="BM351" s="108">
        <v>0</v>
      </c>
      <c r="BN351" s="108">
        <v>1906</v>
      </c>
      <c r="BO351" s="108">
        <v>1282</v>
      </c>
      <c r="BP351" s="108">
        <v>0</v>
      </c>
      <c r="BQ351" s="108">
        <v>366</v>
      </c>
      <c r="BR351" s="108">
        <v>5064801</v>
      </c>
      <c r="BS351" s="108">
        <v>2657</v>
      </c>
      <c r="BT351" s="108">
        <v>4729</v>
      </c>
      <c r="BU351" s="108">
        <v>6520821</v>
      </c>
      <c r="BV351" s="108">
        <v>5086</v>
      </c>
      <c r="BW351" s="108">
        <v>9501</v>
      </c>
      <c r="BX351" s="108">
        <v>0</v>
      </c>
      <c r="BY351" s="108">
        <v>0</v>
      </c>
      <c r="BZ351" s="108">
        <v>0</v>
      </c>
      <c r="CA351" s="108">
        <v>2841108</v>
      </c>
      <c r="CB351" s="108">
        <v>7763</v>
      </c>
      <c r="CC351" s="166">
        <v>15365</v>
      </c>
      <c r="CD351" s="108" t="s">
        <v>733</v>
      </c>
      <c r="CE351" s="108" t="s">
        <v>733</v>
      </c>
      <c r="CF351" s="108" t="s">
        <v>733</v>
      </c>
      <c r="CG351" s="108" t="s">
        <v>733</v>
      </c>
      <c r="CH351" s="108" t="s">
        <v>733</v>
      </c>
      <c r="CI351" s="108" t="s">
        <v>733</v>
      </c>
      <c r="CJ351" s="121">
        <f t="shared" si="964"/>
        <v>10</v>
      </c>
      <c r="CK351" s="157">
        <f t="shared" si="965"/>
        <v>2018</v>
      </c>
      <c r="CL351" s="158">
        <f t="shared" si="966"/>
        <v>43374</v>
      </c>
      <c r="CM351" s="159">
        <f t="shared" si="967"/>
        <v>31</v>
      </c>
      <c r="CN351" s="121">
        <f t="shared" si="968"/>
        <v>120282</v>
      </c>
      <c r="CO351" s="121" t="str">
        <f t="shared" si="969"/>
        <v>-</v>
      </c>
      <c r="CP351" s="121">
        <f t="shared" si="970"/>
        <v>1563666</v>
      </c>
      <c r="CQ351" s="121">
        <f t="shared" si="971"/>
        <v>3849024</v>
      </c>
      <c r="CR351" s="121">
        <f t="shared" si="972"/>
        <v>1989456</v>
      </c>
      <c r="CS351" s="121">
        <f t="shared" si="973"/>
        <v>1799204</v>
      </c>
      <c r="CT351" s="121">
        <f t="shared" si="974"/>
        <v>41686040</v>
      </c>
      <c r="CU351" s="121">
        <f t="shared" si="975"/>
        <v>95234680</v>
      </c>
      <c r="CV351" s="121">
        <f t="shared" si="976"/>
        <v>9939300</v>
      </c>
      <c r="CW351" s="121">
        <f t="shared" si="977"/>
        <v>93019</v>
      </c>
      <c r="CX351" s="121">
        <f t="shared" si="978"/>
        <v>158384</v>
      </c>
      <c r="CY351" s="121">
        <f t="shared" si="979"/>
        <v>9013474</v>
      </c>
      <c r="CZ351" s="121">
        <f t="shared" si="980"/>
        <v>12180282</v>
      </c>
      <c r="DA351" s="121">
        <f t="shared" si="981"/>
        <v>0</v>
      </c>
      <c r="DB351" s="121">
        <f t="shared" si="982"/>
        <v>5623590</v>
      </c>
      <c r="DC351" s="121" t="str">
        <f t="shared" si="983"/>
        <v>-</v>
      </c>
    </row>
    <row r="352" spans="1:107" x14ac:dyDescent="0.2">
      <c r="A352" s="118" t="str">
        <f t="shared" si="961"/>
        <v>2018-19OCTOBERRYD</v>
      </c>
      <c r="B352" s="94" t="s">
        <v>789</v>
      </c>
      <c r="C352" s="35" t="s">
        <v>732</v>
      </c>
      <c r="D352" s="119" t="str">
        <f t="shared" si="962"/>
        <v>Y59</v>
      </c>
      <c r="E352" s="119" t="str">
        <f t="shared" si="963"/>
        <v>South East</v>
      </c>
      <c r="F352" s="107" t="s">
        <v>673</v>
      </c>
      <c r="G352" s="107" t="s">
        <v>674</v>
      </c>
      <c r="H352" s="108">
        <v>79576</v>
      </c>
      <c r="I352" s="108">
        <v>63761</v>
      </c>
      <c r="J352" s="108">
        <v>741002</v>
      </c>
      <c r="K352" s="108">
        <v>12</v>
      </c>
      <c r="L352" s="108">
        <v>3</v>
      </c>
      <c r="M352" s="108">
        <v>70</v>
      </c>
      <c r="N352" s="108">
        <v>154</v>
      </c>
      <c r="O352" s="108">
        <v>59508</v>
      </c>
      <c r="P352" s="108">
        <v>3458</v>
      </c>
      <c r="Q352" s="108">
        <v>2199</v>
      </c>
      <c r="R352" s="108">
        <v>29905</v>
      </c>
      <c r="S352" s="108">
        <v>19964</v>
      </c>
      <c r="T352" s="108">
        <v>781</v>
      </c>
      <c r="U352" s="108">
        <v>1556762</v>
      </c>
      <c r="V352" s="108">
        <v>450</v>
      </c>
      <c r="W352" s="108">
        <v>836</v>
      </c>
      <c r="X352" s="108">
        <v>1402705</v>
      </c>
      <c r="Y352" s="108">
        <v>638</v>
      </c>
      <c r="Z352" s="108">
        <v>1198</v>
      </c>
      <c r="AA352" s="108">
        <v>34820047</v>
      </c>
      <c r="AB352" s="108">
        <v>1164</v>
      </c>
      <c r="AC352" s="108">
        <v>2196</v>
      </c>
      <c r="AD352" s="108">
        <v>97728249</v>
      </c>
      <c r="AE352" s="108">
        <v>4895</v>
      </c>
      <c r="AF352" s="108">
        <v>11421</v>
      </c>
      <c r="AG352" s="108">
        <v>5579701</v>
      </c>
      <c r="AH352" s="108">
        <v>7144</v>
      </c>
      <c r="AI352" s="108">
        <v>16709</v>
      </c>
      <c r="AJ352" s="108">
        <v>3359</v>
      </c>
      <c r="AK352" s="108">
        <v>140</v>
      </c>
      <c r="AL352" s="108">
        <v>620</v>
      </c>
      <c r="AM352" s="108">
        <v>539</v>
      </c>
      <c r="AN352" s="108">
        <v>286</v>
      </c>
      <c r="AO352" s="108">
        <v>2313</v>
      </c>
      <c r="AP352" s="108">
        <v>472</v>
      </c>
      <c r="AQ352" s="108">
        <v>36332</v>
      </c>
      <c r="AR352" s="108">
        <v>538</v>
      </c>
      <c r="AS352" s="108">
        <v>19279</v>
      </c>
      <c r="AT352" s="108">
        <v>56149</v>
      </c>
      <c r="AU352" s="108">
        <v>7871</v>
      </c>
      <c r="AV352" s="108">
        <v>5773</v>
      </c>
      <c r="AW352" s="108">
        <v>5033</v>
      </c>
      <c r="AX352" s="108">
        <v>3754</v>
      </c>
      <c r="AY352" s="108">
        <v>42215</v>
      </c>
      <c r="AZ352" s="108">
        <v>33308</v>
      </c>
      <c r="BA352" s="108">
        <v>33864</v>
      </c>
      <c r="BB352" s="108">
        <v>21222</v>
      </c>
      <c r="BC352" s="108">
        <v>1428</v>
      </c>
      <c r="BD352" s="108">
        <v>821</v>
      </c>
      <c r="BE352" s="108">
        <v>318</v>
      </c>
      <c r="BF352" s="108">
        <v>96078</v>
      </c>
      <c r="BG352" s="108">
        <v>302</v>
      </c>
      <c r="BH352" s="108">
        <v>497</v>
      </c>
      <c r="BI352" s="108">
        <v>2632</v>
      </c>
      <c r="BJ352" s="108">
        <v>132897</v>
      </c>
      <c r="BK352" s="108">
        <v>50</v>
      </c>
      <c r="BL352" s="108">
        <v>81</v>
      </c>
      <c r="BM352" s="108">
        <v>0</v>
      </c>
      <c r="BN352" s="108">
        <v>208</v>
      </c>
      <c r="BO352" s="108">
        <v>1552</v>
      </c>
      <c r="BP352" s="108">
        <v>0</v>
      </c>
      <c r="BQ352" s="108">
        <v>281</v>
      </c>
      <c r="BR352" s="108">
        <v>1322899</v>
      </c>
      <c r="BS352" s="108">
        <v>6360</v>
      </c>
      <c r="BT352" s="108">
        <v>14574</v>
      </c>
      <c r="BU352" s="108">
        <v>12367068</v>
      </c>
      <c r="BV352" s="108">
        <v>7968</v>
      </c>
      <c r="BW352" s="108">
        <v>16966</v>
      </c>
      <c r="BX352" s="108">
        <v>0</v>
      </c>
      <c r="BY352" s="108">
        <v>0</v>
      </c>
      <c r="BZ352" s="108">
        <v>0</v>
      </c>
      <c r="CA352" s="108">
        <v>2799784</v>
      </c>
      <c r="CB352" s="108">
        <v>9964</v>
      </c>
      <c r="CC352" s="166">
        <v>21605</v>
      </c>
      <c r="CD352" s="108" t="s">
        <v>733</v>
      </c>
      <c r="CE352" s="108" t="s">
        <v>733</v>
      </c>
      <c r="CF352" s="108" t="s">
        <v>733</v>
      </c>
      <c r="CG352" s="108" t="s">
        <v>733</v>
      </c>
      <c r="CH352" s="108" t="s">
        <v>733</v>
      </c>
      <c r="CI352" s="108" t="s">
        <v>733</v>
      </c>
      <c r="CJ352" s="121">
        <f t="shared" si="964"/>
        <v>10</v>
      </c>
      <c r="CK352" s="157">
        <f t="shared" si="965"/>
        <v>2018</v>
      </c>
      <c r="CL352" s="158">
        <f t="shared" si="966"/>
        <v>43374</v>
      </c>
      <c r="CM352" s="159">
        <f t="shared" si="967"/>
        <v>31</v>
      </c>
      <c r="CN352" s="121">
        <f t="shared" si="968"/>
        <v>191283</v>
      </c>
      <c r="CO352" s="121" t="str">
        <f t="shared" si="969"/>
        <v>-</v>
      </c>
      <c r="CP352" s="121">
        <f t="shared" si="970"/>
        <v>4463270</v>
      </c>
      <c r="CQ352" s="121">
        <f t="shared" si="971"/>
        <v>9819194</v>
      </c>
      <c r="CR352" s="121">
        <f t="shared" si="972"/>
        <v>2890888</v>
      </c>
      <c r="CS352" s="121">
        <f t="shared" si="973"/>
        <v>2634402</v>
      </c>
      <c r="CT352" s="121">
        <f t="shared" si="974"/>
        <v>65671380</v>
      </c>
      <c r="CU352" s="121">
        <f t="shared" si="975"/>
        <v>228008844</v>
      </c>
      <c r="CV352" s="121">
        <f t="shared" si="976"/>
        <v>13049729</v>
      </c>
      <c r="CW352" s="121">
        <f t="shared" si="977"/>
        <v>158046</v>
      </c>
      <c r="CX352" s="121">
        <f t="shared" si="978"/>
        <v>213192</v>
      </c>
      <c r="CY352" s="121">
        <f t="shared" si="979"/>
        <v>3031392</v>
      </c>
      <c r="CZ352" s="121">
        <f t="shared" si="980"/>
        <v>26331232</v>
      </c>
      <c r="DA352" s="121">
        <f t="shared" si="981"/>
        <v>0</v>
      </c>
      <c r="DB352" s="121">
        <f t="shared" si="982"/>
        <v>6071005</v>
      </c>
      <c r="DC352" s="121" t="str">
        <f t="shared" si="983"/>
        <v>-</v>
      </c>
    </row>
    <row r="353" spans="1:107" x14ac:dyDescent="0.2">
      <c r="A353" s="118" t="str">
        <f t="shared" si="961"/>
        <v>2018-19OCTOBERRYF</v>
      </c>
      <c r="B353" s="94" t="s">
        <v>789</v>
      </c>
      <c r="C353" s="35" t="s">
        <v>732</v>
      </c>
      <c r="D353" s="119" t="str">
        <f t="shared" si="962"/>
        <v>Y58</v>
      </c>
      <c r="E353" s="119" t="str">
        <f t="shared" si="963"/>
        <v>South West</v>
      </c>
      <c r="F353" s="107" t="s">
        <v>677</v>
      </c>
      <c r="G353" s="107" t="s">
        <v>678</v>
      </c>
      <c r="H353" s="108">
        <v>104148</v>
      </c>
      <c r="I353" s="108">
        <v>79122</v>
      </c>
      <c r="J353" s="108">
        <v>377197</v>
      </c>
      <c r="K353" s="108">
        <v>5</v>
      </c>
      <c r="L353" s="108">
        <v>2</v>
      </c>
      <c r="M353" s="108">
        <v>19</v>
      </c>
      <c r="N353" s="108">
        <v>57</v>
      </c>
      <c r="O353" s="108">
        <v>71641</v>
      </c>
      <c r="P353" s="108">
        <v>4554</v>
      </c>
      <c r="Q353" s="108">
        <v>2855</v>
      </c>
      <c r="R353" s="108">
        <v>38797</v>
      </c>
      <c r="S353" s="108">
        <v>17883</v>
      </c>
      <c r="T353" s="108">
        <v>666</v>
      </c>
      <c r="U353" s="108">
        <v>1920246</v>
      </c>
      <c r="V353" s="108">
        <v>422</v>
      </c>
      <c r="W353" s="108">
        <v>761</v>
      </c>
      <c r="X353" s="108">
        <v>1931963</v>
      </c>
      <c r="Y353" s="108">
        <v>677</v>
      </c>
      <c r="Z353" s="108">
        <v>1251</v>
      </c>
      <c r="AA353" s="108">
        <v>62912601</v>
      </c>
      <c r="AB353" s="108">
        <v>1622</v>
      </c>
      <c r="AC353" s="108">
        <v>3391</v>
      </c>
      <c r="AD353" s="108">
        <v>76516939</v>
      </c>
      <c r="AE353" s="108">
        <v>4279</v>
      </c>
      <c r="AF353" s="108">
        <v>9839</v>
      </c>
      <c r="AG353" s="108">
        <v>5591958</v>
      </c>
      <c r="AH353" s="108">
        <v>8396</v>
      </c>
      <c r="AI353" s="108">
        <v>18556</v>
      </c>
      <c r="AJ353" s="108">
        <v>3990</v>
      </c>
      <c r="AK353" s="108">
        <v>349</v>
      </c>
      <c r="AL353" s="108">
        <v>1332</v>
      </c>
      <c r="AM353" s="108">
        <v>4975</v>
      </c>
      <c r="AN353" s="108">
        <v>552</v>
      </c>
      <c r="AO353" s="108">
        <v>1757</v>
      </c>
      <c r="AP353" s="108">
        <v>26</v>
      </c>
      <c r="AQ353" s="108">
        <v>38620</v>
      </c>
      <c r="AR353" s="108">
        <v>3579</v>
      </c>
      <c r="AS353" s="108">
        <v>25452</v>
      </c>
      <c r="AT353" s="108">
        <v>67651</v>
      </c>
      <c r="AU353" s="108">
        <v>10135</v>
      </c>
      <c r="AV353" s="108">
        <v>7879</v>
      </c>
      <c r="AW353" s="108">
        <v>6479</v>
      </c>
      <c r="AX353" s="108">
        <v>5101</v>
      </c>
      <c r="AY353" s="108">
        <v>52571</v>
      </c>
      <c r="AZ353" s="108">
        <v>44734</v>
      </c>
      <c r="BA353" s="108">
        <v>25106</v>
      </c>
      <c r="BB353" s="108">
        <v>19122</v>
      </c>
      <c r="BC353" s="108">
        <v>926</v>
      </c>
      <c r="BD353" s="108">
        <v>692</v>
      </c>
      <c r="BE353" s="108">
        <v>384</v>
      </c>
      <c r="BF353" s="108">
        <v>129482</v>
      </c>
      <c r="BG353" s="108">
        <v>337</v>
      </c>
      <c r="BH353" s="108">
        <v>616</v>
      </c>
      <c r="BI353" s="108">
        <v>2787</v>
      </c>
      <c r="BJ353" s="108">
        <v>132581</v>
      </c>
      <c r="BK353" s="108">
        <v>48</v>
      </c>
      <c r="BL353" s="108">
        <v>86</v>
      </c>
      <c r="BM353" s="108">
        <v>172</v>
      </c>
      <c r="BN353" s="108">
        <v>914</v>
      </c>
      <c r="BO353" s="108">
        <v>739</v>
      </c>
      <c r="BP353" s="108">
        <v>16</v>
      </c>
      <c r="BQ353" s="108">
        <v>1141</v>
      </c>
      <c r="BR353" s="108">
        <v>6077947</v>
      </c>
      <c r="BS353" s="108">
        <v>6650</v>
      </c>
      <c r="BT353" s="108">
        <v>14103</v>
      </c>
      <c r="BU353" s="108">
        <v>6103281</v>
      </c>
      <c r="BV353" s="108">
        <v>8259</v>
      </c>
      <c r="BW353" s="108">
        <v>17201</v>
      </c>
      <c r="BX353" s="108">
        <v>132943</v>
      </c>
      <c r="BY353" s="108">
        <v>8309</v>
      </c>
      <c r="BZ353" s="108">
        <v>22635</v>
      </c>
      <c r="CA353" s="108">
        <v>11334216</v>
      </c>
      <c r="CB353" s="108">
        <v>9934</v>
      </c>
      <c r="CC353" s="166">
        <v>21178</v>
      </c>
      <c r="CD353" s="108" t="s">
        <v>733</v>
      </c>
      <c r="CE353" s="108" t="s">
        <v>733</v>
      </c>
      <c r="CF353" s="108" t="s">
        <v>733</v>
      </c>
      <c r="CG353" s="108" t="s">
        <v>733</v>
      </c>
      <c r="CH353" s="108" t="s">
        <v>733</v>
      </c>
      <c r="CI353" s="108" t="s">
        <v>733</v>
      </c>
      <c r="CJ353" s="121">
        <f t="shared" si="964"/>
        <v>10</v>
      </c>
      <c r="CK353" s="157">
        <f t="shared" si="965"/>
        <v>2018</v>
      </c>
      <c r="CL353" s="158">
        <f t="shared" si="966"/>
        <v>43374</v>
      </c>
      <c r="CM353" s="159">
        <f t="shared" si="967"/>
        <v>31</v>
      </c>
      <c r="CN353" s="121">
        <f t="shared" si="968"/>
        <v>158244</v>
      </c>
      <c r="CO353" s="121" t="str">
        <f t="shared" si="969"/>
        <v>-</v>
      </c>
      <c r="CP353" s="121">
        <f t="shared" si="970"/>
        <v>1503318</v>
      </c>
      <c r="CQ353" s="121">
        <f t="shared" si="971"/>
        <v>4509954</v>
      </c>
      <c r="CR353" s="121">
        <f t="shared" si="972"/>
        <v>3465594</v>
      </c>
      <c r="CS353" s="121">
        <f t="shared" si="973"/>
        <v>3571605</v>
      </c>
      <c r="CT353" s="121">
        <f t="shared" si="974"/>
        <v>131560627</v>
      </c>
      <c r="CU353" s="121">
        <f t="shared" si="975"/>
        <v>175950837</v>
      </c>
      <c r="CV353" s="121">
        <f t="shared" si="976"/>
        <v>12358296</v>
      </c>
      <c r="CW353" s="121">
        <f t="shared" si="977"/>
        <v>236544</v>
      </c>
      <c r="CX353" s="121">
        <f t="shared" si="978"/>
        <v>239682</v>
      </c>
      <c r="CY353" s="121">
        <f t="shared" si="979"/>
        <v>12890142</v>
      </c>
      <c r="CZ353" s="121">
        <f t="shared" si="980"/>
        <v>12711539</v>
      </c>
      <c r="DA353" s="121">
        <f t="shared" si="981"/>
        <v>362160</v>
      </c>
      <c r="DB353" s="121">
        <f t="shared" si="982"/>
        <v>24164098</v>
      </c>
      <c r="DC353" s="121" t="str">
        <f t="shared" si="983"/>
        <v>-</v>
      </c>
    </row>
    <row r="354" spans="1:107" x14ac:dyDescent="0.2">
      <c r="A354" s="118" t="str">
        <f t="shared" si="961"/>
        <v>2018-19OCTOBERRYA</v>
      </c>
      <c r="B354" s="94" t="s">
        <v>789</v>
      </c>
      <c r="C354" s="35" t="s">
        <v>732</v>
      </c>
      <c r="D354" s="119" t="str">
        <f t="shared" si="962"/>
        <v>Y60</v>
      </c>
      <c r="E354" s="119" t="str">
        <f t="shared" si="963"/>
        <v>Midlands</v>
      </c>
      <c r="F354" s="107" t="s">
        <v>669</v>
      </c>
      <c r="G354" s="107" t="s">
        <v>670</v>
      </c>
      <c r="H354" s="108">
        <v>108787</v>
      </c>
      <c r="I354" s="108">
        <v>78810</v>
      </c>
      <c r="J354" s="108">
        <v>310790</v>
      </c>
      <c r="K354" s="108">
        <v>4</v>
      </c>
      <c r="L354" s="108">
        <v>1</v>
      </c>
      <c r="M354" s="108">
        <v>22</v>
      </c>
      <c r="N354" s="108">
        <v>47</v>
      </c>
      <c r="O354" s="108">
        <v>87955</v>
      </c>
      <c r="P354" s="108">
        <v>5543</v>
      </c>
      <c r="Q354" s="108">
        <v>3581</v>
      </c>
      <c r="R354" s="108">
        <v>42035</v>
      </c>
      <c r="S354" s="108">
        <v>32003</v>
      </c>
      <c r="T354" s="108">
        <v>1577</v>
      </c>
      <c r="U354" s="108">
        <v>2278677</v>
      </c>
      <c r="V354" s="108">
        <v>411</v>
      </c>
      <c r="W354" s="108">
        <v>708</v>
      </c>
      <c r="X354" s="108">
        <v>1686706</v>
      </c>
      <c r="Y354" s="108">
        <v>471</v>
      </c>
      <c r="Z354" s="108">
        <v>823</v>
      </c>
      <c r="AA354" s="108">
        <v>30423226</v>
      </c>
      <c r="AB354" s="108">
        <v>724</v>
      </c>
      <c r="AC354" s="108">
        <v>1315</v>
      </c>
      <c r="AD354" s="108">
        <v>63244585</v>
      </c>
      <c r="AE354" s="108">
        <v>1976</v>
      </c>
      <c r="AF354" s="108">
        <v>4363</v>
      </c>
      <c r="AG354" s="108">
        <v>4901336</v>
      </c>
      <c r="AH354" s="108">
        <v>3108</v>
      </c>
      <c r="AI354" s="108">
        <v>7435</v>
      </c>
      <c r="AJ354" s="108">
        <v>2642</v>
      </c>
      <c r="AK354" s="108">
        <v>5</v>
      </c>
      <c r="AL354" s="108">
        <v>6</v>
      </c>
      <c r="AM354" s="108">
        <v>0</v>
      </c>
      <c r="AN354" s="108">
        <v>217</v>
      </c>
      <c r="AO354" s="108">
        <v>2414</v>
      </c>
      <c r="AP354" s="108">
        <v>1888</v>
      </c>
      <c r="AQ354" s="108">
        <v>50762</v>
      </c>
      <c r="AR354" s="108">
        <v>3316</v>
      </c>
      <c r="AS354" s="108">
        <v>31235</v>
      </c>
      <c r="AT354" s="108">
        <v>85313</v>
      </c>
      <c r="AU354" s="108">
        <v>10390</v>
      </c>
      <c r="AV354" s="108">
        <v>7666</v>
      </c>
      <c r="AW354" s="108">
        <v>6615</v>
      </c>
      <c r="AX354" s="108">
        <v>4984</v>
      </c>
      <c r="AY354" s="108">
        <v>53515</v>
      </c>
      <c r="AZ354" s="108">
        <v>44346</v>
      </c>
      <c r="BA354" s="108">
        <v>56906</v>
      </c>
      <c r="BB354" s="108">
        <v>33467</v>
      </c>
      <c r="BC354" s="108">
        <v>4009</v>
      </c>
      <c r="BD354" s="108">
        <v>1654</v>
      </c>
      <c r="BE354" s="108">
        <v>199</v>
      </c>
      <c r="BF354" s="108">
        <v>53721</v>
      </c>
      <c r="BG354" s="108">
        <v>270</v>
      </c>
      <c r="BH354" s="108">
        <v>523</v>
      </c>
      <c r="BI354" s="108">
        <v>3456</v>
      </c>
      <c r="BJ354" s="108">
        <v>99783</v>
      </c>
      <c r="BK354" s="108">
        <v>29</v>
      </c>
      <c r="BL354" s="108">
        <v>56</v>
      </c>
      <c r="BM354" s="108">
        <v>239</v>
      </c>
      <c r="BN354" s="108">
        <v>0</v>
      </c>
      <c r="BO354" s="108">
        <v>2388</v>
      </c>
      <c r="BP354" s="108">
        <v>0</v>
      </c>
      <c r="BQ354" s="108">
        <v>1531</v>
      </c>
      <c r="BR354" s="108">
        <v>0</v>
      </c>
      <c r="BS354" s="108">
        <v>0</v>
      </c>
      <c r="BT354" s="108">
        <v>0</v>
      </c>
      <c r="BU354" s="108">
        <v>14132926</v>
      </c>
      <c r="BV354" s="108">
        <v>5918</v>
      </c>
      <c r="BW354" s="108">
        <v>13537</v>
      </c>
      <c r="BX354" s="108">
        <v>0</v>
      </c>
      <c r="BY354" s="108">
        <v>0</v>
      </c>
      <c r="BZ354" s="108">
        <v>0</v>
      </c>
      <c r="CA354" s="108">
        <v>11977089</v>
      </c>
      <c r="CB354" s="108">
        <v>7823</v>
      </c>
      <c r="CC354" s="166">
        <v>18920</v>
      </c>
      <c r="CD354" s="108" t="s">
        <v>733</v>
      </c>
      <c r="CE354" s="108" t="s">
        <v>733</v>
      </c>
      <c r="CF354" s="108" t="s">
        <v>733</v>
      </c>
      <c r="CG354" s="108" t="s">
        <v>733</v>
      </c>
      <c r="CH354" s="108" t="s">
        <v>733</v>
      </c>
      <c r="CI354" s="108" t="s">
        <v>733</v>
      </c>
      <c r="CJ354" s="121">
        <f t="shared" si="964"/>
        <v>10</v>
      </c>
      <c r="CK354" s="157">
        <f t="shared" si="965"/>
        <v>2018</v>
      </c>
      <c r="CL354" s="158">
        <f t="shared" si="966"/>
        <v>43374</v>
      </c>
      <c r="CM354" s="159">
        <f t="shared" si="967"/>
        <v>31</v>
      </c>
      <c r="CN354" s="121">
        <f t="shared" si="968"/>
        <v>78810</v>
      </c>
      <c r="CO354" s="121" t="str">
        <f t="shared" si="969"/>
        <v>-</v>
      </c>
      <c r="CP354" s="121">
        <f t="shared" si="970"/>
        <v>1733820</v>
      </c>
      <c r="CQ354" s="121">
        <f t="shared" si="971"/>
        <v>3704070</v>
      </c>
      <c r="CR354" s="121">
        <f t="shared" si="972"/>
        <v>3924444</v>
      </c>
      <c r="CS354" s="121">
        <f t="shared" si="973"/>
        <v>2947163</v>
      </c>
      <c r="CT354" s="121">
        <f t="shared" si="974"/>
        <v>55276025</v>
      </c>
      <c r="CU354" s="121">
        <f t="shared" si="975"/>
        <v>139629089</v>
      </c>
      <c r="CV354" s="121">
        <f t="shared" si="976"/>
        <v>11724995</v>
      </c>
      <c r="CW354" s="121">
        <f t="shared" si="977"/>
        <v>104077</v>
      </c>
      <c r="CX354" s="121">
        <f t="shared" si="978"/>
        <v>193536</v>
      </c>
      <c r="CY354" s="121">
        <f t="shared" si="979"/>
        <v>0</v>
      </c>
      <c r="CZ354" s="121">
        <f t="shared" si="980"/>
        <v>32326356</v>
      </c>
      <c r="DA354" s="121">
        <f t="shared" si="981"/>
        <v>0</v>
      </c>
      <c r="DB354" s="121">
        <f t="shared" si="982"/>
        <v>28966520</v>
      </c>
      <c r="DC354" s="121" t="str">
        <f t="shared" si="983"/>
        <v>-</v>
      </c>
    </row>
    <row r="355" spans="1:107" x14ac:dyDescent="0.2">
      <c r="A355" s="118" t="str">
        <f t="shared" si="961"/>
        <v>2018-19OCTOBERRX8</v>
      </c>
      <c r="B355" s="94" t="s">
        <v>789</v>
      </c>
      <c r="C355" s="35" t="s">
        <v>732</v>
      </c>
      <c r="D355" s="119" t="str">
        <f t="shared" si="962"/>
        <v>Y63</v>
      </c>
      <c r="E355" s="119" t="str">
        <f t="shared" si="963"/>
        <v>North East and Yorkshire</v>
      </c>
      <c r="F355" s="107" t="s">
        <v>665</v>
      </c>
      <c r="G355" s="107" t="s">
        <v>666</v>
      </c>
      <c r="H355" s="108">
        <v>83505</v>
      </c>
      <c r="I355" s="108">
        <v>60787</v>
      </c>
      <c r="J355" s="108">
        <v>116496</v>
      </c>
      <c r="K355" s="108">
        <v>2</v>
      </c>
      <c r="L355" s="108">
        <v>1</v>
      </c>
      <c r="M355" s="108">
        <v>1</v>
      </c>
      <c r="N355" s="108">
        <v>41</v>
      </c>
      <c r="O355" s="108">
        <v>66438</v>
      </c>
      <c r="P355" s="108">
        <v>5265</v>
      </c>
      <c r="Q355" s="108">
        <v>3770</v>
      </c>
      <c r="R355" s="108">
        <v>38136</v>
      </c>
      <c r="S355" s="108">
        <v>11671</v>
      </c>
      <c r="T355" s="108">
        <v>1241</v>
      </c>
      <c r="U355" s="108">
        <v>2263985</v>
      </c>
      <c r="V355" s="108">
        <v>430</v>
      </c>
      <c r="W355" s="108">
        <v>743</v>
      </c>
      <c r="X355" s="108">
        <v>2252292</v>
      </c>
      <c r="Y355" s="108">
        <v>597</v>
      </c>
      <c r="Z355" s="108">
        <v>1064</v>
      </c>
      <c r="AA355" s="108">
        <v>45704108</v>
      </c>
      <c r="AB355" s="108">
        <v>1198</v>
      </c>
      <c r="AC355" s="108">
        <v>2497</v>
      </c>
      <c r="AD355" s="108">
        <v>33812457</v>
      </c>
      <c r="AE355" s="108">
        <v>2897</v>
      </c>
      <c r="AF355" s="108">
        <v>7054</v>
      </c>
      <c r="AG355" s="108">
        <v>5275128</v>
      </c>
      <c r="AH355" s="108">
        <v>4251</v>
      </c>
      <c r="AI355" s="108">
        <v>10076</v>
      </c>
      <c r="AJ355" s="108">
        <v>4319</v>
      </c>
      <c r="AK355" s="108">
        <v>476</v>
      </c>
      <c r="AL355" s="108">
        <v>892</v>
      </c>
      <c r="AM355" s="108">
        <v>5018</v>
      </c>
      <c r="AN355" s="108">
        <v>463</v>
      </c>
      <c r="AO355" s="108">
        <v>2488</v>
      </c>
      <c r="AP355" s="108">
        <v>678</v>
      </c>
      <c r="AQ355" s="108">
        <v>40478</v>
      </c>
      <c r="AR355" s="108">
        <v>6462</v>
      </c>
      <c r="AS355" s="108">
        <v>15179</v>
      </c>
      <c r="AT355" s="108">
        <v>62119</v>
      </c>
      <c r="AU355" s="108">
        <v>11957</v>
      </c>
      <c r="AV355" s="108">
        <v>8904</v>
      </c>
      <c r="AW355" s="108">
        <v>8393</v>
      </c>
      <c r="AX355" s="108">
        <v>6335</v>
      </c>
      <c r="AY355" s="108">
        <v>56995</v>
      </c>
      <c r="AZ355" s="108">
        <v>44552</v>
      </c>
      <c r="BA355" s="108">
        <v>24976</v>
      </c>
      <c r="BB355" s="108">
        <v>15721</v>
      </c>
      <c r="BC355" s="108">
        <v>2627</v>
      </c>
      <c r="BD355" s="108">
        <v>1379</v>
      </c>
      <c r="BE355" s="108">
        <v>0</v>
      </c>
      <c r="BF355" s="108">
        <v>0</v>
      </c>
      <c r="BG355" s="108">
        <v>0</v>
      </c>
      <c r="BH355" s="108">
        <v>0</v>
      </c>
      <c r="BI355" s="108">
        <v>3417</v>
      </c>
      <c r="BJ355" s="108">
        <v>95203</v>
      </c>
      <c r="BK355" s="108">
        <v>28</v>
      </c>
      <c r="BL355" s="108">
        <v>50</v>
      </c>
      <c r="BM355" s="108">
        <v>98</v>
      </c>
      <c r="BN355" s="108">
        <v>2495</v>
      </c>
      <c r="BO355" s="108">
        <v>165</v>
      </c>
      <c r="BP355" s="108">
        <v>44</v>
      </c>
      <c r="BQ355" s="108">
        <v>3004</v>
      </c>
      <c r="BR355" s="108">
        <v>10040283</v>
      </c>
      <c r="BS355" s="108">
        <v>4024</v>
      </c>
      <c r="BT355" s="108">
        <v>9126</v>
      </c>
      <c r="BU355" s="108">
        <v>638868</v>
      </c>
      <c r="BV355" s="108">
        <v>3872</v>
      </c>
      <c r="BW355" s="108">
        <v>7792</v>
      </c>
      <c r="BX355" s="108">
        <v>295309</v>
      </c>
      <c r="BY355" s="108">
        <v>6712</v>
      </c>
      <c r="BZ355" s="108">
        <v>11037</v>
      </c>
      <c r="CA355" s="108">
        <v>25682781</v>
      </c>
      <c r="CB355" s="108">
        <v>8550</v>
      </c>
      <c r="CC355" s="166">
        <v>19185</v>
      </c>
      <c r="CD355" s="108" t="s">
        <v>733</v>
      </c>
      <c r="CE355" s="108" t="s">
        <v>733</v>
      </c>
      <c r="CF355" s="108" t="s">
        <v>733</v>
      </c>
      <c r="CG355" s="108" t="s">
        <v>733</v>
      </c>
      <c r="CH355" s="108" t="s">
        <v>733</v>
      </c>
      <c r="CI355" s="108" t="s">
        <v>733</v>
      </c>
      <c r="CJ355" s="121">
        <f t="shared" si="964"/>
        <v>10</v>
      </c>
      <c r="CK355" s="157">
        <f t="shared" si="965"/>
        <v>2018</v>
      </c>
      <c r="CL355" s="158">
        <f t="shared" si="966"/>
        <v>43374</v>
      </c>
      <c r="CM355" s="159">
        <f t="shared" si="967"/>
        <v>31</v>
      </c>
      <c r="CN355" s="121">
        <f t="shared" si="968"/>
        <v>60787</v>
      </c>
      <c r="CO355" s="121" t="str">
        <f t="shared" si="969"/>
        <v>-</v>
      </c>
      <c r="CP355" s="121">
        <f t="shared" si="970"/>
        <v>60787</v>
      </c>
      <c r="CQ355" s="121">
        <f t="shared" si="971"/>
        <v>2492267</v>
      </c>
      <c r="CR355" s="121">
        <f t="shared" si="972"/>
        <v>3911895</v>
      </c>
      <c r="CS355" s="121">
        <f t="shared" si="973"/>
        <v>4011280</v>
      </c>
      <c r="CT355" s="121">
        <f t="shared" si="974"/>
        <v>95225592</v>
      </c>
      <c r="CU355" s="121">
        <f t="shared" si="975"/>
        <v>82327234</v>
      </c>
      <c r="CV355" s="121">
        <f t="shared" si="976"/>
        <v>12504316</v>
      </c>
      <c r="CW355" s="121">
        <f t="shared" si="977"/>
        <v>0</v>
      </c>
      <c r="CX355" s="121">
        <f t="shared" si="978"/>
        <v>170850</v>
      </c>
      <c r="CY355" s="121">
        <f t="shared" si="979"/>
        <v>22769370</v>
      </c>
      <c r="CZ355" s="121">
        <f t="shared" si="980"/>
        <v>1285680</v>
      </c>
      <c r="DA355" s="121">
        <f t="shared" si="981"/>
        <v>485628</v>
      </c>
      <c r="DB355" s="121">
        <f t="shared" si="982"/>
        <v>57631740</v>
      </c>
      <c r="DC355" s="121" t="str">
        <f t="shared" si="983"/>
        <v>-</v>
      </c>
    </row>
    <row r="356" spans="1:107" x14ac:dyDescent="0.2">
      <c r="A356" s="118" t="str">
        <f t="shared" si="961"/>
        <v>2018-19NOVEMBERRX9</v>
      </c>
      <c r="B356" s="94" t="s">
        <v>789</v>
      </c>
      <c r="C356" s="35" t="s">
        <v>738</v>
      </c>
      <c r="D356" s="119" t="str">
        <f t="shared" si="962"/>
        <v>Y60</v>
      </c>
      <c r="E356" s="119" t="str">
        <f t="shared" si="963"/>
        <v>Midlands</v>
      </c>
      <c r="F356" s="107" t="s">
        <v>667</v>
      </c>
      <c r="G356" s="107" t="s">
        <v>668</v>
      </c>
      <c r="H356" s="108">
        <v>86375</v>
      </c>
      <c r="I356" s="108">
        <v>68002</v>
      </c>
      <c r="J356" s="108">
        <v>419365</v>
      </c>
      <c r="K356" s="108">
        <v>6</v>
      </c>
      <c r="L356" s="108">
        <v>2</v>
      </c>
      <c r="M356" s="108">
        <v>35</v>
      </c>
      <c r="N356" s="108">
        <v>81</v>
      </c>
      <c r="O356" s="108">
        <v>61768</v>
      </c>
      <c r="P356" s="108">
        <v>6307</v>
      </c>
      <c r="Q356" s="108">
        <v>4116</v>
      </c>
      <c r="R356" s="108">
        <v>34989</v>
      </c>
      <c r="S356" s="108">
        <v>11933</v>
      </c>
      <c r="T356" s="108">
        <v>200</v>
      </c>
      <c r="U356" s="108">
        <v>2976294</v>
      </c>
      <c r="V356" s="108">
        <v>472</v>
      </c>
      <c r="W356" s="108">
        <v>837</v>
      </c>
      <c r="X356" s="108">
        <v>4402066</v>
      </c>
      <c r="Y356" s="108">
        <v>1070</v>
      </c>
      <c r="Z356" s="108">
        <v>2445</v>
      </c>
      <c r="AA356" s="108">
        <v>65122432</v>
      </c>
      <c r="AB356" s="108">
        <v>1861</v>
      </c>
      <c r="AC356" s="108">
        <v>3882</v>
      </c>
      <c r="AD356" s="108">
        <v>53080738</v>
      </c>
      <c r="AE356" s="108">
        <v>4448</v>
      </c>
      <c r="AF356" s="108">
        <v>10519</v>
      </c>
      <c r="AG356" s="108">
        <v>768759</v>
      </c>
      <c r="AH356" s="108">
        <v>3844</v>
      </c>
      <c r="AI356" s="108">
        <v>9958</v>
      </c>
      <c r="AJ356" s="108">
        <v>5016</v>
      </c>
      <c r="AK356" s="108">
        <v>2389</v>
      </c>
      <c r="AL356" s="108">
        <v>1084</v>
      </c>
      <c r="AM356" s="108">
        <v>11</v>
      </c>
      <c r="AN356" s="108">
        <v>833</v>
      </c>
      <c r="AO356" s="108">
        <v>710</v>
      </c>
      <c r="AP356" s="108">
        <v>12</v>
      </c>
      <c r="AQ356" s="108">
        <v>37515</v>
      </c>
      <c r="AR356" s="108">
        <v>2848</v>
      </c>
      <c r="AS356" s="108">
        <v>16389</v>
      </c>
      <c r="AT356" s="108">
        <v>56752</v>
      </c>
      <c r="AU356" s="108">
        <v>11427</v>
      </c>
      <c r="AV356" s="108">
        <v>9205</v>
      </c>
      <c r="AW356" s="108">
        <v>7733</v>
      </c>
      <c r="AX356" s="108">
        <v>6306</v>
      </c>
      <c r="AY356" s="108">
        <v>44867</v>
      </c>
      <c r="AZ356" s="108">
        <v>37508</v>
      </c>
      <c r="BA356" s="108">
        <v>15688</v>
      </c>
      <c r="BB356" s="108">
        <v>12441</v>
      </c>
      <c r="BC356" s="108">
        <v>221</v>
      </c>
      <c r="BD356" s="108">
        <v>178</v>
      </c>
      <c r="BE356" s="108">
        <v>328</v>
      </c>
      <c r="BF356" s="108">
        <v>101110</v>
      </c>
      <c r="BG356" s="108">
        <v>308</v>
      </c>
      <c r="BH356" s="108">
        <v>531</v>
      </c>
      <c r="BI356" s="108">
        <v>3294</v>
      </c>
      <c r="BJ356" s="108">
        <v>136111</v>
      </c>
      <c r="BK356" s="108">
        <v>41</v>
      </c>
      <c r="BL356" s="108">
        <v>80</v>
      </c>
      <c r="BM356" s="108">
        <v>0</v>
      </c>
      <c r="BN356" s="108">
        <v>362</v>
      </c>
      <c r="BO356" s="108">
        <v>450</v>
      </c>
      <c r="BP356" s="108">
        <v>1</v>
      </c>
      <c r="BQ356" s="108">
        <v>2510</v>
      </c>
      <c r="BR356" s="108">
        <v>1938320</v>
      </c>
      <c r="BS356" s="108">
        <v>5354</v>
      </c>
      <c r="BT356" s="108">
        <v>11401</v>
      </c>
      <c r="BU356" s="108">
        <v>2409024</v>
      </c>
      <c r="BV356" s="108">
        <v>5353</v>
      </c>
      <c r="BW356" s="108">
        <v>10472</v>
      </c>
      <c r="BX356" s="108">
        <v>3118</v>
      </c>
      <c r="BY356" s="108">
        <v>3118</v>
      </c>
      <c r="BZ356" s="108">
        <v>3118</v>
      </c>
      <c r="CA356" s="108">
        <v>20696851</v>
      </c>
      <c r="CB356" s="108">
        <v>8246</v>
      </c>
      <c r="CC356" s="108">
        <v>16222</v>
      </c>
      <c r="CD356" s="108" t="s">
        <v>733</v>
      </c>
      <c r="CE356" s="108" t="s">
        <v>733</v>
      </c>
      <c r="CF356" s="108" t="s">
        <v>733</v>
      </c>
      <c r="CG356" s="108" t="s">
        <v>733</v>
      </c>
      <c r="CH356" s="108" t="s">
        <v>733</v>
      </c>
      <c r="CI356" s="108" t="s">
        <v>733</v>
      </c>
      <c r="CJ356" s="121">
        <f t="shared" si="964"/>
        <v>11</v>
      </c>
      <c r="CK356" s="157">
        <f t="shared" si="965"/>
        <v>2018</v>
      </c>
      <c r="CL356" s="158">
        <f t="shared" si="966"/>
        <v>43405</v>
      </c>
      <c r="CM356" s="159">
        <f t="shared" si="967"/>
        <v>30</v>
      </c>
      <c r="CN356" s="121">
        <f t="shared" si="968"/>
        <v>136004</v>
      </c>
      <c r="CO356" s="121" t="str">
        <f t="shared" si="969"/>
        <v>-</v>
      </c>
      <c r="CP356" s="121">
        <f t="shared" si="970"/>
        <v>2380070</v>
      </c>
      <c r="CQ356" s="121">
        <f t="shared" si="971"/>
        <v>5508162</v>
      </c>
      <c r="CR356" s="121">
        <f t="shared" si="972"/>
        <v>5278959</v>
      </c>
      <c r="CS356" s="121">
        <f t="shared" si="973"/>
        <v>10063620</v>
      </c>
      <c r="CT356" s="121">
        <f t="shared" si="974"/>
        <v>135827298</v>
      </c>
      <c r="CU356" s="121">
        <f t="shared" si="975"/>
        <v>125523227</v>
      </c>
      <c r="CV356" s="121">
        <f t="shared" si="976"/>
        <v>1991600</v>
      </c>
      <c r="CW356" s="121">
        <f t="shared" si="977"/>
        <v>174168</v>
      </c>
      <c r="CX356" s="121">
        <f t="shared" si="978"/>
        <v>263520</v>
      </c>
      <c r="CY356" s="121">
        <f t="shared" si="979"/>
        <v>4127162</v>
      </c>
      <c r="CZ356" s="121">
        <f t="shared" si="980"/>
        <v>4712400</v>
      </c>
      <c r="DA356" s="121">
        <f t="shared" si="981"/>
        <v>3118</v>
      </c>
      <c r="DB356" s="121">
        <f t="shared" si="982"/>
        <v>40717220</v>
      </c>
      <c r="DC356" s="121" t="str">
        <f t="shared" si="983"/>
        <v>-</v>
      </c>
    </row>
    <row r="357" spans="1:107" x14ac:dyDescent="0.2">
      <c r="A357" s="118" t="str">
        <f t="shared" si="961"/>
        <v>2018-19NOVEMBERRYC</v>
      </c>
      <c r="B357" s="94" t="s">
        <v>789</v>
      </c>
      <c r="C357" s="35" t="s">
        <v>738</v>
      </c>
      <c r="D357" s="119" t="str">
        <f t="shared" si="962"/>
        <v>Y61</v>
      </c>
      <c r="E357" s="119" t="str">
        <f t="shared" si="963"/>
        <v>East of England</v>
      </c>
      <c r="F357" s="107" t="s">
        <v>671</v>
      </c>
      <c r="G357" s="107" t="s">
        <v>672</v>
      </c>
      <c r="H357" s="108">
        <v>105722</v>
      </c>
      <c r="I357" s="108">
        <v>66766</v>
      </c>
      <c r="J357" s="108">
        <v>586513</v>
      </c>
      <c r="K357" s="108">
        <v>9</v>
      </c>
      <c r="L357" s="108">
        <v>1</v>
      </c>
      <c r="M357" s="108">
        <v>54</v>
      </c>
      <c r="N357" s="108">
        <v>110</v>
      </c>
      <c r="O357" s="108">
        <v>71646</v>
      </c>
      <c r="P357" s="108">
        <v>6487</v>
      </c>
      <c r="Q357" s="108">
        <v>4327</v>
      </c>
      <c r="R357" s="108">
        <v>40945</v>
      </c>
      <c r="S357" s="108">
        <v>13375</v>
      </c>
      <c r="T357" s="108">
        <v>2178</v>
      </c>
      <c r="U357" s="108">
        <v>3160292</v>
      </c>
      <c r="V357" s="108">
        <v>487</v>
      </c>
      <c r="W357" s="108">
        <v>873</v>
      </c>
      <c r="X357" s="108">
        <v>3315816</v>
      </c>
      <c r="Y357" s="108">
        <v>766</v>
      </c>
      <c r="Z357" s="108">
        <v>1395</v>
      </c>
      <c r="AA357" s="108">
        <v>63466061</v>
      </c>
      <c r="AB357" s="108">
        <v>1550</v>
      </c>
      <c r="AC357" s="108">
        <v>3143</v>
      </c>
      <c r="AD357" s="108">
        <v>68946609</v>
      </c>
      <c r="AE357" s="108">
        <v>5155</v>
      </c>
      <c r="AF357" s="108">
        <v>12440</v>
      </c>
      <c r="AG357" s="108">
        <v>13330128</v>
      </c>
      <c r="AH357" s="108">
        <v>6120</v>
      </c>
      <c r="AI357" s="108">
        <v>15107</v>
      </c>
      <c r="AJ357" s="108">
        <v>4661</v>
      </c>
      <c r="AK357" s="108">
        <v>80</v>
      </c>
      <c r="AL357" s="108">
        <v>3017</v>
      </c>
      <c r="AM357" s="108">
        <v>396</v>
      </c>
      <c r="AN357" s="108">
        <v>43</v>
      </c>
      <c r="AO357" s="108">
        <v>1521</v>
      </c>
      <c r="AP357" s="108">
        <v>2249</v>
      </c>
      <c r="AQ357" s="108">
        <v>42521</v>
      </c>
      <c r="AR357" s="108">
        <v>2104</v>
      </c>
      <c r="AS357" s="108">
        <v>22360</v>
      </c>
      <c r="AT357" s="108">
        <v>66985</v>
      </c>
      <c r="AU357" s="108">
        <v>14703</v>
      </c>
      <c r="AV357" s="108">
        <v>10620</v>
      </c>
      <c r="AW357" s="108">
        <v>9692</v>
      </c>
      <c r="AX357" s="108">
        <v>7140</v>
      </c>
      <c r="AY357" s="108">
        <v>63632</v>
      </c>
      <c r="AZ357" s="108">
        <v>46482</v>
      </c>
      <c r="BA357" s="108">
        <v>26193</v>
      </c>
      <c r="BB357" s="108">
        <v>14462</v>
      </c>
      <c r="BC357" s="108">
        <v>4024</v>
      </c>
      <c r="BD357" s="108">
        <v>2370</v>
      </c>
      <c r="BE357" s="108">
        <v>515</v>
      </c>
      <c r="BF357" s="108">
        <v>148683</v>
      </c>
      <c r="BG357" s="108">
        <v>289</v>
      </c>
      <c r="BH357" s="108">
        <v>493</v>
      </c>
      <c r="BI357" s="108">
        <v>6083</v>
      </c>
      <c r="BJ357" s="108">
        <v>248048</v>
      </c>
      <c r="BK357" s="108">
        <v>41</v>
      </c>
      <c r="BL357" s="108">
        <v>76</v>
      </c>
      <c r="BM357" s="108">
        <v>56</v>
      </c>
      <c r="BN357" s="108">
        <v>748</v>
      </c>
      <c r="BO357" s="108">
        <v>536</v>
      </c>
      <c r="BP357" s="108">
        <v>22</v>
      </c>
      <c r="BQ357" s="108">
        <v>1216</v>
      </c>
      <c r="BR357" s="108">
        <v>6627292</v>
      </c>
      <c r="BS357" s="108">
        <v>8860</v>
      </c>
      <c r="BT357" s="108">
        <v>20425</v>
      </c>
      <c r="BU357" s="108">
        <v>5657366</v>
      </c>
      <c r="BV357" s="108">
        <v>10555</v>
      </c>
      <c r="BW357" s="108">
        <v>24518</v>
      </c>
      <c r="BX357" s="108">
        <v>256537</v>
      </c>
      <c r="BY357" s="108">
        <v>11661</v>
      </c>
      <c r="BZ357" s="108">
        <v>22098</v>
      </c>
      <c r="CA357" s="108">
        <v>14778504</v>
      </c>
      <c r="CB357" s="108">
        <v>12153</v>
      </c>
      <c r="CC357" s="108">
        <v>28147</v>
      </c>
      <c r="CD357" s="108" t="s">
        <v>733</v>
      </c>
      <c r="CE357" s="108" t="s">
        <v>733</v>
      </c>
      <c r="CF357" s="108" t="s">
        <v>733</v>
      </c>
      <c r="CG357" s="108" t="s">
        <v>733</v>
      </c>
      <c r="CH357" s="108" t="s">
        <v>733</v>
      </c>
      <c r="CI357" s="108" t="s">
        <v>733</v>
      </c>
      <c r="CJ357" s="121">
        <f t="shared" si="964"/>
        <v>11</v>
      </c>
      <c r="CK357" s="157">
        <f t="shared" si="965"/>
        <v>2018</v>
      </c>
      <c r="CL357" s="158">
        <f t="shared" si="966"/>
        <v>43405</v>
      </c>
      <c r="CM357" s="159">
        <f t="shared" si="967"/>
        <v>30</v>
      </c>
      <c r="CN357" s="121">
        <f t="shared" si="968"/>
        <v>66766</v>
      </c>
      <c r="CO357" s="121" t="str">
        <f t="shared" si="969"/>
        <v>-</v>
      </c>
      <c r="CP357" s="121">
        <f t="shared" si="970"/>
        <v>3605364</v>
      </c>
      <c r="CQ357" s="121">
        <f t="shared" si="971"/>
        <v>7344260</v>
      </c>
      <c r="CR357" s="121">
        <f t="shared" si="972"/>
        <v>5663151</v>
      </c>
      <c r="CS357" s="121">
        <f t="shared" si="973"/>
        <v>6036165</v>
      </c>
      <c r="CT357" s="121">
        <f t="shared" si="974"/>
        <v>128690135</v>
      </c>
      <c r="CU357" s="121">
        <f t="shared" si="975"/>
        <v>166385000</v>
      </c>
      <c r="CV357" s="121">
        <f t="shared" si="976"/>
        <v>32903046</v>
      </c>
      <c r="CW357" s="121">
        <f t="shared" si="977"/>
        <v>253895</v>
      </c>
      <c r="CX357" s="121">
        <f t="shared" si="978"/>
        <v>462308</v>
      </c>
      <c r="CY357" s="121">
        <f t="shared" si="979"/>
        <v>15277900</v>
      </c>
      <c r="CZ357" s="121">
        <f t="shared" si="980"/>
        <v>13141648</v>
      </c>
      <c r="DA357" s="121">
        <f t="shared" si="981"/>
        <v>486156</v>
      </c>
      <c r="DB357" s="121">
        <f t="shared" si="982"/>
        <v>34226752</v>
      </c>
      <c r="DC357" s="121" t="str">
        <f t="shared" si="983"/>
        <v>-</v>
      </c>
    </row>
    <row r="358" spans="1:107" x14ac:dyDescent="0.2">
      <c r="A358" s="118" t="str">
        <f t="shared" si="961"/>
        <v>2018-19NOVEMBERR1F</v>
      </c>
      <c r="B358" s="94" t="s">
        <v>789</v>
      </c>
      <c r="C358" s="35" t="s">
        <v>738</v>
      </c>
      <c r="D358" s="119" t="str">
        <f t="shared" si="962"/>
        <v>Y59</v>
      </c>
      <c r="E358" s="119" t="str">
        <f t="shared" si="963"/>
        <v>South East</v>
      </c>
      <c r="F358" s="107" t="s">
        <v>656</v>
      </c>
      <c r="G358" s="107" t="s">
        <v>657</v>
      </c>
      <c r="H358" s="108">
        <v>2572</v>
      </c>
      <c r="I358" s="108">
        <v>1365</v>
      </c>
      <c r="J358" s="108">
        <v>12062</v>
      </c>
      <c r="K358" s="108">
        <v>9</v>
      </c>
      <c r="L358" s="108">
        <v>1</v>
      </c>
      <c r="M358" s="108">
        <v>55</v>
      </c>
      <c r="N358" s="108">
        <v>113</v>
      </c>
      <c r="O358" s="108">
        <v>1973</v>
      </c>
      <c r="P358" s="108">
        <v>101</v>
      </c>
      <c r="Q358" s="108">
        <v>68</v>
      </c>
      <c r="R358" s="108">
        <v>886</v>
      </c>
      <c r="S358" s="108">
        <v>683</v>
      </c>
      <c r="T358" s="108">
        <v>83</v>
      </c>
      <c r="U358" s="108">
        <v>71645</v>
      </c>
      <c r="V358" s="108">
        <v>709</v>
      </c>
      <c r="W358" s="108">
        <v>1254</v>
      </c>
      <c r="X358" s="108">
        <v>60843</v>
      </c>
      <c r="Y358" s="108">
        <v>895</v>
      </c>
      <c r="Z358" s="108">
        <v>1508</v>
      </c>
      <c r="AA358" s="108">
        <v>989279</v>
      </c>
      <c r="AB358" s="108">
        <v>1117</v>
      </c>
      <c r="AC358" s="108">
        <v>2211</v>
      </c>
      <c r="AD358" s="108">
        <v>2377822</v>
      </c>
      <c r="AE358" s="108">
        <v>3481</v>
      </c>
      <c r="AF358" s="108">
        <v>8662</v>
      </c>
      <c r="AG358" s="108">
        <v>573838</v>
      </c>
      <c r="AH358" s="108">
        <v>6914</v>
      </c>
      <c r="AI358" s="108">
        <v>15116</v>
      </c>
      <c r="AJ358" s="108">
        <v>110</v>
      </c>
      <c r="AK358" s="108">
        <v>0</v>
      </c>
      <c r="AL358" s="108">
        <v>3</v>
      </c>
      <c r="AM358" s="108">
        <v>4</v>
      </c>
      <c r="AN358" s="108">
        <v>5</v>
      </c>
      <c r="AO358" s="108">
        <v>102</v>
      </c>
      <c r="AP358" s="108">
        <v>0</v>
      </c>
      <c r="AQ358" s="108">
        <v>1294</v>
      </c>
      <c r="AR358" s="108">
        <v>20</v>
      </c>
      <c r="AS358" s="108">
        <v>549</v>
      </c>
      <c r="AT358" s="108">
        <v>1863</v>
      </c>
      <c r="AU358" s="108">
        <v>133</v>
      </c>
      <c r="AV358" s="108">
        <v>120</v>
      </c>
      <c r="AW358" s="108">
        <v>90</v>
      </c>
      <c r="AX358" s="108">
        <v>82</v>
      </c>
      <c r="AY358" s="108">
        <v>1007</v>
      </c>
      <c r="AZ358" s="108">
        <v>936</v>
      </c>
      <c r="BA358" s="108">
        <v>813</v>
      </c>
      <c r="BB358" s="108">
        <v>720</v>
      </c>
      <c r="BC358" s="108">
        <v>104</v>
      </c>
      <c r="BD358" s="108">
        <v>87</v>
      </c>
      <c r="BE358" s="108">
        <v>12</v>
      </c>
      <c r="BF358" s="108">
        <v>5358</v>
      </c>
      <c r="BG358" s="108">
        <v>447</v>
      </c>
      <c r="BH358" s="108">
        <v>630</v>
      </c>
      <c r="BI358" s="108">
        <v>73</v>
      </c>
      <c r="BJ358" s="108">
        <v>7243</v>
      </c>
      <c r="BK358" s="108">
        <v>99</v>
      </c>
      <c r="BL358" s="108">
        <v>100</v>
      </c>
      <c r="BM358" s="108">
        <v>0</v>
      </c>
      <c r="BN358" s="108">
        <v>56</v>
      </c>
      <c r="BO358" s="108">
        <v>40</v>
      </c>
      <c r="BP358" s="108">
        <v>0</v>
      </c>
      <c r="BQ358" s="108">
        <v>14</v>
      </c>
      <c r="BR358" s="108">
        <v>232807</v>
      </c>
      <c r="BS358" s="108">
        <v>4157</v>
      </c>
      <c r="BT358" s="108">
        <v>8652</v>
      </c>
      <c r="BU358" s="108">
        <v>327058</v>
      </c>
      <c r="BV358" s="108">
        <v>8176</v>
      </c>
      <c r="BW358" s="108">
        <v>15705</v>
      </c>
      <c r="BX358" s="108">
        <v>0</v>
      </c>
      <c r="BY358" s="108">
        <v>0</v>
      </c>
      <c r="BZ358" s="108">
        <v>0</v>
      </c>
      <c r="CA358" s="108">
        <v>61490</v>
      </c>
      <c r="CB358" s="108">
        <v>4392</v>
      </c>
      <c r="CC358" s="108">
        <v>11456</v>
      </c>
      <c r="CD358" s="108" t="s">
        <v>733</v>
      </c>
      <c r="CE358" s="108" t="s">
        <v>733</v>
      </c>
      <c r="CF358" s="108" t="s">
        <v>733</v>
      </c>
      <c r="CG358" s="108" t="s">
        <v>733</v>
      </c>
      <c r="CH358" s="108" t="s">
        <v>733</v>
      </c>
      <c r="CI358" s="108" t="s">
        <v>733</v>
      </c>
      <c r="CJ358" s="121">
        <f t="shared" si="964"/>
        <v>11</v>
      </c>
      <c r="CK358" s="157">
        <f t="shared" si="965"/>
        <v>2018</v>
      </c>
      <c r="CL358" s="158">
        <f t="shared" si="966"/>
        <v>43405</v>
      </c>
      <c r="CM358" s="159">
        <f t="shared" si="967"/>
        <v>30</v>
      </c>
      <c r="CN358" s="121">
        <f t="shared" si="968"/>
        <v>1365</v>
      </c>
      <c r="CO358" s="121" t="str">
        <f t="shared" si="969"/>
        <v>-</v>
      </c>
      <c r="CP358" s="121">
        <f t="shared" si="970"/>
        <v>75075</v>
      </c>
      <c r="CQ358" s="121">
        <f t="shared" si="971"/>
        <v>154245</v>
      </c>
      <c r="CR358" s="121">
        <f t="shared" si="972"/>
        <v>126654</v>
      </c>
      <c r="CS358" s="121">
        <f t="shared" si="973"/>
        <v>102544</v>
      </c>
      <c r="CT358" s="121">
        <f t="shared" si="974"/>
        <v>1958946</v>
      </c>
      <c r="CU358" s="121">
        <f t="shared" si="975"/>
        <v>5916146</v>
      </c>
      <c r="CV358" s="121">
        <f t="shared" si="976"/>
        <v>1254628</v>
      </c>
      <c r="CW358" s="121">
        <f t="shared" si="977"/>
        <v>7560</v>
      </c>
      <c r="CX358" s="121">
        <f t="shared" si="978"/>
        <v>7300</v>
      </c>
      <c r="CY358" s="121">
        <f t="shared" si="979"/>
        <v>484512</v>
      </c>
      <c r="CZ358" s="121">
        <f t="shared" si="980"/>
        <v>628200</v>
      </c>
      <c r="DA358" s="121">
        <f t="shared" si="981"/>
        <v>0</v>
      </c>
      <c r="DB358" s="121">
        <f t="shared" si="982"/>
        <v>160384</v>
      </c>
      <c r="DC358" s="121" t="str">
        <f t="shared" si="983"/>
        <v>-</v>
      </c>
    </row>
    <row r="359" spans="1:107" x14ac:dyDescent="0.2">
      <c r="A359" s="118" t="str">
        <f t="shared" si="961"/>
        <v>2018-19NOVEMBERRRU</v>
      </c>
      <c r="B359" s="94" t="s">
        <v>789</v>
      </c>
      <c r="C359" s="35" t="s">
        <v>738</v>
      </c>
      <c r="D359" s="119" t="str">
        <f t="shared" si="962"/>
        <v>Y56</v>
      </c>
      <c r="E359" s="119" t="str">
        <f t="shared" si="963"/>
        <v>London</v>
      </c>
      <c r="F359" s="107" t="s">
        <v>659</v>
      </c>
      <c r="G359" s="107" t="s">
        <v>660</v>
      </c>
      <c r="H359" s="108">
        <v>161455</v>
      </c>
      <c r="I359" s="108">
        <v>131288</v>
      </c>
      <c r="J359" s="108">
        <v>671387</v>
      </c>
      <c r="K359" s="108">
        <v>5</v>
      </c>
      <c r="L359" s="108">
        <v>0</v>
      </c>
      <c r="M359" s="108">
        <v>39</v>
      </c>
      <c r="N359" s="108">
        <v>96</v>
      </c>
      <c r="O359" s="108">
        <v>103270</v>
      </c>
      <c r="P359" s="108">
        <v>11231</v>
      </c>
      <c r="Q359" s="108">
        <v>8473</v>
      </c>
      <c r="R359" s="108">
        <v>57048</v>
      </c>
      <c r="S359" s="108">
        <v>20570</v>
      </c>
      <c r="T359" s="108">
        <v>1521</v>
      </c>
      <c r="U359" s="108">
        <v>4228910</v>
      </c>
      <c r="V359" s="108">
        <v>377</v>
      </c>
      <c r="W359" s="108">
        <v>629</v>
      </c>
      <c r="X359" s="108">
        <v>5610521</v>
      </c>
      <c r="Y359" s="108">
        <v>662</v>
      </c>
      <c r="Z359" s="108">
        <v>1144</v>
      </c>
      <c r="AA359" s="108">
        <v>64317518</v>
      </c>
      <c r="AB359" s="108">
        <v>1127</v>
      </c>
      <c r="AC359" s="108">
        <v>2294</v>
      </c>
      <c r="AD359" s="108">
        <v>64923320</v>
      </c>
      <c r="AE359" s="108">
        <v>3156</v>
      </c>
      <c r="AF359" s="108">
        <v>7565</v>
      </c>
      <c r="AG359" s="108">
        <v>6970353</v>
      </c>
      <c r="AH359" s="108">
        <v>4583</v>
      </c>
      <c r="AI359" s="108">
        <v>10310</v>
      </c>
      <c r="AJ359" s="108">
        <v>7093</v>
      </c>
      <c r="AK359" s="108">
        <v>182</v>
      </c>
      <c r="AL359" s="108">
        <v>1123</v>
      </c>
      <c r="AM359" s="108">
        <v>6207</v>
      </c>
      <c r="AN359" s="108">
        <v>226</v>
      </c>
      <c r="AO359" s="108">
        <v>5562</v>
      </c>
      <c r="AP359" s="108">
        <v>0</v>
      </c>
      <c r="AQ359" s="108">
        <v>64089</v>
      </c>
      <c r="AR359" s="108">
        <v>6861</v>
      </c>
      <c r="AS359" s="108">
        <v>25227</v>
      </c>
      <c r="AT359" s="108">
        <v>96177</v>
      </c>
      <c r="AU359" s="108">
        <v>29573</v>
      </c>
      <c r="AV359" s="108">
        <v>22690</v>
      </c>
      <c r="AW359" s="108">
        <v>22158</v>
      </c>
      <c r="AX359" s="108">
        <v>17263</v>
      </c>
      <c r="AY359" s="108">
        <v>86277</v>
      </c>
      <c r="AZ359" s="108">
        <v>65247</v>
      </c>
      <c r="BA359" s="108">
        <v>33625</v>
      </c>
      <c r="BB359" s="108">
        <v>23203</v>
      </c>
      <c r="BC359" s="108">
        <v>2168</v>
      </c>
      <c r="BD359" s="108">
        <v>1614</v>
      </c>
      <c r="BE359" s="108">
        <v>0</v>
      </c>
      <c r="BF359" s="108">
        <v>0</v>
      </c>
      <c r="BG359" s="108">
        <v>0</v>
      </c>
      <c r="BH359" s="108">
        <v>0</v>
      </c>
      <c r="BI359" s="108">
        <v>6512</v>
      </c>
      <c r="BJ359" s="108">
        <v>394087</v>
      </c>
      <c r="BK359" s="108">
        <v>61</v>
      </c>
      <c r="BL359" s="108">
        <v>120</v>
      </c>
      <c r="BM359" s="108">
        <v>5</v>
      </c>
      <c r="BN359" s="108">
        <v>583</v>
      </c>
      <c r="BO359" s="108">
        <v>1302</v>
      </c>
      <c r="BP359" s="108">
        <v>43</v>
      </c>
      <c r="BQ359" s="108">
        <v>1285</v>
      </c>
      <c r="BR359" s="108">
        <v>3290291</v>
      </c>
      <c r="BS359" s="108">
        <v>5644</v>
      </c>
      <c r="BT359" s="108">
        <v>11789</v>
      </c>
      <c r="BU359" s="108">
        <v>9245055</v>
      </c>
      <c r="BV359" s="108">
        <v>7101</v>
      </c>
      <c r="BW359" s="108">
        <v>13303</v>
      </c>
      <c r="BX359" s="108">
        <v>307481</v>
      </c>
      <c r="BY359" s="108">
        <v>7151</v>
      </c>
      <c r="BZ359" s="108">
        <v>13295</v>
      </c>
      <c r="CA359" s="108">
        <v>11439641</v>
      </c>
      <c r="CB359" s="108">
        <v>8902</v>
      </c>
      <c r="CC359" s="108">
        <v>16318</v>
      </c>
      <c r="CD359" s="108" t="s">
        <v>733</v>
      </c>
      <c r="CE359" s="108" t="s">
        <v>733</v>
      </c>
      <c r="CF359" s="108" t="s">
        <v>733</v>
      </c>
      <c r="CG359" s="108" t="s">
        <v>733</v>
      </c>
      <c r="CH359" s="108" t="s">
        <v>733</v>
      </c>
      <c r="CI359" s="108" t="s">
        <v>733</v>
      </c>
      <c r="CJ359" s="121">
        <f t="shared" si="964"/>
        <v>11</v>
      </c>
      <c r="CK359" s="157">
        <f t="shared" si="965"/>
        <v>2018</v>
      </c>
      <c r="CL359" s="158">
        <f t="shared" si="966"/>
        <v>43405</v>
      </c>
      <c r="CM359" s="159">
        <f t="shared" si="967"/>
        <v>30</v>
      </c>
      <c r="CN359" s="121">
        <f t="shared" si="968"/>
        <v>0</v>
      </c>
      <c r="CO359" s="121" t="str">
        <f t="shared" si="969"/>
        <v>-</v>
      </c>
      <c r="CP359" s="121">
        <f t="shared" si="970"/>
        <v>5120232</v>
      </c>
      <c r="CQ359" s="121">
        <f t="shared" si="971"/>
        <v>12603648</v>
      </c>
      <c r="CR359" s="121">
        <f t="shared" si="972"/>
        <v>7064299</v>
      </c>
      <c r="CS359" s="121">
        <f t="shared" si="973"/>
        <v>9693112</v>
      </c>
      <c r="CT359" s="121">
        <f t="shared" si="974"/>
        <v>130868112</v>
      </c>
      <c r="CU359" s="121">
        <f t="shared" si="975"/>
        <v>155612050</v>
      </c>
      <c r="CV359" s="121">
        <f t="shared" si="976"/>
        <v>15681510</v>
      </c>
      <c r="CW359" s="121">
        <f t="shared" si="977"/>
        <v>0</v>
      </c>
      <c r="CX359" s="121">
        <f t="shared" si="978"/>
        <v>781440</v>
      </c>
      <c r="CY359" s="121">
        <f t="shared" si="979"/>
        <v>6872987</v>
      </c>
      <c r="CZ359" s="121">
        <f t="shared" si="980"/>
        <v>17320506</v>
      </c>
      <c r="DA359" s="121">
        <f t="shared" si="981"/>
        <v>571685</v>
      </c>
      <c r="DB359" s="121">
        <f t="shared" si="982"/>
        <v>20968630</v>
      </c>
      <c r="DC359" s="121" t="str">
        <f t="shared" si="983"/>
        <v>-</v>
      </c>
    </row>
    <row r="360" spans="1:107" x14ac:dyDescent="0.2">
      <c r="A360" s="118" t="str">
        <f t="shared" si="961"/>
        <v>2018-19NOVEMBERRX6</v>
      </c>
      <c r="B360" s="94" t="s">
        <v>789</v>
      </c>
      <c r="C360" s="35" t="s">
        <v>738</v>
      </c>
      <c r="D360" s="119" t="str">
        <f t="shared" si="962"/>
        <v>Y63</v>
      </c>
      <c r="E360" s="119" t="str">
        <f t="shared" si="963"/>
        <v>North East and Yorkshire</v>
      </c>
      <c r="F360" s="107" t="s">
        <v>661</v>
      </c>
      <c r="G360" s="107" t="s">
        <v>662</v>
      </c>
      <c r="H360" s="108">
        <v>46305</v>
      </c>
      <c r="I360" s="108">
        <v>29840</v>
      </c>
      <c r="J360" s="108">
        <v>102265</v>
      </c>
      <c r="K360" s="108">
        <v>3</v>
      </c>
      <c r="L360" s="108">
        <v>1</v>
      </c>
      <c r="M360" s="108">
        <v>14</v>
      </c>
      <c r="N360" s="108">
        <v>37</v>
      </c>
      <c r="O360" s="108">
        <v>34452</v>
      </c>
      <c r="P360" s="108">
        <v>2394</v>
      </c>
      <c r="Q360" s="108">
        <v>1579</v>
      </c>
      <c r="R360" s="108">
        <v>19162</v>
      </c>
      <c r="S360" s="108">
        <v>8441</v>
      </c>
      <c r="T360" s="108">
        <v>373</v>
      </c>
      <c r="U360" s="108">
        <v>893856</v>
      </c>
      <c r="V360" s="108">
        <v>373</v>
      </c>
      <c r="W360" s="108">
        <v>647</v>
      </c>
      <c r="X360" s="108">
        <v>730549</v>
      </c>
      <c r="Y360" s="108">
        <v>463</v>
      </c>
      <c r="Z360" s="108">
        <v>816</v>
      </c>
      <c r="AA360" s="108">
        <v>27245653</v>
      </c>
      <c r="AB360" s="108">
        <v>1422</v>
      </c>
      <c r="AC360" s="108">
        <v>2924</v>
      </c>
      <c r="AD360" s="108">
        <v>43876201</v>
      </c>
      <c r="AE360" s="108">
        <v>5198</v>
      </c>
      <c r="AF360" s="108">
        <v>11951</v>
      </c>
      <c r="AG360" s="108">
        <v>1880939</v>
      </c>
      <c r="AH360" s="108">
        <v>5043</v>
      </c>
      <c r="AI360" s="108">
        <v>13075</v>
      </c>
      <c r="AJ360" s="108">
        <v>1828</v>
      </c>
      <c r="AK360" s="108">
        <v>46</v>
      </c>
      <c r="AL360" s="108">
        <v>358</v>
      </c>
      <c r="AM360" s="108">
        <v>2721</v>
      </c>
      <c r="AN360" s="108">
        <v>140</v>
      </c>
      <c r="AO360" s="108">
        <v>1284</v>
      </c>
      <c r="AP360" s="108">
        <v>0</v>
      </c>
      <c r="AQ360" s="108">
        <v>19856</v>
      </c>
      <c r="AR360" s="108">
        <v>3885</v>
      </c>
      <c r="AS360" s="108">
        <v>8883</v>
      </c>
      <c r="AT360" s="108">
        <v>32624</v>
      </c>
      <c r="AU360" s="108">
        <v>4527</v>
      </c>
      <c r="AV360" s="108">
        <v>3766</v>
      </c>
      <c r="AW360" s="108">
        <v>3002</v>
      </c>
      <c r="AX360" s="108">
        <v>2517</v>
      </c>
      <c r="AY360" s="108">
        <v>25027</v>
      </c>
      <c r="AZ360" s="108">
        <v>21449</v>
      </c>
      <c r="BA360" s="108">
        <v>12495</v>
      </c>
      <c r="BB360" s="108">
        <v>8214</v>
      </c>
      <c r="BC360" s="108">
        <v>580</v>
      </c>
      <c r="BD360" s="108">
        <v>374</v>
      </c>
      <c r="BE360" s="108">
        <v>80</v>
      </c>
      <c r="BF360" s="108">
        <v>31827</v>
      </c>
      <c r="BG360" s="108">
        <v>398</v>
      </c>
      <c r="BH360" s="108">
        <v>654</v>
      </c>
      <c r="BI360" s="108">
        <v>1427</v>
      </c>
      <c r="BJ360" s="108">
        <v>39617</v>
      </c>
      <c r="BK360" s="108">
        <v>28</v>
      </c>
      <c r="BL360" s="108">
        <v>52</v>
      </c>
      <c r="BM360" s="108">
        <v>0</v>
      </c>
      <c r="BN360" s="108">
        <v>0</v>
      </c>
      <c r="BO360" s="108">
        <v>1323</v>
      </c>
      <c r="BP360" s="108">
        <v>0</v>
      </c>
      <c r="BQ360" s="108">
        <v>68</v>
      </c>
      <c r="BR360" s="108">
        <v>0</v>
      </c>
      <c r="BS360" s="108">
        <v>0</v>
      </c>
      <c r="BT360" s="108">
        <v>0</v>
      </c>
      <c r="BU360" s="108">
        <v>10187490</v>
      </c>
      <c r="BV360" s="108">
        <v>7700</v>
      </c>
      <c r="BW360" s="108">
        <v>16161</v>
      </c>
      <c r="BX360" s="108">
        <v>0</v>
      </c>
      <c r="BY360" s="108">
        <v>0</v>
      </c>
      <c r="BZ360" s="108">
        <v>0</v>
      </c>
      <c r="CA360" s="108">
        <v>749062</v>
      </c>
      <c r="CB360" s="108">
        <v>11016</v>
      </c>
      <c r="CC360" s="108">
        <v>24261</v>
      </c>
      <c r="CD360" s="108" t="s">
        <v>733</v>
      </c>
      <c r="CE360" s="108" t="s">
        <v>733</v>
      </c>
      <c r="CF360" s="108" t="s">
        <v>733</v>
      </c>
      <c r="CG360" s="108" t="s">
        <v>733</v>
      </c>
      <c r="CH360" s="108" t="s">
        <v>733</v>
      </c>
      <c r="CI360" s="108" t="s">
        <v>733</v>
      </c>
      <c r="CJ360" s="121">
        <f t="shared" si="964"/>
        <v>11</v>
      </c>
      <c r="CK360" s="157">
        <f t="shared" si="965"/>
        <v>2018</v>
      </c>
      <c r="CL360" s="158">
        <f t="shared" si="966"/>
        <v>43405</v>
      </c>
      <c r="CM360" s="159">
        <f t="shared" si="967"/>
        <v>30</v>
      </c>
      <c r="CN360" s="121">
        <f t="shared" si="968"/>
        <v>29840</v>
      </c>
      <c r="CO360" s="121" t="str">
        <f t="shared" si="969"/>
        <v>-</v>
      </c>
      <c r="CP360" s="121">
        <f t="shared" si="970"/>
        <v>417760</v>
      </c>
      <c r="CQ360" s="121">
        <f t="shared" si="971"/>
        <v>1104080</v>
      </c>
      <c r="CR360" s="121">
        <f t="shared" si="972"/>
        <v>1548918</v>
      </c>
      <c r="CS360" s="121">
        <f t="shared" si="973"/>
        <v>1288464</v>
      </c>
      <c r="CT360" s="121">
        <f t="shared" si="974"/>
        <v>56029688</v>
      </c>
      <c r="CU360" s="121">
        <f t="shared" si="975"/>
        <v>100878391</v>
      </c>
      <c r="CV360" s="121">
        <f t="shared" si="976"/>
        <v>4876975</v>
      </c>
      <c r="CW360" s="121">
        <f t="shared" si="977"/>
        <v>52320</v>
      </c>
      <c r="CX360" s="121">
        <f t="shared" si="978"/>
        <v>74204</v>
      </c>
      <c r="CY360" s="121">
        <f t="shared" si="979"/>
        <v>0</v>
      </c>
      <c r="CZ360" s="121">
        <f t="shared" si="980"/>
        <v>21381003</v>
      </c>
      <c r="DA360" s="121">
        <f t="shared" si="981"/>
        <v>0</v>
      </c>
      <c r="DB360" s="121">
        <f t="shared" si="982"/>
        <v>1649748</v>
      </c>
      <c r="DC360" s="121" t="str">
        <f t="shared" si="983"/>
        <v>-</v>
      </c>
    </row>
    <row r="361" spans="1:107" x14ac:dyDescent="0.2">
      <c r="A361" s="118" t="str">
        <f t="shared" si="961"/>
        <v>2018-19NOVEMBERRX7</v>
      </c>
      <c r="B361" s="94" t="s">
        <v>789</v>
      </c>
      <c r="C361" s="35" t="s">
        <v>738</v>
      </c>
      <c r="D361" s="119" t="str">
        <f t="shared" si="962"/>
        <v>Y62</v>
      </c>
      <c r="E361" s="119" t="str">
        <f t="shared" si="963"/>
        <v>North West</v>
      </c>
      <c r="F361" s="107" t="s">
        <v>663</v>
      </c>
      <c r="G361" s="107" t="s">
        <v>664</v>
      </c>
      <c r="H361" s="108">
        <v>136311</v>
      </c>
      <c r="I361" s="108">
        <v>103941</v>
      </c>
      <c r="J361" s="108">
        <v>1173027</v>
      </c>
      <c r="K361" s="108">
        <v>11</v>
      </c>
      <c r="L361" s="108">
        <v>1</v>
      </c>
      <c r="M361" s="108">
        <v>72</v>
      </c>
      <c r="N361" s="108">
        <v>124</v>
      </c>
      <c r="O361" s="108">
        <v>95132</v>
      </c>
      <c r="P361" s="108">
        <v>8360</v>
      </c>
      <c r="Q361" s="108">
        <v>5966</v>
      </c>
      <c r="R361" s="108">
        <v>50763</v>
      </c>
      <c r="S361" s="108">
        <v>21207</v>
      </c>
      <c r="T361" s="108">
        <v>3233</v>
      </c>
      <c r="U361" s="108">
        <v>3861610</v>
      </c>
      <c r="V361" s="108">
        <v>462</v>
      </c>
      <c r="W361" s="108">
        <v>771</v>
      </c>
      <c r="X361" s="108">
        <v>3730635</v>
      </c>
      <c r="Y361" s="108">
        <v>625</v>
      </c>
      <c r="Z361" s="108">
        <v>1078</v>
      </c>
      <c r="AA361" s="108">
        <v>70787187</v>
      </c>
      <c r="AB361" s="108">
        <v>1394</v>
      </c>
      <c r="AC361" s="108">
        <v>2985</v>
      </c>
      <c r="AD361" s="108">
        <v>86870871</v>
      </c>
      <c r="AE361" s="108">
        <v>4096</v>
      </c>
      <c r="AF361" s="108">
        <v>9794</v>
      </c>
      <c r="AG361" s="108">
        <v>17074904</v>
      </c>
      <c r="AH361" s="108">
        <v>5281</v>
      </c>
      <c r="AI361" s="108">
        <v>11342</v>
      </c>
      <c r="AJ361" s="108">
        <v>6837</v>
      </c>
      <c r="AK361" s="108">
        <v>559</v>
      </c>
      <c r="AL361" s="108">
        <v>3797</v>
      </c>
      <c r="AM361" s="108">
        <v>5443</v>
      </c>
      <c r="AN361" s="108">
        <v>321</v>
      </c>
      <c r="AO361" s="108">
        <v>2160</v>
      </c>
      <c r="AP361" s="108">
        <v>0</v>
      </c>
      <c r="AQ361" s="108">
        <v>58829</v>
      </c>
      <c r="AR361" s="108">
        <v>5839</v>
      </c>
      <c r="AS361" s="108">
        <v>23627</v>
      </c>
      <c r="AT361" s="108">
        <v>88295</v>
      </c>
      <c r="AU361" s="108">
        <v>17258</v>
      </c>
      <c r="AV361" s="108">
        <v>13760</v>
      </c>
      <c r="AW361" s="108">
        <v>12105</v>
      </c>
      <c r="AX361" s="108">
        <v>9792</v>
      </c>
      <c r="AY361" s="108">
        <v>64384</v>
      </c>
      <c r="AZ361" s="108">
        <v>54014</v>
      </c>
      <c r="BA361" s="108">
        <v>29530</v>
      </c>
      <c r="BB361" s="108">
        <v>22505</v>
      </c>
      <c r="BC361" s="108">
        <v>4130</v>
      </c>
      <c r="BD361" s="108">
        <v>3465</v>
      </c>
      <c r="BE361" s="108">
        <v>0</v>
      </c>
      <c r="BF361" s="108">
        <v>0</v>
      </c>
      <c r="BG361" s="108">
        <v>0</v>
      </c>
      <c r="BH361" s="108">
        <v>0</v>
      </c>
      <c r="BI361" s="108">
        <v>4715</v>
      </c>
      <c r="BJ361" s="108">
        <v>171808</v>
      </c>
      <c r="BK361" s="108">
        <v>36</v>
      </c>
      <c r="BL361" s="108">
        <v>74</v>
      </c>
      <c r="BM361" s="108">
        <v>263</v>
      </c>
      <c r="BN361" s="108">
        <v>1654</v>
      </c>
      <c r="BO361" s="108">
        <v>1028</v>
      </c>
      <c r="BP361" s="108">
        <v>118</v>
      </c>
      <c r="BQ361" s="108">
        <v>904</v>
      </c>
      <c r="BR361" s="108">
        <v>8774488</v>
      </c>
      <c r="BS361" s="108">
        <v>5305</v>
      </c>
      <c r="BT361" s="108">
        <v>11030</v>
      </c>
      <c r="BU361" s="108">
        <v>6028687</v>
      </c>
      <c r="BV361" s="108">
        <v>5864</v>
      </c>
      <c r="BW361" s="108">
        <v>12592</v>
      </c>
      <c r="BX361" s="108">
        <v>861522</v>
      </c>
      <c r="BY361" s="108">
        <v>7301</v>
      </c>
      <c r="BZ361" s="108">
        <v>15212</v>
      </c>
      <c r="CA361" s="108">
        <v>7629911</v>
      </c>
      <c r="CB361" s="108">
        <v>8440</v>
      </c>
      <c r="CC361" s="108">
        <v>18134</v>
      </c>
      <c r="CD361" s="108" t="s">
        <v>733</v>
      </c>
      <c r="CE361" s="108" t="s">
        <v>733</v>
      </c>
      <c r="CF361" s="108" t="s">
        <v>733</v>
      </c>
      <c r="CG361" s="108" t="s">
        <v>733</v>
      </c>
      <c r="CH361" s="108" t="s">
        <v>733</v>
      </c>
      <c r="CI361" s="108" t="s">
        <v>733</v>
      </c>
      <c r="CJ361" s="121">
        <f t="shared" si="964"/>
        <v>11</v>
      </c>
      <c r="CK361" s="157">
        <f t="shared" si="965"/>
        <v>2018</v>
      </c>
      <c r="CL361" s="158">
        <f t="shared" si="966"/>
        <v>43405</v>
      </c>
      <c r="CM361" s="159">
        <f t="shared" si="967"/>
        <v>30</v>
      </c>
      <c r="CN361" s="121">
        <f t="shared" si="968"/>
        <v>103941</v>
      </c>
      <c r="CO361" s="121" t="str">
        <f t="shared" si="969"/>
        <v>-</v>
      </c>
      <c r="CP361" s="121">
        <f t="shared" si="970"/>
        <v>7483752</v>
      </c>
      <c r="CQ361" s="121">
        <f t="shared" si="971"/>
        <v>12888684</v>
      </c>
      <c r="CR361" s="121">
        <f t="shared" si="972"/>
        <v>6445560</v>
      </c>
      <c r="CS361" s="121">
        <f t="shared" si="973"/>
        <v>6431348</v>
      </c>
      <c r="CT361" s="121">
        <f t="shared" si="974"/>
        <v>151527555</v>
      </c>
      <c r="CU361" s="121">
        <f t="shared" si="975"/>
        <v>207701358</v>
      </c>
      <c r="CV361" s="121">
        <f t="shared" si="976"/>
        <v>36668686</v>
      </c>
      <c r="CW361" s="121">
        <f t="shared" si="977"/>
        <v>0</v>
      </c>
      <c r="CX361" s="121">
        <f t="shared" si="978"/>
        <v>348910</v>
      </c>
      <c r="CY361" s="121">
        <f t="shared" si="979"/>
        <v>18243620</v>
      </c>
      <c r="CZ361" s="121">
        <f t="shared" si="980"/>
        <v>12944576</v>
      </c>
      <c r="DA361" s="121">
        <f t="shared" si="981"/>
        <v>1795016</v>
      </c>
      <c r="DB361" s="121">
        <f t="shared" si="982"/>
        <v>16393136</v>
      </c>
      <c r="DC361" s="121" t="str">
        <f t="shared" si="983"/>
        <v>-</v>
      </c>
    </row>
    <row r="362" spans="1:107" x14ac:dyDescent="0.2">
      <c r="A362" s="118" t="str">
        <f t="shared" si="961"/>
        <v>2018-19NOVEMBERRYE</v>
      </c>
      <c r="B362" s="94" t="s">
        <v>789</v>
      </c>
      <c r="C362" s="35" t="s">
        <v>738</v>
      </c>
      <c r="D362" s="119" t="str">
        <f t="shared" si="962"/>
        <v>Y59</v>
      </c>
      <c r="E362" s="119" t="str">
        <f t="shared" si="963"/>
        <v>South East</v>
      </c>
      <c r="F362" s="107" t="s">
        <v>675</v>
      </c>
      <c r="G362" s="107" t="s">
        <v>676</v>
      </c>
      <c r="H362" s="108">
        <v>66142</v>
      </c>
      <c r="I362" s="108">
        <v>39824</v>
      </c>
      <c r="J362" s="108">
        <v>268955</v>
      </c>
      <c r="K362" s="108">
        <v>7</v>
      </c>
      <c r="L362" s="108">
        <v>3</v>
      </c>
      <c r="M362" s="108">
        <v>26</v>
      </c>
      <c r="N362" s="108">
        <v>83</v>
      </c>
      <c r="O362" s="108">
        <v>47365</v>
      </c>
      <c r="P362" s="108">
        <v>2727</v>
      </c>
      <c r="Q362" s="108">
        <v>1644</v>
      </c>
      <c r="R362" s="108">
        <v>23384</v>
      </c>
      <c r="S362" s="108">
        <v>14099</v>
      </c>
      <c r="T362" s="108">
        <v>928</v>
      </c>
      <c r="U362" s="108">
        <v>1135091</v>
      </c>
      <c r="V362" s="108">
        <v>416</v>
      </c>
      <c r="W362" s="108">
        <v>770</v>
      </c>
      <c r="X362" s="108">
        <v>991099</v>
      </c>
      <c r="Y362" s="108">
        <v>603</v>
      </c>
      <c r="Z362" s="108">
        <v>1127</v>
      </c>
      <c r="AA362" s="108">
        <v>23755101</v>
      </c>
      <c r="AB362" s="108">
        <v>1016</v>
      </c>
      <c r="AC362" s="108">
        <v>2045</v>
      </c>
      <c r="AD362" s="108">
        <v>43798855</v>
      </c>
      <c r="AE362" s="108">
        <v>3107</v>
      </c>
      <c r="AF362" s="108">
        <v>7281</v>
      </c>
      <c r="AG362" s="108">
        <v>4153960</v>
      </c>
      <c r="AH362" s="108">
        <v>4476</v>
      </c>
      <c r="AI362" s="108">
        <v>10227</v>
      </c>
      <c r="AJ362" s="108">
        <v>2578</v>
      </c>
      <c r="AK362" s="108">
        <v>16</v>
      </c>
      <c r="AL362" s="108">
        <v>156</v>
      </c>
      <c r="AM362" s="108">
        <v>363</v>
      </c>
      <c r="AN362" s="108">
        <v>162</v>
      </c>
      <c r="AO362" s="108">
        <v>2244</v>
      </c>
      <c r="AP362" s="108">
        <v>0</v>
      </c>
      <c r="AQ362" s="108">
        <v>25820</v>
      </c>
      <c r="AR362" s="108">
        <v>3211</v>
      </c>
      <c r="AS362" s="108">
        <v>15756</v>
      </c>
      <c r="AT362" s="108">
        <v>44787</v>
      </c>
      <c r="AU362" s="108">
        <v>5344</v>
      </c>
      <c r="AV362" s="108">
        <v>4148</v>
      </c>
      <c r="AW362" s="108">
        <v>3278</v>
      </c>
      <c r="AX362" s="108">
        <v>2574</v>
      </c>
      <c r="AY362" s="108">
        <v>31934</v>
      </c>
      <c r="AZ362" s="108">
        <v>26321</v>
      </c>
      <c r="BA362" s="108">
        <v>20209</v>
      </c>
      <c r="BB362" s="108">
        <v>15803</v>
      </c>
      <c r="BC362" s="108">
        <v>1337</v>
      </c>
      <c r="BD362" s="108">
        <v>1029</v>
      </c>
      <c r="BE362" s="108">
        <v>201</v>
      </c>
      <c r="BF362" s="108">
        <v>63339</v>
      </c>
      <c r="BG362" s="108">
        <v>315</v>
      </c>
      <c r="BH362" s="108">
        <v>535</v>
      </c>
      <c r="BI362" s="108">
        <v>2170</v>
      </c>
      <c r="BJ362" s="108">
        <v>84806</v>
      </c>
      <c r="BK362" s="108">
        <v>39</v>
      </c>
      <c r="BL362" s="108">
        <v>79</v>
      </c>
      <c r="BM362" s="108">
        <v>1</v>
      </c>
      <c r="BN362" s="108">
        <v>1946</v>
      </c>
      <c r="BO362" s="108">
        <v>1354</v>
      </c>
      <c r="BP362" s="108">
        <v>0</v>
      </c>
      <c r="BQ362" s="108">
        <v>348</v>
      </c>
      <c r="BR362" s="108">
        <v>5618469</v>
      </c>
      <c r="BS362" s="108">
        <v>2887</v>
      </c>
      <c r="BT362" s="108">
        <v>5104</v>
      </c>
      <c r="BU362" s="108">
        <v>7779204</v>
      </c>
      <c r="BV362" s="108">
        <v>5745</v>
      </c>
      <c r="BW362" s="108">
        <v>10263</v>
      </c>
      <c r="BX362" s="108">
        <v>0</v>
      </c>
      <c r="BY362" s="108">
        <v>0</v>
      </c>
      <c r="BZ362" s="108">
        <v>0</v>
      </c>
      <c r="CA362" s="108">
        <v>3075902</v>
      </c>
      <c r="CB362" s="108">
        <v>8839</v>
      </c>
      <c r="CC362" s="108">
        <v>17335</v>
      </c>
      <c r="CD362" s="108" t="s">
        <v>733</v>
      </c>
      <c r="CE362" s="108" t="s">
        <v>733</v>
      </c>
      <c r="CF362" s="108" t="s">
        <v>733</v>
      </c>
      <c r="CG362" s="108" t="s">
        <v>733</v>
      </c>
      <c r="CH362" s="108" t="s">
        <v>733</v>
      </c>
      <c r="CI362" s="108" t="s">
        <v>733</v>
      </c>
      <c r="CJ362" s="121">
        <f t="shared" si="964"/>
        <v>11</v>
      </c>
      <c r="CK362" s="157">
        <f t="shared" si="965"/>
        <v>2018</v>
      </c>
      <c r="CL362" s="158">
        <f t="shared" si="966"/>
        <v>43405</v>
      </c>
      <c r="CM362" s="159">
        <f t="shared" si="967"/>
        <v>30</v>
      </c>
      <c r="CN362" s="121">
        <f t="shared" si="968"/>
        <v>119472</v>
      </c>
      <c r="CO362" s="121" t="str">
        <f t="shared" si="969"/>
        <v>-</v>
      </c>
      <c r="CP362" s="121">
        <f t="shared" si="970"/>
        <v>1035424</v>
      </c>
      <c r="CQ362" s="121">
        <f t="shared" si="971"/>
        <v>3305392</v>
      </c>
      <c r="CR362" s="121">
        <f t="shared" si="972"/>
        <v>2099790</v>
      </c>
      <c r="CS362" s="121">
        <f t="shared" si="973"/>
        <v>1852788</v>
      </c>
      <c r="CT362" s="121">
        <f t="shared" si="974"/>
        <v>47820280</v>
      </c>
      <c r="CU362" s="121">
        <f t="shared" si="975"/>
        <v>102654819</v>
      </c>
      <c r="CV362" s="121">
        <f t="shared" si="976"/>
        <v>9490656</v>
      </c>
      <c r="CW362" s="121">
        <f t="shared" si="977"/>
        <v>107535</v>
      </c>
      <c r="CX362" s="121">
        <f t="shared" si="978"/>
        <v>171430</v>
      </c>
      <c r="CY362" s="121">
        <f t="shared" si="979"/>
        <v>9932384</v>
      </c>
      <c r="CZ362" s="121">
        <f t="shared" si="980"/>
        <v>13896102</v>
      </c>
      <c r="DA362" s="121">
        <f t="shared" si="981"/>
        <v>0</v>
      </c>
      <c r="DB362" s="121">
        <f t="shared" si="982"/>
        <v>6032580</v>
      </c>
      <c r="DC362" s="121" t="str">
        <f t="shared" si="983"/>
        <v>-</v>
      </c>
    </row>
    <row r="363" spans="1:107" x14ac:dyDescent="0.2">
      <c r="A363" s="118" t="str">
        <f t="shared" si="961"/>
        <v>2018-19NOVEMBERRYD</v>
      </c>
      <c r="B363" s="94" t="s">
        <v>789</v>
      </c>
      <c r="C363" s="35" t="s">
        <v>738</v>
      </c>
      <c r="D363" s="119" t="str">
        <f t="shared" si="962"/>
        <v>Y59</v>
      </c>
      <c r="E363" s="119" t="str">
        <f t="shared" si="963"/>
        <v>South East</v>
      </c>
      <c r="F363" s="107" t="s">
        <v>673</v>
      </c>
      <c r="G363" s="107" t="s">
        <v>674</v>
      </c>
      <c r="H363" s="108">
        <v>80270</v>
      </c>
      <c r="I363" s="108">
        <v>63111</v>
      </c>
      <c r="J363" s="108">
        <v>514965</v>
      </c>
      <c r="K363" s="108">
        <v>8</v>
      </c>
      <c r="L363" s="108">
        <v>3</v>
      </c>
      <c r="M363" s="108">
        <v>43</v>
      </c>
      <c r="N363" s="108">
        <v>112</v>
      </c>
      <c r="O363" s="108">
        <v>60899</v>
      </c>
      <c r="P363" s="108">
        <v>3516</v>
      </c>
      <c r="Q363" s="108">
        <v>2175</v>
      </c>
      <c r="R363" s="108">
        <v>31012</v>
      </c>
      <c r="S363" s="108">
        <v>20217</v>
      </c>
      <c r="T363" s="108">
        <v>787</v>
      </c>
      <c r="U363" s="108">
        <v>1588820</v>
      </c>
      <c r="V363" s="108">
        <v>452</v>
      </c>
      <c r="W363" s="108">
        <v>839</v>
      </c>
      <c r="X363" s="108">
        <v>1309078</v>
      </c>
      <c r="Y363" s="108">
        <v>602</v>
      </c>
      <c r="Z363" s="108">
        <v>1131</v>
      </c>
      <c r="AA363" s="108">
        <v>36117477</v>
      </c>
      <c r="AB363" s="108">
        <v>1165</v>
      </c>
      <c r="AC363" s="108">
        <v>2203</v>
      </c>
      <c r="AD363" s="108">
        <v>100881603</v>
      </c>
      <c r="AE363" s="108">
        <v>4990</v>
      </c>
      <c r="AF363" s="108">
        <v>11633</v>
      </c>
      <c r="AG363" s="108">
        <v>5256960</v>
      </c>
      <c r="AH363" s="108">
        <v>6680</v>
      </c>
      <c r="AI363" s="108">
        <v>15201</v>
      </c>
      <c r="AJ363" s="108">
        <v>3425</v>
      </c>
      <c r="AK363" s="108">
        <v>90</v>
      </c>
      <c r="AL363" s="108">
        <v>650</v>
      </c>
      <c r="AM363" s="108">
        <v>555</v>
      </c>
      <c r="AN363" s="108">
        <v>287</v>
      </c>
      <c r="AO363" s="108">
        <v>2398</v>
      </c>
      <c r="AP363" s="108">
        <v>484</v>
      </c>
      <c r="AQ363" s="108">
        <v>37109</v>
      </c>
      <c r="AR363" s="108">
        <v>504</v>
      </c>
      <c r="AS363" s="108">
        <v>19861</v>
      </c>
      <c r="AT363" s="108">
        <v>57474</v>
      </c>
      <c r="AU363" s="108">
        <v>8308</v>
      </c>
      <c r="AV363" s="108">
        <v>6047</v>
      </c>
      <c r="AW363" s="108">
        <v>5076</v>
      </c>
      <c r="AX363" s="108">
        <v>3753</v>
      </c>
      <c r="AY363" s="108">
        <v>43320</v>
      </c>
      <c r="AZ363" s="108">
        <v>34346</v>
      </c>
      <c r="BA363" s="108">
        <v>34696</v>
      </c>
      <c r="BB363" s="108">
        <v>21489</v>
      </c>
      <c r="BC363" s="108">
        <v>1387</v>
      </c>
      <c r="BD363" s="108">
        <v>821</v>
      </c>
      <c r="BE363" s="108">
        <v>352</v>
      </c>
      <c r="BF363" s="108">
        <v>123482</v>
      </c>
      <c r="BG363" s="108">
        <v>351</v>
      </c>
      <c r="BH363" s="108">
        <v>557</v>
      </c>
      <c r="BI363" s="108">
        <v>2621</v>
      </c>
      <c r="BJ363" s="108">
        <v>121721</v>
      </c>
      <c r="BK363" s="108">
        <v>46</v>
      </c>
      <c r="BL363" s="108">
        <v>70</v>
      </c>
      <c r="BM363" s="108">
        <v>0</v>
      </c>
      <c r="BN363" s="108">
        <v>186</v>
      </c>
      <c r="BO363" s="108">
        <v>1498</v>
      </c>
      <c r="BP363" s="108">
        <v>0</v>
      </c>
      <c r="BQ363" s="108">
        <v>258</v>
      </c>
      <c r="BR363" s="108">
        <v>1050273</v>
      </c>
      <c r="BS363" s="108">
        <v>5647</v>
      </c>
      <c r="BT363" s="108">
        <v>13309</v>
      </c>
      <c r="BU363" s="108">
        <v>11583977</v>
      </c>
      <c r="BV363" s="108">
        <v>7733</v>
      </c>
      <c r="BW363" s="108">
        <v>16780</v>
      </c>
      <c r="BX363" s="108">
        <v>0</v>
      </c>
      <c r="BY363" s="108">
        <v>0</v>
      </c>
      <c r="BZ363" s="108">
        <v>0</v>
      </c>
      <c r="CA363" s="108">
        <v>2947665</v>
      </c>
      <c r="CB363" s="108">
        <v>11425</v>
      </c>
      <c r="CC363" s="108">
        <v>22454</v>
      </c>
      <c r="CD363" s="108" t="s">
        <v>733</v>
      </c>
      <c r="CE363" s="108" t="s">
        <v>733</v>
      </c>
      <c r="CF363" s="108" t="s">
        <v>733</v>
      </c>
      <c r="CG363" s="108" t="s">
        <v>733</v>
      </c>
      <c r="CH363" s="108" t="s">
        <v>733</v>
      </c>
      <c r="CI363" s="108" t="s">
        <v>733</v>
      </c>
      <c r="CJ363" s="121">
        <f t="shared" si="964"/>
        <v>11</v>
      </c>
      <c r="CK363" s="157">
        <f t="shared" si="965"/>
        <v>2018</v>
      </c>
      <c r="CL363" s="158">
        <f t="shared" si="966"/>
        <v>43405</v>
      </c>
      <c r="CM363" s="159">
        <f t="shared" si="967"/>
        <v>30</v>
      </c>
      <c r="CN363" s="121">
        <f t="shared" si="968"/>
        <v>189333</v>
      </c>
      <c r="CO363" s="121" t="str">
        <f t="shared" si="969"/>
        <v>-</v>
      </c>
      <c r="CP363" s="121">
        <f t="shared" si="970"/>
        <v>2713773</v>
      </c>
      <c r="CQ363" s="121">
        <f t="shared" si="971"/>
        <v>7068432</v>
      </c>
      <c r="CR363" s="121">
        <f t="shared" si="972"/>
        <v>2949924</v>
      </c>
      <c r="CS363" s="121">
        <f t="shared" si="973"/>
        <v>2459925</v>
      </c>
      <c r="CT363" s="121">
        <f t="shared" si="974"/>
        <v>68319436</v>
      </c>
      <c r="CU363" s="121">
        <f t="shared" si="975"/>
        <v>235184361</v>
      </c>
      <c r="CV363" s="121">
        <f t="shared" si="976"/>
        <v>11963187</v>
      </c>
      <c r="CW363" s="121">
        <f t="shared" si="977"/>
        <v>196064</v>
      </c>
      <c r="CX363" s="121">
        <f t="shared" si="978"/>
        <v>183470</v>
      </c>
      <c r="CY363" s="121">
        <f t="shared" si="979"/>
        <v>2475474</v>
      </c>
      <c r="CZ363" s="121">
        <f t="shared" si="980"/>
        <v>25136440</v>
      </c>
      <c r="DA363" s="121">
        <f t="shared" si="981"/>
        <v>0</v>
      </c>
      <c r="DB363" s="121">
        <f t="shared" si="982"/>
        <v>5793132</v>
      </c>
      <c r="DC363" s="121" t="str">
        <f t="shared" si="983"/>
        <v>-</v>
      </c>
    </row>
    <row r="364" spans="1:107" x14ac:dyDescent="0.2">
      <c r="A364" s="118" t="str">
        <f t="shared" si="961"/>
        <v>2018-19NOVEMBERRYF</v>
      </c>
      <c r="B364" s="94" t="s">
        <v>789</v>
      </c>
      <c r="C364" s="35" t="s">
        <v>738</v>
      </c>
      <c r="D364" s="119" t="str">
        <f t="shared" si="962"/>
        <v>Y58</v>
      </c>
      <c r="E364" s="119" t="str">
        <f t="shared" si="963"/>
        <v>South West</v>
      </c>
      <c r="F364" s="107" t="s">
        <v>677</v>
      </c>
      <c r="G364" s="107" t="s">
        <v>678</v>
      </c>
      <c r="H364" s="108">
        <v>102890</v>
      </c>
      <c r="I364" s="108">
        <v>77260</v>
      </c>
      <c r="J364" s="108">
        <v>334201</v>
      </c>
      <c r="K364" s="108">
        <v>4</v>
      </c>
      <c r="L364" s="108">
        <v>2</v>
      </c>
      <c r="M364" s="108">
        <v>15</v>
      </c>
      <c r="N364" s="108">
        <v>50</v>
      </c>
      <c r="O364" s="108">
        <v>72114</v>
      </c>
      <c r="P364" s="108">
        <v>4439</v>
      </c>
      <c r="Q364" s="108">
        <v>2786</v>
      </c>
      <c r="R364" s="108">
        <v>39948</v>
      </c>
      <c r="S364" s="108">
        <v>17515</v>
      </c>
      <c r="T364" s="108">
        <v>636</v>
      </c>
      <c r="U364" s="108">
        <v>1855769</v>
      </c>
      <c r="V364" s="108">
        <v>418</v>
      </c>
      <c r="W364" s="108">
        <v>764</v>
      </c>
      <c r="X364" s="108">
        <v>1925782</v>
      </c>
      <c r="Y364" s="108">
        <v>691</v>
      </c>
      <c r="Z364" s="108">
        <v>1286</v>
      </c>
      <c r="AA364" s="108">
        <v>67532214</v>
      </c>
      <c r="AB364" s="108">
        <v>1691</v>
      </c>
      <c r="AC364" s="108">
        <v>3555</v>
      </c>
      <c r="AD364" s="108">
        <v>78062848</v>
      </c>
      <c r="AE364" s="108">
        <v>4457</v>
      </c>
      <c r="AF364" s="108">
        <v>10318</v>
      </c>
      <c r="AG364" s="108">
        <v>4615262</v>
      </c>
      <c r="AH364" s="108">
        <v>7257</v>
      </c>
      <c r="AI364" s="108">
        <v>15460</v>
      </c>
      <c r="AJ364" s="108">
        <v>4155</v>
      </c>
      <c r="AK364" s="108">
        <v>463</v>
      </c>
      <c r="AL364" s="108">
        <v>1543</v>
      </c>
      <c r="AM364" s="108">
        <v>5052</v>
      </c>
      <c r="AN364" s="108">
        <v>517</v>
      </c>
      <c r="AO364" s="108">
        <v>1632</v>
      </c>
      <c r="AP364" s="108">
        <v>21</v>
      </c>
      <c r="AQ364" s="108">
        <v>38731</v>
      </c>
      <c r="AR364" s="108">
        <v>3529</v>
      </c>
      <c r="AS364" s="108">
        <v>25699</v>
      </c>
      <c r="AT364" s="108">
        <v>67959</v>
      </c>
      <c r="AU364" s="108">
        <v>10135</v>
      </c>
      <c r="AV364" s="108">
        <v>7776</v>
      </c>
      <c r="AW364" s="108">
        <v>6378</v>
      </c>
      <c r="AX364" s="108">
        <v>4946</v>
      </c>
      <c r="AY364" s="108">
        <v>54625</v>
      </c>
      <c r="AZ364" s="108">
        <v>46123</v>
      </c>
      <c r="BA364" s="108">
        <v>25069</v>
      </c>
      <c r="BB364" s="108">
        <v>18726</v>
      </c>
      <c r="BC364" s="108">
        <v>858</v>
      </c>
      <c r="BD364" s="108">
        <v>671</v>
      </c>
      <c r="BE364" s="108">
        <v>392</v>
      </c>
      <c r="BF364" s="108">
        <v>130746</v>
      </c>
      <c r="BG364" s="108">
        <v>334</v>
      </c>
      <c r="BH364" s="108">
        <v>583</v>
      </c>
      <c r="BI364" s="108">
        <v>2690</v>
      </c>
      <c r="BJ364" s="108">
        <v>121881</v>
      </c>
      <c r="BK364" s="108">
        <v>45</v>
      </c>
      <c r="BL364" s="108">
        <v>81</v>
      </c>
      <c r="BM364" s="108">
        <v>149</v>
      </c>
      <c r="BN364" s="108">
        <v>864</v>
      </c>
      <c r="BO364" s="108">
        <v>652</v>
      </c>
      <c r="BP364" s="108">
        <v>12</v>
      </c>
      <c r="BQ364" s="108">
        <v>1177</v>
      </c>
      <c r="BR364" s="108">
        <v>5539114</v>
      </c>
      <c r="BS364" s="108">
        <v>6411</v>
      </c>
      <c r="BT364" s="108">
        <v>13359</v>
      </c>
      <c r="BU364" s="108">
        <v>5221585</v>
      </c>
      <c r="BV364" s="108">
        <v>8009</v>
      </c>
      <c r="BW364" s="108">
        <v>15578</v>
      </c>
      <c r="BX364" s="108">
        <v>158206</v>
      </c>
      <c r="BY364" s="108">
        <v>13184</v>
      </c>
      <c r="BZ364" s="108">
        <v>18984</v>
      </c>
      <c r="CA364" s="108">
        <v>12183270</v>
      </c>
      <c r="CB364" s="108">
        <v>10351</v>
      </c>
      <c r="CC364" s="108">
        <v>20688</v>
      </c>
      <c r="CD364" s="108" t="s">
        <v>733</v>
      </c>
      <c r="CE364" s="108" t="s">
        <v>733</v>
      </c>
      <c r="CF364" s="108" t="s">
        <v>733</v>
      </c>
      <c r="CG364" s="108" t="s">
        <v>733</v>
      </c>
      <c r="CH364" s="108" t="s">
        <v>733</v>
      </c>
      <c r="CI364" s="108" t="s">
        <v>733</v>
      </c>
      <c r="CJ364" s="121">
        <f t="shared" si="964"/>
        <v>11</v>
      </c>
      <c r="CK364" s="157">
        <f t="shared" si="965"/>
        <v>2018</v>
      </c>
      <c r="CL364" s="158">
        <f t="shared" si="966"/>
        <v>43405</v>
      </c>
      <c r="CM364" s="159">
        <f t="shared" si="967"/>
        <v>30</v>
      </c>
      <c r="CN364" s="121">
        <f t="shared" si="968"/>
        <v>154520</v>
      </c>
      <c r="CO364" s="121" t="str">
        <f t="shared" si="969"/>
        <v>-</v>
      </c>
      <c r="CP364" s="121">
        <f t="shared" si="970"/>
        <v>1158900</v>
      </c>
      <c r="CQ364" s="121">
        <f t="shared" si="971"/>
        <v>3863000</v>
      </c>
      <c r="CR364" s="121">
        <f t="shared" si="972"/>
        <v>3391396</v>
      </c>
      <c r="CS364" s="121">
        <f t="shared" si="973"/>
        <v>3582796</v>
      </c>
      <c r="CT364" s="121">
        <f t="shared" si="974"/>
        <v>142015140</v>
      </c>
      <c r="CU364" s="121">
        <f t="shared" si="975"/>
        <v>180719770</v>
      </c>
      <c r="CV364" s="121">
        <f t="shared" si="976"/>
        <v>9832560</v>
      </c>
      <c r="CW364" s="121">
        <f t="shared" si="977"/>
        <v>228536</v>
      </c>
      <c r="CX364" s="121">
        <f t="shared" si="978"/>
        <v>217890</v>
      </c>
      <c r="CY364" s="121">
        <f t="shared" si="979"/>
        <v>11542176</v>
      </c>
      <c r="CZ364" s="121">
        <f t="shared" si="980"/>
        <v>10156856</v>
      </c>
      <c r="DA364" s="121">
        <f t="shared" si="981"/>
        <v>227808</v>
      </c>
      <c r="DB364" s="121">
        <f t="shared" si="982"/>
        <v>24349776</v>
      </c>
      <c r="DC364" s="121" t="str">
        <f t="shared" si="983"/>
        <v>-</v>
      </c>
    </row>
    <row r="365" spans="1:107" x14ac:dyDescent="0.2">
      <c r="A365" s="118" t="str">
        <f t="shared" si="961"/>
        <v>2018-19NOVEMBERRYA</v>
      </c>
      <c r="B365" s="94" t="s">
        <v>789</v>
      </c>
      <c r="C365" s="35" t="s">
        <v>738</v>
      </c>
      <c r="D365" s="119" t="str">
        <f t="shared" si="962"/>
        <v>Y60</v>
      </c>
      <c r="E365" s="119" t="str">
        <f t="shared" si="963"/>
        <v>Midlands</v>
      </c>
      <c r="F365" s="107" t="s">
        <v>669</v>
      </c>
      <c r="G365" s="107" t="s">
        <v>670</v>
      </c>
      <c r="H365" s="108">
        <v>111152</v>
      </c>
      <c r="I365" s="108">
        <v>80394</v>
      </c>
      <c r="J365" s="108">
        <v>320613</v>
      </c>
      <c r="K365" s="108">
        <v>4</v>
      </c>
      <c r="L365" s="108">
        <v>1</v>
      </c>
      <c r="M365" s="108">
        <v>22</v>
      </c>
      <c r="N365" s="108">
        <v>45</v>
      </c>
      <c r="O365" s="108">
        <v>88877</v>
      </c>
      <c r="P365" s="108">
        <v>5801</v>
      </c>
      <c r="Q365" s="108">
        <v>3748</v>
      </c>
      <c r="R365" s="108">
        <v>42819</v>
      </c>
      <c r="S365" s="108">
        <v>31519</v>
      </c>
      <c r="T365" s="108">
        <v>1377</v>
      </c>
      <c r="U365" s="108">
        <v>2393176</v>
      </c>
      <c r="V365" s="108">
        <v>413</v>
      </c>
      <c r="W365" s="108">
        <v>710</v>
      </c>
      <c r="X365" s="108">
        <v>1757278</v>
      </c>
      <c r="Y365" s="108">
        <v>469</v>
      </c>
      <c r="Z365" s="108">
        <v>837</v>
      </c>
      <c r="AA365" s="108">
        <v>32807900</v>
      </c>
      <c r="AB365" s="108">
        <v>766</v>
      </c>
      <c r="AC365" s="108">
        <v>1409</v>
      </c>
      <c r="AD365" s="108">
        <v>74317550</v>
      </c>
      <c r="AE365" s="108">
        <v>2358</v>
      </c>
      <c r="AF365" s="108">
        <v>5239</v>
      </c>
      <c r="AG365" s="108">
        <v>4776530</v>
      </c>
      <c r="AH365" s="108">
        <v>3469</v>
      </c>
      <c r="AI365" s="108">
        <v>8546</v>
      </c>
      <c r="AJ365" s="108">
        <v>2635</v>
      </c>
      <c r="AK365" s="108">
        <v>7</v>
      </c>
      <c r="AL365" s="108">
        <v>17</v>
      </c>
      <c r="AM365" s="108">
        <v>0</v>
      </c>
      <c r="AN365" s="108">
        <v>166</v>
      </c>
      <c r="AO365" s="108">
        <v>2445</v>
      </c>
      <c r="AP365" s="108">
        <v>2058</v>
      </c>
      <c r="AQ365" s="108">
        <v>51727</v>
      </c>
      <c r="AR365" s="108">
        <v>3229</v>
      </c>
      <c r="AS365" s="108">
        <v>31286</v>
      </c>
      <c r="AT365" s="108">
        <v>86242</v>
      </c>
      <c r="AU365" s="108">
        <v>10718</v>
      </c>
      <c r="AV365" s="108">
        <v>7891</v>
      </c>
      <c r="AW365" s="108">
        <v>6761</v>
      </c>
      <c r="AX365" s="108">
        <v>5080</v>
      </c>
      <c r="AY365" s="108">
        <v>54476</v>
      </c>
      <c r="AZ365" s="108">
        <v>45003</v>
      </c>
      <c r="BA365" s="108">
        <v>57444</v>
      </c>
      <c r="BB365" s="108">
        <v>32890</v>
      </c>
      <c r="BC365" s="108">
        <v>3571</v>
      </c>
      <c r="BD365" s="108">
        <v>1448</v>
      </c>
      <c r="BE365" s="108">
        <v>233</v>
      </c>
      <c r="BF365" s="108">
        <v>64883</v>
      </c>
      <c r="BG365" s="108">
        <v>278</v>
      </c>
      <c r="BH365" s="108">
        <v>489</v>
      </c>
      <c r="BI365" s="108">
        <v>3647</v>
      </c>
      <c r="BJ365" s="108">
        <v>104724</v>
      </c>
      <c r="BK365" s="108">
        <v>29</v>
      </c>
      <c r="BL365" s="108">
        <v>55</v>
      </c>
      <c r="BM365" s="108">
        <v>247</v>
      </c>
      <c r="BN365" s="108">
        <v>0</v>
      </c>
      <c r="BO365" s="108">
        <v>2901</v>
      </c>
      <c r="BP365" s="108">
        <v>0</v>
      </c>
      <c r="BQ365" s="108">
        <v>1578</v>
      </c>
      <c r="BR365" s="108">
        <v>0</v>
      </c>
      <c r="BS365" s="108">
        <v>0</v>
      </c>
      <c r="BT365" s="108">
        <v>0</v>
      </c>
      <c r="BU365" s="108">
        <v>14816509</v>
      </c>
      <c r="BV365" s="108">
        <v>5107</v>
      </c>
      <c r="BW365" s="108">
        <v>11963</v>
      </c>
      <c r="BX365" s="108">
        <v>0</v>
      </c>
      <c r="BY365" s="108">
        <v>0</v>
      </c>
      <c r="BZ365" s="108">
        <v>0</v>
      </c>
      <c r="CA365" s="108">
        <v>12547620</v>
      </c>
      <c r="CB365" s="108">
        <v>7952</v>
      </c>
      <c r="CC365" s="108">
        <v>18409</v>
      </c>
      <c r="CD365" s="108" t="s">
        <v>733</v>
      </c>
      <c r="CE365" s="108" t="s">
        <v>733</v>
      </c>
      <c r="CF365" s="108" t="s">
        <v>733</v>
      </c>
      <c r="CG365" s="108" t="s">
        <v>733</v>
      </c>
      <c r="CH365" s="108" t="s">
        <v>733</v>
      </c>
      <c r="CI365" s="108" t="s">
        <v>733</v>
      </c>
      <c r="CJ365" s="121">
        <f t="shared" si="964"/>
        <v>11</v>
      </c>
      <c r="CK365" s="157">
        <f t="shared" si="965"/>
        <v>2018</v>
      </c>
      <c r="CL365" s="158">
        <f t="shared" si="966"/>
        <v>43405</v>
      </c>
      <c r="CM365" s="159">
        <f t="shared" si="967"/>
        <v>30</v>
      </c>
      <c r="CN365" s="121">
        <f t="shared" si="968"/>
        <v>80394</v>
      </c>
      <c r="CO365" s="121" t="str">
        <f t="shared" si="969"/>
        <v>-</v>
      </c>
      <c r="CP365" s="121">
        <f t="shared" si="970"/>
        <v>1768668</v>
      </c>
      <c r="CQ365" s="121">
        <f t="shared" si="971"/>
        <v>3617730</v>
      </c>
      <c r="CR365" s="121">
        <f t="shared" si="972"/>
        <v>4118710</v>
      </c>
      <c r="CS365" s="121">
        <f t="shared" si="973"/>
        <v>3137076</v>
      </c>
      <c r="CT365" s="121">
        <f t="shared" si="974"/>
        <v>60331971</v>
      </c>
      <c r="CU365" s="121">
        <f t="shared" si="975"/>
        <v>165128041</v>
      </c>
      <c r="CV365" s="121">
        <f t="shared" si="976"/>
        <v>11767842</v>
      </c>
      <c r="CW365" s="121">
        <f t="shared" si="977"/>
        <v>113937</v>
      </c>
      <c r="CX365" s="121">
        <f t="shared" si="978"/>
        <v>200585</v>
      </c>
      <c r="CY365" s="121">
        <f t="shared" si="979"/>
        <v>0</v>
      </c>
      <c r="CZ365" s="121">
        <f t="shared" si="980"/>
        <v>34704663</v>
      </c>
      <c r="DA365" s="121">
        <f t="shared" si="981"/>
        <v>0</v>
      </c>
      <c r="DB365" s="121">
        <f t="shared" si="982"/>
        <v>29049402</v>
      </c>
      <c r="DC365" s="121" t="str">
        <f t="shared" si="983"/>
        <v>-</v>
      </c>
    </row>
    <row r="366" spans="1:107" x14ac:dyDescent="0.2">
      <c r="A366" s="118" t="str">
        <f t="shared" si="961"/>
        <v>2018-19NOVEMBERRX8</v>
      </c>
      <c r="B366" s="94" t="s">
        <v>789</v>
      </c>
      <c r="C366" s="35" t="s">
        <v>738</v>
      </c>
      <c r="D366" s="119" t="str">
        <f t="shared" si="962"/>
        <v>Y63</v>
      </c>
      <c r="E366" s="119" t="str">
        <f t="shared" si="963"/>
        <v>North East and Yorkshire</v>
      </c>
      <c r="F366" s="107" t="s">
        <v>665</v>
      </c>
      <c r="G366" s="107" t="s">
        <v>666</v>
      </c>
      <c r="H366" s="108">
        <v>83477</v>
      </c>
      <c r="I366" s="108">
        <v>60180</v>
      </c>
      <c r="J366" s="108">
        <v>89004</v>
      </c>
      <c r="K366" s="108">
        <v>1</v>
      </c>
      <c r="L366" s="108">
        <v>1</v>
      </c>
      <c r="M366" s="108">
        <v>1</v>
      </c>
      <c r="N366" s="108">
        <v>27</v>
      </c>
      <c r="O366" s="108">
        <v>66859</v>
      </c>
      <c r="P366" s="108">
        <v>5121</v>
      </c>
      <c r="Q366" s="108">
        <v>3674</v>
      </c>
      <c r="R366" s="108">
        <v>38589</v>
      </c>
      <c r="S366" s="108">
        <v>11658</v>
      </c>
      <c r="T366" s="108">
        <v>1303</v>
      </c>
      <c r="U366" s="108">
        <v>2159028</v>
      </c>
      <c r="V366" s="108">
        <v>422</v>
      </c>
      <c r="W366" s="108">
        <v>733</v>
      </c>
      <c r="X366" s="108">
        <v>2056225</v>
      </c>
      <c r="Y366" s="108">
        <v>560</v>
      </c>
      <c r="Z366" s="108">
        <v>1028</v>
      </c>
      <c r="AA366" s="108">
        <v>47433400</v>
      </c>
      <c r="AB366" s="108">
        <v>1229</v>
      </c>
      <c r="AC366" s="108">
        <v>2556</v>
      </c>
      <c r="AD366" s="108">
        <v>34250092</v>
      </c>
      <c r="AE366" s="108">
        <v>2938</v>
      </c>
      <c r="AF366" s="108">
        <v>7105</v>
      </c>
      <c r="AG366" s="108">
        <v>5462334</v>
      </c>
      <c r="AH366" s="108">
        <v>4192</v>
      </c>
      <c r="AI366" s="108">
        <v>9821</v>
      </c>
      <c r="AJ366" s="108">
        <v>4237</v>
      </c>
      <c r="AK366" s="108">
        <v>523</v>
      </c>
      <c r="AL366" s="108">
        <v>870</v>
      </c>
      <c r="AM366" s="108">
        <v>4914</v>
      </c>
      <c r="AN366" s="108">
        <v>420</v>
      </c>
      <c r="AO366" s="108">
        <v>2424</v>
      </c>
      <c r="AP366" s="108">
        <v>830</v>
      </c>
      <c r="AQ366" s="108">
        <v>40686</v>
      </c>
      <c r="AR366" s="108">
        <v>6514</v>
      </c>
      <c r="AS366" s="108">
        <v>15422</v>
      </c>
      <c r="AT366" s="108">
        <v>62622</v>
      </c>
      <c r="AU366" s="108">
        <v>10765</v>
      </c>
      <c r="AV366" s="108">
        <v>8318</v>
      </c>
      <c r="AW366" s="108">
        <v>7554</v>
      </c>
      <c r="AX366" s="108">
        <v>5942</v>
      </c>
      <c r="AY366" s="108">
        <v>56366</v>
      </c>
      <c r="AZ366" s="108">
        <v>44160</v>
      </c>
      <c r="BA366" s="108">
        <v>24342</v>
      </c>
      <c r="BB366" s="108">
        <v>15591</v>
      </c>
      <c r="BC366" s="108">
        <v>2547</v>
      </c>
      <c r="BD366" s="108">
        <v>1362</v>
      </c>
      <c r="BE366" s="108">
        <v>0</v>
      </c>
      <c r="BF366" s="108">
        <v>0</v>
      </c>
      <c r="BG366" s="108">
        <v>0</v>
      </c>
      <c r="BH366" s="108">
        <v>0</v>
      </c>
      <c r="BI366" s="108">
        <v>3465</v>
      </c>
      <c r="BJ366" s="108">
        <v>95094</v>
      </c>
      <c r="BK366" s="108">
        <v>27</v>
      </c>
      <c r="BL366" s="108">
        <v>47</v>
      </c>
      <c r="BM366" s="108">
        <v>92</v>
      </c>
      <c r="BN366" s="108">
        <v>2504</v>
      </c>
      <c r="BO366" s="108">
        <v>188</v>
      </c>
      <c r="BP366" s="108">
        <v>41</v>
      </c>
      <c r="BQ366" s="108">
        <v>3126</v>
      </c>
      <c r="BR366" s="108">
        <v>10642288</v>
      </c>
      <c r="BS366" s="108">
        <v>4250</v>
      </c>
      <c r="BT366" s="108">
        <v>9056</v>
      </c>
      <c r="BU366" s="108">
        <v>646060</v>
      </c>
      <c r="BV366" s="108">
        <v>3436</v>
      </c>
      <c r="BW366" s="108">
        <v>7364</v>
      </c>
      <c r="BX366" s="108">
        <v>256270</v>
      </c>
      <c r="BY366" s="108">
        <v>6250</v>
      </c>
      <c r="BZ366" s="108">
        <v>13885</v>
      </c>
      <c r="CA366" s="108">
        <v>27096555</v>
      </c>
      <c r="CB366" s="108">
        <v>8668</v>
      </c>
      <c r="CC366" s="108">
        <v>19789</v>
      </c>
      <c r="CD366" s="108" t="s">
        <v>733</v>
      </c>
      <c r="CE366" s="108" t="s">
        <v>733</v>
      </c>
      <c r="CF366" s="108" t="s">
        <v>733</v>
      </c>
      <c r="CG366" s="108" t="s">
        <v>733</v>
      </c>
      <c r="CH366" s="108" t="s">
        <v>733</v>
      </c>
      <c r="CI366" s="108" t="s">
        <v>733</v>
      </c>
      <c r="CJ366" s="121">
        <f t="shared" si="964"/>
        <v>11</v>
      </c>
      <c r="CK366" s="157">
        <f t="shared" si="965"/>
        <v>2018</v>
      </c>
      <c r="CL366" s="158">
        <f t="shared" si="966"/>
        <v>43405</v>
      </c>
      <c r="CM366" s="159">
        <f t="shared" si="967"/>
        <v>30</v>
      </c>
      <c r="CN366" s="121">
        <f t="shared" si="968"/>
        <v>60180</v>
      </c>
      <c r="CO366" s="121" t="str">
        <f t="shared" si="969"/>
        <v>-</v>
      </c>
      <c r="CP366" s="121">
        <f t="shared" si="970"/>
        <v>60180</v>
      </c>
      <c r="CQ366" s="121">
        <f t="shared" si="971"/>
        <v>1624860</v>
      </c>
      <c r="CR366" s="121">
        <f t="shared" si="972"/>
        <v>3753693</v>
      </c>
      <c r="CS366" s="121">
        <f t="shared" si="973"/>
        <v>3776872</v>
      </c>
      <c r="CT366" s="121">
        <f t="shared" si="974"/>
        <v>98633484</v>
      </c>
      <c r="CU366" s="121">
        <f t="shared" si="975"/>
        <v>82830090</v>
      </c>
      <c r="CV366" s="121">
        <f t="shared" si="976"/>
        <v>12796763</v>
      </c>
      <c r="CW366" s="121">
        <f t="shared" si="977"/>
        <v>0</v>
      </c>
      <c r="CX366" s="121">
        <f t="shared" si="978"/>
        <v>162855</v>
      </c>
      <c r="CY366" s="121">
        <f t="shared" si="979"/>
        <v>22676224</v>
      </c>
      <c r="CZ366" s="121">
        <f t="shared" si="980"/>
        <v>1384432</v>
      </c>
      <c r="DA366" s="121">
        <f t="shared" si="981"/>
        <v>569285</v>
      </c>
      <c r="DB366" s="121">
        <f t="shared" si="982"/>
        <v>61860414</v>
      </c>
      <c r="DC366" s="121" t="str">
        <f t="shared" si="983"/>
        <v>-</v>
      </c>
    </row>
    <row r="367" spans="1:107" x14ac:dyDescent="0.2">
      <c r="A367" s="118" t="str">
        <f t="shared" si="961"/>
        <v>2018-19DECEMBERRX9</v>
      </c>
      <c r="B367" s="94" t="s">
        <v>789</v>
      </c>
      <c r="C367" s="35" t="s">
        <v>745</v>
      </c>
      <c r="D367" s="119" t="str">
        <f t="shared" si="962"/>
        <v>Y60</v>
      </c>
      <c r="E367" s="119" t="str">
        <f t="shared" si="963"/>
        <v>Midlands</v>
      </c>
      <c r="F367" s="107" t="s">
        <v>667</v>
      </c>
      <c r="G367" s="107" t="s">
        <v>668</v>
      </c>
      <c r="H367" s="108">
        <v>94263</v>
      </c>
      <c r="I367" s="108">
        <v>73698</v>
      </c>
      <c r="J367" s="108">
        <v>390168</v>
      </c>
      <c r="K367" s="108">
        <v>5</v>
      </c>
      <c r="L367" s="108">
        <v>2</v>
      </c>
      <c r="M367" s="108">
        <v>28</v>
      </c>
      <c r="N367" s="108">
        <v>78</v>
      </c>
      <c r="O367" s="108">
        <v>65873</v>
      </c>
      <c r="P367" s="108">
        <v>6402</v>
      </c>
      <c r="Q367" s="108">
        <v>4238</v>
      </c>
      <c r="R367" s="108">
        <v>40123</v>
      </c>
      <c r="S367" s="108">
        <v>10552</v>
      </c>
      <c r="T367" s="108">
        <v>201</v>
      </c>
      <c r="U367" s="108">
        <v>2975508</v>
      </c>
      <c r="V367" s="108">
        <v>465</v>
      </c>
      <c r="W367" s="108">
        <v>830</v>
      </c>
      <c r="X367" s="108">
        <v>4457053</v>
      </c>
      <c r="Y367" s="108">
        <v>1052</v>
      </c>
      <c r="Z367" s="108">
        <v>2470</v>
      </c>
      <c r="AA367" s="108">
        <v>75429197</v>
      </c>
      <c r="AB367" s="108">
        <v>1880</v>
      </c>
      <c r="AC367" s="108">
        <v>3991</v>
      </c>
      <c r="AD367" s="108">
        <v>58170645</v>
      </c>
      <c r="AE367" s="108">
        <v>5513</v>
      </c>
      <c r="AF367" s="108">
        <v>13149</v>
      </c>
      <c r="AG367" s="108">
        <v>799874</v>
      </c>
      <c r="AH367" s="108">
        <v>3979</v>
      </c>
      <c r="AI367" s="108">
        <v>10227</v>
      </c>
      <c r="AJ367" s="108">
        <v>5525</v>
      </c>
      <c r="AK367" s="108">
        <v>2654</v>
      </c>
      <c r="AL367" s="108">
        <v>1138</v>
      </c>
      <c r="AM367" s="108">
        <v>13</v>
      </c>
      <c r="AN367" s="108">
        <v>981</v>
      </c>
      <c r="AO367" s="108">
        <v>752</v>
      </c>
      <c r="AP367" s="108">
        <v>6</v>
      </c>
      <c r="AQ367" s="108">
        <v>39643</v>
      </c>
      <c r="AR367" s="108">
        <v>2844</v>
      </c>
      <c r="AS367" s="108">
        <v>17861</v>
      </c>
      <c r="AT367" s="108">
        <v>60348</v>
      </c>
      <c r="AU367" s="108">
        <v>11826</v>
      </c>
      <c r="AV367" s="108">
        <v>9374</v>
      </c>
      <c r="AW367" s="108">
        <v>8101</v>
      </c>
      <c r="AX367" s="108">
        <v>6489</v>
      </c>
      <c r="AY367" s="108">
        <v>51962</v>
      </c>
      <c r="AZ367" s="108">
        <v>43316</v>
      </c>
      <c r="BA367" s="108">
        <v>13978</v>
      </c>
      <c r="BB367" s="108">
        <v>11077</v>
      </c>
      <c r="BC367" s="108">
        <v>203</v>
      </c>
      <c r="BD367" s="108">
        <v>173</v>
      </c>
      <c r="BE367" s="108">
        <v>325</v>
      </c>
      <c r="BF367" s="108">
        <v>88297</v>
      </c>
      <c r="BG367" s="108">
        <v>272</v>
      </c>
      <c r="BH367" s="108">
        <v>458</v>
      </c>
      <c r="BI367" s="108">
        <v>3294</v>
      </c>
      <c r="BJ367" s="108">
        <v>129204</v>
      </c>
      <c r="BK367" s="108">
        <v>39</v>
      </c>
      <c r="BL367" s="108">
        <v>74</v>
      </c>
      <c r="BM367" s="108">
        <v>0</v>
      </c>
      <c r="BN367" s="108">
        <v>302</v>
      </c>
      <c r="BO367" s="108">
        <v>275</v>
      </c>
      <c r="BP367" s="108">
        <v>5</v>
      </c>
      <c r="BQ367" s="108">
        <v>2488</v>
      </c>
      <c r="BR367" s="108">
        <v>1467261</v>
      </c>
      <c r="BS367" s="108">
        <v>4858</v>
      </c>
      <c r="BT367" s="108">
        <v>10795</v>
      </c>
      <c r="BU367" s="108">
        <v>1582237</v>
      </c>
      <c r="BV367" s="108">
        <v>5754</v>
      </c>
      <c r="BW367" s="108">
        <v>11267</v>
      </c>
      <c r="BX367" s="108">
        <v>68883</v>
      </c>
      <c r="BY367" s="108">
        <v>13777</v>
      </c>
      <c r="BZ367" s="108">
        <v>25520</v>
      </c>
      <c r="CA367" s="108">
        <v>20592685</v>
      </c>
      <c r="CB367" s="108">
        <v>8277</v>
      </c>
      <c r="CC367" s="108">
        <v>16889</v>
      </c>
      <c r="CD367" s="108" t="s">
        <v>733</v>
      </c>
      <c r="CE367" s="108" t="s">
        <v>733</v>
      </c>
      <c r="CF367" s="108" t="s">
        <v>733</v>
      </c>
      <c r="CG367" s="108" t="s">
        <v>733</v>
      </c>
      <c r="CH367" s="108" t="s">
        <v>733</v>
      </c>
      <c r="CI367" s="108" t="s">
        <v>733</v>
      </c>
      <c r="CJ367" s="121">
        <f t="shared" si="964"/>
        <v>12</v>
      </c>
      <c r="CK367" s="157">
        <f t="shared" si="965"/>
        <v>2018</v>
      </c>
      <c r="CL367" s="158">
        <f t="shared" si="966"/>
        <v>43435</v>
      </c>
      <c r="CM367" s="159">
        <f t="shared" si="967"/>
        <v>31</v>
      </c>
      <c r="CN367" s="121">
        <f t="shared" si="968"/>
        <v>147396</v>
      </c>
      <c r="CO367" s="121" t="str">
        <f t="shared" si="969"/>
        <v>-</v>
      </c>
      <c r="CP367" s="121">
        <f t="shared" si="970"/>
        <v>2063544</v>
      </c>
      <c r="CQ367" s="121">
        <f t="shared" si="971"/>
        <v>5748444</v>
      </c>
      <c r="CR367" s="121">
        <f t="shared" si="972"/>
        <v>5313660</v>
      </c>
      <c r="CS367" s="121">
        <f t="shared" si="973"/>
        <v>10467860</v>
      </c>
      <c r="CT367" s="121">
        <f t="shared" si="974"/>
        <v>160130893</v>
      </c>
      <c r="CU367" s="121">
        <f t="shared" si="975"/>
        <v>138748248</v>
      </c>
      <c r="CV367" s="121">
        <f t="shared" si="976"/>
        <v>2055627</v>
      </c>
      <c r="CW367" s="121">
        <f t="shared" si="977"/>
        <v>148850</v>
      </c>
      <c r="CX367" s="121">
        <f t="shared" si="978"/>
        <v>243756</v>
      </c>
      <c r="CY367" s="121">
        <f t="shared" si="979"/>
        <v>3260090</v>
      </c>
      <c r="CZ367" s="121">
        <f t="shared" si="980"/>
        <v>3098425</v>
      </c>
      <c r="DA367" s="121">
        <f t="shared" si="981"/>
        <v>127600</v>
      </c>
      <c r="DB367" s="121">
        <f t="shared" si="982"/>
        <v>42019832</v>
      </c>
      <c r="DC367" s="121" t="str">
        <f t="shared" si="983"/>
        <v>-</v>
      </c>
    </row>
    <row r="368" spans="1:107" x14ac:dyDescent="0.2">
      <c r="A368" s="118" t="str">
        <f t="shared" si="961"/>
        <v>2018-19DECEMBERRYC</v>
      </c>
      <c r="B368" s="94" t="s">
        <v>789</v>
      </c>
      <c r="C368" s="35" t="s">
        <v>745</v>
      </c>
      <c r="D368" s="119" t="str">
        <f t="shared" si="962"/>
        <v>Y61</v>
      </c>
      <c r="E368" s="119" t="str">
        <f t="shared" si="963"/>
        <v>East of England</v>
      </c>
      <c r="F368" s="107" t="s">
        <v>671</v>
      </c>
      <c r="G368" s="107" t="s">
        <v>672</v>
      </c>
      <c r="H368" s="108">
        <v>108961</v>
      </c>
      <c r="I368" s="108">
        <v>67018</v>
      </c>
      <c r="J368" s="108">
        <v>210965</v>
      </c>
      <c r="K368" s="108">
        <v>3</v>
      </c>
      <c r="L368" s="108">
        <v>1</v>
      </c>
      <c r="M368" s="108">
        <v>7</v>
      </c>
      <c r="N368" s="108">
        <v>52</v>
      </c>
      <c r="O368" s="108">
        <v>78259</v>
      </c>
      <c r="P368" s="108">
        <v>6998</v>
      </c>
      <c r="Q368" s="108">
        <v>4686</v>
      </c>
      <c r="R368" s="108">
        <v>43994</v>
      </c>
      <c r="S368" s="108">
        <v>14809</v>
      </c>
      <c r="T368" s="108">
        <v>2343</v>
      </c>
      <c r="U368" s="108">
        <v>3131180</v>
      </c>
      <c r="V368" s="108">
        <v>447</v>
      </c>
      <c r="W368" s="108">
        <v>819</v>
      </c>
      <c r="X368" s="108">
        <v>3236147</v>
      </c>
      <c r="Y368" s="108">
        <v>691</v>
      </c>
      <c r="Z368" s="108">
        <v>1251</v>
      </c>
      <c r="AA368" s="108">
        <v>59672902</v>
      </c>
      <c r="AB368" s="108">
        <v>1356</v>
      </c>
      <c r="AC368" s="108">
        <v>2776</v>
      </c>
      <c r="AD368" s="108">
        <v>59086025</v>
      </c>
      <c r="AE368" s="108">
        <v>3990</v>
      </c>
      <c r="AF368" s="108">
        <v>9520</v>
      </c>
      <c r="AG368" s="108">
        <v>10627958</v>
      </c>
      <c r="AH368" s="108">
        <v>4536</v>
      </c>
      <c r="AI368" s="108">
        <v>11177</v>
      </c>
      <c r="AJ368" s="108">
        <v>5478</v>
      </c>
      <c r="AK368" s="108">
        <v>98</v>
      </c>
      <c r="AL368" s="108">
        <v>3672</v>
      </c>
      <c r="AM368" s="108">
        <v>607</v>
      </c>
      <c r="AN368" s="108">
        <v>50</v>
      </c>
      <c r="AO368" s="108">
        <v>1658</v>
      </c>
      <c r="AP368" s="108">
        <v>1976</v>
      </c>
      <c r="AQ368" s="108">
        <v>45750</v>
      </c>
      <c r="AR368" s="108">
        <v>2112</v>
      </c>
      <c r="AS368" s="108">
        <v>24919</v>
      </c>
      <c r="AT368" s="108">
        <v>72781</v>
      </c>
      <c r="AU368" s="108">
        <v>16241</v>
      </c>
      <c r="AV368" s="108">
        <v>11636</v>
      </c>
      <c r="AW368" s="108">
        <v>10755</v>
      </c>
      <c r="AX368" s="108">
        <v>7872</v>
      </c>
      <c r="AY368" s="108">
        <v>67133</v>
      </c>
      <c r="AZ368" s="108">
        <v>50032</v>
      </c>
      <c r="BA368" s="108">
        <v>27739</v>
      </c>
      <c r="BB368" s="108">
        <v>16076</v>
      </c>
      <c r="BC368" s="108">
        <v>4249</v>
      </c>
      <c r="BD368" s="108">
        <v>2548</v>
      </c>
      <c r="BE368" s="108">
        <v>509</v>
      </c>
      <c r="BF368" s="108">
        <v>156764</v>
      </c>
      <c r="BG368" s="108">
        <v>308</v>
      </c>
      <c r="BH368" s="108">
        <v>495</v>
      </c>
      <c r="BI368" s="108">
        <v>6529</v>
      </c>
      <c r="BJ368" s="108">
        <v>223364</v>
      </c>
      <c r="BK368" s="108">
        <v>34</v>
      </c>
      <c r="BL368" s="108">
        <v>59</v>
      </c>
      <c r="BM368" s="108">
        <v>34</v>
      </c>
      <c r="BN368" s="108">
        <v>891</v>
      </c>
      <c r="BO368" s="108">
        <v>567</v>
      </c>
      <c r="BP368" s="108">
        <v>50</v>
      </c>
      <c r="BQ368" s="108">
        <v>1257</v>
      </c>
      <c r="BR368" s="108">
        <v>5704956</v>
      </c>
      <c r="BS368" s="108">
        <v>6403</v>
      </c>
      <c r="BT368" s="108">
        <v>14170</v>
      </c>
      <c r="BU368" s="108">
        <v>3919166</v>
      </c>
      <c r="BV368" s="108">
        <v>6912</v>
      </c>
      <c r="BW368" s="108">
        <v>16040</v>
      </c>
      <c r="BX368" s="108">
        <v>407357</v>
      </c>
      <c r="BY368" s="108">
        <v>8147</v>
      </c>
      <c r="BZ368" s="108">
        <v>22098</v>
      </c>
      <c r="CA368" s="108">
        <v>10437604</v>
      </c>
      <c r="CB368" s="108">
        <v>8304</v>
      </c>
      <c r="CC368" s="108">
        <v>20429</v>
      </c>
      <c r="CD368" s="108" t="s">
        <v>733</v>
      </c>
      <c r="CE368" s="108" t="s">
        <v>733</v>
      </c>
      <c r="CF368" s="108" t="s">
        <v>733</v>
      </c>
      <c r="CG368" s="108" t="s">
        <v>733</v>
      </c>
      <c r="CH368" s="108" t="s">
        <v>733</v>
      </c>
      <c r="CI368" s="108" t="s">
        <v>733</v>
      </c>
      <c r="CJ368" s="121">
        <f t="shared" si="964"/>
        <v>12</v>
      </c>
      <c r="CK368" s="157">
        <f t="shared" si="965"/>
        <v>2018</v>
      </c>
      <c r="CL368" s="158">
        <f t="shared" si="966"/>
        <v>43435</v>
      </c>
      <c r="CM368" s="159">
        <f t="shared" si="967"/>
        <v>31</v>
      </c>
      <c r="CN368" s="121">
        <f t="shared" si="968"/>
        <v>67018</v>
      </c>
      <c r="CO368" s="121" t="str">
        <f t="shared" si="969"/>
        <v>-</v>
      </c>
      <c r="CP368" s="121">
        <f t="shared" si="970"/>
        <v>469126</v>
      </c>
      <c r="CQ368" s="121">
        <f t="shared" si="971"/>
        <v>3484936</v>
      </c>
      <c r="CR368" s="121">
        <f t="shared" si="972"/>
        <v>5731362</v>
      </c>
      <c r="CS368" s="121">
        <f t="shared" si="973"/>
        <v>5862186</v>
      </c>
      <c r="CT368" s="121">
        <f t="shared" si="974"/>
        <v>122127344</v>
      </c>
      <c r="CU368" s="121">
        <f t="shared" si="975"/>
        <v>140981680</v>
      </c>
      <c r="CV368" s="121">
        <f t="shared" si="976"/>
        <v>26187711</v>
      </c>
      <c r="CW368" s="121">
        <f t="shared" si="977"/>
        <v>251955</v>
      </c>
      <c r="CX368" s="121">
        <f t="shared" si="978"/>
        <v>385211</v>
      </c>
      <c r="CY368" s="121">
        <f t="shared" si="979"/>
        <v>12625470</v>
      </c>
      <c r="CZ368" s="121">
        <f t="shared" si="980"/>
        <v>9094680</v>
      </c>
      <c r="DA368" s="121">
        <f t="shared" si="981"/>
        <v>1104900</v>
      </c>
      <c r="DB368" s="121">
        <f t="shared" si="982"/>
        <v>25679253</v>
      </c>
      <c r="DC368" s="121" t="str">
        <f t="shared" si="983"/>
        <v>-</v>
      </c>
    </row>
    <row r="369" spans="1:107" x14ac:dyDescent="0.2">
      <c r="A369" s="118" t="str">
        <f t="shared" si="961"/>
        <v>2018-19DECEMBERR1F</v>
      </c>
      <c r="B369" s="94" t="s">
        <v>789</v>
      </c>
      <c r="C369" s="35" t="s">
        <v>745</v>
      </c>
      <c r="D369" s="119" t="str">
        <f t="shared" si="962"/>
        <v>Y59</v>
      </c>
      <c r="E369" s="119" t="str">
        <f t="shared" si="963"/>
        <v>South East</v>
      </c>
      <c r="F369" s="107" t="s">
        <v>656</v>
      </c>
      <c r="G369" s="107" t="s">
        <v>657</v>
      </c>
      <c r="H369" s="108">
        <v>2783</v>
      </c>
      <c r="I369" s="108">
        <v>1444</v>
      </c>
      <c r="J369" s="108">
        <v>14222</v>
      </c>
      <c r="K369" s="108">
        <v>10</v>
      </c>
      <c r="L369" s="108">
        <v>1</v>
      </c>
      <c r="M369" s="108">
        <v>51</v>
      </c>
      <c r="N369" s="108">
        <v>159</v>
      </c>
      <c r="O369" s="108">
        <v>2046</v>
      </c>
      <c r="P369" s="108">
        <v>98</v>
      </c>
      <c r="Q369" s="108">
        <v>64</v>
      </c>
      <c r="R369" s="108">
        <v>833</v>
      </c>
      <c r="S369" s="108">
        <v>818</v>
      </c>
      <c r="T369" s="108">
        <v>84</v>
      </c>
      <c r="U369" s="108">
        <v>61632</v>
      </c>
      <c r="V369" s="108">
        <v>629</v>
      </c>
      <c r="W369" s="108">
        <v>1159</v>
      </c>
      <c r="X369" s="108">
        <v>46859</v>
      </c>
      <c r="Y369" s="108">
        <v>732</v>
      </c>
      <c r="Z369" s="108">
        <v>1276</v>
      </c>
      <c r="AA369" s="108">
        <v>900631</v>
      </c>
      <c r="AB369" s="108">
        <v>1081</v>
      </c>
      <c r="AC369" s="108">
        <v>2109</v>
      </c>
      <c r="AD369" s="108">
        <v>3014930</v>
      </c>
      <c r="AE369" s="108">
        <v>3686</v>
      </c>
      <c r="AF369" s="108">
        <v>8533</v>
      </c>
      <c r="AG369" s="108">
        <v>522256</v>
      </c>
      <c r="AH369" s="108">
        <v>6217</v>
      </c>
      <c r="AI369" s="108">
        <v>14171</v>
      </c>
      <c r="AJ369" s="108">
        <v>105</v>
      </c>
      <c r="AK369" s="108">
        <v>0</v>
      </c>
      <c r="AL369" s="108">
        <v>11</v>
      </c>
      <c r="AM369" s="108">
        <v>12</v>
      </c>
      <c r="AN369" s="108">
        <v>1</v>
      </c>
      <c r="AO369" s="108">
        <v>93</v>
      </c>
      <c r="AP369" s="108">
        <v>0</v>
      </c>
      <c r="AQ369" s="108">
        <v>1267</v>
      </c>
      <c r="AR369" s="108">
        <v>24</v>
      </c>
      <c r="AS369" s="108">
        <v>650</v>
      </c>
      <c r="AT369" s="108">
        <v>1941</v>
      </c>
      <c r="AU369" s="108">
        <v>143</v>
      </c>
      <c r="AV369" s="108">
        <v>127</v>
      </c>
      <c r="AW369" s="108">
        <v>95</v>
      </c>
      <c r="AX369" s="108">
        <v>83</v>
      </c>
      <c r="AY369" s="108">
        <v>966</v>
      </c>
      <c r="AZ369" s="108">
        <v>873</v>
      </c>
      <c r="BA369" s="108">
        <v>1007</v>
      </c>
      <c r="BB369" s="108">
        <v>856</v>
      </c>
      <c r="BC369" s="108">
        <v>102</v>
      </c>
      <c r="BD369" s="108">
        <v>92</v>
      </c>
      <c r="BE369" s="108">
        <v>6</v>
      </c>
      <c r="BF369" s="108">
        <v>3404</v>
      </c>
      <c r="BG369" s="108">
        <v>567</v>
      </c>
      <c r="BH369" s="108">
        <v>1128</v>
      </c>
      <c r="BI369" s="108">
        <v>79</v>
      </c>
      <c r="BJ369" s="108">
        <v>7036</v>
      </c>
      <c r="BK369" s="108">
        <v>89</v>
      </c>
      <c r="BL369" s="108">
        <v>108</v>
      </c>
      <c r="BM369" s="108">
        <v>2</v>
      </c>
      <c r="BN369" s="108">
        <v>60</v>
      </c>
      <c r="BO369" s="108">
        <v>33</v>
      </c>
      <c r="BP369" s="108">
        <v>0</v>
      </c>
      <c r="BQ369" s="108">
        <v>13</v>
      </c>
      <c r="BR369" s="108">
        <v>254327</v>
      </c>
      <c r="BS369" s="108">
        <v>4239</v>
      </c>
      <c r="BT369" s="108">
        <v>8438</v>
      </c>
      <c r="BU369" s="108">
        <v>245091</v>
      </c>
      <c r="BV369" s="108">
        <v>7427</v>
      </c>
      <c r="BW369" s="108">
        <v>13728</v>
      </c>
      <c r="BX369" s="108">
        <v>0</v>
      </c>
      <c r="BY369" s="108">
        <v>0</v>
      </c>
      <c r="BZ369" s="108">
        <v>0</v>
      </c>
      <c r="CA369" s="108">
        <v>179869</v>
      </c>
      <c r="CB369" s="108">
        <v>13836</v>
      </c>
      <c r="CC369" s="108">
        <v>31584</v>
      </c>
      <c r="CD369" s="108" t="s">
        <v>733</v>
      </c>
      <c r="CE369" s="108" t="s">
        <v>733</v>
      </c>
      <c r="CF369" s="108" t="s">
        <v>733</v>
      </c>
      <c r="CG369" s="108" t="s">
        <v>733</v>
      </c>
      <c r="CH369" s="108" t="s">
        <v>733</v>
      </c>
      <c r="CI369" s="108" t="s">
        <v>733</v>
      </c>
      <c r="CJ369" s="121">
        <f t="shared" si="964"/>
        <v>12</v>
      </c>
      <c r="CK369" s="157">
        <f t="shared" si="965"/>
        <v>2018</v>
      </c>
      <c r="CL369" s="158">
        <f t="shared" si="966"/>
        <v>43435</v>
      </c>
      <c r="CM369" s="159">
        <f t="shared" si="967"/>
        <v>31</v>
      </c>
      <c r="CN369" s="121">
        <f t="shared" si="968"/>
        <v>1444</v>
      </c>
      <c r="CO369" s="121" t="str">
        <f t="shared" si="969"/>
        <v>-</v>
      </c>
      <c r="CP369" s="121">
        <f t="shared" si="970"/>
        <v>73644</v>
      </c>
      <c r="CQ369" s="121">
        <f t="shared" si="971"/>
        <v>229596</v>
      </c>
      <c r="CR369" s="121">
        <f t="shared" si="972"/>
        <v>113582</v>
      </c>
      <c r="CS369" s="121">
        <f t="shared" si="973"/>
        <v>81664</v>
      </c>
      <c r="CT369" s="121">
        <f t="shared" si="974"/>
        <v>1756797</v>
      </c>
      <c r="CU369" s="121">
        <f t="shared" si="975"/>
        <v>6979994</v>
      </c>
      <c r="CV369" s="121">
        <f t="shared" si="976"/>
        <v>1190364</v>
      </c>
      <c r="CW369" s="121">
        <f t="shared" si="977"/>
        <v>6768</v>
      </c>
      <c r="CX369" s="121">
        <f t="shared" si="978"/>
        <v>8532</v>
      </c>
      <c r="CY369" s="121">
        <f t="shared" si="979"/>
        <v>506280</v>
      </c>
      <c r="CZ369" s="121">
        <f t="shared" si="980"/>
        <v>453024</v>
      </c>
      <c r="DA369" s="121">
        <f t="shared" si="981"/>
        <v>0</v>
      </c>
      <c r="DB369" s="121">
        <f t="shared" si="982"/>
        <v>410592</v>
      </c>
      <c r="DC369" s="121" t="str">
        <f t="shared" si="983"/>
        <v>-</v>
      </c>
    </row>
    <row r="370" spans="1:107" x14ac:dyDescent="0.2">
      <c r="A370" s="118" t="str">
        <f t="shared" si="961"/>
        <v>2018-19DECEMBERRRU</v>
      </c>
      <c r="B370" s="94" t="s">
        <v>789</v>
      </c>
      <c r="C370" s="35" t="s">
        <v>745</v>
      </c>
      <c r="D370" s="119" t="str">
        <f t="shared" si="962"/>
        <v>Y56</v>
      </c>
      <c r="E370" s="119" t="str">
        <f t="shared" si="963"/>
        <v>London</v>
      </c>
      <c r="F370" s="107" t="s">
        <v>659</v>
      </c>
      <c r="G370" s="107" t="s">
        <v>660</v>
      </c>
      <c r="H370" s="108">
        <v>172917</v>
      </c>
      <c r="I370" s="108">
        <v>139276</v>
      </c>
      <c r="J370" s="108">
        <v>655071</v>
      </c>
      <c r="K370" s="108">
        <v>5</v>
      </c>
      <c r="L370" s="108">
        <v>0</v>
      </c>
      <c r="M370" s="108">
        <v>34</v>
      </c>
      <c r="N370" s="108">
        <v>97</v>
      </c>
      <c r="O370" s="108">
        <v>108821</v>
      </c>
      <c r="P370" s="108">
        <v>12148</v>
      </c>
      <c r="Q370" s="108">
        <v>9261</v>
      </c>
      <c r="R370" s="108">
        <v>60714</v>
      </c>
      <c r="S370" s="108">
        <v>20524</v>
      </c>
      <c r="T370" s="108">
        <v>1635</v>
      </c>
      <c r="U370" s="108">
        <v>4591325</v>
      </c>
      <c r="V370" s="108">
        <v>378</v>
      </c>
      <c r="W370" s="108">
        <v>629</v>
      </c>
      <c r="X370" s="108">
        <v>6142372</v>
      </c>
      <c r="Y370" s="108">
        <v>663</v>
      </c>
      <c r="Z370" s="108">
        <v>1151</v>
      </c>
      <c r="AA370" s="108">
        <v>75370612</v>
      </c>
      <c r="AB370" s="108">
        <v>1241</v>
      </c>
      <c r="AC370" s="108">
        <v>2605</v>
      </c>
      <c r="AD370" s="108">
        <v>74575302</v>
      </c>
      <c r="AE370" s="108">
        <v>3634</v>
      </c>
      <c r="AF370" s="108">
        <v>8891</v>
      </c>
      <c r="AG370" s="108">
        <v>7418447</v>
      </c>
      <c r="AH370" s="108">
        <v>4537</v>
      </c>
      <c r="AI370" s="108">
        <v>10332</v>
      </c>
      <c r="AJ370" s="108">
        <v>7878</v>
      </c>
      <c r="AK370" s="108">
        <v>243</v>
      </c>
      <c r="AL370" s="108">
        <v>1196</v>
      </c>
      <c r="AM370" s="108">
        <v>6943</v>
      </c>
      <c r="AN370" s="108">
        <v>244</v>
      </c>
      <c r="AO370" s="108">
        <v>6195</v>
      </c>
      <c r="AP370" s="108">
        <v>0</v>
      </c>
      <c r="AQ370" s="108">
        <v>66867</v>
      </c>
      <c r="AR370" s="108">
        <v>6994</v>
      </c>
      <c r="AS370" s="108">
        <v>27082</v>
      </c>
      <c r="AT370" s="108">
        <v>100943</v>
      </c>
      <c r="AU370" s="108">
        <v>31755</v>
      </c>
      <c r="AV370" s="108">
        <v>24308</v>
      </c>
      <c r="AW370" s="108">
        <v>24031</v>
      </c>
      <c r="AX370" s="108">
        <v>18686</v>
      </c>
      <c r="AY370" s="108">
        <v>93061</v>
      </c>
      <c r="AZ370" s="108">
        <v>69389</v>
      </c>
      <c r="BA370" s="108">
        <v>33319</v>
      </c>
      <c r="BB370" s="108">
        <v>23132</v>
      </c>
      <c r="BC370" s="108">
        <v>2216</v>
      </c>
      <c r="BD370" s="108">
        <v>1732</v>
      </c>
      <c r="BE370" s="108">
        <v>0</v>
      </c>
      <c r="BF370" s="108">
        <v>0</v>
      </c>
      <c r="BG370" s="108">
        <v>0</v>
      </c>
      <c r="BH370" s="108">
        <v>0</v>
      </c>
      <c r="BI370" s="108">
        <v>7149</v>
      </c>
      <c r="BJ370" s="108">
        <v>429279</v>
      </c>
      <c r="BK370" s="108">
        <v>60</v>
      </c>
      <c r="BL370" s="108">
        <v>118</v>
      </c>
      <c r="BM370" s="108">
        <v>23</v>
      </c>
      <c r="BN370" s="108">
        <v>539</v>
      </c>
      <c r="BO370" s="108">
        <v>1359</v>
      </c>
      <c r="BP370" s="108">
        <v>37</v>
      </c>
      <c r="BQ370" s="108">
        <v>1319</v>
      </c>
      <c r="BR370" s="108">
        <v>3289045</v>
      </c>
      <c r="BS370" s="108">
        <v>6102</v>
      </c>
      <c r="BT370" s="108">
        <v>12872</v>
      </c>
      <c r="BU370" s="108">
        <v>10209781</v>
      </c>
      <c r="BV370" s="108">
        <v>7513</v>
      </c>
      <c r="BW370" s="108">
        <v>14876</v>
      </c>
      <c r="BX370" s="108">
        <v>344233</v>
      </c>
      <c r="BY370" s="108">
        <v>9304</v>
      </c>
      <c r="BZ370" s="108">
        <v>17240</v>
      </c>
      <c r="CA370" s="108">
        <v>12396323</v>
      </c>
      <c r="CB370" s="108">
        <v>9398</v>
      </c>
      <c r="CC370" s="108">
        <v>16798</v>
      </c>
      <c r="CD370" s="108" t="s">
        <v>733</v>
      </c>
      <c r="CE370" s="108" t="s">
        <v>733</v>
      </c>
      <c r="CF370" s="108" t="s">
        <v>733</v>
      </c>
      <c r="CG370" s="108" t="s">
        <v>733</v>
      </c>
      <c r="CH370" s="108" t="s">
        <v>733</v>
      </c>
      <c r="CI370" s="108" t="s">
        <v>733</v>
      </c>
      <c r="CJ370" s="121">
        <f t="shared" si="964"/>
        <v>12</v>
      </c>
      <c r="CK370" s="157">
        <f t="shared" si="965"/>
        <v>2018</v>
      </c>
      <c r="CL370" s="158">
        <f t="shared" si="966"/>
        <v>43435</v>
      </c>
      <c r="CM370" s="159">
        <f t="shared" si="967"/>
        <v>31</v>
      </c>
      <c r="CN370" s="121">
        <f t="shared" si="968"/>
        <v>0</v>
      </c>
      <c r="CO370" s="121" t="str">
        <f t="shared" si="969"/>
        <v>-</v>
      </c>
      <c r="CP370" s="121">
        <f t="shared" si="970"/>
        <v>4735384</v>
      </c>
      <c r="CQ370" s="121">
        <f t="shared" si="971"/>
        <v>13509772</v>
      </c>
      <c r="CR370" s="121">
        <f t="shared" si="972"/>
        <v>7641092</v>
      </c>
      <c r="CS370" s="121">
        <f t="shared" si="973"/>
        <v>10659411</v>
      </c>
      <c r="CT370" s="121">
        <f t="shared" si="974"/>
        <v>158159970</v>
      </c>
      <c r="CU370" s="121">
        <f t="shared" si="975"/>
        <v>182478884</v>
      </c>
      <c r="CV370" s="121">
        <f t="shared" si="976"/>
        <v>16892820</v>
      </c>
      <c r="CW370" s="121">
        <f t="shared" si="977"/>
        <v>0</v>
      </c>
      <c r="CX370" s="121">
        <f t="shared" si="978"/>
        <v>843582</v>
      </c>
      <c r="CY370" s="121">
        <f t="shared" si="979"/>
        <v>6938008</v>
      </c>
      <c r="CZ370" s="121">
        <f t="shared" si="980"/>
        <v>20216484</v>
      </c>
      <c r="DA370" s="121">
        <f t="shared" si="981"/>
        <v>637880</v>
      </c>
      <c r="DB370" s="121">
        <f t="shared" si="982"/>
        <v>22156562</v>
      </c>
      <c r="DC370" s="121" t="str">
        <f t="shared" si="983"/>
        <v>-</v>
      </c>
    </row>
    <row r="371" spans="1:107" x14ac:dyDescent="0.2">
      <c r="A371" s="118" t="str">
        <f t="shared" si="961"/>
        <v>2018-19DECEMBERRX6</v>
      </c>
      <c r="B371" s="94" t="s">
        <v>789</v>
      </c>
      <c r="C371" s="35" t="s">
        <v>745</v>
      </c>
      <c r="D371" s="119" t="str">
        <f t="shared" si="962"/>
        <v>Y63</v>
      </c>
      <c r="E371" s="119" t="str">
        <f t="shared" si="963"/>
        <v>North East and Yorkshire</v>
      </c>
      <c r="F371" s="107" t="s">
        <v>661</v>
      </c>
      <c r="G371" s="107" t="s">
        <v>662</v>
      </c>
      <c r="H371" s="108">
        <v>50595</v>
      </c>
      <c r="I371" s="108">
        <v>32672</v>
      </c>
      <c r="J371" s="108">
        <v>120379</v>
      </c>
      <c r="K371" s="108">
        <v>4</v>
      </c>
      <c r="L371" s="108">
        <v>1</v>
      </c>
      <c r="M371" s="108">
        <v>13</v>
      </c>
      <c r="N371" s="108">
        <v>42</v>
      </c>
      <c r="O371" s="108">
        <v>36670</v>
      </c>
      <c r="P371" s="108">
        <v>2654</v>
      </c>
      <c r="Q371" s="108">
        <v>1658</v>
      </c>
      <c r="R371" s="108">
        <v>20918</v>
      </c>
      <c r="S371" s="108">
        <v>8317</v>
      </c>
      <c r="T371" s="108">
        <v>463</v>
      </c>
      <c r="U371" s="108">
        <v>1033386</v>
      </c>
      <c r="V371" s="108">
        <v>389</v>
      </c>
      <c r="W371" s="108">
        <v>677</v>
      </c>
      <c r="X371" s="108">
        <v>766934</v>
      </c>
      <c r="Y371" s="108">
        <v>463</v>
      </c>
      <c r="Z371" s="108">
        <v>836</v>
      </c>
      <c r="AA371" s="108">
        <v>33373422</v>
      </c>
      <c r="AB371" s="108">
        <v>1595</v>
      </c>
      <c r="AC371" s="108">
        <v>3290</v>
      </c>
      <c r="AD371" s="108">
        <v>50360435</v>
      </c>
      <c r="AE371" s="108">
        <v>6055</v>
      </c>
      <c r="AF371" s="108">
        <v>13999</v>
      </c>
      <c r="AG371" s="108">
        <v>2419102</v>
      </c>
      <c r="AH371" s="108">
        <v>5225</v>
      </c>
      <c r="AI371" s="108">
        <v>13449</v>
      </c>
      <c r="AJ371" s="108">
        <v>1962</v>
      </c>
      <c r="AK371" s="108">
        <v>64</v>
      </c>
      <c r="AL371" s="108">
        <v>446</v>
      </c>
      <c r="AM371" s="108">
        <v>2798</v>
      </c>
      <c r="AN371" s="108">
        <v>116</v>
      </c>
      <c r="AO371" s="108">
        <v>1336</v>
      </c>
      <c r="AP371" s="108">
        <v>0</v>
      </c>
      <c r="AQ371" s="108">
        <v>21320</v>
      </c>
      <c r="AR371" s="108">
        <v>3748</v>
      </c>
      <c r="AS371" s="108">
        <v>9640</v>
      </c>
      <c r="AT371" s="108">
        <v>34708</v>
      </c>
      <c r="AU371" s="108">
        <v>5078</v>
      </c>
      <c r="AV371" s="108">
        <v>4203</v>
      </c>
      <c r="AW371" s="108">
        <v>3147</v>
      </c>
      <c r="AX371" s="108">
        <v>2651</v>
      </c>
      <c r="AY371" s="108">
        <v>26784</v>
      </c>
      <c r="AZ371" s="108">
        <v>22985</v>
      </c>
      <c r="BA371" s="108">
        <v>12070</v>
      </c>
      <c r="BB371" s="108">
        <v>8161</v>
      </c>
      <c r="BC371" s="108">
        <v>689</v>
      </c>
      <c r="BD371" s="108">
        <v>446</v>
      </c>
      <c r="BE371" s="108">
        <v>99</v>
      </c>
      <c r="BF371" s="108">
        <v>41867</v>
      </c>
      <c r="BG371" s="108">
        <v>423</v>
      </c>
      <c r="BH371" s="108">
        <v>658</v>
      </c>
      <c r="BI371" s="108">
        <v>1637</v>
      </c>
      <c r="BJ371" s="108">
        <v>47414</v>
      </c>
      <c r="BK371" s="108">
        <v>29</v>
      </c>
      <c r="BL371" s="108">
        <v>56</v>
      </c>
      <c r="BM371" s="108">
        <v>0</v>
      </c>
      <c r="BN371" s="108">
        <v>0</v>
      </c>
      <c r="BO371" s="108">
        <v>1262</v>
      </c>
      <c r="BP371" s="108">
        <v>0</v>
      </c>
      <c r="BQ371" s="108">
        <v>70</v>
      </c>
      <c r="BR371" s="108">
        <v>0</v>
      </c>
      <c r="BS371" s="108">
        <v>0</v>
      </c>
      <c r="BT371" s="108">
        <v>0</v>
      </c>
      <c r="BU371" s="108">
        <v>9788236</v>
      </c>
      <c r="BV371" s="108">
        <v>7756</v>
      </c>
      <c r="BW371" s="108">
        <v>16852</v>
      </c>
      <c r="BX371" s="108">
        <v>0</v>
      </c>
      <c r="BY371" s="108">
        <v>0</v>
      </c>
      <c r="BZ371" s="108">
        <v>0</v>
      </c>
      <c r="CA371" s="108">
        <v>1018322</v>
      </c>
      <c r="CB371" s="108">
        <v>14547</v>
      </c>
      <c r="CC371" s="108">
        <v>30407</v>
      </c>
      <c r="CD371" s="108" t="s">
        <v>733</v>
      </c>
      <c r="CE371" s="108" t="s">
        <v>733</v>
      </c>
      <c r="CF371" s="108" t="s">
        <v>733</v>
      </c>
      <c r="CG371" s="108" t="s">
        <v>733</v>
      </c>
      <c r="CH371" s="108" t="s">
        <v>733</v>
      </c>
      <c r="CI371" s="108" t="s">
        <v>733</v>
      </c>
      <c r="CJ371" s="121">
        <f t="shared" si="964"/>
        <v>12</v>
      </c>
      <c r="CK371" s="157">
        <f t="shared" si="965"/>
        <v>2018</v>
      </c>
      <c r="CL371" s="158">
        <f t="shared" si="966"/>
        <v>43435</v>
      </c>
      <c r="CM371" s="159">
        <f t="shared" si="967"/>
        <v>31</v>
      </c>
      <c r="CN371" s="121">
        <f t="shared" si="968"/>
        <v>32672</v>
      </c>
      <c r="CO371" s="121" t="str">
        <f t="shared" si="969"/>
        <v>-</v>
      </c>
      <c r="CP371" s="121">
        <f t="shared" si="970"/>
        <v>424736</v>
      </c>
      <c r="CQ371" s="121">
        <f t="shared" si="971"/>
        <v>1372224</v>
      </c>
      <c r="CR371" s="121">
        <f t="shared" si="972"/>
        <v>1796758</v>
      </c>
      <c r="CS371" s="121">
        <f t="shared" si="973"/>
        <v>1386088</v>
      </c>
      <c r="CT371" s="121">
        <f t="shared" si="974"/>
        <v>68820220</v>
      </c>
      <c r="CU371" s="121">
        <f t="shared" si="975"/>
        <v>116429683</v>
      </c>
      <c r="CV371" s="121">
        <f t="shared" si="976"/>
        <v>6226887</v>
      </c>
      <c r="CW371" s="121">
        <f t="shared" si="977"/>
        <v>65142</v>
      </c>
      <c r="CX371" s="121">
        <f t="shared" si="978"/>
        <v>91672</v>
      </c>
      <c r="CY371" s="121">
        <f t="shared" si="979"/>
        <v>0</v>
      </c>
      <c r="CZ371" s="121">
        <f t="shared" si="980"/>
        <v>21267224</v>
      </c>
      <c r="DA371" s="121">
        <f t="shared" si="981"/>
        <v>0</v>
      </c>
      <c r="DB371" s="121">
        <f t="shared" si="982"/>
        <v>2128490</v>
      </c>
      <c r="DC371" s="121" t="str">
        <f t="shared" si="983"/>
        <v>-</v>
      </c>
    </row>
    <row r="372" spans="1:107" x14ac:dyDescent="0.2">
      <c r="A372" s="118" t="str">
        <f t="shared" si="961"/>
        <v>2018-19DECEMBERRX7</v>
      </c>
      <c r="B372" s="94" t="s">
        <v>789</v>
      </c>
      <c r="C372" s="35" t="s">
        <v>745</v>
      </c>
      <c r="D372" s="119" t="str">
        <f t="shared" si="962"/>
        <v>Y62</v>
      </c>
      <c r="E372" s="119" t="str">
        <f t="shared" si="963"/>
        <v>North West</v>
      </c>
      <c r="F372" s="107" t="s">
        <v>663</v>
      </c>
      <c r="G372" s="107" t="s">
        <v>664</v>
      </c>
      <c r="H372" s="108">
        <v>136894</v>
      </c>
      <c r="I372" s="108">
        <v>109551</v>
      </c>
      <c r="J372" s="108">
        <v>1152801</v>
      </c>
      <c r="K372" s="108">
        <v>11</v>
      </c>
      <c r="L372" s="108">
        <v>1</v>
      </c>
      <c r="M372" s="108">
        <v>73</v>
      </c>
      <c r="N372" s="108">
        <v>136</v>
      </c>
      <c r="O372" s="108">
        <v>101419</v>
      </c>
      <c r="P372" s="108">
        <v>9273</v>
      </c>
      <c r="Q372" s="108">
        <v>6733</v>
      </c>
      <c r="R372" s="108">
        <v>53144</v>
      </c>
      <c r="S372" s="108">
        <v>21788</v>
      </c>
      <c r="T372" s="108">
        <v>4305</v>
      </c>
      <c r="U372" s="108">
        <v>4275680</v>
      </c>
      <c r="V372" s="108">
        <v>461</v>
      </c>
      <c r="W372" s="108">
        <v>775</v>
      </c>
      <c r="X372" s="108">
        <v>4223400</v>
      </c>
      <c r="Y372" s="108">
        <v>627</v>
      </c>
      <c r="Z372" s="108">
        <v>1071</v>
      </c>
      <c r="AA372" s="108">
        <v>79209674</v>
      </c>
      <c r="AB372" s="108">
        <v>1490</v>
      </c>
      <c r="AC372" s="108">
        <v>3222</v>
      </c>
      <c r="AD372" s="108">
        <v>92837378</v>
      </c>
      <c r="AE372" s="108">
        <v>4261</v>
      </c>
      <c r="AF372" s="108">
        <v>10233</v>
      </c>
      <c r="AG372" s="108">
        <v>25311860</v>
      </c>
      <c r="AH372" s="108">
        <v>5880</v>
      </c>
      <c r="AI372" s="108">
        <v>12286</v>
      </c>
      <c r="AJ372" s="108">
        <v>7561</v>
      </c>
      <c r="AK372" s="108">
        <v>531</v>
      </c>
      <c r="AL372" s="108">
        <v>4410</v>
      </c>
      <c r="AM372" s="108">
        <v>5876</v>
      </c>
      <c r="AN372" s="108">
        <v>338</v>
      </c>
      <c r="AO372" s="108">
        <v>2282</v>
      </c>
      <c r="AP372" s="108">
        <v>0</v>
      </c>
      <c r="AQ372" s="108">
        <v>61344</v>
      </c>
      <c r="AR372" s="108">
        <v>5906</v>
      </c>
      <c r="AS372" s="108">
        <v>26608</v>
      </c>
      <c r="AT372" s="108">
        <v>93858</v>
      </c>
      <c r="AU372" s="108">
        <v>19054</v>
      </c>
      <c r="AV372" s="108">
        <v>15119</v>
      </c>
      <c r="AW372" s="108">
        <v>13630</v>
      </c>
      <c r="AX372" s="108">
        <v>10973</v>
      </c>
      <c r="AY372" s="108">
        <v>67915</v>
      </c>
      <c r="AZ372" s="108">
        <v>56682</v>
      </c>
      <c r="BA372" s="108">
        <v>30239</v>
      </c>
      <c r="BB372" s="108">
        <v>23214</v>
      </c>
      <c r="BC372" s="108">
        <v>5435</v>
      </c>
      <c r="BD372" s="108">
        <v>4602</v>
      </c>
      <c r="BE372" s="108">
        <v>0</v>
      </c>
      <c r="BF372" s="108">
        <v>0</v>
      </c>
      <c r="BG372" s="108">
        <v>0</v>
      </c>
      <c r="BH372" s="108">
        <v>0</v>
      </c>
      <c r="BI372" s="108">
        <v>5230</v>
      </c>
      <c r="BJ372" s="108">
        <v>191790</v>
      </c>
      <c r="BK372" s="108">
        <v>37</v>
      </c>
      <c r="BL372" s="108">
        <v>73</v>
      </c>
      <c r="BM372" s="108">
        <v>332</v>
      </c>
      <c r="BN372" s="108">
        <v>1641</v>
      </c>
      <c r="BO372" s="108">
        <v>1036</v>
      </c>
      <c r="BP372" s="108">
        <v>114</v>
      </c>
      <c r="BQ372" s="108">
        <v>1502</v>
      </c>
      <c r="BR372" s="108">
        <v>7492334</v>
      </c>
      <c r="BS372" s="108">
        <v>4566</v>
      </c>
      <c r="BT372" s="108">
        <v>9607</v>
      </c>
      <c r="BU372" s="108">
        <v>4785951</v>
      </c>
      <c r="BV372" s="108">
        <v>4620</v>
      </c>
      <c r="BW372" s="108">
        <v>10275</v>
      </c>
      <c r="BX372" s="108">
        <v>871872</v>
      </c>
      <c r="BY372" s="108">
        <v>7648</v>
      </c>
      <c r="BZ372" s="108">
        <v>14509</v>
      </c>
      <c r="CA372" s="108">
        <v>9927205</v>
      </c>
      <c r="CB372" s="108">
        <v>6609</v>
      </c>
      <c r="CC372" s="108">
        <v>14112</v>
      </c>
      <c r="CD372" s="108" t="s">
        <v>733</v>
      </c>
      <c r="CE372" s="108" t="s">
        <v>733</v>
      </c>
      <c r="CF372" s="108" t="s">
        <v>733</v>
      </c>
      <c r="CG372" s="108" t="s">
        <v>733</v>
      </c>
      <c r="CH372" s="108" t="s">
        <v>733</v>
      </c>
      <c r="CI372" s="108" t="s">
        <v>733</v>
      </c>
      <c r="CJ372" s="121">
        <f t="shared" si="964"/>
        <v>12</v>
      </c>
      <c r="CK372" s="157">
        <f t="shared" si="965"/>
        <v>2018</v>
      </c>
      <c r="CL372" s="158">
        <f t="shared" si="966"/>
        <v>43435</v>
      </c>
      <c r="CM372" s="159">
        <f t="shared" si="967"/>
        <v>31</v>
      </c>
      <c r="CN372" s="121">
        <f t="shared" si="968"/>
        <v>109551</v>
      </c>
      <c r="CO372" s="121" t="str">
        <f t="shared" si="969"/>
        <v>-</v>
      </c>
      <c r="CP372" s="121">
        <f t="shared" si="970"/>
        <v>7997223</v>
      </c>
      <c r="CQ372" s="121">
        <f t="shared" si="971"/>
        <v>14898936</v>
      </c>
      <c r="CR372" s="121">
        <f t="shared" si="972"/>
        <v>7186575</v>
      </c>
      <c r="CS372" s="121">
        <f t="shared" si="973"/>
        <v>7211043</v>
      </c>
      <c r="CT372" s="121">
        <f t="shared" si="974"/>
        <v>171229968</v>
      </c>
      <c r="CU372" s="121">
        <f t="shared" si="975"/>
        <v>222956604</v>
      </c>
      <c r="CV372" s="121">
        <f t="shared" si="976"/>
        <v>52891230</v>
      </c>
      <c r="CW372" s="121">
        <f t="shared" si="977"/>
        <v>0</v>
      </c>
      <c r="CX372" s="121">
        <f t="shared" si="978"/>
        <v>381790</v>
      </c>
      <c r="CY372" s="121">
        <f t="shared" si="979"/>
        <v>15765087</v>
      </c>
      <c r="CZ372" s="121">
        <f t="shared" si="980"/>
        <v>10644900</v>
      </c>
      <c r="DA372" s="121">
        <f t="shared" si="981"/>
        <v>1654026</v>
      </c>
      <c r="DB372" s="121">
        <f t="shared" si="982"/>
        <v>21196224</v>
      </c>
      <c r="DC372" s="121" t="str">
        <f t="shared" si="983"/>
        <v>-</v>
      </c>
    </row>
    <row r="373" spans="1:107" x14ac:dyDescent="0.2">
      <c r="A373" s="118" t="str">
        <f t="shared" si="961"/>
        <v>2018-19DECEMBERRYE</v>
      </c>
      <c r="B373" s="94" t="s">
        <v>789</v>
      </c>
      <c r="C373" s="35" t="s">
        <v>745</v>
      </c>
      <c r="D373" s="119" t="str">
        <f t="shared" si="962"/>
        <v>Y59</v>
      </c>
      <c r="E373" s="119" t="str">
        <f t="shared" si="963"/>
        <v>South East</v>
      </c>
      <c r="F373" s="107" t="s">
        <v>675</v>
      </c>
      <c r="G373" s="107" t="s">
        <v>676</v>
      </c>
      <c r="H373" s="108">
        <v>70617</v>
      </c>
      <c r="I373" s="108">
        <v>42125</v>
      </c>
      <c r="J373" s="108">
        <v>268978</v>
      </c>
      <c r="K373" s="108">
        <v>6</v>
      </c>
      <c r="L373" s="108">
        <v>3</v>
      </c>
      <c r="M373" s="108">
        <v>20</v>
      </c>
      <c r="N373" s="108">
        <v>86</v>
      </c>
      <c r="O373" s="108">
        <v>49686</v>
      </c>
      <c r="P373" s="108">
        <v>2710</v>
      </c>
      <c r="Q373" s="108">
        <v>1670</v>
      </c>
      <c r="R373" s="108">
        <v>24924</v>
      </c>
      <c r="S373" s="108">
        <v>14568</v>
      </c>
      <c r="T373" s="108">
        <v>859</v>
      </c>
      <c r="U373" s="108">
        <v>1146112</v>
      </c>
      <c r="V373" s="108">
        <v>423</v>
      </c>
      <c r="W373" s="108">
        <v>768</v>
      </c>
      <c r="X373" s="108">
        <v>1014803</v>
      </c>
      <c r="Y373" s="108">
        <v>608</v>
      </c>
      <c r="Z373" s="108">
        <v>1149</v>
      </c>
      <c r="AA373" s="108">
        <v>26048427</v>
      </c>
      <c r="AB373" s="108">
        <v>1045</v>
      </c>
      <c r="AC373" s="108">
        <v>2121</v>
      </c>
      <c r="AD373" s="108">
        <v>48466908</v>
      </c>
      <c r="AE373" s="108">
        <v>3327</v>
      </c>
      <c r="AF373" s="108">
        <v>7913</v>
      </c>
      <c r="AG373" s="108">
        <v>3908762</v>
      </c>
      <c r="AH373" s="108">
        <v>4550</v>
      </c>
      <c r="AI373" s="108">
        <v>10643</v>
      </c>
      <c r="AJ373" s="108">
        <v>3015</v>
      </c>
      <c r="AK373" s="108">
        <v>17</v>
      </c>
      <c r="AL373" s="108">
        <v>166</v>
      </c>
      <c r="AM373" s="108">
        <v>344</v>
      </c>
      <c r="AN373" s="108">
        <v>187</v>
      </c>
      <c r="AO373" s="108">
        <v>2645</v>
      </c>
      <c r="AP373" s="108">
        <v>0</v>
      </c>
      <c r="AQ373" s="108">
        <v>26871</v>
      </c>
      <c r="AR373" s="108">
        <v>3138</v>
      </c>
      <c r="AS373" s="108">
        <v>16662</v>
      </c>
      <c r="AT373" s="108">
        <v>46671</v>
      </c>
      <c r="AU373" s="108">
        <v>5428</v>
      </c>
      <c r="AV373" s="108">
        <v>4150</v>
      </c>
      <c r="AW373" s="108">
        <v>3323</v>
      </c>
      <c r="AX373" s="108">
        <v>2586</v>
      </c>
      <c r="AY373" s="108">
        <v>33826</v>
      </c>
      <c r="AZ373" s="108">
        <v>27772</v>
      </c>
      <c r="BA373" s="108">
        <v>21059</v>
      </c>
      <c r="BB373" s="108">
        <v>16446</v>
      </c>
      <c r="BC373" s="108">
        <v>1292</v>
      </c>
      <c r="BD373" s="108">
        <v>963</v>
      </c>
      <c r="BE373" s="108">
        <v>210</v>
      </c>
      <c r="BF373" s="108">
        <v>66141</v>
      </c>
      <c r="BG373" s="108">
        <v>315</v>
      </c>
      <c r="BH373" s="108">
        <v>528</v>
      </c>
      <c r="BI373" s="108">
        <v>2168</v>
      </c>
      <c r="BJ373" s="108">
        <v>83972</v>
      </c>
      <c r="BK373" s="108">
        <v>39</v>
      </c>
      <c r="BL373" s="108">
        <v>77</v>
      </c>
      <c r="BM373" s="108">
        <v>0</v>
      </c>
      <c r="BN373" s="108">
        <v>2043</v>
      </c>
      <c r="BO373" s="108">
        <v>1223</v>
      </c>
      <c r="BP373" s="108">
        <v>0</v>
      </c>
      <c r="BQ373" s="108">
        <v>344</v>
      </c>
      <c r="BR373" s="108">
        <v>5791440</v>
      </c>
      <c r="BS373" s="108">
        <v>2835</v>
      </c>
      <c r="BT373" s="108">
        <v>5117</v>
      </c>
      <c r="BU373" s="108">
        <v>6749035</v>
      </c>
      <c r="BV373" s="108">
        <v>5518</v>
      </c>
      <c r="BW373" s="108">
        <v>10178</v>
      </c>
      <c r="BX373" s="108">
        <v>0</v>
      </c>
      <c r="BY373" s="108">
        <v>0</v>
      </c>
      <c r="BZ373" s="108">
        <v>0</v>
      </c>
      <c r="CA373" s="108">
        <v>2699030</v>
      </c>
      <c r="CB373" s="108">
        <v>7846</v>
      </c>
      <c r="CC373" s="108">
        <v>16605</v>
      </c>
      <c r="CD373" s="108" t="s">
        <v>733</v>
      </c>
      <c r="CE373" s="108" t="s">
        <v>733</v>
      </c>
      <c r="CF373" s="108" t="s">
        <v>733</v>
      </c>
      <c r="CG373" s="108" t="s">
        <v>733</v>
      </c>
      <c r="CH373" s="108" t="s">
        <v>733</v>
      </c>
      <c r="CI373" s="108" t="s">
        <v>733</v>
      </c>
      <c r="CJ373" s="121">
        <f t="shared" si="964"/>
        <v>12</v>
      </c>
      <c r="CK373" s="157">
        <f t="shared" si="965"/>
        <v>2018</v>
      </c>
      <c r="CL373" s="158">
        <f t="shared" si="966"/>
        <v>43435</v>
      </c>
      <c r="CM373" s="159">
        <f t="shared" si="967"/>
        <v>31</v>
      </c>
      <c r="CN373" s="121">
        <f t="shared" si="968"/>
        <v>126375</v>
      </c>
      <c r="CO373" s="121" t="str">
        <f t="shared" si="969"/>
        <v>-</v>
      </c>
      <c r="CP373" s="121">
        <f t="shared" si="970"/>
        <v>842500</v>
      </c>
      <c r="CQ373" s="121">
        <f t="shared" si="971"/>
        <v>3622750</v>
      </c>
      <c r="CR373" s="121">
        <f t="shared" si="972"/>
        <v>2081280</v>
      </c>
      <c r="CS373" s="121">
        <f t="shared" si="973"/>
        <v>1918830</v>
      </c>
      <c r="CT373" s="121">
        <f t="shared" si="974"/>
        <v>52863804</v>
      </c>
      <c r="CU373" s="121">
        <f t="shared" si="975"/>
        <v>115276584</v>
      </c>
      <c r="CV373" s="121">
        <f t="shared" si="976"/>
        <v>9142337</v>
      </c>
      <c r="CW373" s="121">
        <f t="shared" si="977"/>
        <v>110880</v>
      </c>
      <c r="CX373" s="121">
        <f t="shared" si="978"/>
        <v>166936</v>
      </c>
      <c r="CY373" s="121">
        <f t="shared" si="979"/>
        <v>10454031</v>
      </c>
      <c r="CZ373" s="121">
        <f t="shared" si="980"/>
        <v>12447694</v>
      </c>
      <c r="DA373" s="121">
        <f t="shared" si="981"/>
        <v>0</v>
      </c>
      <c r="DB373" s="121">
        <f t="shared" si="982"/>
        <v>5712120</v>
      </c>
      <c r="DC373" s="121" t="str">
        <f t="shared" si="983"/>
        <v>-</v>
      </c>
    </row>
    <row r="374" spans="1:107" x14ac:dyDescent="0.2">
      <c r="A374" s="118" t="str">
        <f t="shared" si="961"/>
        <v>2018-19DECEMBERRYD</v>
      </c>
      <c r="B374" s="94" t="s">
        <v>789</v>
      </c>
      <c r="C374" s="35" t="s">
        <v>745</v>
      </c>
      <c r="D374" s="119" t="str">
        <f t="shared" si="962"/>
        <v>Y59</v>
      </c>
      <c r="E374" s="119" t="str">
        <f t="shared" si="963"/>
        <v>South East</v>
      </c>
      <c r="F374" s="107" t="s">
        <v>673</v>
      </c>
      <c r="G374" s="107" t="s">
        <v>674</v>
      </c>
      <c r="H374" s="108">
        <v>86490</v>
      </c>
      <c r="I374" s="108">
        <v>67727</v>
      </c>
      <c r="J374" s="108">
        <v>794380</v>
      </c>
      <c r="K374" s="108">
        <v>12</v>
      </c>
      <c r="L374" s="108">
        <v>2</v>
      </c>
      <c r="M374" s="108">
        <v>75</v>
      </c>
      <c r="N374" s="108">
        <v>159</v>
      </c>
      <c r="O374" s="108">
        <v>63713</v>
      </c>
      <c r="P374" s="108">
        <v>3938</v>
      </c>
      <c r="Q374" s="108">
        <v>2473</v>
      </c>
      <c r="R374" s="108">
        <v>33928</v>
      </c>
      <c r="S374" s="108">
        <v>19316</v>
      </c>
      <c r="T374" s="108">
        <v>725</v>
      </c>
      <c r="U374" s="108">
        <v>1834595</v>
      </c>
      <c r="V374" s="108">
        <v>466</v>
      </c>
      <c r="W374" s="108">
        <v>853</v>
      </c>
      <c r="X374" s="108">
        <v>1524423</v>
      </c>
      <c r="Y374" s="108">
        <v>616</v>
      </c>
      <c r="Z374" s="108">
        <v>1150</v>
      </c>
      <c r="AA374" s="108">
        <v>41627125</v>
      </c>
      <c r="AB374" s="108">
        <v>1227</v>
      </c>
      <c r="AC374" s="108">
        <v>2341</v>
      </c>
      <c r="AD374" s="108">
        <v>119443146</v>
      </c>
      <c r="AE374" s="108">
        <v>6184</v>
      </c>
      <c r="AF374" s="108">
        <v>14297</v>
      </c>
      <c r="AG374" s="108">
        <v>5731640</v>
      </c>
      <c r="AH374" s="108">
        <v>7906</v>
      </c>
      <c r="AI374" s="108">
        <v>17104</v>
      </c>
      <c r="AJ374" s="108">
        <v>4003</v>
      </c>
      <c r="AK374" s="108">
        <v>128</v>
      </c>
      <c r="AL374" s="108">
        <v>818</v>
      </c>
      <c r="AM374" s="108">
        <v>735</v>
      </c>
      <c r="AN374" s="108">
        <v>264</v>
      </c>
      <c r="AO374" s="108">
        <v>2793</v>
      </c>
      <c r="AP374" s="108">
        <v>624</v>
      </c>
      <c r="AQ374" s="108">
        <v>38502</v>
      </c>
      <c r="AR374" s="108">
        <v>517</v>
      </c>
      <c r="AS374" s="108">
        <v>20691</v>
      </c>
      <c r="AT374" s="108">
        <v>59710</v>
      </c>
      <c r="AU374" s="108">
        <v>8940</v>
      </c>
      <c r="AV374" s="108">
        <v>6582</v>
      </c>
      <c r="AW374" s="108">
        <v>5551</v>
      </c>
      <c r="AX374" s="108">
        <v>4165</v>
      </c>
      <c r="AY374" s="108">
        <v>46716</v>
      </c>
      <c r="AZ374" s="108">
        <v>36995</v>
      </c>
      <c r="BA374" s="108">
        <v>33264</v>
      </c>
      <c r="BB374" s="108">
        <v>20429</v>
      </c>
      <c r="BC374" s="108">
        <v>1250</v>
      </c>
      <c r="BD374" s="108">
        <v>757</v>
      </c>
      <c r="BE374" s="108">
        <v>403</v>
      </c>
      <c r="BF374" s="108">
        <v>116328</v>
      </c>
      <c r="BG374" s="108">
        <v>289</v>
      </c>
      <c r="BH374" s="108">
        <v>464</v>
      </c>
      <c r="BI374" s="108">
        <v>2903</v>
      </c>
      <c r="BJ374" s="108">
        <v>152342</v>
      </c>
      <c r="BK374" s="108">
        <v>52</v>
      </c>
      <c r="BL374" s="108">
        <v>71</v>
      </c>
      <c r="BM374" s="108">
        <v>0</v>
      </c>
      <c r="BN374" s="108">
        <v>147</v>
      </c>
      <c r="BO374" s="108">
        <v>1389</v>
      </c>
      <c r="BP374" s="108">
        <v>0</v>
      </c>
      <c r="BQ374" s="108">
        <v>267</v>
      </c>
      <c r="BR374" s="108">
        <v>978256</v>
      </c>
      <c r="BS374" s="108">
        <v>6655</v>
      </c>
      <c r="BT374" s="108">
        <v>14685</v>
      </c>
      <c r="BU374" s="108">
        <v>11823948</v>
      </c>
      <c r="BV374" s="108">
        <v>8513</v>
      </c>
      <c r="BW374" s="108">
        <v>17457</v>
      </c>
      <c r="BX374" s="108">
        <v>0</v>
      </c>
      <c r="BY374" s="108">
        <v>0</v>
      </c>
      <c r="BZ374" s="108">
        <v>0</v>
      </c>
      <c r="CA374" s="108">
        <v>3256947</v>
      </c>
      <c r="CB374" s="108">
        <v>12198</v>
      </c>
      <c r="CC374" s="108">
        <v>24773</v>
      </c>
      <c r="CD374" s="108" t="s">
        <v>733</v>
      </c>
      <c r="CE374" s="108" t="s">
        <v>733</v>
      </c>
      <c r="CF374" s="108" t="s">
        <v>733</v>
      </c>
      <c r="CG374" s="108" t="s">
        <v>733</v>
      </c>
      <c r="CH374" s="108" t="s">
        <v>733</v>
      </c>
      <c r="CI374" s="108" t="s">
        <v>733</v>
      </c>
      <c r="CJ374" s="121">
        <f t="shared" si="964"/>
        <v>12</v>
      </c>
      <c r="CK374" s="157">
        <f t="shared" si="965"/>
        <v>2018</v>
      </c>
      <c r="CL374" s="158">
        <f t="shared" si="966"/>
        <v>43435</v>
      </c>
      <c r="CM374" s="159">
        <f t="shared" si="967"/>
        <v>31</v>
      </c>
      <c r="CN374" s="121">
        <f t="shared" si="968"/>
        <v>135454</v>
      </c>
      <c r="CO374" s="121" t="str">
        <f t="shared" si="969"/>
        <v>-</v>
      </c>
      <c r="CP374" s="121">
        <f t="shared" si="970"/>
        <v>5079525</v>
      </c>
      <c r="CQ374" s="121">
        <f t="shared" si="971"/>
        <v>10768593</v>
      </c>
      <c r="CR374" s="121">
        <f t="shared" si="972"/>
        <v>3359114</v>
      </c>
      <c r="CS374" s="121">
        <f t="shared" si="973"/>
        <v>2843950</v>
      </c>
      <c r="CT374" s="121">
        <f t="shared" si="974"/>
        <v>79425448</v>
      </c>
      <c r="CU374" s="121">
        <f t="shared" si="975"/>
        <v>276160852</v>
      </c>
      <c r="CV374" s="121">
        <f t="shared" si="976"/>
        <v>12400400</v>
      </c>
      <c r="CW374" s="121">
        <f t="shared" si="977"/>
        <v>186992</v>
      </c>
      <c r="CX374" s="121">
        <f t="shared" si="978"/>
        <v>206113</v>
      </c>
      <c r="CY374" s="121">
        <f t="shared" si="979"/>
        <v>2158695</v>
      </c>
      <c r="CZ374" s="121">
        <f t="shared" si="980"/>
        <v>24247773</v>
      </c>
      <c r="DA374" s="121">
        <f t="shared" si="981"/>
        <v>0</v>
      </c>
      <c r="DB374" s="121">
        <f t="shared" si="982"/>
        <v>6614391</v>
      </c>
      <c r="DC374" s="121" t="str">
        <f t="shared" si="983"/>
        <v>-</v>
      </c>
    </row>
    <row r="375" spans="1:107" x14ac:dyDescent="0.2">
      <c r="A375" s="118" t="str">
        <f t="shared" si="961"/>
        <v>2018-19DECEMBERRYF</v>
      </c>
      <c r="B375" s="94" t="s">
        <v>789</v>
      </c>
      <c r="C375" s="35" t="s">
        <v>745</v>
      </c>
      <c r="D375" s="119" t="str">
        <f t="shared" si="962"/>
        <v>Y58</v>
      </c>
      <c r="E375" s="119" t="str">
        <f t="shared" si="963"/>
        <v>South West</v>
      </c>
      <c r="F375" s="107" t="s">
        <v>677</v>
      </c>
      <c r="G375" s="107" t="s">
        <v>678</v>
      </c>
      <c r="H375" s="108">
        <v>109613</v>
      </c>
      <c r="I375" s="108">
        <v>81873</v>
      </c>
      <c r="J375" s="108">
        <v>425251</v>
      </c>
      <c r="K375" s="108">
        <v>5</v>
      </c>
      <c r="L375" s="108">
        <v>2</v>
      </c>
      <c r="M375" s="108">
        <v>22</v>
      </c>
      <c r="N375" s="108">
        <v>63</v>
      </c>
      <c r="O375" s="108">
        <v>77325</v>
      </c>
      <c r="P375" s="108">
        <v>4488</v>
      </c>
      <c r="Q375" s="108">
        <v>2773</v>
      </c>
      <c r="R375" s="108">
        <v>42924</v>
      </c>
      <c r="S375" s="108">
        <v>18884</v>
      </c>
      <c r="T375" s="108">
        <v>1371</v>
      </c>
      <c r="U375" s="108">
        <v>1835070</v>
      </c>
      <c r="V375" s="108">
        <v>409</v>
      </c>
      <c r="W375" s="108">
        <v>738</v>
      </c>
      <c r="X375" s="108">
        <v>1835531</v>
      </c>
      <c r="Y375" s="108">
        <v>662</v>
      </c>
      <c r="Z375" s="108">
        <v>1241</v>
      </c>
      <c r="AA375" s="108">
        <v>70557150</v>
      </c>
      <c r="AB375" s="108">
        <v>1644</v>
      </c>
      <c r="AC375" s="108">
        <v>3488</v>
      </c>
      <c r="AD375" s="108">
        <v>79421275</v>
      </c>
      <c r="AE375" s="108">
        <v>4206</v>
      </c>
      <c r="AF375" s="108">
        <v>9787</v>
      </c>
      <c r="AG375" s="108">
        <v>8295771</v>
      </c>
      <c r="AH375" s="108">
        <v>6051</v>
      </c>
      <c r="AI375" s="108">
        <v>13221</v>
      </c>
      <c r="AJ375" s="108">
        <v>4368</v>
      </c>
      <c r="AK375" s="108">
        <v>486</v>
      </c>
      <c r="AL375" s="108">
        <v>1711</v>
      </c>
      <c r="AM375" s="108">
        <v>5075</v>
      </c>
      <c r="AN375" s="108">
        <v>504</v>
      </c>
      <c r="AO375" s="108">
        <v>1667</v>
      </c>
      <c r="AP375" s="108">
        <v>13</v>
      </c>
      <c r="AQ375" s="108">
        <v>41373</v>
      </c>
      <c r="AR375" s="108">
        <v>3660</v>
      </c>
      <c r="AS375" s="108">
        <v>27924</v>
      </c>
      <c r="AT375" s="108">
        <v>72957</v>
      </c>
      <c r="AU375" s="108">
        <v>10118</v>
      </c>
      <c r="AV375" s="108">
        <v>7776</v>
      </c>
      <c r="AW375" s="108">
        <v>6320</v>
      </c>
      <c r="AX375" s="108">
        <v>4896</v>
      </c>
      <c r="AY375" s="108">
        <v>58111</v>
      </c>
      <c r="AZ375" s="108">
        <v>49291</v>
      </c>
      <c r="BA375" s="108">
        <v>26775</v>
      </c>
      <c r="BB375" s="108">
        <v>20151</v>
      </c>
      <c r="BC375" s="108">
        <v>1849</v>
      </c>
      <c r="BD375" s="108">
        <v>1440</v>
      </c>
      <c r="BE375" s="108">
        <v>420</v>
      </c>
      <c r="BF375" s="108">
        <v>143394</v>
      </c>
      <c r="BG375" s="108">
        <v>341</v>
      </c>
      <c r="BH375" s="108">
        <v>606</v>
      </c>
      <c r="BI375" s="108">
        <v>2653</v>
      </c>
      <c r="BJ375" s="108">
        <v>118344</v>
      </c>
      <c r="BK375" s="108">
        <v>45</v>
      </c>
      <c r="BL375" s="108">
        <v>83</v>
      </c>
      <c r="BM375" s="108">
        <v>178</v>
      </c>
      <c r="BN375" s="108">
        <v>934</v>
      </c>
      <c r="BO375" s="108">
        <v>738</v>
      </c>
      <c r="BP375" s="108">
        <v>19</v>
      </c>
      <c r="BQ375" s="108">
        <v>1236</v>
      </c>
      <c r="BR375" s="108">
        <v>5812300</v>
      </c>
      <c r="BS375" s="108">
        <v>6223</v>
      </c>
      <c r="BT375" s="108">
        <v>12346</v>
      </c>
      <c r="BU375" s="108">
        <v>5584052</v>
      </c>
      <c r="BV375" s="108">
        <v>7566</v>
      </c>
      <c r="BW375" s="108">
        <v>15894</v>
      </c>
      <c r="BX375" s="108">
        <v>167181</v>
      </c>
      <c r="BY375" s="108">
        <v>8799</v>
      </c>
      <c r="BZ375" s="108">
        <v>17371</v>
      </c>
      <c r="CA375" s="108">
        <v>11336604</v>
      </c>
      <c r="CB375" s="108">
        <v>9172</v>
      </c>
      <c r="CC375" s="108">
        <v>19346</v>
      </c>
      <c r="CD375" s="108" t="s">
        <v>733</v>
      </c>
      <c r="CE375" s="108" t="s">
        <v>733</v>
      </c>
      <c r="CF375" s="108" t="s">
        <v>733</v>
      </c>
      <c r="CG375" s="108" t="s">
        <v>733</v>
      </c>
      <c r="CH375" s="108" t="s">
        <v>733</v>
      </c>
      <c r="CI375" s="108" t="s">
        <v>733</v>
      </c>
      <c r="CJ375" s="121">
        <f t="shared" si="964"/>
        <v>12</v>
      </c>
      <c r="CK375" s="157">
        <f t="shared" si="965"/>
        <v>2018</v>
      </c>
      <c r="CL375" s="158">
        <f t="shared" si="966"/>
        <v>43435</v>
      </c>
      <c r="CM375" s="159">
        <f t="shared" si="967"/>
        <v>31</v>
      </c>
      <c r="CN375" s="121">
        <f t="shared" si="968"/>
        <v>163746</v>
      </c>
      <c r="CO375" s="121" t="str">
        <f t="shared" si="969"/>
        <v>-</v>
      </c>
      <c r="CP375" s="121">
        <f t="shared" si="970"/>
        <v>1801206</v>
      </c>
      <c r="CQ375" s="121">
        <f t="shared" si="971"/>
        <v>5157999</v>
      </c>
      <c r="CR375" s="121">
        <f t="shared" si="972"/>
        <v>3312144</v>
      </c>
      <c r="CS375" s="121">
        <f t="shared" si="973"/>
        <v>3441293</v>
      </c>
      <c r="CT375" s="121">
        <f t="shared" si="974"/>
        <v>149718912</v>
      </c>
      <c r="CU375" s="121">
        <f t="shared" si="975"/>
        <v>184817708</v>
      </c>
      <c r="CV375" s="121">
        <f t="shared" si="976"/>
        <v>18125991</v>
      </c>
      <c r="CW375" s="121">
        <f t="shared" si="977"/>
        <v>254520</v>
      </c>
      <c r="CX375" s="121">
        <f t="shared" si="978"/>
        <v>220199</v>
      </c>
      <c r="CY375" s="121">
        <f t="shared" si="979"/>
        <v>11531164</v>
      </c>
      <c r="CZ375" s="121">
        <f t="shared" si="980"/>
        <v>11729772</v>
      </c>
      <c r="DA375" s="121">
        <f t="shared" si="981"/>
        <v>330049</v>
      </c>
      <c r="DB375" s="121">
        <f t="shared" si="982"/>
        <v>23911656</v>
      </c>
      <c r="DC375" s="121" t="str">
        <f t="shared" si="983"/>
        <v>-</v>
      </c>
    </row>
    <row r="376" spans="1:107" x14ac:dyDescent="0.2">
      <c r="A376" s="118" t="str">
        <f t="shared" si="961"/>
        <v>2018-19DECEMBERRYA</v>
      </c>
      <c r="B376" s="94" t="s">
        <v>789</v>
      </c>
      <c r="C376" s="35" t="s">
        <v>745</v>
      </c>
      <c r="D376" s="119" t="str">
        <f t="shared" si="962"/>
        <v>Y60</v>
      </c>
      <c r="E376" s="119" t="str">
        <f t="shared" si="963"/>
        <v>Midlands</v>
      </c>
      <c r="F376" s="107" t="s">
        <v>669</v>
      </c>
      <c r="G376" s="107" t="s">
        <v>670</v>
      </c>
      <c r="H376" s="108">
        <v>116493</v>
      </c>
      <c r="I376" s="108">
        <v>84935</v>
      </c>
      <c r="J376" s="108">
        <v>262562</v>
      </c>
      <c r="K376" s="108">
        <v>3</v>
      </c>
      <c r="L376" s="108">
        <v>1</v>
      </c>
      <c r="M376" s="108">
        <v>15</v>
      </c>
      <c r="N376" s="108">
        <v>41</v>
      </c>
      <c r="O376" s="108">
        <v>94485</v>
      </c>
      <c r="P376" s="108">
        <v>5861</v>
      </c>
      <c r="Q376" s="108">
        <v>3782</v>
      </c>
      <c r="R376" s="108">
        <v>45875</v>
      </c>
      <c r="S376" s="108">
        <v>33227</v>
      </c>
      <c r="T376" s="108">
        <v>1563</v>
      </c>
      <c r="U376" s="108">
        <v>2389834</v>
      </c>
      <c r="V376" s="108">
        <v>408</v>
      </c>
      <c r="W376" s="108">
        <v>709</v>
      </c>
      <c r="X376" s="108">
        <v>1759386</v>
      </c>
      <c r="Y376" s="108">
        <v>465</v>
      </c>
      <c r="Z376" s="108">
        <v>813</v>
      </c>
      <c r="AA376" s="108">
        <v>34363678</v>
      </c>
      <c r="AB376" s="108">
        <v>749</v>
      </c>
      <c r="AC376" s="108">
        <v>1377</v>
      </c>
      <c r="AD376" s="108">
        <v>72228562</v>
      </c>
      <c r="AE376" s="108">
        <v>2174</v>
      </c>
      <c r="AF376" s="108">
        <v>4977</v>
      </c>
      <c r="AG376" s="108">
        <v>4831442</v>
      </c>
      <c r="AH376" s="108">
        <v>3091</v>
      </c>
      <c r="AI376" s="108">
        <v>7254</v>
      </c>
      <c r="AJ376" s="108">
        <v>3035</v>
      </c>
      <c r="AK376" s="108">
        <v>12</v>
      </c>
      <c r="AL376" s="108">
        <v>16</v>
      </c>
      <c r="AM376" s="108">
        <v>0</v>
      </c>
      <c r="AN376" s="108">
        <v>196</v>
      </c>
      <c r="AO376" s="108">
        <v>2811</v>
      </c>
      <c r="AP376" s="108">
        <v>2196</v>
      </c>
      <c r="AQ376" s="108">
        <v>54664</v>
      </c>
      <c r="AR376" s="108">
        <v>3227</v>
      </c>
      <c r="AS376" s="108">
        <v>33559</v>
      </c>
      <c r="AT376" s="108">
        <v>91450</v>
      </c>
      <c r="AU376" s="108">
        <v>11142</v>
      </c>
      <c r="AV376" s="108">
        <v>8146</v>
      </c>
      <c r="AW376" s="108">
        <v>7037</v>
      </c>
      <c r="AX376" s="108">
        <v>5223</v>
      </c>
      <c r="AY376" s="108">
        <v>58361</v>
      </c>
      <c r="AZ376" s="108">
        <v>48156</v>
      </c>
      <c r="BA376" s="108">
        <v>59093</v>
      </c>
      <c r="BB376" s="108">
        <v>34606</v>
      </c>
      <c r="BC376" s="108">
        <v>4011</v>
      </c>
      <c r="BD376" s="108">
        <v>1666</v>
      </c>
      <c r="BE376" s="108">
        <v>252</v>
      </c>
      <c r="BF376" s="108">
        <v>71643</v>
      </c>
      <c r="BG376" s="108">
        <v>284</v>
      </c>
      <c r="BH376" s="108">
        <v>519</v>
      </c>
      <c r="BI376" s="108">
        <v>3730</v>
      </c>
      <c r="BJ376" s="108">
        <v>100235</v>
      </c>
      <c r="BK376" s="108">
        <v>27</v>
      </c>
      <c r="BL376" s="108">
        <v>52</v>
      </c>
      <c r="BM376" s="108">
        <v>300</v>
      </c>
      <c r="BN376" s="108">
        <v>0</v>
      </c>
      <c r="BO376" s="108">
        <v>3075</v>
      </c>
      <c r="BP376" s="108">
        <v>0</v>
      </c>
      <c r="BQ376" s="108">
        <v>1552</v>
      </c>
      <c r="BR376" s="108">
        <v>0</v>
      </c>
      <c r="BS376" s="108">
        <v>0</v>
      </c>
      <c r="BT376" s="108">
        <v>0</v>
      </c>
      <c r="BU376" s="108">
        <v>12723449</v>
      </c>
      <c r="BV376" s="108">
        <v>4138</v>
      </c>
      <c r="BW376" s="108">
        <v>9632</v>
      </c>
      <c r="BX376" s="108">
        <v>0</v>
      </c>
      <c r="BY376" s="108">
        <v>0</v>
      </c>
      <c r="BZ376" s="108">
        <v>0</v>
      </c>
      <c r="CA376" s="108">
        <v>10803145</v>
      </c>
      <c r="CB376" s="108">
        <v>6961</v>
      </c>
      <c r="CC376" s="108">
        <v>15975</v>
      </c>
      <c r="CD376" s="108" t="s">
        <v>733</v>
      </c>
      <c r="CE376" s="108" t="s">
        <v>733</v>
      </c>
      <c r="CF376" s="108" t="s">
        <v>733</v>
      </c>
      <c r="CG376" s="108" t="s">
        <v>733</v>
      </c>
      <c r="CH376" s="108" t="s">
        <v>733</v>
      </c>
      <c r="CI376" s="108" t="s">
        <v>733</v>
      </c>
      <c r="CJ376" s="121">
        <f t="shared" si="964"/>
        <v>12</v>
      </c>
      <c r="CK376" s="157">
        <f t="shared" si="965"/>
        <v>2018</v>
      </c>
      <c r="CL376" s="158">
        <f t="shared" si="966"/>
        <v>43435</v>
      </c>
      <c r="CM376" s="159">
        <f t="shared" si="967"/>
        <v>31</v>
      </c>
      <c r="CN376" s="121">
        <f t="shared" si="968"/>
        <v>84935</v>
      </c>
      <c r="CO376" s="121" t="str">
        <f t="shared" si="969"/>
        <v>-</v>
      </c>
      <c r="CP376" s="121">
        <f t="shared" si="970"/>
        <v>1274025</v>
      </c>
      <c r="CQ376" s="121">
        <f t="shared" si="971"/>
        <v>3482335</v>
      </c>
      <c r="CR376" s="121">
        <f t="shared" si="972"/>
        <v>4155449</v>
      </c>
      <c r="CS376" s="121">
        <f t="shared" si="973"/>
        <v>3074766</v>
      </c>
      <c r="CT376" s="121">
        <f t="shared" si="974"/>
        <v>63169875</v>
      </c>
      <c r="CU376" s="121">
        <f t="shared" si="975"/>
        <v>165370779</v>
      </c>
      <c r="CV376" s="121">
        <f t="shared" si="976"/>
        <v>11338002</v>
      </c>
      <c r="CW376" s="121">
        <f t="shared" si="977"/>
        <v>130788</v>
      </c>
      <c r="CX376" s="121">
        <f t="shared" si="978"/>
        <v>193960</v>
      </c>
      <c r="CY376" s="121">
        <f t="shared" si="979"/>
        <v>0</v>
      </c>
      <c r="CZ376" s="121">
        <f t="shared" si="980"/>
        <v>29618400</v>
      </c>
      <c r="DA376" s="121">
        <f t="shared" si="981"/>
        <v>0</v>
      </c>
      <c r="DB376" s="121">
        <f t="shared" si="982"/>
        <v>24793200</v>
      </c>
      <c r="DC376" s="121" t="str">
        <f t="shared" si="983"/>
        <v>-</v>
      </c>
    </row>
    <row r="377" spans="1:107" x14ac:dyDescent="0.2">
      <c r="A377" s="118" t="str">
        <f t="shared" si="961"/>
        <v>2018-19DECEMBERRX8</v>
      </c>
      <c r="B377" s="94" t="s">
        <v>789</v>
      </c>
      <c r="C377" s="35" t="s">
        <v>745</v>
      </c>
      <c r="D377" s="119" t="str">
        <f t="shared" si="962"/>
        <v>Y63</v>
      </c>
      <c r="E377" s="119" t="str">
        <f t="shared" si="963"/>
        <v>North East and Yorkshire</v>
      </c>
      <c r="F377" s="107" t="s">
        <v>665</v>
      </c>
      <c r="G377" s="107" t="s">
        <v>666</v>
      </c>
      <c r="H377" s="108">
        <v>91083</v>
      </c>
      <c r="I377" s="108">
        <v>64782</v>
      </c>
      <c r="J377" s="108">
        <v>97395</v>
      </c>
      <c r="K377" s="108">
        <v>2</v>
      </c>
      <c r="L377" s="108">
        <v>1</v>
      </c>
      <c r="M377" s="108">
        <v>1</v>
      </c>
      <c r="N377" s="108">
        <v>25</v>
      </c>
      <c r="O377" s="108">
        <v>71943</v>
      </c>
      <c r="P377" s="108">
        <v>5668</v>
      </c>
      <c r="Q377" s="108">
        <v>4035</v>
      </c>
      <c r="R377" s="108">
        <v>41729</v>
      </c>
      <c r="S377" s="108">
        <v>12314</v>
      </c>
      <c r="T377" s="108">
        <v>1504</v>
      </c>
      <c r="U377" s="108">
        <v>2400286</v>
      </c>
      <c r="V377" s="108">
        <v>423</v>
      </c>
      <c r="W377" s="108">
        <v>735</v>
      </c>
      <c r="X377" s="108">
        <v>2188376</v>
      </c>
      <c r="Y377" s="108">
        <v>542</v>
      </c>
      <c r="Z377" s="108">
        <v>993</v>
      </c>
      <c r="AA377" s="108">
        <v>52721270</v>
      </c>
      <c r="AB377" s="108">
        <v>1263</v>
      </c>
      <c r="AC377" s="108">
        <v>2657</v>
      </c>
      <c r="AD377" s="108">
        <v>40624591</v>
      </c>
      <c r="AE377" s="108">
        <v>3299</v>
      </c>
      <c r="AF377" s="108">
        <v>8122</v>
      </c>
      <c r="AG377" s="108">
        <v>6196271</v>
      </c>
      <c r="AH377" s="108">
        <v>4120</v>
      </c>
      <c r="AI377" s="108">
        <v>9787</v>
      </c>
      <c r="AJ377" s="108">
        <v>4882</v>
      </c>
      <c r="AK377" s="108">
        <v>689</v>
      </c>
      <c r="AL377" s="108">
        <v>1168</v>
      </c>
      <c r="AM377" s="108">
        <v>4679</v>
      </c>
      <c r="AN377" s="108">
        <v>475</v>
      </c>
      <c r="AO377" s="108">
        <v>2550</v>
      </c>
      <c r="AP377" s="108">
        <v>2519</v>
      </c>
      <c r="AQ377" s="108">
        <v>43798</v>
      </c>
      <c r="AR377" s="108">
        <v>6286</v>
      </c>
      <c r="AS377" s="108">
        <v>16977</v>
      </c>
      <c r="AT377" s="108">
        <v>67061</v>
      </c>
      <c r="AU377" s="108">
        <v>11769</v>
      </c>
      <c r="AV377" s="108">
        <v>8945</v>
      </c>
      <c r="AW377" s="108">
        <v>8171</v>
      </c>
      <c r="AX377" s="108">
        <v>6300</v>
      </c>
      <c r="AY377" s="108">
        <v>61022</v>
      </c>
      <c r="AZ377" s="108">
        <v>46831</v>
      </c>
      <c r="BA377" s="108">
        <v>22654</v>
      </c>
      <c r="BB377" s="108">
        <v>13643</v>
      </c>
      <c r="BC377" s="108">
        <v>3128</v>
      </c>
      <c r="BD377" s="108">
        <v>1609</v>
      </c>
      <c r="BE377" s="108">
        <v>0</v>
      </c>
      <c r="BF377" s="108">
        <v>0</v>
      </c>
      <c r="BG377" s="108">
        <v>0</v>
      </c>
      <c r="BH377" s="108">
        <v>0</v>
      </c>
      <c r="BI377" s="108">
        <v>3782</v>
      </c>
      <c r="BJ377" s="108">
        <v>101463</v>
      </c>
      <c r="BK377" s="108">
        <v>27</v>
      </c>
      <c r="BL377" s="108">
        <v>46</v>
      </c>
      <c r="BM377" s="108">
        <v>88</v>
      </c>
      <c r="BN377" s="108">
        <v>2579</v>
      </c>
      <c r="BO377" s="108">
        <v>177</v>
      </c>
      <c r="BP377" s="108">
        <v>41</v>
      </c>
      <c r="BQ377" s="108">
        <v>2961</v>
      </c>
      <c r="BR377" s="108">
        <v>10321808</v>
      </c>
      <c r="BS377" s="108">
        <v>4002</v>
      </c>
      <c r="BT377" s="108">
        <v>8910</v>
      </c>
      <c r="BU377" s="108">
        <v>715858</v>
      </c>
      <c r="BV377" s="108">
        <v>4044</v>
      </c>
      <c r="BW377" s="108">
        <v>8119</v>
      </c>
      <c r="BX377" s="108">
        <v>244963</v>
      </c>
      <c r="BY377" s="108">
        <v>5975</v>
      </c>
      <c r="BZ377" s="108">
        <v>10216</v>
      </c>
      <c r="CA377" s="108">
        <v>22365833</v>
      </c>
      <c r="CB377" s="108">
        <v>7553</v>
      </c>
      <c r="CC377" s="108">
        <v>17521</v>
      </c>
      <c r="CD377" s="108" t="s">
        <v>733</v>
      </c>
      <c r="CE377" s="108" t="s">
        <v>733</v>
      </c>
      <c r="CF377" s="108" t="s">
        <v>733</v>
      </c>
      <c r="CG377" s="108" t="s">
        <v>733</v>
      </c>
      <c r="CH377" s="108" t="s">
        <v>733</v>
      </c>
      <c r="CI377" s="108" t="s">
        <v>733</v>
      </c>
      <c r="CJ377" s="121">
        <f t="shared" si="964"/>
        <v>12</v>
      </c>
      <c r="CK377" s="157">
        <f t="shared" si="965"/>
        <v>2018</v>
      </c>
      <c r="CL377" s="158">
        <f t="shared" si="966"/>
        <v>43435</v>
      </c>
      <c r="CM377" s="159">
        <f t="shared" si="967"/>
        <v>31</v>
      </c>
      <c r="CN377" s="121">
        <f t="shared" si="968"/>
        <v>64782</v>
      </c>
      <c r="CO377" s="121" t="str">
        <f t="shared" si="969"/>
        <v>-</v>
      </c>
      <c r="CP377" s="121">
        <f t="shared" si="970"/>
        <v>64782</v>
      </c>
      <c r="CQ377" s="121">
        <f t="shared" si="971"/>
        <v>1619550</v>
      </c>
      <c r="CR377" s="121">
        <f t="shared" si="972"/>
        <v>4165980</v>
      </c>
      <c r="CS377" s="121">
        <f t="shared" si="973"/>
        <v>4006755</v>
      </c>
      <c r="CT377" s="121">
        <f t="shared" si="974"/>
        <v>110873953</v>
      </c>
      <c r="CU377" s="121">
        <f t="shared" si="975"/>
        <v>100014308</v>
      </c>
      <c r="CV377" s="121">
        <f t="shared" si="976"/>
        <v>14719648</v>
      </c>
      <c r="CW377" s="121">
        <f t="shared" si="977"/>
        <v>0</v>
      </c>
      <c r="CX377" s="121">
        <f t="shared" si="978"/>
        <v>173972</v>
      </c>
      <c r="CY377" s="121">
        <f t="shared" si="979"/>
        <v>22978890</v>
      </c>
      <c r="CZ377" s="121">
        <f t="shared" si="980"/>
        <v>1437063</v>
      </c>
      <c r="DA377" s="121">
        <f t="shared" si="981"/>
        <v>418856</v>
      </c>
      <c r="DB377" s="121">
        <f t="shared" si="982"/>
        <v>51879681</v>
      </c>
      <c r="DC377" s="121" t="str">
        <f t="shared" si="983"/>
        <v>-</v>
      </c>
    </row>
    <row r="378" spans="1:107" x14ac:dyDescent="0.2">
      <c r="A378" s="118" t="str">
        <f t="shared" si="961"/>
        <v>2018-19JANUARYRX9</v>
      </c>
      <c r="B378" s="94" t="s">
        <v>789</v>
      </c>
      <c r="C378" s="35" t="s">
        <v>783</v>
      </c>
      <c r="D378" s="119" t="str">
        <f t="shared" si="962"/>
        <v>Y60</v>
      </c>
      <c r="E378" s="119" t="str">
        <f t="shared" si="963"/>
        <v>Midlands</v>
      </c>
      <c r="F378" s="107" t="s">
        <v>667</v>
      </c>
      <c r="G378" s="107" t="s">
        <v>668</v>
      </c>
      <c r="H378" s="108">
        <v>91076</v>
      </c>
      <c r="I378" s="108">
        <v>72323</v>
      </c>
      <c r="J378" s="108">
        <v>237840</v>
      </c>
      <c r="K378" s="108">
        <v>3</v>
      </c>
      <c r="L378" s="108">
        <v>2</v>
      </c>
      <c r="M378" s="108">
        <v>4</v>
      </c>
      <c r="N378" s="108">
        <v>47</v>
      </c>
      <c r="O378" s="108">
        <v>64442</v>
      </c>
      <c r="P378" s="108">
        <v>6288</v>
      </c>
      <c r="Q378" s="108">
        <v>4102</v>
      </c>
      <c r="R378" s="108">
        <v>39355</v>
      </c>
      <c r="S378" s="108">
        <v>10633</v>
      </c>
      <c r="T378" s="108">
        <v>202</v>
      </c>
      <c r="U378" s="108">
        <v>2894422</v>
      </c>
      <c r="V378" s="108">
        <v>460</v>
      </c>
      <c r="W378" s="108">
        <v>815</v>
      </c>
      <c r="X378" s="108">
        <v>4460894</v>
      </c>
      <c r="Y378" s="108">
        <v>1087</v>
      </c>
      <c r="Z378" s="108">
        <v>2601</v>
      </c>
      <c r="AA378" s="108">
        <v>72894422</v>
      </c>
      <c r="AB378" s="108">
        <v>1852</v>
      </c>
      <c r="AC378" s="108">
        <v>3948</v>
      </c>
      <c r="AD378" s="108">
        <v>55487387</v>
      </c>
      <c r="AE378" s="108">
        <v>5218</v>
      </c>
      <c r="AF378" s="108">
        <v>12598</v>
      </c>
      <c r="AG378" s="108">
        <v>629873</v>
      </c>
      <c r="AH378" s="108">
        <v>3118</v>
      </c>
      <c r="AI378" s="108">
        <v>8514</v>
      </c>
      <c r="AJ378" s="108">
        <v>4746</v>
      </c>
      <c r="AK378" s="108">
        <v>2091</v>
      </c>
      <c r="AL378" s="108">
        <v>996</v>
      </c>
      <c r="AM378" s="108">
        <v>12</v>
      </c>
      <c r="AN378" s="108">
        <v>845</v>
      </c>
      <c r="AO378" s="108">
        <v>814</v>
      </c>
      <c r="AP378" s="108">
        <v>8</v>
      </c>
      <c r="AQ378" s="108">
        <v>39532</v>
      </c>
      <c r="AR378" s="108">
        <v>2912</v>
      </c>
      <c r="AS378" s="108">
        <v>17252</v>
      </c>
      <c r="AT378" s="108">
        <v>59696</v>
      </c>
      <c r="AU378" s="108">
        <v>11514</v>
      </c>
      <c r="AV378" s="108">
        <v>9171</v>
      </c>
      <c r="AW378" s="108">
        <v>7739</v>
      </c>
      <c r="AX378" s="108">
        <v>6232</v>
      </c>
      <c r="AY378" s="108">
        <v>51119</v>
      </c>
      <c r="AZ378" s="108">
        <v>42538</v>
      </c>
      <c r="BA378" s="108">
        <v>14274</v>
      </c>
      <c r="BB378" s="108">
        <v>11119</v>
      </c>
      <c r="BC378" s="108">
        <v>232</v>
      </c>
      <c r="BD378" s="108">
        <v>188</v>
      </c>
      <c r="BE378" s="108">
        <v>361</v>
      </c>
      <c r="BF378" s="108">
        <v>105056</v>
      </c>
      <c r="BG378" s="108">
        <v>291</v>
      </c>
      <c r="BH378" s="108">
        <v>501</v>
      </c>
      <c r="BI378" s="108">
        <v>3389</v>
      </c>
      <c r="BJ378" s="108">
        <v>124696</v>
      </c>
      <c r="BK378" s="108">
        <v>37</v>
      </c>
      <c r="BL378" s="108">
        <v>69</v>
      </c>
      <c r="BM378" s="108">
        <v>0</v>
      </c>
      <c r="BN378" s="108">
        <v>344</v>
      </c>
      <c r="BO378" s="108">
        <v>245</v>
      </c>
      <c r="BP378" s="108">
        <v>1</v>
      </c>
      <c r="BQ378" s="108">
        <v>2628</v>
      </c>
      <c r="BR378" s="108">
        <v>1627072</v>
      </c>
      <c r="BS378" s="108">
        <v>4730</v>
      </c>
      <c r="BT378" s="108">
        <v>9244</v>
      </c>
      <c r="BU378" s="108">
        <v>1382642</v>
      </c>
      <c r="BV378" s="108">
        <v>5643</v>
      </c>
      <c r="BW378" s="108">
        <v>11207</v>
      </c>
      <c r="BX378" s="108">
        <v>10642</v>
      </c>
      <c r="BY378" s="108">
        <v>10642</v>
      </c>
      <c r="BZ378" s="108">
        <v>10642</v>
      </c>
      <c r="CA378" s="108">
        <v>21564796</v>
      </c>
      <c r="CB378" s="108">
        <v>8206</v>
      </c>
      <c r="CC378" s="108">
        <v>16100</v>
      </c>
      <c r="CD378" s="108" t="s">
        <v>733</v>
      </c>
      <c r="CE378" s="108" t="s">
        <v>733</v>
      </c>
      <c r="CF378" s="108" t="s">
        <v>733</v>
      </c>
      <c r="CG378" s="108" t="s">
        <v>733</v>
      </c>
      <c r="CH378" s="108" t="s">
        <v>733</v>
      </c>
      <c r="CI378" s="108" t="s">
        <v>733</v>
      </c>
      <c r="CJ378" s="121">
        <f t="shared" si="964"/>
        <v>1</v>
      </c>
      <c r="CK378" s="157">
        <f t="shared" si="965"/>
        <v>2019</v>
      </c>
      <c r="CL378" s="158">
        <f t="shared" si="966"/>
        <v>43466</v>
      </c>
      <c r="CM378" s="159">
        <f t="shared" si="967"/>
        <v>31</v>
      </c>
      <c r="CN378" s="121">
        <f t="shared" si="968"/>
        <v>144646</v>
      </c>
      <c r="CO378" s="121" t="str">
        <f t="shared" si="969"/>
        <v>-</v>
      </c>
      <c r="CP378" s="121">
        <f t="shared" si="970"/>
        <v>289292</v>
      </c>
      <c r="CQ378" s="121">
        <f t="shared" si="971"/>
        <v>3399181</v>
      </c>
      <c r="CR378" s="121">
        <f t="shared" si="972"/>
        <v>5124720</v>
      </c>
      <c r="CS378" s="121">
        <f t="shared" si="973"/>
        <v>10669302</v>
      </c>
      <c r="CT378" s="121">
        <f t="shared" si="974"/>
        <v>155373540</v>
      </c>
      <c r="CU378" s="121">
        <f t="shared" si="975"/>
        <v>133954534</v>
      </c>
      <c r="CV378" s="121">
        <f t="shared" si="976"/>
        <v>1719828</v>
      </c>
      <c r="CW378" s="121">
        <f t="shared" si="977"/>
        <v>180861</v>
      </c>
      <c r="CX378" s="121">
        <f t="shared" si="978"/>
        <v>233841</v>
      </c>
      <c r="CY378" s="121">
        <f t="shared" si="979"/>
        <v>3179936</v>
      </c>
      <c r="CZ378" s="121">
        <f t="shared" si="980"/>
        <v>2745715</v>
      </c>
      <c r="DA378" s="121">
        <f t="shared" si="981"/>
        <v>10642</v>
      </c>
      <c r="DB378" s="121">
        <f t="shared" si="982"/>
        <v>42310800</v>
      </c>
      <c r="DC378" s="121" t="str">
        <f t="shared" si="983"/>
        <v>-</v>
      </c>
    </row>
    <row r="379" spans="1:107" x14ac:dyDescent="0.2">
      <c r="A379" s="118" t="str">
        <f t="shared" si="961"/>
        <v>2018-19JANUARYRYC</v>
      </c>
      <c r="B379" s="94" t="s">
        <v>789</v>
      </c>
      <c r="C379" s="35" t="s">
        <v>783</v>
      </c>
      <c r="D379" s="119" t="str">
        <f t="shared" si="962"/>
        <v>Y61</v>
      </c>
      <c r="E379" s="119" t="str">
        <f t="shared" si="963"/>
        <v>East of England</v>
      </c>
      <c r="F379" s="107" t="s">
        <v>671</v>
      </c>
      <c r="G379" s="107" t="s">
        <v>672</v>
      </c>
      <c r="H379" s="108">
        <v>110196</v>
      </c>
      <c r="I379" s="108">
        <v>68419</v>
      </c>
      <c r="J379" s="108">
        <v>216686</v>
      </c>
      <c r="K379" s="108">
        <v>3</v>
      </c>
      <c r="L379" s="108">
        <v>1</v>
      </c>
      <c r="M379" s="108">
        <v>8</v>
      </c>
      <c r="N379" s="108">
        <v>52</v>
      </c>
      <c r="O379" s="108">
        <v>78438</v>
      </c>
      <c r="P379" s="108">
        <v>7205</v>
      </c>
      <c r="Q379" s="108">
        <v>4738</v>
      </c>
      <c r="R379" s="108">
        <v>44969</v>
      </c>
      <c r="S379" s="108">
        <v>13694</v>
      </c>
      <c r="T379" s="108">
        <v>2202</v>
      </c>
      <c r="U379" s="108">
        <v>3301548</v>
      </c>
      <c r="V379" s="108">
        <v>458</v>
      </c>
      <c r="W379" s="108">
        <v>831</v>
      </c>
      <c r="X379" s="108">
        <v>3417452</v>
      </c>
      <c r="Y379" s="108">
        <v>721</v>
      </c>
      <c r="Z379" s="108">
        <v>1277</v>
      </c>
      <c r="AA379" s="108">
        <v>67373081</v>
      </c>
      <c r="AB379" s="108">
        <v>1498</v>
      </c>
      <c r="AC379" s="108">
        <v>3092</v>
      </c>
      <c r="AD379" s="108">
        <v>63521302</v>
      </c>
      <c r="AE379" s="108">
        <v>4639</v>
      </c>
      <c r="AF379" s="108">
        <v>11251</v>
      </c>
      <c r="AG379" s="108">
        <v>10171984</v>
      </c>
      <c r="AH379" s="108">
        <v>4619</v>
      </c>
      <c r="AI379" s="108">
        <v>11685</v>
      </c>
      <c r="AJ379" s="108">
        <v>5793</v>
      </c>
      <c r="AK379" s="108">
        <v>90</v>
      </c>
      <c r="AL379" s="108">
        <v>4035</v>
      </c>
      <c r="AM379" s="108">
        <v>666</v>
      </c>
      <c r="AN379" s="108">
        <v>43</v>
      </c>
      <c r="AO379" s="108">
        <v>1625</v>
      </c>
      <c r="AP379" s="108">
        <v>1655</v>
      </c>
      <c r="AQ379" s="108">
        <v>45551</v>
      </c>
      <c r="AR379" s="108">
        <v>2258</v>
      </c>
      <c r="AS379" s="108">
        <v>24836</v>
      </c>
      <c r="AT379" s="108">
        <v>72645</v>
      </c>
      <c r="AU379" s="108">
        <v>17054</v>
      </c>
      <c r="AV379" s="108">
        <v>12124</v>
      </c>
      <c r="AW379" s="108">
        <v>11068</v>
      </c>
      <c r="AX379" s="108">
        <v>8044</v>
      </c>
      <c r="AY379" s="108">
        <v>70834</v>
      </c>
      <c r="AZ379" s="108">
        <v>51461</v>
      </c>
      <c r="BA379" s="108">
        <v>26329</v>
      </c>
      <c r="BB379" s="108">
        <v>14871</v>
      </c>
      <c r="BC379" s="108">
        <v>3973</v>
      </c>
      <c r="BD379" s="108">
        <v>2384</v>
      </c>
      <c r="BE379" s="108">
        <v>568</v>
      </c>
      <c r="BF379" s="108">
        <v>153676</v>
      </c>
      <c r="BG379" s="108">
        <v>271</v>
      </c>
      <c r="BH379" s="108">
        <v>465</v>
      </c>
      <c r="BI379" s="108">
        <v>6739</v>
      </c>
      <c r="BJ379" s="108">
        <v>232948</v>
      </c>
      <c r="BK379" s="108">
        <v>35</v>
      </c>
      <c r="BL379" s="108">
        <v>61</v>
      </c>
      <c r="BM379" s="108">
        <v>38</v>
      </c>
      <c r="BN379" s="108">
        <v>878</v>
      </c>
      <c r="BO379" s="108">
        <v>587</v>
      </c>
      <c r="BP379" s="108">
        <v>50</v>
      </c>
      <c r="BQ379" s="108">
        <v>1315</v>
      </c>
      <c r="BR379" s="108">
        <v>6596926</v>
      </c>
      <c r="BS379" s="108">
        <v>7514</v>
      </c>
      <c r="BT379" s="108">
        <v>18142</v>
      </c>
      <c r="BU379" s="108">
        <v>4583434</v>
      </c>
      <c r="BV379" s="108">
        <v>7808</v>
      </c>
      <c r="BW379" s="108">
        <v>17242</v>
      </c>
      <c r="BX379" s="108">
        <v>422133</v>
      </c>
      <c r="BY379" s="108">
        <v>8443</v>
      </c>
      <c r="BZ379" s="108">
        <v>22780</v>
      </c>
      <c r="CA379" s="108">
        <v>13807092</v>
      </c>
      <c r="CB379" s="108">
        <v>10500</v>
      </c>
      <c r="CC379" s="108">
        <v>24609</v>
      </c>
      <c r="CD379" s="108" t="s">
        <v>733</v>
      </c>
      <c r="CE379" s="108" t="s">
        <v>733</v>
      </c>
      <c r="CF379" s="108" t="s">
        <v>733</v>
      </c>
      <c r="CG379" s="108" t="s">
        <v>733</v>
      </c>
      <c r="CH379" s="108" t="s">
        <v>733</v>
      </c>
      <c r="CI379" s="108" t="s">
        <v>733</v>
      </c>
      <c r="CJ379" s="121">
        <f t="shared" si="964"/>
        <v>1</v>
      </c>
      <c r="CK379" s="157">
        <f t="shared" si="965"/>
        <v>2019</v>
      </c>
      <c r="CL379" s="158">
        <f t="shared" si="966"/>
        <v>43466</v>
      </c>
      <c r="CM379" s="159">
        <f t="shared" si="967"/>
        <v>31</v>
      </c>
      <c r="CN379" s="121">
        <f t="shared" si="968"/>
        <v>68419</v>
      </c>
      <c r="CO379" s="121" t="str">
        <f t="shared" si="969"/>
        <v>-</v>
      </c>
      <c r="CP379" s="121">
        <f t="shared" si="970"/>
        <v>547352</v>
      </c>
      <c r="CQ379" s="121">
        <f t="shared" si="971"/>
        <v>3557788</v>
      </c>
      <c r="CR379" s="121">
        <f t="shared" si="972"/>
        <v>5987355</v>
      </c>
      <c r="CS379" s="121">
        <f t="shared" si="973"/>
        <v>6050426</v>
      </c>
      <c r="CT379" s="121">
        <f t="shared" si="974"/>
        <v>139044148</v>
      </c>
      <c r="CU379" s="121">
        <f t="shared" si="975"/>
        <v>154071194</v>
      </c>
      <c r="CV379" s="121">
        <f t="shared" si="976"/>
        <v>25730370</v>
      </c>
      <c r="CW379" s="121">
        <f t="shared" si="977"/>
        <v>264120</v>
      </c>
      <c r="CX379" s="121">
        <f t="shared" si="978"/>
        <v>411079</v>
      </c>
      <c r="CY379" s="121">
        <f t="shared" si="979"/>
        <v>15928676</v>
      </c>
      <c r="CZ379" s="121">
        <f t="shared" si="980"/>
        <v>10121054</v>
      </c>
      <c r="DA379" s="121">
        <f t="shared" si="981"/>
        <v>1139000</v>
      </c>
      <c r="DB379" s="121">
        <f t="shared" si="982"/>
        <v>32360835</v>
      </c>
      <c r="DC379" s="121" t="str">
        <f t="shared" si="983"/>
        <v>-</v>
      </c>
    </row>
    <row r="380" spans="1:107" x14ac:dyDescent="0.2">
      <c r="A380" s="118" t="str">
        <f t="shared" si="961"/>
        <v>2018-19JANUARYR1F</v>
      </c>
      <c r="B380" s="94" t="s">
        <v>789</v>
      </c>
      <c r="C380" s="35" t="s">
        <v>783</v>
      </c>
      <c r="D380" s="119" t="str">
        <f t="shared" si="962"/>
        <v>Y59</v>
      </c>
      <c r="E380" s="119" t="str">
        <f t="shared" si="963"/>
        <v>South East</v>
      </c>
      <c r="F380" s="107" t="s">
        <v>656</v>
      </c>
      <c r="G380" s="107" t="s">
        <v>657</v>
      </c>
      <c r="H380" s="108">
        <v>2715</v>
      </c>
      <c r="I380" s="108">
        <v>1360</v>
      </c>
      <c r="J380" s="108">
        <v>11772</v>
      </c>
      <c r="K380" s="108">
        <v>9</v>
      </c>
      <c r="L380" s="108">
        <v>1</v>
      </c>
      <c r="M380" s="108">
        <v>55</v>
      </c>
      <c r="N380" s="108">
        <v>108</v>
      </c>
      <c r="O380" s="108">
        <v>2015</v>
      </c>
      <c r="P380" s="108">
        <v>111</v>
      </c>
      <c r="Q380" s="108">
        <v>85</v>
      </c>
      <c r="R380" s="108">
        <v>889</v>
      </c>
      <c r="S380" s="108">
        <v>707</v>
      </c>
      <c r="T380" s="108">
        <v>83</v>
      </c>
      <c r="U380" s="108">
        <v>67746</v>
      </c>
      <c r="V380" s="108">
        <v>610</v>
      </c>
      <c r="W380" s="108">
        <v>1181</v>
      </c>
      <c r="X380" s="108">
        <v>68892</v>
      </c>
      <c r="Y380" s="108">
        <v>810</v>
      </c>
      <c r="Z380" s="108">
        <v>1452</v>
      </c>
      <c r="AA380" s="108">
        <v>1117167</v>
      </c>
      <c r="AB380" s="108">
        <v>1257</v>
      </c>
      <c r="AC380" s="108">
        <v>2350</v>
      </c>
      <c r="AD380" s="108">
        <v>2756212</v>
      </c>
      <c r="AE380" s="108">
        <v>3898</v>
      </c>
      <c r="AF380" s="108">
        <v>9197</v>
      </c>
      <c r="AG380" s="108">
        <v>560933</v>
      </c>
      <c r="AH380" s="108">
        <v>6758</v>
      </c>
      <c r="AI380" s="108">
        <v>16165</v>
      </c>
      <c r="AJ380" s="108">
        <v>120</v>
      </c>
      <c r="AK380" s="108">
        <v>1</v>
      </c>
      <c r="AL380" s="108">
        <v>7</v>
      </c>
      <c r="AM380" s="108">
        <v>15</v>
      </c>
      <c r="AN380" s="108">
        <v>4</v>
      </c>
      <c r="AO380" s="108">
        <v>108</v>
      </c>
      <c r="AP380" s="108">
        <v>0</v>
      </c>
      <c r="AQ380" s="108">
        <v>1236</v>
      </c>
      <c r="AR380" s="108">
        <v>32</v>
      </c>
      <c r="AS380" s="108">
        <v>627</v>
      </c>
      <c r="AT380" s="108">
        <v>1895</v>
      </c>
      <c r="AU380" s="108">
        <v>167</v>
      </c>
      <c r="AV380" s="108">
        <v>147</v>
      </c>
      <c r="AW380" s="108">
        <v>123</v>
      </c>
      <c r="AX380" s="108">
        <v>109</v>
      </c>
      <c r="AY380" s="108">
        <v>1052</v>
      </c>
      <c r="AZ380" s="108">
        <v>957</v>
      </c>
      <c r="BA380" s="108">
        <v>852</v>
      </c>
      <c r="BB380" s="108">
        <v>751</v>
      </c>
      <c r="BC380" s="108">
        <v>95</v>
      </c>
      <c r="BD380" s="108">
        <v>86</v>
      </c>
      <c r="BE380" s="108">
        <v>9</v>
      </c>
      <c r="BF380" s="108">
        <v>6141</v>
      </c>
      <c r="BG380" s="108">
        <v>682</v>
      </c>
      <c r="BH380" s="108">
        <v>1509</v>
      </c>
      <c r="BI380" s="108">
        <v>98</v>
      </c>
      <c r="BJ380" s="108">
        <v>9090</v>
      </c>
      <c r="BK380" s="108">
        <v>93</v>
      </c>
      <c r="BL380" s="108">
        <v>145</v>
      </c>
      <c r="BM380" s="108">
        <v>1</v>
      </c>
      <c r="BN380" s="108">
        <v>44</v>
      </c>
      <c r="BO380" s="108">
        <v>42</v>
      </c>
      <c r="BP380" s="108">
        <v>0</v>
      </c>
      <c r="BQ380" s="108">
        <v>18</v>
      </c>
      <c r="BR380" s="108">
        <v>201673</v>
      </c>
      <c r="BS380" s="108">
        <v>4583</v>
      </c>
      <c r="BT380" s="108">
        <v>8692</v>
      </c>
      <c r="BU380" s="108">
        <v>348218</v>
      </c>
      <c r="BV380" s="108">
        <v>8291</v>
      </c>
      <c r="BW380" s="108">
        <v>17031</v>
      </c>
      <c r="BX380" s="108">
        <v>0</v>
      </c>
      <c r="BY380" s="108">
        <v>0</v>
      </c>
      <c r="BZ380" s="108">
        <v>0</v>
      </c>
      <c r="CA380" s="108">
        <v>104043</v>
      </c>
      <c r="CB380" s="108">
        <v>5780</v>
      </c>
      <c r="CC380" s="108">
        <v>13699</v>
      </c>
      <c r="CD380" s="108" t="s">
        <v>733</v>
      </c>
      <c r="CE380" s="108" t="s">
        <v>733</v>
      </c>
      <c r="CF380" s="108" t="s">
        <v>733</v>
      </c>
      <c r="CG380" s="108" t="s">
        <v>733</v>
      </c>
      <c r="CH380" s="108" t="s">
        <v>733</v>
      </c>
      <c r="CI380" s="108" t="s">
        <v>733</v>
      </c>
      <c r="CJ380" s="121">
        <f t="shared" si="964"/>
        <v>1</v>
      </c>
      <c r="CK380" s="157">
        <f t="shared" si="965"/>
        <v>2019</v>
      </c>
      <c r="CL380" s="158">
        <f t="shared" si="966"/>
        <v>43466</v>
      </c>
      <c r="CM380" s="159">
        <f t="shared" si="967"/>
        <v>31</v>
      </c>
      <c r="CN380" s="121">
        <f t="shared" si="968"/>
        <v>1360</v>
      </c>
      <c r="CO380" s="121" t="str">
        <f t="shared" si="969"/>
        <v>-</v>
      </c>
      <c r="CP380" s="121">
        <f t="shared" si="970"/>
        <v>74800</v>
      </c>
      <c r="CQ380" s="121">
        <f t="shared" si="971"/>
        <v>146880</v>
      </c>
      <c r="CR380" s="121">
        <f t="shared" si="972"/>
        <v>131091</v>
      </c>
      <c r="CS380" s="121">
        <f t="shared" si="973"/>
        <v>123420</v>
      </c>
      <c r="CT380" s="121">
        <f t="shared" si="974"/>
        <v>2089150</v>
      </c>
      <c r="CU380" s="121">
        <f t="shared" si="975"/>
        <v>6502279</v>
      </c>
      <c r="CV380" s="121">
        <f t="shared" si="976"/>
        <v>1341695</v>
      </c>
      <c r="CW380" s="121">
        <f t="shared" si="977"/>
        <v>13581</v>
      </c>
      <c r="CX380" s="121">
        <f t="shared" si="978"/>
        <v>14210</v>
      </c>
      <c r="CY380" s="121">
        <f t="shared" si="979"/>
        <v>382448</v>
      </c>
      <c r="CZ380" s="121">
        <f t="shared" si="980"/>
        <v>715302</v>
      </c>
      <c r="DA380" s="121">
        <f t="shared" si="981"/>
        <v>0</v>
      </c>
      <c r="DB380" s="121">
        <f t="shared" si="982"/>
        <v>246582</v>
      </c>
      <c r="DC380" s="121" t="str">
        <f t="shared" si="983"/>
        <v>-</v>
      </c>
    </row>
    <row r="381" spans="1:107" x14ac:dyDescent="0.2">
      <c r="A381" s="118" t="str">
        <f t="shared" si="961"/>
        <v>2018-19JANUARYRRU</v>
      </c>
      <c r="B381" s="94" t="s">
        <v>789</v>
      </c>
      <c r="C381" s="35" t="s">
        <v>783</v>
      </c>
      <c r="D381" s="119" t="str">
        <f t="shared" si="962"/>
        <v>Y56</v>
      </c>
      <c r="E381" s="119" t="str">
        <f t="shared" si="963"/>
        <v>London</v>
      </c>
      <c r="F381" s="107" t="s">
        <v>659</v>
      </c>
      <c r="G381" s="107" t="s">
        <v>660</v>
      </c>
      <c r="H381" s="108">
        <v>171966</v>
      </c>
      <c r="I381" s="108">
        <v>138775</v>
      </c>
      <c r="J381" s="108">
        <v>942013</v>
      </c>
      <c r="K381" s="108">
        <v>7</v>
      </c>
      <c r="L381" s="108">
        <v>0</v>
      </c>
      <c r="M381" s="108">
        <v>52</v>
      </c>
      <c r="N381" s="108">
        <v>116</v>
      </c>
      <c r="O381" s="108">
        <v>108664</v>
      </c>
      <c r="P381" s="108">
        <v>12441</v>
      </c>
      <c r="Q381" s="108">
        <v>9478</v>
      </c>
      <c r="R381" s="108">
        <v>60485</v>
      </c>
      <c r="S381" s="108">
        <v>19972</v>
      </c>
      <c r="T381" s="108">
        <v>1610</v>
      </c>
      <c r="U381" s="108">
        <v>4738155</v>
      </c>
      <c r="V381" s="108">
        <v>381</v>
      </c>
      <c r="W381" s="108">
        <v>630</v>
      </c>
      <c r="X381" s="108">
        <v>6635218</v>
      </c>
      <c r="Y381" s="108">
        <v>700</v>
      </c>
      <c r="Z381" s="108">
        <v>1212</v>
      </c>
      <c r="AA381" s="108">
        <v>78392824</v>
      </c>
      <c r="AB381" s="108">
        <v>1296</v>
      </c>
      <c r="AC381" s="108">
        <v>2769</v>
      </c>
      <c r="AD381" s="108">
        <v>78364425</v>
      </c>
      <c r="AE381" s="108">
        <v>3924</v>
      </c>
      <c r="AF381" s="108">
        <v>9709</v>
      </c>
      <c r="AG381" s="108">
        <v>7011919</v>
      </c>
      <c r="AH381" s="108">
        <v>4355</v>
      </c>
      <c r="AI381" s="108">
        <v>10285</v>
      </c>
      <c r="AJ381" s="108">
        <v>7959</v>
      </c>
      <c r="AK381" s="108">
        <v>287</v>
      </c>
      <c r="AL381" s="108">
        <v>1338</v>
      </c>
      <c r="AM381" s="108">
        <v>6851</v>
      </c>
      <c r="AN381" s="108">
        <v>224</v>
      </c>
      <c r="AO381" s="108">
        <v>6110</v>
      </c>
      <c r="AP381" s="108">
        <v>0</v>
      </c>
      <c r="AQ381" s="108">
        <v>67107</v>
      </c>
      <c r="AR381" s="108">
        <v>6855</v>
      </c>
      <c r="AS381" s="108">
        <v>26743</v>
      </c>
      <c r="AT381" s="108">
        <v>100705</v>
      </c>
      <c r="AU381" s="108">
        <v>32435</v>
      </c>
      <c r="AV381" s="108">
        <v>24950</v>
      </c>
      <c r="AW381" s="108">
        <v>24551</v>
      </c>
      <c r="AX381" s="108">
        <v>19112</v>
      </c>
      <c r="AY381" s="108">
        <v>92710</v>
      </c>
      <c r="AZ381" s="108">
        <v>69227</v>
      </c>
      <c r="BA381" s="108">
        <v>32462</v>
      </c>
      <c r="BB381" s="108">
        <v>22606</v>
      </c>
      <c r="BC381" s="108">
        <v>2217</v>
      </c>
      <c r="BD381" s="108">
        <v>1711</v>
      </c>
      <c r="BE381" s="108">
        <v>0</v>
      </c>
      <c r="BF381" s="108">
        <v>0</v>
      </c>
      <c r="BG381" s="108">
        <v>0</v>
      </c>
      <c r="BH381" s="108">
        <v>0</v>
      </c>
      <c r="BI381" s="108">
        <v>7148</v>
      </c>
      <c r="BJ381" s="108">
        <v>442294</v>
      </c>
      <c r="BK381" s="108">
        <v>62</v>
      </c>
      <c r="BL381" s="108">
        <v>121</v>
      </c>
      <c r="BM381" s="108">
        <v>32</v>
      </c>
      <c r="BN381" s="108">
        <v>584</v>
      </c>
      <c r="BO381" s="108">
        <v>1484</v>
      </c>
      <c r="BP381" s="108">
        <v>60</v>
      </c>
      <c r="BQ381" s="108">
        <v>1417</v>
      </c>
      <c r="BR381" s="108">
        <v>3942217</v>
      </c>
      <c r="BS381" s="108">
        <v>6750</v>
      </c>
      <c r="BT381" s="108">
        <v>13452</v>
      </c>
      <c r="BU381" s="108">
        <v>11065103</v>
      </c>
      <c r="BV381" s="108">
        <v>7456</v>
      </c>
      <c r="BW381" s="108">
        <v>14394</v>
      </c>
      <c r="BX381" s="108">
        <v>529955</v>
      </c>
      <c r="BY381" s="108">
        <v>8833</v>
      </c>
      <c r="BZ381" s="108">
        <v>14511</v>
      </c>
      <c r="CA381" s="108">
        <v>14150677</v>
      </c>
      <c r="CB381" s="108">
        <v>9986</v>
      </c>
      <c r="CC381" s="108">
        <v>17299</v>
      </c>
      <c r="CD381" s="108" t="s">
        <v>733</v>
      </c>
      <c r="CE381" s="108" t="s">
        <v>733</v>
      </c>
      <c r="CF381" s="108" t="s">
        <v>733</v>
      </c>
      <c r="CG381" s="108" t="s">
        <v>733</v>
      </c>
      <c r="CH381" s="108" t="s">
        <v>733</v>
      </c>
      <c r="CI381" s="108" t="s">
        <v>733</v>
      </c>
      <c r="CJ381" s="121">
        <f t="shared" si="964"/>
        <v>1</v>
      </c>
      <c r="CK381" s="157">
        <f t="shared" si="965"/>
        <v>2019</v>
      </c>
      <c r="CL381" s="158">
        <f t="shared" si="966"/>
        <v>43466</v>
      </c>
      <c r="CM381" s="159">
        <f t="shared" si="967"/>
        <v>31</v>
      </c>
      <c r="CN381" s="121">
        <f t="shared" si="968"/>
        <v>0</v>
      </c>
      <c r="CO381" s="121" t="str">
        <f t="shared" si="969"/>
        <v>-</v>
      </c>
      <c r="CP381" s="121">
        <f t="shared" si="970"/>
        <v>7216300</v>
      </c>
      <c r="CQ381" s="121">
        <f t="shared" si="971"/>
        <v>16097900</v>
      </c>
      <c r="CR381" s="121">
        <f t="shared" si="972"/>
        <v>7837830</v>
      </c>
      <c r="CS381" s="121">
        <f t="shared" si="973"/>
        <v>11487336</v>
      </c>
      <c r="CT381" s="121">
        <f t="shared" si="974"/>
        <v>167482965</v>
      </c>
      <c r="CU381" s="121">
        <f t="shared" si="975"/>
        <v>193908148</v>
      </c>
      <c r="CV381" s="121">
        <f t="shared" si="976"/>
        <v>16558850</v>
      </c>
      <c r="CW381" s="121">
        <f t="shared" si="977"/>
        <v>0</v>
      </c>
      <c r="CX381" s="121">
        <f t="shared" si="978"/>
        <v>864908</v>
      </c>
      <c r="CY381" s="121">
        <f t="shared" si="979"/>
        <v>7855968</v>
      </c>
      <c r="CZ381" s="121">
        <f t="shared" si="980"/>
        <v>21360696</v>
      </c>
      <c r="DA381" s="121">
        <f t="shared" si="981"/>
        <v>870660</v>
      </c>
      <c r="DB381" s="121">
        <f t="shared" si="982"/>
        <v>24512683</v>
      </c>
      <c r="DC381" s="121" t="str">
        <f t="shared" si="983"/>
        <v>-</v>
      </c>
    </row>
    <row r="382" spans="1:107" x14ac:dyDescent="0.2">
      <c r="A382" s="118" t="str">
        <f t="shared" si="961"/>
        <v>2018-19JANUARYRX6</v>
      </c>
      <c r="B382" s="94" t="s">
        <v>789</v>
      </c>
      <c r="C382" s="35" t="s">
        <v>783</v>
      </c>
      <c r="D382" s="119" t="str">
        <f t="shared" si="962"/>
        <v>Y63</v>
      </c>
      <c r="E382" s="119" t="str">
        <f t="shared" si="963"/>
        <v>North East and Yorkshire</v>
      </c>
      <c r="F382" s="107" t="s">
        <v>661</v>
      </c>
      <c r="G382" s="107" t="s">
        <v>662</v>
      </c>
      <c r="H382" s="108">
        <v>50094</v>
      </c>
      <c r="I382" s="108">
        <v>33060</v>
      </c>
      <c r="J382" s="108">
        <v>183472</v>
      </c>
      <c r="K382" s="108">
        <v>6</v>
      </c>
      <c r="L382" s="108">
        <v>1</v>
      </c>
      <c r="M382" s="108">
        <v>19</v>
      </c>
      <c r="N382" s="108">
        <v>53</v>
      </c>
      <c r="O382" s="108">
        <v>37423</v>
      </c>
      <c r="P382" s="108">
        <v>2749</v>
      </c>
      <c r="Q382" s="108">
        <v>1802</v>
      </c>
      <c r="R382" s="108">
        <v>21363</v>
      </c>
      <c r="S382" s="108">
        <v>8033</v>
      </c>
      <c r="T382" s="108">
        <v>414</v>
      </c>
      <c r="U382" s="108">
        <v>1038081</v>
      </c>
      <c r="V382" s="108">
        <v>378</v>
      </c>
      <c r="W382" s="108">
        <v>654</v>
      </c>
      <c r="X382" s="108">
        <v>839959</v>
      </c>
      <c r="Y382" s="108">
        <v>466</v>
      </c>
      <c r="Z382" s="108">
        <v>804</v>
      </c>
      <c r="AA382" s="108">
        <v>34485078</v>
      </c>
      <c r="AB382" s="108">
        <v>1614</v>
      </c>
      <c r="AC382" s="108">
        <v>3380</v>
      </c>
      <c r="AD382" s="108">
        <v>47617581</v>
      </c>
      <c r="AE382" s="108">
        <v>5928</v>
      </c>
      <c r="AF382" s="108">
        <v>14556</v>
      </c>
      <c r="AG382" s="108">
        <v>2199083</v>
      </c>
      <c r="AH382" s="108">
        <v>5312</v>
      </c>
      <c r="AI382" s="108">
        <v>13538</v>
      </c>
      <c r="AJ382" s="108">
        <v>2004</v>
      </c>
      <c r="AK382" s="108">
        <v>63</v>
      </c>
      <c r="AL382" s="108">
        <v>517</v>
      </c>
      <c r="AM382" s="108">
        <v>3548</v>
      </c>
      <c r="AN382" s="108">
        <v>97</v>
      </c>
      <c r="AO382" s="108">
        <v>1327</v>
      </c>
      <c r="AP382" s="108">
        <v>0</v>
      </c>
      <c r="AQ382" s="108">
        <v>21924</v>
      </c>
      <c r="AR382" s="108">
        <v>4047</v>
      </c>
      <c r="AS382" s="108">
        <v>9448</v>
      </c>
      <c r="AT382" s="108">
        <v>35419</v>
      </c>
      <c r="AU382" s="108">
        <v>5220</v>
      </c>
      <c r="AV382" s="108">
        <v>4271</v>
      </c>
      <c r="AW382" s="108">
        <v>3421</v>
      </c>
      <c r="AX382" s="108">
        <v>2804</v>
      </c>
      <c r="AY382" s="108">
        <v>27320</v>
      </c>
      <c r="AZ382" s="108">
        <v>23468</v>
      </c>
      <c r="BA382" s="108">
        <v>11987</v>
      </c>
      <c r="BB382" s="108">
        <v>7931</v>
      </c>
      <c r="BC382" s="108">
        <v>633</v>
      </c>
      <c r="BD382" s="108">
        <v>390</v>
      </c>
      <c r="BE382" s="108">
        <v>98</v>
      </c>
      <c r="BF382" s="108">
        <v>37746</v>
      </c>
      <c r="BG382" s="108">
        <v>385</v>
      </c>
      <c r="BH382" s="108">
        <v>620</v>
      </c>
      <c r="BI382" s="108">
        <v>1623</v>
      </c>
      <c r="BJ382" s="108">
        <v>48853</v>
      </c>
      <c r="BK382" s="108">
        <v>30</v>
      </c>
      <c r="BL382" s="108">
        <v>59</v>
      </c>
      <c r="BM382" s="108">
        <v>0</v>
      </c>
      <c r="BN382" s="108">
        <v>0</v>
      </c>
      <c r="BO382" s="108">
        <v>1358</v>
      </c>
      <c r="BP382" s="108">
        <v>0</v>
      </c>
      <c r="BQ382" s="108">
        <v>65</v>
      </c>
      <c r="BR382" s="108">
        <v>0</v>
      </c>
      <c r="BS382" s="108">
        <v>0</v>
      </c>
      <c r="BT382" s="108">
        <v>0</v>
      </c>
      <c r="BU382" s="108">
        <v>12305422</v>
      </c>
      <c r="BV382" s="108">
        <v>9061</v>
      </c>
      <c r="BW382" s="108">
        <v>20405</v>
      </c>
      <c r="BX382" s="108">
        <v>0</v>
      </c>
      <c r="BY382" s="108">
        <v>0</v>
      </c>
      <c r="BZ382" s="108">
        <v>0</v>
      </c>
      <c r="CA382" s="108">
        <v>869603</v>
      </c>
      <c r="CB382" s="108">
        <v>13379</v>
      </c>
      <c r="CC382" s="108">
        <v>30871</v>
      </c>
      <c r="CD382" s="108" t="s">
        <v>733</v>
      </c>
      <c r="CE382" s="108" t="s">
        <v>733</v>
      </c>
      <c r="CF382" s="108" t="s">
        <v>733</v>
      </c>
      <c r="CG382" s="108" t="s">
        <v>733</v>
      </c>
      <c r="CH382" s="108" t="s">
        <v>733</v>
      </c>
      <c r="CI382" s="108" t="s">
        <v>733</v>
      </c>
      <c r="CJ382" s="121">
        <f t="shared" si="964"/>
        <v>1</v>
      </c>
      <c r="CK382" s="157">
        <f t="shared" si="965"/>
        <v>2019</v>
      </c>
      <c r="CL382" s="158">
        <f t="shared" si="966"/>
        <v>43466</v>
      </c>
      <c r="CM382" s="159">
        <f t="shared" si="967"/>
        <v>31</v>
      </c>
      <c r="CN382" s="121">
        <f t="shared" si="968"/>
        <v>33060</v>
      </c>
      <c r="CO382" s="121" t="str">
        <f t="shared" si="969"/>
        <v>-</v>
      </c>
      <c r="CP382" s="121">
        <f t="shared" si="970"/>
        <v>628140</v>
      </c>
      <c r="CQ382" s="121">
        <f t="shared" si="971"/>
        <v>1752180</v>
      </c>
      <c r="CR382" s="121">
        <f t="shared" si="972"/>
        <v>1797846</v>
      </c>
      <c r="CS382" s="121">
        <f t="shared" si="973"/>
        <v>1448808</v>
      </c>
      <c r="CT382" s="121">
        <f t="shared" si="974"/>
        <v>72206940</v>
      </c>
      <c r="CU382" s="121">
        <f t="shared" si="975"/>
        <v>116928348</v>
      </c>
      <c r="CV382" s="121">
        <f t="shared" si="976"/>
        <v>5604732</v>
      </c>
      <c r="CW382" s="121">
        <f t="shared" si="977"/>
        <v>60760</v>
      </c>
      <c r="CX382" s="121">
        <f t="shared" si="978"/>
        <v>95757</v>
      </c>
      <c r="CY382" s="121">
        <f t="shared" si="979"/>
        <v>0</v>
      </c>
      <c r="CZ382" s="121">
        <f t="shared" si="980"/>
        <v>27709990</v>
      </c>
      <c r="DA382" s="121">
        <f t="shared" si="981"/>
        <v>0</v>
      </c>
      <c r="DB382" s="121">
        <f t="shared" si="982"/>
        <v>2006615</v>
      </c>
      <c r="DC382" s="121" t="str">
        <f t="shared" si="983"/>
        <v>-</v>
      </c>
    </row>
    <row r="383" spans="1:107" x14ac:dyDescent="0.2">
      <c r="A383" s="118" t="str">
        <f t="shared" ref="A383:A421" si="984">B383&amp;C383&amp;F383</f>
        <v>2018-19JANUARYRX7</v>
      </c>
      <c r="B383" s="94" t="s">
        <v>789</v>
      </c>
      <c r="C383" s="35" t="s">
        <v>783</v>
      </c>
      <c r="D383" s="119" t="str">
        <f t="shared" ref="D383:D432" si="985">INDEX($DG$16:$DH$26,MATCH($F383,Area_Code,0),2)</f>
        <v>Y62</v>
      </c>
      <c r="E383" s="119" t="str">
        <f t="shared" ref="E383:E432" si="986">INDEX($DG$8:$DI$14,MATCH($D383,Reg_Code,0),3)</f>
        <v>North West</v>
      </c>
      <c r="F383" s="107" t="s">
        <v>663</v>
      </c>
      <c r="G383" s="107" t="s">
        <v>664</v>
      </c>
      <c r="H383" s="108">
        <v>133555</v>
      </c>
      <c r="I383" s="108">
        <v>107917</v>
      </c>
      <c r="J383" s="108">
        <v>849948</v>
      </c>
      <c r="K383" s="108">
        <v>8</v>
      </c>
      <c r="L383" s="108">
        <v>1</v>
      </c>
      <c r="M383" s="108">
        <v>58</v>
      </c>
      <c r="N383" s="108">
        <v>117</v>
      </c>
      <c r="O383" s="108">
        <v>100886</v>
      </c>
      <c r="P383" s="108">
        <v>9571</v>
      </c>
      <c r="Q383" s="108">
        <v>6835</v>
      </c>
      <c r="R383" s="108">
        <v>53757</v>
      </c>
      <c r="S383" s="108">
        <v>20506</v>
      </c>
      <c r="T383" s="108">
        <v>3992</v>
      </c>
      <c r="U383" s="108">
        <v>4505629</v>
      </c>
      <c r="V383" s="108">
        <v>471</v>
      </c>
      <c r="W383" s="108">
        <v>786</v>
      </c>
      <c r="X383" s="108">
        <v>4491830</v>
      </c>
      <c r="Y383" s="108">
        <v>657</v>
      </c>
      <c r="Z383" s="108">
        <v>1116</v>
      </c>
      <c r="AA383" s="108">
        <v>85150552</v>
      </c>
      <c r="AB383" s="108">
        <v>1584</v>
      </c>
      <c r="AC383" s="108">
        <v>3418</v>
      </c>
      <c r="AD383" s="108">
        <v>95475512</v>
      </c>
      <c r="AE383" s="108">
        <v>4656</v>
      </c>
      <c r="AF383" s="108">
        <v>11047</v>
      </c>
      <c r="AG383" s="108">
        <v>24385765</v>
      </c>
      <c r="AH383" s="108">
        <v>6109</v>
      </c>
      <c r="AI383" s="108">
        <v>13166</v>
      </c>
      <c r="AJ383" s="108">
        <v>7642</v>
      </c>
      <c r="AK383" s="108">
        <v>526</v>
      </c>
      <c r="AL383" s="108">
        <v>4613</v>
      </c>
      <c r="AM383" s="108">
        <v>6103</v>
      </c>
      <c r="AN383" s="108">
        <v>334</v>
      </c>
      <c r="AO383" s="108">
        <v>2169</v>
      </c>
      <c r="AP383" s="108">
        <v>0</v>
      </c>
      <c r="AQ383" s="108">
        <v>61819</v>
      </c>
      <c r="AR383" s="108">
        <v>5774</v>
      </c>
      <c r="AS383" s="108">
        <v>25651</v>
      </c>
      <c r="AT383" s="108">
        <v>93244</v>
      </c>
      <c r="AU383" s="108">
        <v>20152</v>
      </c>
      <c r="AV383" s="108">
        <v>15991</v>
      </c>
      <c r="AW383" s="108">
        <v>14176</v>
      </c>
      <c r="AX383" s="108">
        <v>11427</v>
      </c>
      <c r="AY383" s="108">
        <v>68468</v>
      </c>
      <c r="AZ383" s="108">
        <v>57347</v>
      </c>
      <c r="BA383" s="108">
        <v>28380</v>
      </c>
      <c r="BB383" s="108">
        <v>21808</v>
      </c>
      <c r="BC383" s="108">
        <v>5001</v>
      </c>
      <c r="BD383" s="108">
        <v>4257</v>
      </c>
      <c r="BE383" s="108">
        <v>0</v>
      </c>
      <c r="BF383" s="108">
        <v>0</v>
      </c>
      <c r="BG383" s="108">
        <v>0</v>
      </c>
      <c r="BH383" s="108">
        <v>0</v>
      </c>
      <c r="BI383" s="108">
        <v>5423</v>
      </c>
      <c r="BJ383" s="108">
        <v>186243</v>
      </c>
      <c r="BK383" s="108">
        <v>34</v>
      </c>
      <c r="BL383" s="108">
        <v>67</v>
      </c>
      <c r="BM383" s="108">
        <v>564</v>
      </c>
      <c r="BN383" s="108">
        <v>1645</v>
      </c>
      <c r="BO383" s="108">
        <v>1080</v>
      </c>
      <c r="BP383" s="108">
        <v>59</v>
      </c>
      <c r="BQ383" s="108">
        <v>1389</v>
      </c>
      <c r="BR383" s="108">
        <v>7901209</v>
      </c>
      <c r="BS383" s="108">
        <v>4803</v>
      </c>
      <c r="BT383" s="108">
        <v>10187</v>
      </c>
      <c r="BU383" s="108">
        <v>5442910</v>
      </c>
      <c r="BV383" s="108">
        <v>5040</v>
      </c>
      <c r="BW383" s="108">
        <v>10830</v>
      </c>
      <c r="BX383" s="108">
        <v>497542</v>
      </c>
      <c r="BY383" s="108">
        <v>8433</v>
      </c>
      <c r="BZ383" s="108">
        <v>18391</v>
      </c>
      <c r="CA383" s="108">
        <v>9766075</v>
      </c>
      <c r="CB383" s="108">
        <v>7031</v>
      </c>
      <c r="CC383" s="108">
        <v>14501</v>
      </c>
      <c r="CD383" s="108" t="s">
        <v>733</v>
      </c>
      <c r="CE383" s="108" t="s">
        <v>733</v>
      </c>
      <c r="CF383" s="108" t="s">
        <v>733</v>
      </c>
      <c r="CG383" s="108" t="s">
        <v>733</v>
      </c>
      <c r="CH383" s="108" t="s">
        <v>733</v>
      </c>
      <c r="CI383" s="108" t="s">
        <v>733</v>
      </c>
      <c r="CJ383" s="121">
        <f t="shared" ref="CJ383:CJ421" si="987">MONTH(1&amp;C383)</f>
        <v>1</v>
      </c>
      <c r="CK383" s="157">
        <f t="shared" ref="CK383:CK421" si="988">LEFT($B383,4)+IF(CJ383&lt;4,1,0)</f>
        <v>2019</v>
      </c>
      <c r="CL383" s="158">
        <f t="shared" ref="CL383:CL432" si="989">DATE($CK383,$CJ383,1)</f>
        <v>43466</v>
      </c>
      <c r="CM383" s="159">
        <f t="shared" ref="CM383:CM432" si="990">DAY(DATE($CK383,$CJ383+1,1)-1)</f>
        <v>31</v>
      </c>
      <c r="CN383" s="121">
        <f t="shared" ref="CN383:CN410" si="991">$I383*L383</f>
        <v>107917</v>
      </c>
      <c r="CO383" s="121" t="str">
        <f t="shared" ref="CO383:CO421" si="992">IFERROR($I383*CI383,"-")</f>
        <v>-</v>
      </c>
      <c r="CP383" s="121">
        <f t="shared" ref="CP383:CP410" si="993">$I383*M383</f>
        <v>6259186</v>
      </c>
      <c r="CQ383" s="121">
        <f t="shared" ref="CQ383:CQ410" si="994">$I383*N383</f>
        <v>12626289</v>
      </c>
      <c r="CR383" s="121">
        <f t="shared" ref="CR383:CR410" si="995">P383*W383</f>
        <v>7522806</v>
      </c>
      <c r="CS383" s="121">
        <f t="shared" ref="CS383:CS410" si="996">Q383*Z383</f>
        <v>7627860</v>
      </c>
      <c r="CT383" s="121">
        <f t="shared" ref="CT383:CT410" si="997">R383*AC383</f>
        <v>183741426</v>
      </c>
      <c r="CU383" s="121">
        <f t="shared" ref="CU383:CU410" si="998">S383*AF383</f>
        <v>226529782</v>
      </c>
      <c r="CV383" s="121">
        <f t="shared" ref="CV383:CV410" si="999">T383*AI383</f>
        <v>52558672</v>
      </c>
      <c r="CW383" s="121">
        <f t="shared" ref="CW383:CW410" si="1000">BE383*BH383</f>
        <v>0</v>
      </c>
      <c r="CX383" s="121">
        <f t="shared" ref="CX383:CX410" si="1001">BI383*BL383</f>
        <v>363341</v>
      </c>
      <c r="CY383" s="121">
        <f t="shared" ref="CY383:CY410" si="1002">BN383*BT383</f>
        <v>16757615</v>
      </c>
      <c r="CZ383" s="121">
        <f t="shared" ref="CZ383:CZ410" si="1003">BO383*BW383</f>
        <v>11696400</v>
      </c>
      <c r="DA383" s="121">
        <f t="shared" ref="DA383:DA410" si="1004">BP383*BZ383</f>
        <v>1085069</v>
      </c>
      <c r="DB383" s="121">
        <f t="shared" ref="DB383:DB410" si="1005">BQ383*CC383</f>
        <v>20141889</v>
      </c>
      <c r="DC383" s="121" t="str">
        <f t="shared" ref="DC383:DC421" si="1006">IFERROR(CD383*CG383,"-")</f>
        <v>-</v>
      </c>
    </row>
    <row r="384" spans="1:107" x14ac:dyDescent="0.2">
      <c r="A384" s="118" t="str">
        <f t="shared" si="984"/>
        <v>2018-19JANUARYRYE</v>
      </c>
      <c r="B384" s="94" t="s">
        <v>789</v>
      </c>
      <c r="C384" s="35" t="s">
        <v>783</v>
      </c>
      <c r="D384" s="119" t="str">
        <f t="shared" si="985"/>
        <v>Y59</v>
      </c>
      <c r="E384" s="119" t="str">
        <f t="shared" si="986"/>
        <v>South East</v>
      </c>
      <c r="F384" s="107" t="s">
        <v>675</v>
      </c>
      <c r="G384" s="107" t="s">
        <v>676</v>
      </c>
      <c r="H384" s="108">
        <v>69573</v>
      </c>
      <c r="I384" s="108">
        <v>41298</v>
      </c>
      <c r="J384" s="108">
        <v>249459</v>
      </c>
      <c r="K384" s="108">
        <v>6</v>
      </c>
      <c r="L384" s="108">
        <v>3</v>
      </c>
      <c r="M384" s="108">
        <v>18</v>
      </c>
      <c r="N384" s="108">
        <v>74</v>
      </c>
      <c r="O384" s="108">
        <v>50905</v>
      </c>
      <c r="P384" s="108">
        <v>2605</v>
      </c>
      <c r="Q384" s="108">
        <v>1638</v>
      </c>
      <c r="R384" s="108">
        <v>25106</v>
      </c>
      <c r="S384" s="108">
        <v>15303</v>
      </c>
      <c r="T384" s="108">
        <v>908</v>
      </c>
      <c r="U384" s="108">
        <v>1055142</v>
      </c>
      <c r="V384" s="108">
        <v>405</v>
      </c>
      <c r="W384" s="108">
        <v>720</v>
      </c>
      <c r="X384" s="108">
        <v>951163</v>
      </c>
      <c r="Y384" s="108">
        <v>581</v>
      </c>
      <c r="Z384" s="108">
        <v>1052</v>
      </c>
      <c r="AA384" s="108">
        <v>24795271</v>
      </c>
      <c r="AB384" s="108">
        <v>988</v>
      </c>
      <c r="AC384" s="108">
        <v>1957</v>
      </c>
      <c r="AD384" s="108">
        <v>45620706</v>
      </c>
      <c r="AE384" s="108">
        <v>2981</v>
      </c>
      <c r="AF384" s="108">
        <v>6953</v>
      </c>
      <c r="AG384" s="108">
        <v>4104249</v>
      </c>
      <c r="AH384" s="108">
        <v>4520</v>
      </c>
      <c r="AI384" s="108">
        <v>10005</v>
      </c>
      <c r="AJ384" s="108">
        <v>2991</v>
      </c>
      <c r="AK384" s="108">
        <v>25</v>
      </c>
      <c r="AL384" s="108">
        <v>146</v>
      </c>
      <c r="AM384" s="108">
        <v>350</v>
      </c>
      <c r="AN384" s="108">
        <v>182</v>
      </c>
      <c r="AO384" s="108">
        <v>2638</v>
      </c>
      <c r="AP384" s="108">
        <v>0</v>
      </c>
      <c r="AQ384" s="108">
        <v>27476</v>
      </c>
      <c r="AR384" s="108">
        <v>3553</v>
      </c>
      <c r="AS384" s="108">
        <v>16885</v>
      </c>
      <c r="AT384" s="108">
        <v>47914</v>
      </c>
      <c r="AU384" s="108">
        <v>5269</v>
      </c>
      <c r="AV384" s="108">
        <v>4001</v>
      </c>
      <c r="AW384" s="108">
        <v>3320</v>
      </c>
      <c r="AX384" s="108">
        <v>2554</v>
      </c>
      <c r="AY384" s="108">
        <v>33950</v>
      </c>
      <c r="AZ384" s="108">
        <v>27658</v>
      </c>
      <c r="BA384" s="108">
        <v>22258</v>
      </c>
      <c r="BB384" s="108">
        <v>17266</v>
      </c>
      <c r="BC384" s="108">
        <v>1362</v>
      </c>
      <c r="BD384" s="108">
        <v>1023</v>
      </c>
      <c r="BE384" s="108">
        <v>183</v>
      </c>
      <c r="BF384" s="108">
        <v>51235</v>
      </c>
      <c r="BG384" s="108">
        <v>280</v>
      </c>
      <c r="BH384" s="108">
        <v>460</v>
      </c>
      <c r="BI384" s="108">
        <v>2094</v>
      </c>
      <c r="BJ384" s="108">
        <v>75771</v>
      </c>
      <c r="BK384" s="108">
        <v>36</v>
      </c>
      <c r="BL384" s="108">
        <v>72</v>
      </c>
      <c r="BM384" s="108">
        <v>3</v>
      </c>
      <c r="BN384" s="108">
        <v>2212</v>
      </c>
      <c r="BO384" s="108">
        <v>1371</v>
      </c>
      <c r="BP384" s="108">
        <v>0</v>
      </c>
      <c r="BQ384" s="108">
        <v>406</v>
      </c>
      <c r="BR384" s="108">
        <v>6113070</v>
      </c>
      <c r="BS384" s="108">
        <v>2764</v>
      </c>
      <c r="BT384" s="108">
        <v>4879</v>
      </c>
      <c r="BU384" s="108">
        <v>7699891</v>
      </c>
      <c r="BV384" s="108">
        <v>5616</v>
      </c>
      <c r="BW384" s="108">
        <v>9938</v>
      </c>
      <c r="BX384" s="108">
        <v>0</v>
      </c>
      <c r="BY384" s="108">
        <v>0</v>
      </c>
      <c r="BZ384" s="108">
        <v>0</v>
      </c>
      <c r="CA384" s="108">
        <v>3444091</v>
      </c>
      <c r="CB384" s="108">
        <v>8483</v>
      </c>
      <c r="CC384" s="108">
        <v>16875</v>
      </c>
      <c r="CD384" s="108" t="s">
        <v>733</v>
      </c>
      <c r="CE384" s="108" t="s">
        <v>733</v>
      </c>
      <c r="CF384" s="108" t="s">
        <v>733</v>
      </c>
      <c r="CG384" s="108" t="s">
        <v>733</v>
      </c>
      <c r="CH384" s="108" t="s">
        <v>733</v>
      </c>
      <c r="CI384" s="108" t="s">
        <v>733</v>
      </c>
      <c r="CJ384" s="121">
        <f t="shared" si="987"/>
        <v>1</v>
      </c>
      <c r="CK384" s="157">
        <f t="shared" si="988"/>
        <v>2019</v>
      </c>
      <c r="CL384" s="158">
        <f t="shared" si="989"/>
        <v>43466</v>
      </c>
      <c r="CM384" s="159">
        <f t="shared" si="990"/>
        <v>31</v>
      </c>
      <c r="CN384" s="121">
        <f t="shared" si="991"/>
        <v>123894</v>
      </c>
      <c r="CO384" s="121" t="str">
        <f t="shared" si="992"/>
        <v>-</v>
      </c>
      <c r="CP384" s="121">
        <f t="shared" si="993"/>
        <v>743364</v>
      </c>
      <c r="CQ384" s="121">
        <f t="shared" si="994"/>
        <v>3056052</v>
      </c>
      <c r="CR384" s="121">
        <f t="shared" si="995"/>
        <v>1875600</v>
      </c>
      <c r="CS384" s="121">
        <f t="shared" si="996"/>
        <v>1723176</v>
      </c>
      <c r="CT384" s="121">
        <f t="shared" si="997"/>
        <v>49132442</v>
      </c>
      <c r="CU384" s="121">
        <f t="shared" si="998"/>
        <v>106401759</v>
      </c>
      <c r="CV384" s="121">
        <f t="shared" si="999"/>
        <v>9084540</v>
      </c>
      <c r="CW384" s="121">
        <f t="shared" si="1000"/>
        <v>84180</v>
      </c>
      <c r="CX384" s="121">
        <f t="shared" si="1001"/>
        <v>150768</v>
      </c>
      <c r="CY384" s="121">
        <f t="shared" si="1002"/>
        <v>10792348</v>
      </c>
      <c r="CZ384" s="121">
        <f t="shared" si="1003"/>
        <v>13624998</v>
      </c>
      <c r="DA384" s="121">
        <f t="shared" si="1004"/>
        <v>0</v>
      </c>
      <c r="DB384" s="121">
        <f t="shared" si="1005"/>
        <v>6851250</v>
      </c>
      <c r="DC384" s="121" t="str">
        <f t="shared" si="1006"/>
        <v>-</v>
      </c>
    </row>
    <row r="385" spans="1:107" x14ac:dyDescent="0.2">
      <c r="A385" s="118" t="str">
        <f t="shared" si="984"/>
        <v>2018-19JANUARYRYD</v>
      </c>
      <c r="B385" s="94" t="s">
        <v>789</v>
      </c>
      <c r="C385" s="35" t="s">
        <v>783</v>
      </c>
      <c r="D385" s="119" t="str">
        <f t="shared" si="985"/>
        <v>Y59</v>
      </c>
      <c r="E385" s="119" t="str">
        <f t="shared" si="986"/>
        <v>South East</v>
      </c>
      <c r="F385" s="107" t="s">
        <v>673</v>
      </c>
      <c r="G385" s="107" t="s">
        <v>674</v>
      </c>
      <c r="H385" s="108">
        <v>88655</v>
      </c>
      <c r="I385" s="108">
        <v>69855</v>
      </c>
      <c r="J385" s="108">
        <v>309879</v>
      </c>
      <c r="K385" s="108">
        <v>4</v>
      </c>
      <c r="L385" s="108">
        <v>1</v>
      </c>
      <c r="M385" s="108">
        <v>20</v>
      </c>
      <c r="N385" s="108">
        <v>97</v>
      </c>
      <c r="O385" s="108">
        <v>64295</v>
      </c>
      <c r="P385" s="108">
        <v>3794</v>
      </c>
      <c r="Q385" s="108">
        <v>2399</v>
      </c>
      <c r="R385" s="108">
        <v>34836</v>
      </c>
      <c r="S385" s="108">
        <v>19125</v>
      </c>
      <c r="T385" s="108">
        <v>761</v>
      </c>
      <c r="U385" s="108">
        <v>1815561</v>
      </c>
      <c r="V385" s="108">
        <v>479</v>
      </c>
      <c r="W385" s="108">
        <v>855</v>
      </c>
      <c r="X385" s="108">
        <v>1463625</v>
      </c>
      <c r="Y385" s="108">
        <v>610</v>
      </c>
      <c r="Z385" s="108">
        <v>1141</v>
      </c>
      <c r="AA385" s="108">
        <v>43856653</v>
      </c>
      <c r="AB385" s="108">
        <v>1259</v>
      </c>
      <c r="AC385" s="108">
        <v>2399</v>
      </c>
      <c r="AD385" s="108">
        <v>117375231</v>
      </c>
      <c r="AE385" s="108">
        <v>6137</v>
      </c>
      <c r="AF385" s="108">
        <v>14108</v>
      </c>
      <c r="AG385" s="108">
        <v>5891280</v>
      </c>
      <c r="AH385" s="108">
        <v>7741</v>
      </c>
      <c r="AI385" s="108">
        <v>16044</v>
      </c>
      <c r="AJ385" s="108">
        <v>3756</v>
      </c>
      <c r="AK385" s="108">
        <v>130</v>
      </c>
      <c r="AL385" s="108">
        <v>906</v>
      </c>
      <c r="AM385" s="108">
        <v>677</v>
      </c>
      <c r="AN385" s="108">
        <v>227</v>
      </c>
      <c r="AO385" s="108">
        <v>2493</v>
      </c>
      <c r="AP385" s="108">
        <v>569</v>
      </c>
      <c r="AQ385" s="108">
        <v>39379</v>
      </c>
      <c r="AR385" s="108">
        <v>547</v>
      </c>
      <c r="AS385" s="108">
        <v>20613</v>
      </c>
      <c r="AT385" s="108">
        <v>60539</v>
      </c>
      <c r="AU385" s="108">
        <v>8559</v>
      </c>
      <c r="AV385" s="108">
        <v>6367</v>
      </c>
      <c r="AW385" s="108">
        <v>5413</v>
      </c>
      <c r="AX385" s="108">
        <v>4092</v>
      </c>
      <c r="AY385" s="108">
        <v>47916</v>
      </c>
      <c r="AZ385" s="108">
        <v>38051</v>
      </c>
      <c r="BA385" s="108">
        <v>33327</v>
      </c>
      <c r="BB385" s="108">
        <v>20199</v>
      </c>
      <c r="BC385" s="108">
        <v>1292</v>
      </c>
      <c r="BD385" s="108">
        <v>810</v>
      </c>
      <c r="BE385" s="108">
        <v>395</v>
      </c>
      <c r="BF385" s="108">
        <v>126433</v>
      </c>
      <c r="BG385" s="108">
        <v>320</v>
      </c>
      <c r="BH385" s="108">
        <v>588</v>
      </c>
      <c r="BI385" s="108">
        <v>2861</v>
      </c>
      <c r="BJ385" s="108">
        <v>133524</v>
      </c>
      <c r="BK385" s="108">
        <v>47</v>
      </c>
      <c r="BL385" s="108">
        <v>70</v>
      </c>
      <c r="BM385" s="108">
        <v>0</v>
      </c>
      <c r="BN385" s="108">
        <v>171</v>
      </c>
      <c r="BO385" s="108">
        <v>1588</v>
      </c>
      <c r="BP385" s="108">
        <v>0</v>
      </c>
      <c r="BQ385" s="108">
        <v>264</v>
      </c>
      <c r="BR385" s="108">
        <v>1157227</v>
      </c>
      <c r="BS385" s="108">
        <v>6767</v>
      </c>
      <c r="BT385" s="108">
        <v>15053</v>
      </c>
      <c r="BU385" s="108">
        <v>13469659</v>
      </c>
      <c r="BV385" s="108">
        <v>8482</v>
      </c>
      <c r="BW385" s="108">
        <v>17525</v>
      </c>
      <c r="BX385" s="108">
        <v>0</v>
      </c>
      <c r="BY385" s="108">
        <v>0</v>
      </c>
      <c r="BZ385" s="108">
        <v>0</v>
      </c>
      <c r="CA385" s="108">
        <v>3230490</v>
      </c>
      <c r="CB385" s="108">
        <v>12237</v>
      </c>
      <c r="CC385" s="108">
        <v>28102</v>
      </c>
      <c r="CD385" s="108" t="s">
        <v>733</v>
      </c>
      <c r="CE385" s="108" t="s">
        <v>733</v>
      </c>
      <c r="CF385" s="108" t="s">
        <v>733</v>
      </c>
      <c r="CG385" s="108" t="s">
        <v>733</v>
      </c>
      <c r="CH385" s="108" t="s">
        <v>733</v>
      </c>
      <c r="CI385" s="108" t="s">
        <v>733</v>
      </c>
      <c r="CJ385" s="121">
        <f t="shared" si="987"/>
        <v>1</v>
      </c>
      <c r="CK385" s="157">
        <f t="shared" si="988"/>
        <v>2019</v>
      </c>
      <c r="CL385" s="158">
        <f t="shared" si="989"/>
        <v>43466</v>
      </c>
      <c r="CM385" s="159">
        <f t="shared" si="990"/>
        <v>31</v>
      </c>
      <c r="CN385" s="121">
        <f t="shared" si="991"/>
        <v>69855</v>
      </c>
      <c r="CO385" s="121" t="str">
        <f t="shared" si="992"/>
        <v>-</v>
      </c>
      <c r="CP385" s="121">
        <f t="shared" si="993"/>
        <v>1397100</v>
      </c>
      <c r="CQ385" s="121">
        <f t="shared" si="994"/>
        <v>6775935</v>
      </c>
      <c r="CR385" s="121">
        <f t="shared" si="995"/>
        <v>3243870</v>
      </c>
      <c r="CS385" s="121">
        <f t="shared" si="996"/>
        <v>2737259</v>
      </c>
      <c r="CT385" s="121">
        <f t="shared" si="997"/>
        <v>83571564</v>
      </c>
      <c r="CU385" s="121">
        <f t="shared" si="998"/>
        <v>269815500</v>
      </c>
      <c r="CV385" s="121">
        <f t="shared" si="999"/>
        <v>12209484</v>
      </c>
      <c r="CW385" s="121">
        <f t="shared" si="1000"/>
        <v>232260</v>
      </c>
      <c r="CX385" s="121">
        <f t="shared" si="1001"/>
        <v>200270</v>
      </c>
      <c r="CY385" s="121">
        <f t="shared" si="1002"/>
        <v>2574063</v>
      </c>
      <c r="CZ385" s="121">
        <f t="shared" si="1003"/>
        <v>27829700</v>
      </c>
      <c r="DA385" s="121">
        <f t="shared" si="1004"/>
        <v>0</v>
      </c>
      <c r="DB385" s="121">
        <f t="shared" si="1005"/>
        <v>7418928</v>
      </c>
      <c r="DC385" s="121" t="str">
        <f t="shared" si="1006"/>
        <v>-</v>
      </c>
    </row>
    <row r="386" spans="1:107" x14ac:dyDescent="0.2">
      <c r="A386" s="118" t="str">
        <f t="shared" si="984"/>
        <v>2018-19JANUARYRYF</v>
      </c>
      <c r="B386" s="94" t="s">
        <v>789</v>
      </c>
      <c r="C386" s="35" t="s">
        <v>783</v>
      </c>
      <c r="D386" s="119" t="str">
        <f t="shared" si="985"/>
        <v>Y58</v>
      </c>
      <c r="E386" s="119" t="str">
        <f t="shared" si="986"/>
        <v>South West</v>
      </c>
      <c r="F386" s="107" t="s">
        <v>677</v>
      </c>
      <c r="G386" s="107" t="s">
        <v>678</v>
      </c>
      <c r="H386" s="108">
        <v>109505</v>
      </c>
      <c r="I386" s="108">
        <v>85070</v>
      </c>
      <c r="J386" s="108">
        <v>436436</v>
      </c>
      <c r="K386" s="108">
        <v>5</v>
      </c>
      <c r="L386" s="108">
        <v>2</v>
      </c>
      <c r="M386" s="108">
        <v>23</v>
      </c>
      <c r="N386" s="108">
        <v>61</v>
      </c>
      <c r="O386" s="108">
        <v>77051</v>
      </c>
      <c r="P386" s="108">
        <v>4256</v>
      </c>
      <c r="Q386" s="108">
        <v>2651</v>
      </c>
      <c r="R386" s="108">
        <v>42606</v>
      </c>
      <c r="S386" s="108">
        <v>18352</v>
      </c>
      <c r="T386" s="108">
        <v>1628</v>
      </c>
      <c r="U386" s="108">
        <v>1719788</v>
      </c>
      <c r="V386" s="108">
        <v>404</v>
      </c>
      <c r="W386" s="108">
        <v>721</v>
      </c>
      <c r="X386" s="108">
        <v>1739566</v>
      </c>
      <c r="Y386" s="108">
        <v>656</v>
      </c>
      <c r="Z386" s="108">
        <v>1190</v>
      </c>
      <c r="AA386" s="108">
        <v>74981883</v>
      </c>
      <c r="AB386" s="108">
        <v>1760</v>
      </c>
      <c r="AC386" s="108">
        <v>3705</v>
      </c>
      <c r="AD386" s="108">
        <v>86216484</v>
      </c>
      <c r="AE386" s="108">
        <v>4698</v>
      </c>
      <c r="AF386" s="108">
        <v>10703</v>
      </c>
      <c r="AG386" s="108">
        <v>10149619</v>
      </c>
      <c r="AH386" s="108">
        <v>6234</v>
      </c>
      <c r="AI386" s="108">
        <v>13941</v>
      </c>
      <c r="AJ386" s="108">
        <v>5214</v>
      </c>
      <c r="AK386" s="108">
        <v>648</v>
      </c>
      <c r="AL386" s="108">
        <v>1938</v>
      </c>
      <c r="AM386" s="108">
        <v>5357</v>
      </c>
      <c r="AN386" s="108">
        <v>661</v>
      </c>
      <c r="AO386" s="108">
        <v>1967</v>
      </c>
      <c r="AP386" s="108">
        <v>17</v>
      </c>
      <c r="AQ386" s="108">
        <v>40701</v>
      </c>
      <c r="AR386" s="108">
        <v>4250</v>
      </c>
      <c r="AS386" s="108">
        <v>26886</v>
      </c>
      <c r="AT386" s="108">
        <v>71837</v>
      </c>
      <c r="AU386" s="108">
        <v>9864</v>
      </c>
      <c r="AV386" s="108">
        <v>7647</v>
      </c>
      <c r="AW386" s="108">
        <v>6115</v>
      </c>
      <c r="AX386" s="108">
        <v>4802</v>
      </c>
      <c r="AY386" s="108">
        <v>58072</v>
      </c>
      <c r="AZ386" s="108">
        <v>49090</v>
      </c>
      <c r="BA386" s="108">
        <v>26502</v>
      </c>
      <c r="BB386" s="108">
        <v>19619</v>
      </c>
      <c r="BC386" s="108">
        <v>2157</v>
      </c>
      <c r="BD386" s="108">
        <v>1699</v>
      </c>
      <c r="BE386" s="108">
        <v>451</v>
      </c>
      <c r="BF386" s="108">
        <v>155644</v>
      </c>
      <c r="BG386" s="108">
        <v>345</v>
      </c>
      <c r="BH386" s="108">
        <v>612</v>
      </c>
      <c r="BI386" s="108">
        <v>2513</v>
      </c>
      <c r="BJ386" s="108">
        <v>103780</v>
      </c>
      <c r="BK386" s="108">
        <v>41</v>
      </c>
      <c r="BL386" s="108">
        <v>75</v>
      </c>
      <c r="BM386" s="108">
        <v>165</v>
      </c>
      <c r="BN386" s="108">
        <v>1064</v>
      </c>
      <c r="BO386" s="108">
        <v>765</v>
      </c>
      <c r="BP386" s="108">
        <v>15</v>
      </c>
      <c r="BQ386" s="108">
        <v>1133</v>
      </c>
      <c r="BR386" s="108">
        <v>7074455</v>
      </c>
      <c r="BS386" s="108">
        <v>6649</v>
      </c>
      <c r="BT386" s="108">
        <v>13999</v>
      </c>
      <c r="BU386" s="108">
        <v>6327387</v>
      </c>
      <c r="BV386" s="108">
        <v>8271</v>
      </c>
      <c r="BW386" s="108">
        <v>17049</v>
      </c>
      <c r="BX386" s="108">
        <v>111325</v>
      </c>
      <c r="BY386" s="108">
        <v>7422</v>
      </c>
      <c r="BZ386" s="108">
        <v>16962</v>
      </c>
      <c r="CA386" s="108">
        <v>12130412</v>
      </c>
      <c r="CB386" s="108">
        <v>10706</v>
      </c>
      <c r="CC386" s="108">
        <v>21081</v>
      </c>
      <c r="CD386" s="108" t="s">
        <v>733</v>
      </c>
      <c r="CE386" s="108" t="s">
        <v>733</v>
      </c>
      <c r="CF386" s="108" t="s">
        <v>733</v>
      </c>
      <c r="CG386" s="108" t="s">
        <v>733</v>
      </c>
      <c r="CH386" s="108" t="s">
        <v>733</v>
      </c>
      <c r="CI386" s="108" t="s">
        <v>733</v>
      </c>
      <c r="CJ386" s="121">
        <f t="shared" si="987"/>
        <v>1</v>
      </c>
      <c r="CK386" s="157">
        <f t="shared" si="988"/>
        <v>2019</v>
      </c>
      <c r="CL386" s="158">
        <f t="shared" si="989"/>
        <v>43466</v>
      </c>
      <c r="CM386" s="159">
        <f t="shared" si="990"/>
        <v>31</v>
      </c>
      <c r="CN386" s="121">
        <f t="shared" si="991"/>
        <v>170140</v>
      </c>
      <c r="CO386" s="121" t="str">
        <f t="shared" si="992"/>
        <v>-</v>
      </c>
      <c r="CP386" s="121">
        <f t="shared" si="993"/>
        <v>1956610</v>
      </c>
      <c r="CQ386" s="121">
        <f t="shared" si="994"/>
        <v>5189270</v>
      </c>
      <c r="CR386" s="121">
        <f t="shared" si="995"/>
        <v>3068576</v>
      </c>
      <c r="CS386" s="121">
        <f t="shared" si="996"/>
        <v>3154690</v>
      </c>
      <c r="CT386" s="121">
        <f t="shared" si="997"/>
        <v>157855230</v>
      </c>
      <c r="CU386" s="121">
        <f t="shared" si="998"/>
        <v>196421456</v>
      </c>
      <c r="CV386" s="121">
        <f t="shared" si="999"/>
        <v>22695948</v>
      </c>
      <c r="CW386" s="121">
        <f t="shared" si="1000"/>
        <v>276012</v>
      </c>
      <c r="CX386" s="121">
        <f t="shared" si="1001"/>
        <v>188475</v>
      </c>
      <c r="CY386" s="121">
        <f t="shared" si="1002"/>
        <v>14894936</v>
      </c>
      <c r="CZ386" s="121">
        <f t="shared" si="1003"/>
        <v>13042485</v>
      </c>
      <c r="DA386" s="121">
        <f t="shared" si="1004"/>
        <v>254430</v>
      </c>
      <c r="DB386" s="121">
        <f t="shared" si="1005"/>
        <v>23884773</v>
      </c>
      <c r="DC386" s="121" t="str">
        <f t="shared" si="1006"/>
        <v>-</v>
      </c>
    </row>
    <row r="387" spans="1:107" x14ac:dyDescent="0.2">
      <c r="A387" s="118" t="str">
        <f t="shared" si="984"/>
        <v>2018-19JANUARYRYA</v>
      </c>
      <c r="B387" s="94" t="s">
        <v>789</v>
      </c>
      <c r="C387" s="35" t="s">
        <v>783</v>
      </c>
      <c r="D387" s="119" t="str">
        <f t="shared" si="985"/>
        <v>Y60</v>
      </c>
      <c r="E387" s="119" t="str">
        <f t="shared" si="986"/>
        <v>Midlands</v>
      </c>
      <c r="F387" s="107" t="s">
        <v>669</v>
      </c>
      <c r="G387" s="107" t="s">
        <v>670</v>
      </c>
      <c r="H387" s="108">
        <v>114990</v>
      </c>
      <c r="I387" s="108">
        <v>83615</v>
      </c>
      <c r="J387" s="108">
        <v>175267</v>
      </c>
      <c r="K387" s="108">
        <v>2</v>
      </c>
      <c r="L387" s="108">
        <v>1</v>
      </c>
      <c r="M387" s="108">
        <v>6</v>
      </c>
      <c r="N387" s="108">
        <v>28</v>
      </c>
      <c r="O387" s="108">
        <v>95160</v>
      </c>
      <c r="P387" s="108">
        <v>5690</v>
      </c>
      <c r="Q387" s="108">
        <v>3665</v>
      </c>
      <c r="R387" s="108">
        <v>45908</v>
      </c>
      <c r="S387" s="108">
        <v>33165</v>
      </c>
      <c r="T387" s="108">
        <v>1582</v>
      </c>
      <c r="U387" s="108">
        <v>2300960</v>
      </c>
      <c r="V387" s="108">
        <v>404</v>
      </c>
      <c r="W387" s="108">
        <v>694</v>
      </c>
      <c r="X387" s="108">
        <v>1712046</v>
      </c>
      <c r="Y387" s="108">
        <v>467</v>
      </c>
      <c r="Z387" s="108">
        <v>839</v>
      </c>
      <c r="AA387" s="108">
        <v>33543332</v>
      </c>
      <c r="AB387" s="108">
        <v>731</v>
      </c>
      <c r="AC387" s="108">
        <v>1329</v>
      </c>
      <c r="AD387" s="108">
        <v>70226002</v>
      </c>
      <c r="AE387" s="108">
        <v>2117</v>
      </c>
      <c r="AF387" s="108">
        <v>4790</v>
      </c>
      <c r="AG387" s="108">
        <v>4904256</v>
      </c>
      <c r="AH387" s="108">
        <v>3100</v>
      </c>
      <c r="AI387" s="108">
        <v>7552</v>
      </c>
      <c r="AJ387" s="108">
        <v>2891</v>
      </c>
      <c r="AK387" s="108">
        <v>13</v>
      </c>
      <c r="AL387" s="108">
        <v>23</v>
      </c>
      <c r="AM387" s="108">
        <v>0</v>
      </c>
      <c r="AN387" s="108">
        <v>191</v>
      </c>
      <c r="AO387" s="108">
        <v>2664</v>
      </c>
      <c r="AP387" s="108">
        <v>2300</v>
      </c>
      <c r="AQ387" s="108">
        <v>55624</v>
      </c>
      <c r="AR387" s="108">
        <v>3694</v>
      </c>
      <c r="AS387" s="108">
        <v>32951</v>
      </c>
      <c r="AT387" s="108">
        <v>92269</v>
      </c>
      <c r="AU387" s="108">
        <v>10788</v>
      </c>
      <c r="AV387" s="108">
        <v>7950</v>
      </c>
      <c r="AW387" s="108">
        <v>6757</v>
      </c>
      <c r="AX387" s="108">
        <v>5077</v>
      </c>
      <c r="AY387" s="108">
        <v>57672</v>
      </c>
      <c r="AZ387" s="108">
        <v>48201</v>
      </c>
      <c r="BA387" s="108">
        <v>59027</v>
      </c>
      <c r="BB387" s="108">
        <v>34587</v>
      </c>
      <c r="BC387" s="108">
        <v>4042</v>
      </c>
      <c r="BD387" s="108">
        <v>1671</v>
      </c>
      <c r="BE387" s="108">
        <v>233</v>
      </c>
      <c r="BF387" s="108">
        <v>61386</v>
      </c>
      <c r="BG387" s="108">
        <v>263</v>
      </c>
      <c r="BH387" s="108">
        <v>476</v>
      </c>
      <c r="BI387" s="108">
        <v>3676</v>
      </c>
      <c r="BJ387" s="108">
        <v>95423</v>
      </c>
      <c r="BK387" s="108">
        <v>26</v>
      </c>
      <c r="BL387" s="108">
        <v>49</v>
      </c>
      <c r="BM387" s="108">
        <v>451</v>
      </c>
      <c r="BN387" s="108">
        <v>0</v>
      </c>
      <c r="BO387" s="108">
        <v>3763</v>
      </c>
      <c r="BP387" s="108">
        <v>0</v>
      </c>
      <c r="BQ387" s="108">
        <v>1710</v>
      </c>
      <c r="BR387" s="108">
        <v>0</v>
      </c>
      <c r="BS387" s="108">
        <v>0</v>
      </c>
      <c r="BT387" s="108">
        <v>0</v>
      </c>
      <c r="BU387" s="108">
        <v>15109953</v>
      </c>
      <c r="BV387" s="108">
        <v>4015</v>
      </c>
      <c r="BW387" s="108">
        <v>9414</v>
      </c>
      <c r="BX387" s="108">
        <v>0</v>
      </c>
      <c r="BY387" s="108">
        <v>0</v>
      </c>
      <c r="BZ387" s="108">
        <v>0</v>
      </c>
      <c r="CA387" s="108">
        <v>11167398</v>
      </c>
      <c r="CB387" s="108">
        <v>6531</v>
      </c>
      <c r="CC387" s="108">
        <v>15543</v>
      </c>
      <c r="CD387" s="108" t="s">
        <v>733</v>
      </c>
      <c r="CE387" s="108" t="s">
        <v>733</v>
      </c>
      <c r="CF387" s="108" t="s">
        <v>733</v>
      </c>
      <c r="CG387" s="108" t="s">
        <v>733</v>
      </c>
      <c r="CH387" s="108" t="s">
        <v>733</v>
      </c>
      <c r="CI387" s="108" t="s">
        <v>733</v>
      </c>
      <c r="CJ387" s="121">
        <f t="shared" si="987"/>
        <v>1</v>
      </c>
      <c r="CK387" s="157">
        <f t="shared" si="988"/>
        <v>2019</v>
      </c>
      <c r="CL387" s="158">
        <f t="shared" si="989"/>
        <v>43466</v>
      </c>
      <c r="CM387" s="159">
        <f t="shared" si="990"/>
        <v>31</v>
      </c>
      <c r="CN387" s="121">
        <f t="shared" si="991"/>
        <v>83615</v>
      </c>
      <c r="CO387" s="121" t="str">
        <f t="shared" si="992"/>
        <v>-</v>
      </c>
      <c r="CP387" s="121">
        <f t="shared" si="993"/>
        <v>501690</v>
      </c>
      <c r="CQ387" s="121">
        <f t="shared" si="994"/>
        <v>2341220</v>
      </c>
      <c r="CR387" s="121">
        <f t="shared" si="995"/>
        <v>3948860</v>
      </c>
      <c r="CS387" s="121">
        <f t="shared" si="996"/>
        <v>3074935</v>
      </c>
      <c r="CT387" s="121">
        <f t="shared" si="997"/>
        <v>61011732</v>
      </c>
      <c r="CU387" s="121">
        <f t="shared" si="998"/>
        <v>158860350</v>
      </c>
      <c r="CV387" s="121">
        <f t="shared" si="999"/>
        <v>11947264</v>
      </c>
      <c r="CW387" s="121">
        <f t="shared" si="1000"/>
        <v>110908</v>
      </c>
      <c r="CX387" s="121">
        <f t="shared" si="1001"/>
        <v>180124</v>
      </c>
      <c r="CY387" s="121">
        <f t="shared" si="1002"/>
        <v>0</v>
      </c>
      <c r="CZ387" s="121">
        <f t="shared" si="1003"/>
        <v>35424882</v>
      </c>
      <c r="DA387" s="121">
        <f t="shared" si="1004"/>
        <v>0</v>
      </c>
      <c r="DB387" s="121">
        <f t="shared" si="1005"/>
        <v>26578530</v>
      </c>
      <c r="DC387" s="121" t="str">
        <f t="shared" si="1006"/>
        <v>-</v>
      </c>
    </row>
    <row r="388" spans="1:107" x14ac:dyDescent="0.2">
      <c r="A388" s="118" t="str">
        <f t="shared" si="984"/>
        <v>2018-19JANUARYRX8</v>
      </c>
      <c r="B388" s="94" t="s">
        <v>789</v>
      </c>
      <c r="C388" s="35" t="s">
        <v>783</v>
      </c>
      <c r="D388" s="119" t="str">
        <f t="shared" si="985"/>
        <v>Y63</v>
      </c>
      <c r="E388" s="119" t="str">
        <f t="shared" si="986"/>
        <v>North East and Yorkshire</v>
      </c>
      <c r="F388" s="107" t="s">
        <v>665</v>
      </c>
      <c r="G388" s="107" t="s">
        <v>666</v>
      </c>
      <c r="H388" s="108">
        <v>84556</v>
      </c>
      <c r="I388" s="108">
        <v>62240</v>
      </c>
      <c r="J388" s="108">
        <v>101590</v>
      </c>
      <c r="K388" s="108">
        <v>2</v>
      </c>
      <c r="L388" s="108">
        <v>1</v>
      </c>
      <c r="M388" s="108">
        <v>1</v>
      </c>
      <c r="N388" s="108">
        <v>31</v>
      </c>
      <c r="O388" s="108">
        <v>70902</v>
      </c>
      <c r="P388" s="108">
        <v>5398</v>
      </c>
      <c r="Q388" s="108">
        <v>3768</v>
      </c>
      <c r="R388" s="108">
        <v>40834</v>
      </c>
      <c r="S388" s="108">
        <v>12227</v>
      </c>
      <c r="T388" s="108">
        <v>1207</v>
      </c>
      <c r="U388" s="108">
        <v>2262368</v>
      </c>
      <c r="V388" s="108">
        <v>419</v>
      </c>
      <c r="W388" s="108">
        <v>728</v>
      </c>
      <c r="X388" s="108">
        <v>2038249</v>
      </c>
      <c r="Y388" s="108">
        <v>541</v>
      </c>
      <c r="Z388" s="108">
        <v>973</v>
      </c>
      <c r="AA388" s="108">
        <v>48542323</v>
      </c>
      <c r="AB388" s="108">
        <v>1189</v>
      </c>
      <c r="AC388" s="108">
        <v>2476</v>
      </c>
      <c r="AD388" s="108">
        <v>34940609</v>
      </c>
      <c r="AE388" s="108">
        <v>2858</v>
      </c>
      <c r="AF388" s="108">
        <v>7090</v>
      </c>
      <c r="AG388" s="108">
        <v>5042472</v>
      </c>
      <c r="AH388" s="108">
        <v>4178</v>
      </c>
      <c r="AI388" s="108">
        <v>10068</v>
      </c>
      <c r="AJ388" s="108">
        <v>4787</v>
      </c>
      <c r="AK388" s="108">
        <v>626</v>
      </c>
      <c r="AL388" s="108">
        <v>1288</v>
      </c>
      <c r="AM388" s="108">
        <v>4411</v>
      </c>
      <c r="AN388" s="108">
        <v>538</v>
      </c>
      <c r="AO388" s="108">
        <v>2335</v>
      </c>
      <c r="AP388" s="108">
        <v>2580</v>
      </c>
      <c r="AQ388" s="108">
        <v>43181</v>
      </c>
      <c r="AR388" s="108">
        <v>6607</v>
      </c>
      <c r="AS388" s="108">
        <v>16327</v>
      </c>
      <c r="AT388" s="108">
        <v>66115</v>
      </c>
      <c r="AU388" s="108">
        <v>11180</v>
      </c>
      <c r="AV388" s="108">
        <v>8641</v>
      </c>
      <c r="AW388" s="108">
        <v>7573</v>
      </c>
      <c r="AX388" s="108">
        <v>5942</v>
      </c>
      <c r="AY388" s="108">
        <v>59686</v>
      </c>
      <c r="AZ388" s="108">
        <v>45556</v>
      </c>
      <c r="BA388" s="108">
        <v>22292</v>
      </c>
      <c r="BB388" s="108">
        <v>13410</v>
      </c>
      <c r="BC388" s="108">
        <v>2399</v>
      </c>
      <c r="BD388" s="108">
        <v>1308</v>
      </c>
      <c r="BE388" s="108">
        <v>0</v>
      </c>
      <c r="BF388" s="108">
        <v>0</v>
      </c>
      <c r="BG388" s="108">
        <v>0</v>
      </c>
      <c r="BH388" s="108">
        <v>0</v>
      </c>
      <c r="BI388" s="108">
        <v>3618</v>
      </c>
      <c r="BJ388" s="108">
        <v>100379</v>
      </c>
      <c r="BK388" s="108">
        <v>28</v>
      </c>
      <c r="BL388" s="108">
        <v>49</v>
      </c>
      <c r="BM388" s="108">
        <v>89</v>
      </c>
      <c r="BN388" s="108">
        <v>3513</v>
      </c>
      <c r="BO388" s="108">
        <v>206</v>
      </c>
      <c r="BP388" s="108">
        <v>52</v>
      </c>
      <c r="BQ388" s="108">
        <v>2589</v>
      </c>
      <c r="BR388" s="108">
        <v>13557535</v>
      </c>
      <c r="BS388" s="108">
        <v>3859</v>
      </c>
      <c r="BT388" s="108">
        <v>8148</v>
      </c>
      <c r="BU388" s="108">
        <v>733579</v>
      </c>
      <c r="BV388" s="108">
        <v>3561</v>
      </c>
      <c r="BW388" s="108">
        <v>7140</v>
      </c>
      <c r="BX388" s="108">
        <v>310083</v>
      </c>
      <c r="BY388" s="108">
        <v>5963</v>
      </c>
      <c r="BZ388" s="108">
        <v>12414</v>
      </c>
      <c r="CA388" s="108">
        <v>18613028</v>
      </c>
      <c r="CB388" s="108">
        <v>7189</v>
      </c>
      <c r="CC388" s="108">
        <v>16839</v>
      </c>
      <c r="CD388" s="108" t="s">
        <v>733</v>
      </c>
      <c r="CE388" s="108" t="s">
        <v>733</v>
      </c>
      <c r="CF388" s="108" t="s">
        <v>733</v>
      </c>
      <c r="CG388" s="108" t="s">
        <v>733</v>
      </c>
      <c r="CH388" s="108" t="s">
        <v>733</v>
      </c>
      <c r="CI388" s="108" t="s">
        <v>733</v>
      </c>
      <c r="CJ388" s="121">
        <f t="shared" si="987"/>
        <v>1</v>
      </c>
      <c r="CK388" s="157">
        <f t="shared" si="988"/>
        <v>2019</v>
      </c>
      <c r="CL388" s="158">
        <f t="shared" si="989"/>
        <v>43466</v>
      </c>
      <c r="CM388" s="159">
        <f t="shared" si="990"/>
        <v>31</v>
      </c>
      <c r="CN388" s="121">
        <f t="shared" si="991"/>
        <v>62240</v>
      </c>
      <c r="CO388" s="121" t="str">
        <f t="shared" si="992"/>
        <v>-</v>
      </c>
      <c r="CP388" s="121">
        <f t="shared" si="993"/>
        <v>62240</v>
      </c>
      <c r="CQ388" s="121">
        <f t="shared" si="994"/>
        <v>1929440</v>
      </c>
      <c r="CR388" s="121">
        <f t="shared" si="995"/>
        <v>3929744</v>
      </c>
      <c r="CS388" s="121">
        <f t="shared" si="996"/>
        <v>3666264</v>
      </c>
      <c r="CT388" s="121">
        <f t="shared" si="997"/>
        <v>101104984</v>
      </c>
      <c r="CU388" s="121">
        <f t="shared" si="998"/>
        <v>86689430</v>
      </c>
      <c r="CV388" s="121">
        <f t="shared" si="999"/>
        <v>12152076</v>
      </c>
      <c r="CW388" s="121">
        <f t="shared" si="1000"/>
        <v>0</v>
      </c>
      <c r="CX388" s="121">
        <f t="shared" si="1001"/>
        <v>177282</v>
      </c>
      <c r="CY388" s="121">
        <f t="shared" si="1002"/>
        <v>28623924</v>
      </c>
      <c r="CZ388" s="121">
        <f t="shared" si="1003"/>
        <v>1470840</v>
      </c>
      <c r="DA388" s="121">
        <f t="shared" si="1004"/>
        <v>645528</v>
      </c>
      <c r="DB388" s="121">
        <f t="shared" si="1005"/>
        <v>43596171</v>
      </c>
      <c r="DC388" s="121" t="str">
        <f t="shared" si="1006"/>
        <v>-</v>
      </c>
    </row>
    <row r="389" spans="1:107" x14ac:dyDescent="0.2">
      <c r="A389" s="118" t="str">
        <f t="shared" si="984"/>
        <v>2018-19FEBRUARYRX9</v>
      </c>
      <c r="B389" s="94" t="s">
        <v>789</v>
      </c>
      <c r="C389" s="35" t="s">
        <v>787</v>
      </c>
      <c r="D389" s="119" t="str">
        <f t="shared" si="985"/>
        <v>Y60</v>
      </c>
      <c r="E389" s="119" t="str">
        <f t="shared" si="986"/>
        <v>Midlands</v>
      </c>
      <c r="F389" s="107" t="s">
        <v>667</v>
      </c>
      <c r="G389" s="107" t="s">
        <v>668</v>
      </c>
      <c r="H389" s="108">
        <v>79506</v>
      </c>
      <c r="I389" s="108">
        <v>63436</v>
      </c>
      <c r="J389" s="108">
        <v>239795</v>
      </c>
      <c r="K389" s="108">
        <v>4</v>
      </c>
      <c r="L389" s="108">
        <v>2</v>
      </c>
      <c r="M389" s="108">
        <v>10</v>
      </c>
      <c r="N389" s="108">
        <v>57</v>
      </c>
      <c r="O389" s="108">
        <v>57462</v>
      </c>
      <c r="P389" s="108">
        <v>5449</v>
      </c>
      <c r="Q389" s="108">
        <v>3570</v>
      </c>
      <c r="R389" s="108">
        <v>34163</v>
      </c>
      <c r="S389" s="108">
        <v>10804</v>
      </c>
      <c r="T389" s="108">
        <v>442</v>
      </c>
      <c r="U389" s="108">
        <v>2501698</v>
      </c>
      <c r="V389" s="108">
        <v>459</v>
      </c>
      <c r="W389" s="108">
        <v>822</v>
      </c>
      <c r="X389" s="108">
        <v>3681003</v>
      </c>
      <c r="Y389" s="108">
        <v>1031</v>
      </c>
      <c r="Z389" s="108">
        <v>2361</v>
      </c>
      <c r="AA389" s="108">
        <v>62401233</v>
      </c>
      <c r="AB389" s="108">
        <v>1827</v>
      </c>
      <c r="AC389" s="108">
        <v>3885</v>
      </c>
      <c r="AD389" s="108">
        <v>48895076</v>
      </c>
      <c r="AE389" s="108">
        <v>4526</v>
      </c>
      <c r="AF389" s="108">
        <v>11177</v>
      </c>
      <c r="AG389" s="108">
        <v>2066940</v>
      </c>
      <c r="AH389" s="108">
        <v>4676</v>
      </c>
      <c r="AI389" s="108">
        <v>10232</v>
      </c>
      <c r="AJ389" s="108">
        <v>3693</v>
      </c>
      <c r="AK389" s="108">
        <v>1506</v>
      </c>
      <c r="AL389" s="108">
        <v>795</v>
      </c>
      <c r="AM389" s="108">
        <v>8</v>
      </c>
      <c r="AN389" s="108">
        <v>705</v>
      </c>
      <c r="AO389" s="108">
        <v>687</v>
      </c>
      <c r="AP389" s="108">
        <v>9</v>
      </c>
      <c r="AQ389" s="108">
        <v>35424</v>
      </c>
      <c r="AR389" s="108">
        <v>2672</v>
      </c>
      <c r="AS389" s="108">
        <v>15673</v>
      </c>
      <c r="AT389" s="108">
        <v>53769</v>
      </c>
      <c r="AU389" s="108">
        <v>9945</v>
      </c>
      <c r="AV389" s="108">
        <v>7964</v>
      </c>
      <c r="AW389" s="108">
        <v>6734</v>
      </c>
      <c r="AX389" s="108">
        <v>5434</v>
      </c>
      <c r="AY389" s="108">
        <v>44414</v>
      </c>
      <c r="AZ389" s="108">
        <v>36974</v>
      </c>
      <c r="BA389" s="108">
        <v>14594</v>
      </c>
      <c r="BB389" s="108">
        <v>11231</v>
      </c>
      <c r="BC389" s="108">
        <v>532</v>
      </c>
      <c r="BD389" s="108">
        <v>415</v>
      </c>
      <c r="BE389" s="108">
        <v>295</v>
      </c>
      <c r="BF389" s="108">
        <v>90453</v>
      </c>
      <c r="BG389" s="108">
        <v>307</v>
      </c>
      <c r="BH389" s="108">
        <v>536</v>
      </c>
      <c r="BI389" s="108">
        <v>2814</v>
      </c>
      <c r="BJ389" s="108">
        <v>105935</v>
      </c>
      <c r="BK389" s="108">
        <v>38</v>
      </c>
      <c r="BL389" s="108">
        <v>69</v>
      </c>
      <c r="BM389" s="108">
        <v>0</v>
      </c>
      <c r="BN389" s="108">
        <v>305</v>
      </c>
      <c r="BO389" s="108">
        <v>312</v>
      </c>
      <c r="BP389" s="108">
        <v>2</v>
      </c>
      <c r="BQ389" s="108">
        <v>2292</v>
      </c>
      <c r="BR389" s="108">
        <v>1522992</v>
      </c>
      <c r="BS389" s="108">
        <v>4993</v>
      </c>
      <c r="BT389" s="108">
        <v>9855</v>
      </c>
      <c r="BU389" s="108">
        <v>1707291</v>
      </c>
      <c r="BV389" s="108">
        <v>5472</v>
      </c>
      <c r="BW389" s="108">
        <v>10731</v>
      </c>
      <c r="BX389" s="108">
        <v>13522</v>
      </c>
      <c r="BY389" s="108">
        <v>6761</v>
      </c>
      <c r="BZ389" s="108">
        <v>7247</v>
      </c>
      <c r="CA389" s="108">
        <v>17587042</v>
      </c>
      <c r="CB389" s="108">
        <v>7673</v>
      </c>
      <c r="CC389" s="108">
        <v>15483</v>
      </c>
      <c r="CD389" s="108" t="s">
        <v>733</v>
      </c>
      <c r="CE389" s="108" t="s">
        <v>733</v>
      </c>
      <c r="CF389" s="108" t="s">
        <v>733</v>
      </c>
      <c r="CG389" s="108" t="s">
        <v>733</v>
      </c>
      <c r="CH389" s="108" t="s">
        <v>733</v>
      </c>
      <c r="CI389" s="108" t="s">
        <v>733</v>
      </c>
      <c r="CJ389" s="121">
        <f t="shared" si="987"/>
        <v>2</v>
      </c>
      <c r="CK389" s="157">
        <f t="shared" si="988"/>
        <v>2019</v>
      </c>
      <c r="CL389" s="158">
        <f t="shared" si="989"/>
        <v>43497</v>
      </c>
      <c r="CM389" s="159">
        <f t="shared" si="990"/>
        <v>28</v>
      </c>
      <c r="CN389" s="121">
        <f t="shared" si="991"/>
        <v>126872</v>
      </c>
      <c r="CO389" s="121" t="str">
        <f t="shared" si="992"/>
        <v>-</v>
      </c>
      <c r="CP389" s="121">
        <f t="shared" si="993"/>
        <v>634360</v>
      </c>
      <c r="CQ389" s="121">
        <f t="shared" si="994"/>
        <v>3615852</v>
      </c>
      <c r="CR389" s="121">
        <f t="shared" si="995"/>
        <v>4479078</v>
      </c>
      <c r="CS389" s="121">
        <f t="shared" si="996"/>
        <v>8428770</v>
      </c>
      <c r="CT389" s="121">
        <f t="shared" si="997"/>
        <v>132723255</v>
      </c>
      <c r="CU389" s="121">
        <f t="shared" si="998"/>
        <v>120756308</v>
      </c>
      <c r="CV389" s="121">
        <f t="shared" si="999"/>
        <v>4522544</v>
      </c>
      <c r="CW389" s="121">
        <f t="shared" si="1000"/>
        <v>158120</v>
      </c>
      <c r="CX389" s="121">
        <f t="shared" si="1001"/>
        <v>194166</v>
      </c>
      <c r="CY389" s="121">
        <f t="shared" si="1002"/>
        <v>3005775</v>
      </c>
      <c r="CZ389" s="121">
        <f t="shared" si="1003"/>
        <v>3348072</v>
      </c>
      <c r="DA389" s="121">
        <f t="shared" si="1004"/>
        <v>14494</v>
      </c>
      <c r="DB389" s="121">
        <f t="shared" si="1005"/>
        <v>35487036</v>
      </c>
      <c r="DC389" s="121" t="str">
        <f t="shared" si="1006"/>
        <v>-</v>
      </c>
    </row>
    <row r="390" spans="1:107" x14ac:dyDescent="0.2">
      <c r="A390" s="118" t="str">
        <f t="shared" si="984"/>
        <v>2018-19FEBRUARYRYC</v>
      </c>
      <c r="B390" s="94" t="s">
        <v>789</v>
      </c>
      <c r="C390" s="35" t="s">
        <v>787</v>
      </c>
      <c r="D390" s="119" t="str">
        <f t="shared" si="985"/>
        <v>Y61</v>
      </c>
      <c r="E390" s="119" t="str">
        <f t="shared" si="986"/>
        <v>East of England</v>
      </c>
      <c r="F390" s="107" t="s">
        <v>671</v>
      </c>
      <c r="G390" s="107" t="s">
        <v>672</v>
      </c>
      <c r="H390" s="108">
        <v>98468</v>
      </c>
      <c r="I390" s="108">
        <v>63078</v>
      </c>
      <c r="J390" s="108">
        <v>239851</v>
      </c>
      <c r="K390" s="108">
        <v>4</v>
      </c>
      <c r="L390" s="108">
        <v>1</v>
      </c>
      <c r="M390" s="108">
        <v>15</v>
      </c>
      <c r="N390" s="108">
        <v>63</v>
      </c>
      <c r="O390" s="108">
        <v>68742</v>
      </c>
      <c r="P390" s="108">
        <v>6707</v>
      </c>
      <c r="Q390" s="108">
        <v>4410</v>
      </c>
      <c r="R390" s="108">
        <v>40400</v>
      </c>
      <c r="S390" s="108">
        <v>11050</v>
      </c>
      <c r="T390" s="108">
        <v>1798</v>
      </c>
      <c r="U390" s="108">
        <v>3149252</v>
      </c>
      <c r="V390" s="108">
        <v>470</v>
      </c>
      <c r="W390" s="108">
        <v>855</v>
      </c>
      <c r="X390" s="108">
        <v>3404172</v>
      </c>
      <c r="Y390" s="108">
        <v>772</v>
      </c>
      <c r="Z390" s="108">
        <v>1376</v>
      </c>
      <c r="AA390" s="108">
        <v>63098791</v>
      </c>
      <c r="AB390" s="108">
        <v>1562</v>
      </c>
      <c r="AC390" s="108">
        <v>3227</v>
      </c>
      <c r="AD390" s="108">
        <v>57643744</v>
      </c>
      <c r="AE390" s="108">
        <v>5217</v>
      </c>
      <c r="AF390" s="108">
        <v>12681</v>
      </c>
      <c r="AG390" s="108">
        <v>8765062</v>
      </c>
      <c r="AH390" s="108">
        <v>4875</v>
      </c>
      <c r="AI390" s="108">
        <v>12327</v>
      </c>
      <c r="AJ390" s="108">
        <v>4756</v>
      </c>
      <c r="AK390" s="108">
        <v>81</v>
      </c>
      <c r="AL390" s="108">
        <v>3439</v>
      </c>
      <c r="AM390" s="108">
        <v>748</v>
      </c>
      <c r="AN390" s="108">
        <v>29</v>
      </c>
      <c r="AO390" s="108">
        <v>1207</v>
      </c>
      <c r="AP390" s="108">
        <v>1180</v>
      </c>
      <c r="AQ390" s="108">
        <v>40023</v>
      </c>
      <c r="AR390" s="108">
        <v>1909</v>
      </c>
      <c r="AS390" s="108">
        <v>22054</v>
      </c>
      <c r="AT390" s="108">
        <v>63986</v>
      </c>
      <c r="AU390" s="108">
        <v>15821</v>
      </c>
      <c r="AV390" s="108">
        <v>11163</v>
      </c>
      <c r="AW390" s="108">
        <v>10367</v>
      </c>
      <c r="AX390" s="108">
        <v>7468</v>
      </c>
      <c r="AY390" s="108">
        <v>63931</v>
      </c>
      <c r="AZ390" s="108">
        <v>46106</v>
      </c>
      <c r="BA390" s="108">
        <v>21874</v>
      </c>
      <c r="BB390" s="108">
        <v>12037</v>
      </c>
      <c r="BC390" s="108">
        <v>3285</v>
      </c>
      <c r="BD390" s="108">
        <v>1961</v>
      </c>
      <c r="BE390" s="108">
        <v>523</v>
      </c>
      <c r="BF390" s="108">
        <v>158516</v>
      </c>
      <c r="BG390" s="108">
        <v>303</v>
      </c>
      <c r="BH390" s="108">
        <v>526</v>
      </c>
      <c r="BI390" s="108">
        <v>6339</v>
      </c>
      <c r="BJ390" s="108">
        <v>228552</v>
      </c>
      <c r="BK390" s="108">
        <v>36</v>
      </c>
      <c r="BL390" s="108">
        <v>64</v>
      </c>
      <c r="BM390" s="108">
        <v>50</v>
      </c>
      <c r="BN390" s="108">
        <v>719</v>
      </c>
      <c r="BO390" s="108">
        <v>492</v>
      </c>
      <c r="BP390" s="108">
        <v>31</v>
      </c>
      <c r="BQ390" s="108">
        <v>1219</v>
      </c>
      <c r="BR390" s="108">
        <v>6032814</v>
      </c>
      <c r="BS390" s="108">
        <v>8391</v>
      </c>
      <c r="BT390" s="108">
        <v>20902</v>
      </c>
      <c r="BU390" s="108">
        <v>4309445</v>
      </c>
      <c r="BV390" s="108">
        <v>8759</v>
      </c>
      <c r="BW390" s="108">
        <v>20689</v>
      </c>
      <c r="BX390" s="108">
        <v>369937</v>
      </c>
      <c r="BY390" s="108">
        <v>11933</v>
      </c>
      <c r="BZ390" s="108">
        <v>21604</v>
      </c>
      <c r="CA390" s="108">
        <v>13546282</v>
      </c>
      <c r="CB390" s="108">
        <v>11113</v>
      </c>
      <c r="CC390" s="108">
        <v>27989</v>
      </c>
      <c r="CD390" s="108" t="s">
        <v>733</v>
      </c>
      <c r="CE390" s="108" t="s">
        <v>733</v>
      </c>
      <c r="CF390" s="108" t="s">
        <v>733</v>
      </c>
      <c r="CG390" s="108" t="s">
        <v>733</v>
      </c>
      <c r="CH390" s="108" t="s">
        <v>733</v>
      </c>
      <c r="CI390" s="108" t="s">
        <v>733</v>
      </c>
      <c r="CJ390" s="121">
        <f t="shared" si="987"/>
        <v>2</v>
      </c>
      <c r="CK390" s="157">
        <f t="shared" si="988"/>
        <v>2019</v>
      </c>
      <c r="CL390" s="158">
        <f t="shared" si="989"/>
        <v>43497</v>
      </c>
      <c r="CM390" s="159">
        <f t="shared" si="990"/>
        <v>28</v>
      </c>
      <c r="CN390" s="121">
        <f t="shared" si="991"/>
        <v>63078</v>
      </c>
      <c r="CO390" s="121" t="str">
        <f t="shared" si="992"/>
        <v>-</v>
      </c>
      <c r="CP390" s="121">
        <f t="shared" si="993"/>
        <v>946170</v>
      </c>
      <c r="CQ390" s="121">
        <f t="shared" si="994"/>
        <v>3973914</v>
      </c>
      <c r="CR390" s="121">
        <f t="shared" si="995"/>
        <v>5734485</v>
      </c>
      <c r="CS390" s="121">
        <f t="shared" si="996"/>
        <v>6068160</v>
      </c>
      <c r="CT390" s="121">
        <f t="shared" si="997"/>
        <v>130370800</v>
      </c>
      <c r="CU390" s="121">
        <f t="shared" si="998"/>
        <v>140125050</v>
      </c>
      <c r="CV390" s="121">
        <f t="shared" si="999"/>
        <v>22163946</v>
      </c>
      <c r="CW390" s="121">
        <f t="shared" si="1000"/>
        <v>275098</v>
      </c>
      <c r="CX390" s="121">
        <f t="shared" si="1001"/>
        <v>405696</v>
      </c>
      <c r="CY390" s="121">
        <f t="shared" si="1002"/>
        <v>15028538</v>
      </c>
      <c r="CZ390" s="121">
        <f t="shared" si="1003"/>
        <v>10178988</v>
      </c>
      <c r="DA390" s="121">
        <f t="shared" si="1004"/>
        <v>669724</v>
      </c>
      <c r="DB390" s="121">
        <f t="shared" si="1005"/>
        <v>34118591</v>
      </c>
      <c r="DC390" s="121" t="str">
        <f t="shared" si="1006"/>
        <v>-</v>
      </c>
    </row>
    <row r="391" spans="1:107" x14ac:dyDescent="0.2">
      <c r="A391" s="118" t="str">
        <f t="shared" si="984"/>
        <v>2018-19FEBRUARYR1F</v>
      </c>
      <c r="B391" s="94" t="s">
        <v>789</v>
      </c>
      <c r="C391" s="35" t="s">
        <v>787</v>
      </c>
      <c r="D391" s="119" t="str">
        <f t="shared" si="985"/>
        <v>Y59</v>
      </c>
      <c r="E391" s="119" t="str">
        <f t="shared" si="986"/>
        <v>South East</v>
      </c>
      <c r="F391" s="107" t="s">
        <v>656</v>
      </c>
      <c r="G391" s="107" t="s">
        <v>657</v>
      </c>
      <c r="H391" s="108">
        <v>2501</v>
      </c>
      <c r="I391" s="108">
        <v>1286</v>
      </c>
      <c r="J391" s="108">
        <v>12074</v>
      </c>
      <c r="K391" s="108">
        <v>9</v>
      </c>
      <c r="L391" s="108">
        <v>1</v>
      </c>
      <c r="M391" s="108">
        <v>55</v>
      </c>
      <c r="N391" s="108">
        <v>121</v>
      </c>
      <c r="O391" s="108">
        <v>1894</v>
      </c>
      <c r="P391" s="108">
        <v>78</v>
      </c>
      <c r="Q391" s="108">
        <v>53</v>
      </c>
      <c r="R391" s="108">
        <v>840</v>
      </c>
      <c r="S391" s="108">
        <v>672</v>
      </c>
      <c r="T391" s="108">
        <v>76</v>
      </c>
      <c r="U391" s="108">
        <v>48724</v>
      </c>
      <c r="V391" s="108">
        <v>625</v>
      </c>
      <c r="W391" s="108">
        <v>1046</v>
      </c>
      <c r="X391" s="108">
        <v>39927</v>
      </c>
      <c r="Y391" s="108">
        <v>753</v>
      </c>
      <c r="Z391" s="108">
        <v>1475</v>
      </c>
      <c r="AA391" s="108">
        <v>1066405</v>
      </c>
      <c r="AB391" s="108">
        <v>1270</v>
      </c>
      <c r="AC391" s="108">
        <v>2632</v>
      </c>
      <c r="AD391" s="108">
        <v>2492668</v>
      </c>
      <c r="AE391" s="108">
        <v>3709</v>
      </c>
      <c r="AF391" s="108">
        <v>8784</v>
      </c>
      <c r="AG391" s="108">
        <v>459740</v>
      </c>
      <c r="AH391" s="108">
        <v>6049</v>
      </c>
      <c r="AI391" s="108">
        <v>11559</v>
      </c>
      <c r="AJ391" s="108">
        <v>124</v>
      </c>
      <c r="AK391" s="108">
        <v>1</v>
      </c>
      <c r="AL391" s="108">
        <v>12</v>
      </c>
      <c r="AM391" s="108">
        <v>13</v>
      </c>
      <c r="AN391" s="108">
        <v>2</v>
      </c>
      <c r="AO391" s="108">
        <v>109</v>
      </c>
      <c r="AP391" s="108">
        <v>0</v>
      </c>
      <c r="AQ391" s="108">
        <v>1142</v>
      </c>
      <c r="AR391" s="108">
        <v>31</v>
      </c>
      <c r="AS391" s="108">
        <v>597</v>
      </c>
      <c r="AT391" s="108">
        <v>1770</v>
      </c>
      <c r="AU391" s="108">
        <v>111</v>
      </c>
      <c r="AV391" s="108">
        <v>99</v>
      </c>
      <c r="AW391" s="108">
        <v>77</v>
      </c>
      <c r="AX391" s="108">
        <v>69</v>
      </c>
      <c r="AY391" s="108">
        <v>956</v>
      </c>
      <c r="AZ391" s="108">
        <v>884</v>
      </c>
      <c r="BA391" s="108">
        <v>780</v>
      </c>
      <c r="BB391" s="108">
        <v>700</v>
      </c>
      <c r="BC391" s="108">
        <v>88</v>
      </c>
      <c r="BD391" s="108">
        <v>80</v>
      </c>
      <c r="BE391" s="108">
        <v>3</v>
      </c>
      <c r="BF391" s="108">
        <v>1082</v>
      </c>
      <c r="BG391" s="108">
        <v>361</v>
      </c>
      <c r="BH391" s="108">
        <v>621</v>
      </c>
      <c r="BI391" s="108">
        <v>63</v>
      </c>
      <c r="BJ391" s="108">
        <v>4278</v>
      </c>
      <c r="BK391" s="108">
        <v>68</v>
      </c>
      <c r="BL391" s="108">
        <v>125</v>
      </c>
      <c r="BM391" s="108">
        <v>0</v>
      </c>
      <c r="BN391" s="108">
        <v>49</v>
      </c>
      <c r="BO391" s="108">
        <v>42</v>
      </c>
      <c r="BP391" s="108">
        <v>0</v>
      </c>
      <c r="BQ391" s="108">
        <v>13</v>
      </c>
      <c r="BR391" s="108">
        <v>180028</v>
      </c>
      <c r="BS391" s="108">
        <v>3674</v>
      </c>
      <c r="BT391" s="108">
        <v>7176</v>
      </c>
      <c r="BU391" s="108">
        <v>341207</v>
      </c>
      <c r="BV391" s="108">
        <v>8124</v>
      </c>
      <c r="BW391" s="108">
        <v>12648</v>
      </c>
      <c r="BX391" s="108">
        <v>0</v>
      </c>
      <c r="BY391" s="108">
        <v>0</v>
      </c>
      <c r="BZ391" s="108">
        <v>0</v>
      </c>
      <c r="CA391" s="108">
        <v>111573</v>
      </c>
      <c r="CB391" s="108">
        <v>8583</v>
      </c>
      <c r="CC391" s="108">
        <v>21086</v>
      </c>
      <c r="CD391" s="108" t="s">
        <v>733</v>
      </c>
      <c r="CE391" s="108" t="s">
        <v>733</v>
      </c>
      <c r="CF391" s="108" t="s">
        <v>733</v>
      </c>
      <c r="CG391" s="108" t="s">
        <v>733</v>
      </c>
      <c r="CH391" s="108" t="s">
        <v>733</v>
      </c>
      <c r="CI391" s="108" t="s">
        <v>733</v>
      </c>
      <c r="CJ391" s="121">
        <f t="shared" si="987"/>
        <v>2</v>
      </c>
      <c r="CK391" s="157">
        <f t="shared" si="988"/>
        <v>2019</v>
      </c>
      <c r="CL391" s="158">
        <f t="shared" si="989"/>
        <v>43497</v>
      </c>
      <c r="CM391" s="159">
        <f t="shared" si="990"/>
        <v>28</v>
      </c>
      <c r="CN391" s="121">
        <f t="shared" si="991"/>
        <v>1286</v>
      </c>
      <c r="CO391" s="121" t="str">
        <f t="shared" si="992"/>
        <v>-</v>
      </c>
      <c r="CP391" s="121">
        <f t="shared" si="993"/>
        <v>70730</v>
      </c>
      <c r="CQ391" s="121">
        <f t="shared" si="994"/>
        <v>155606</v>
      </c>
      <c r="CR391" s="121">
        <f t="shared" si="995"/>
        <v>81588</v>
      </c>
      <c r="CS391" s="121">
        <f t="shared" si="996"/>
        <v>78175</v>
      </c>
      <c r="CT391" s="121">
        <f t="shared" si="997"/>
        <v>2210880</v>
      </c>
      <c r="CU391" s="121">
        <f t="shared" si="998"/>
        <v>5902848</v>
      </c>
      <c r="CV391" s="121">
        <f t="shared" si="999"/>
        <v>878484</v>
      </c>
      <c r="CW391" s="121">
        <f t="shared" si="1000"/>
        <v>1863</v>
      </c>
      <c r="CX391" s="121">
        <f t="shared" si="1001"/>
        <v>7875</v>
      </c>
      <c r="CY391" s="121">
        <f t="shared" si="1002"/>
        <v>351624</v>
      </c>
      <c r="CZ391" s="121">
        <f t="shared" si="1003"/>
        <v>531216</v>
      </c>
      <c r="DA391" s="121">
        <f t="shared" si="1004"/>
        <v>0</v>
      </c>
      <c r="DB391" s="121">
        <f t="shared" si="1005"/>
        <v>274118</v>
      </c>
      <c r="DC391" s="121" t="str">
        <f t="shared" si="1006"/>
        <v>-</v>
      </c>
    </row>
    <row r="392" spans="1:107" x14ac:dyDescent="0.2">
      <c r="A392" s="118" t="str">
        <f t="shared" si="984"/>
        <v>2018-19FEBRUARYRRU</v>
      </c>
      <c r="B392" s="94" t="s">
        <v>789</v>
      </c>
      <c r="C392" s="35" t="s">
        <v>787</v>
      </c>
      <c r="D392" s="119" t="str">
        <f t="shared" si="985"/>
        <v>Y56</v>
      </c>
      <c r="E392" s="119" t="str">
        <f t="shared" si="986"/>
        <v>London</v>
      </c>
      <c r="F392" s="107" t="s">
        <v>659</v>
      </c>
      <c r="G392" s="107" t="s">
        <v>660</v>
      </c>
      <c r="H392" s="108">
        <v>158421</v>
      </c>
      <c r="I392" s="108">
        <v>127765</v>
      </c>
      <c r="J392" s="108">
        <v>1410678</v>
      </c>
      <c r="K392" s="108">
        <v>11</v>
      </c>
      <c r="L392" s="108">
        <v>0</v>
      </c>
      <c r="M392" s="108">
        <v>79</v>
      </c>
      <c r="N392" s="108">
        <v>155</v>
      </c>
      <c r="O392" s="108">
        <v>98285</v>
      </c>
      <c r="P392" s="108">
        <v>11499</v>
      </c>
      <c r="Q392" s="108">
        <v>8794</v>
      </c>
      <c r="R392" s="108">
        <v>54833</v>
      </c>
      <c r="S392" s="108">
        <v>17726</v>
      </c>
      <c r="T392" s="108">
        <v>1459</v>
      </c>
      <c r="U392" s="108">
        <v>4569382</v>
      </c>
      <c r="V392" s="108">
        <v>397</v>
      </c>
      <c r="W392" s="108">
        <v>659</v>
      </c>
      <c r="X392" s="108">
        <v>6240009</v>
      </c>
      <c r="Y392" s="108">
        <v>710</v>
      </c>
      <c r="Z392" s="108">
        <v>1231</v>
      </c>
      <c r="AA392" s="108">
        <v>73534278</v>
      </c>
      <c r="AB392" s="108">
        <v>1341</v>
      </c>
      <c r="AC392" s="108">
        <v>2819</v>
      </c>
      <c r="AD392" s="108">
        <v>74087914</v>
      </c>
      <c r="AE392" s="108">
        <v>4180</v>
      </c>
      <c r="AF392" s="108">
        <v>10387</v>
      </c>
      <c r="AG392" s="108">
        <v>7498026</v>
      </c>
      <c r="AH392" s="108">
        <v>5139</v>
      </c>
      <c r="AI392" s="108">
        <v>12283</v>
      </c>
      <c r="AJ392" s="108">
        <v>7371</v>
      </c>
      <c r="AK392" s="108">
        <v>230</v>
      </c>
      <c r="AL392" s="108">
        <v>998</v>
      </c>
      <c r="AM392" s="108">
        <v>5981</v>
      </c>
      <c r="AN392" s="108">
        <v>257</v>
      </c>
      <c r="AO392" s="108">
        <v>5886</v>
      </c>
      <c r="AP392" s="108">
        <v>0</v>
      </c>
      <c r="AQ392" s="108">
        <v>60370</v>
      </c>
      <c r="AR392" s="108">
        <v>6330</v>
      </c>
      <c r="AS392" s="108">
        <v>24214</v>
      </c>
      <c r="AT392" s="108">
        <v>90914</v>
      </c>
      <c r="AU392" s="108">
        <v>29928</v>
      </c>
      <c r="AV392" s="108">
        <v>22989</v>
      </c>
      <c r="AW392" s="108">
        <v>22607</v>
      </c>
      <c r="AX392" s="108">
        <v>17636</v>
      </c>
      <c r="AY392" s="108">
        <v>84763</v>
      </c>
      <c r="AZ392" s="108">
        <v>62719</v>
      </c>
      <c r="BA392" s="108">
        <v>29340</v>
      </c>
      <c r="BB392" s="108">
        <v>20094</v>
      </c>
      <c r="BC392" s="108">
        <v>2095</v>
      </c>
      <c r="BD392" s="108">
        <v>1535</v>
      </c>
      <c r="BE392" s="108">
        <v>0</v>
      </c>
      <c r="BF392" s="108">
        <v>0</v>
      </c>
      <c r="BG392" s="108">
        <v>0</v>
      </c>
      <c r="BH392" s="108">
        <v>0</v>
      </c>
      <c r="BI392" s="108">
        <v>6671</v>
      </c>
      <c r="BJ392" s="108">
        <v>431549</v>
      </c>
      <c r="BK392" s="108">
        <v>65</v>
      </c>
      <c r="BL392" s="108">
        <v>136</v>
      </c>
      <c r="BM392" s="108">
        <v>25</v>
      </c>
      <c r="BN392" s="108">
        <v>463</v>
      </c>
      <c r="BO392" s="108">
        <v>1280</v>
      </c>
      <c r="BP392" s="108">
        <v>43</v>
      </c>
      <c r="BQ392" s="108">
        <v>1280</v>
      </c>
      <c r="BR392" s="108">
        <v>3223593</v>
      </c>
      <c r="BS392" s="108">
        <v>6962</v>
      </c>
      <c r="BT392" s="108">
        <v>15162</v>
      </c>
      <c r="BU392" s="108">
        <v>10852182</v>
      </c>
      <c r="BV392" s="108">
        <v>8478</v>
      </c>
      <c r="BW392" s="108">
        <v>17457</v>
      </c>
      <c r="BX392" s="108">
        <v>393487</v>
      </c>
      <c r="BY392" s="108">
        <v>9151</v>
      </c>
      <c r="BZ392" s="108">
        <v>15929</v>
      </c>
      <c r="CA392" s="108">
        <v>12612894</v>
      </c>
      <c r="CB392" s="108">
        <v>9854</v>
      </c>
      <c r="CC392" s="108">
        <v>18149</v>
      </c>
      <c r="CD392" s="108" t="s">
        <v>733</v>
      </c>
      <c r="CE392" s="108" t="s">
        <v>733</v>
      </c>
      <c r="CF392" s="108" t="s">
        <v>733</v>
      </c>
      <c r="CG392" s="108" t="s">
        <v>733</v>
      </c>
      <c r="CH392" s="108" t="s">
        <v>733</v>
      </c>
      <c r="CI392" s="108" t="s">
        <v>733</v>
      </c>
      <c r="CJ392" s="121">
        <f t="shared" si="987"/>
        <v>2</v>
      </c>
      <c r="CK392" s="157">
        <f t="shared" si="988"/>
        <v>2019</v>
      </c>
      <c r="CL392" s="158">
        <f t="shared" si="989"/>
        <v>43497</v>
      </c>
      <c r="CM392" s="159">
        <f t="shared" si="990"/>
        <v>28</v>
      </c>
      <c r="CN392" s="121">
        <f t="shared" si="991"/>
        <v>0</v>
      </c>
      <c r="CO392" s="121" t="str">
        <f t="shared" si="992"/>
        <v>-</v>
      </c>
      <c r="CP392" s="121">
        <f t="shared" si="993"/>
        <v>10093435</v>
      </c>
      <c r="CQ392" s="121">
        <f t="shared" si="994"/>
        <v>19803575</v>
      </c>
      <c r="CR392" s="121">
        <f t="shared" si="995"/>
        <v>7577841</v>
      </c>
      <c r="CS392" s="121">
        <f t="shared" si="996"/>
        <v>10825414</v>
      </c>
      <c r="CT392" s="121">
        <f t="shared" si="997"/>
        <v>154574227</v>
      </c>
      <c r="CU392" s="121">
        <f t="shared" si="998"/>
        <v>184119962</v>
      </c>
      <c r="CV392" s="121">
        <f t="shared" si="999"/>
        <v>17920897</v>
      </c>
      <c r="CW392" s="121">
        <f t="shared" si="1000"/>
        <v>0</v>
      </c>
      <c r="CX392" s="121">
        <f t="shared" si="1001"/>
        <v>907256</v>
      </c>
      <c r="CY392" s="121">
        <f t="shared" si="1002"/>
        <v>7020006</v>
      </c>
      <c r="CZ392" s="121">
        <f t="shared" si="1003"/>
        <v>22344960</v>
      </c>
      <c r="DA392" s="121">
        <f t="shared" si="1004"/>
        <v>684947</v>
      </c>
      <c r="DB392" s="121">
        <f t="shared" si="1005"/>
        <v>23230720</v>
      </c>
      <c r="DC392" s="121" t="str">
        <f t="shared" si="1006"/>
        <v>-</v>
      </c>
    </row>
    <row r="393" spans="1:107" x14ac:dyDescent="0.2">
      <c r="A393" s="118" t="str">
        <f t="shared" si="984"/>
        <v>2018-19FEBRUARYRX6</v>
      </c>
      <c r="B393" s="94" t="s">
        <v>789</v>
      </c>
      <c r="C393" s="35" t="s">
        <v>787</v>
      </c>
      <c r="D393" s="119" t="str">
        <f t="shared" si="985"/>
        <v>Y63</v>
      </c>
      <c r="E393" s="119" t="str">
        <f t="shared" si="986"/>
        <v>North East and Yorkshire</v>
      </c>
      <c r="F393" s="107" t="s">
        <v>661</v>
      </c>
      <c r="G393" s="107" t="s">
        <v>662</v>
      </c>
      <c r="H393" s="108">
        <v>43912</v>
      </c>
      <c r="I393" s="108">
        <v>29511</v>
      </c>
      <c r="J393" s="108">
        <v>259680</v>
      </c>
      <c r="K393" s="108">
        <v>9</v>
      </c>
      <c r="L393" s="108">
        <v>1</v>
      </c>
      <c r="M393" s="108">
        <v>34</v>
      </c>
      <c r="N393" s="108">
        <v>76</v>
      </c>
      <c r="O393" s="108">
        <v>32797</v>
      </c>
      <c r="P393" s="108">
        <v>2385</v>
      </c>
      <c r="Q393" s="108">
        <v>1577</v>
      </c>
      <c r="R393" s="108">
        <v>18417</v>
      </c>
      <c r="S393" s="108">
        <v>7359</v>
      </c>
      <c r="T393" s="108">
        <v>369</v>
      </c>
      <c r="U393" s="108">
        <v>886236</v>
      </c>
      <c r="V393" s="108">
        <v>372</v>
      </c>
      <c r="W393" s="108">
        <v>637</v>
      </c>
      <c r="X393" s="108">
        <v>726826</v>
      </c>
      <c r="Y393" s="108">
        <v>461</v>
      </c>
      <c r="Z393" s="108">
        <v>813</v>
      </c>
      <c r="AA393" s="108">
        <v>28944186</v>
      </c>
      <c r="AB393" s="108">
        <v>1572</v>
      </c>
      <c r="AC393" s="108">
        <v>3287</v>
      </c>
      <c r="AD393" s="108">
        <v>42418470</v>
      </c>
      <c r="AE393" s="108">
        <v>5764</v>
      </c>
      <c r="AF393" s="108">
        <v>14221</v>
      </c>
      <c r="AG393" s="108">
        <v>1717742</v>
      </c>
      <c r="AH393" s="108">
        <v>4655</v>
      </c>
      <c r="AI393" s="108">
        <v>10591</v>
      </c>
      <c r="AJ393" s="108">
        <v>1641</v>
      </c>
      <c r="AK393" s="108">
        <v>59</v>
      </c>
      <c r="AL393" s="108">
        <v>344</v>
      </c>
      <c r="AM393" s="108">
        <v>2568</v>
      </c>
      <c r="AN393" s="108">
        <v>81</v>
      </c>
      <c r="AO393" s="108">
        <v>1157</v>
      </c>
      <c r="AP393" s="108">
        <v>0</v>
      </c>
      <c r="AQ393" s="108">
        <v>19250</v>
      </c>
      <c r="AR393" s="108">
        <v>3434</v>
      </c>
      <c r="AS393" s="108">
        <v>8472</v>
      </c>
      <c r="AT393" s="108">
        <v>31156</v>
      </c>
      <c r="AU393" s="108">
        <v>4502</v>
      </c>
      <c r="AV393" s="108">
        <v>3696</v>
      </c>
      <c r="AW393" s="108">
        <v>2930</v>
      </c>
      <c r="AX393" s="108">
        <v>2424</v>
      </c>
      <c r="AY393" s="108">
        <v>23897</v>
      </c>
      <c r="AZ393" s="108">
        <v>20385</v>
      </c>
      <c r="BA393" s="108">
        <v>11258</v>
      </c>
      <c r="BB393" s="108">
        <v>7325</v>
      </c>
      <c r="BC393" s="108">
        <v>552</v>
      </c>
      <c r="BD393" s="108">
        <v>348</v>
      </c>
      <c r="BE393" s="108">
        <v>92</v>
      </c>
      <c r="BF393" s="108">
        <v>49374</v>
      </c>
      <c r="BG393" s="108">
        <v>537</v>
      </c>
      <c r="BH393" s="108">
        <v>764</v>
      </c>
      <c r="BI393" s="108">
        <v>1499</v>
      </c>
      <c r="BJ393" s="108">
        <v>48177</v>
      </c>
      <c r="BK393" s="108">
        <v>32</v>
      </c>
      <c r="BL393" s="108">
        <v>66</v>
      </c>
      <c r="BM393" s="108">
        <v>0</v>
      </c>
      <c r="BN393" s="108">
        <v>0</v>
      </c>
      <c r="BO393" s="108">
        <v>965</v>
      </c>
      <c r="BP393" s="108">
        <v>0</v>
      </c>
      <c r="BQ393" s="108">
        <v>265</v>
      </c>
      <c r="BR393" s="108">
        <v>0</v>
      </c>
      <c r="BS393" s="108">
        <v>0</v>
      </c>
      <c r="BT393" s="108">
        <v>0</v>
      </c>
      <c r="BU393" s="108">
        <v>9045400</v>
      </c>
      <c r="BV393" s="108">
        <v>9373</v>
      </c>
      <c r="BW393" s="108">
        <v>21942</v>
      </c>
      <c r="BX393" s="108">
        <v>0</v>
      </c>
      <c r="BY393" s="108">
        <v>0</v>
      </c>
      <c r="BZ393" s="108">
        <v>0</v>
      </c>
      <c r="CA393" s="108">
        <v>3086508</v>
      </c>
      <c r="CB393" s="108">
        <v>11647</v>
      </c>
      <c r="CC393" s="108">
        <v>27631</v>
      </c>
      <c r="CD393" s="108" t="s">
        <v>733</v>
      </c>
      <c r="CE393" s="108" t="s">
        <v>733</v>
      </c>
      <c r="CF393" s="108" t="s">
        <v>733</v>
      </c>
      <c r="CG393" s="108" t="s">
        <v>733</v>
      </c>
      <c r="CH393" s="108" t="s">
        <v>733</v>
      </c>
      <c r="CI393" s="108" t="s">
        <v>733</v>
      </c>
      <c r="CJ393" s="121">
        <f t="shared" si="987"/>
        <v>2</v>
      </c>
      <c r="CK393" s="157">
        <f t="shared" si="988"/>
        <v>2019</v>
      </c>
      <c r="CL393" s="158">
        <f t="shared" si="989"/>
        <v>43497</v>
      </c>
      <c r="CM393" s="159">
        <f t="shared" si="990"/>
        <v>28</v>
      </c>
      <c r="CN393" s="121">
        <f t="shared" si="991"/>
        <v>29511</v>
      </c>
      <c r="CO393" s="121" t="str">
        <f t="shared" si="992"/>
        <v>-</v>
      </c>
      <c r="CP393" s="121">
        <f t="shared" si="993"/>
        <v>1003374</v>
      </c>
      <c r="CQ393" s="121">
        <f t="shared" si="994"/>
        <v>2242836</v>
      </c>
      <c r="CR393" s="121">
        <f t="shared" si="995"/>
        <v>1519245</v>
      </c>
      <c r="CS393" s="121">
        <f t="shared" si="996"/>
        <v>1282101</v>
      </c>
      <c r="CT393" s="121">
        <f t="shared" si="997"/>
        <v>60536679</v>
      </c>
      <c r="CU393" s="121">
        <f t="shared" si="998"/>
        <v>104652339</v>
      </c>
      <c r="CV393" s="121">
        <f t="shared" si="999"/>
        <v>3908079</v>
      </c>
      <c r="CW393" s="121">
        <f t="shared" si="1000"/>
        <v>70288</v>
      </c>
      <c r="CX393" s="121">
        <f t="shared" si="1001"/>
        <v>98934</v>
      </c>
      <c r="CY393" s="121">
        <f t="shared" si="1002"/>
        <v>0</v>
      </c>
      <c r="CZ393" s="121">
        <f t="shared" si="1003"/>
        <v>21174030</v>
      </c>
      <c r="DA393" s="121">
        <f t="shared" si="1004"/>
        <v>0</v>
      </c>
      <c r="DB393" s="121">
        <f t="shared" si="1005"/>
        <v>7322215</v>
      </c>
      <c r="DC393" s="121" t="str">
        <f t="shared" si="1006"/>
        <v>-</v>
      </c>
    </row>
    <row r="394" spans="1:107" x14ac:dyDescent="0.2">
      <c r="A394" s="118" t="str">
        <f t="shared" si="984"/>
        <v>2018-19FEBRUARYRX7</v>
      </c>
      <c r="B394" s="94" t="s">
        <v>789</v>
      </c>
      <c r="C394" s="35" t="s">
        <v>787</v>
      </c>
      <c r="D394" s="119" t="str">
        <f t="shared" si="985"/>
        <v>Y62</v>
      </c>
      <c r="E394" s="119" t="str">
        <f t="shared" si="986"/>
        <v>North West</v>
      </c>
      <c r="F394" s="107" t="s">
        <v>663</v>
      </c>
      <c r="G394" s="107" t="s">
        <v>664</v>
      </c>
      <c r="H394" s="108">
        <v>119275</v>
      </c>
      <c r="I394" s="108">
        <v>95828</v>
      </c>
      <c r="J394" s="108">
        <v>1088632</v>
      </c>
      <c r="K394" s="108">
        <v>11</v>
      </c>
      <c r="L394" s="108">
        <v>1</v>
      </c>
      <c r="M394" s="108">
        <v>74</v>
      </c>
      <c r="N394" s="108">
        <v>127</v>
      </c>
      <c r="O394" s="108">
        <v>89472</v>
      </c>
      <c r="P394" s="108">
        <v>8763</v>
      </c>
      <c r="Q394" s="108">
        <v>6281</v>
      </c>
      <c r="R394" s="108">
        <v>47234</v>
      </c>
      <c r="S394" s="108">
        <v>18713</v>
      </c>
      <c r="T394" s="108">
        <v>3594</v>
      </c>
      <c r="U394" s="108">
        <v>4217767</v>
      </c>
      <c r="V394" s="108">
        <v>481</v>
      </c>
      <c r="W394" s="108">
        <v>809</v>
      </c>
      <c r="X394" s="108">
        <v>4153772</v>
      </c>
      <c r="Y394" s="108">
        <v>661</v>
      </c>
      <c r="Z394" s="108">
        <v>1115</v>
      </c>
      <c r="AA394" s="108">
        <v>76540749</v>
      </c>
      <c r="AB394" s="108">
        <v>1620</v>
      </c>
      <c r="AC394" s="108">
        <v>3479</v>
      </c>
      <c r="AD394" s="108">
        <v>87852230</v>
      </c>
      <c r="AE394" s="108">
        <v>4695</v>
      </c>
      <c r="AF394" s="108">
        <v>11033</v>
      </c>
      <c r="AG394" s="108">
        <v>22316852</v>
      </c>
      <c r="AH394" s="108">
        <v>6209</v>
      </c>
      <c r="AI394" s="108">
        <v>12683</v>
      </c>
      <c r="AJ394" s="108">
        <v>6382</v>
      </c>
      <c r="AK394" s="108">
        <v>515</v>
      </c>
      <c r="AL394" s="108">
        <v>3757</v>
      </c>
      <c r="AM394" s="108">
        <v>5450</v>
      </c>
      <c r="AN394" s="108">
        <v>254</v>
      </c>
      <c r="AO394" s="108">
        <v>1856</v>
      </c>
      <c r="AP394" s="108">
        <v>0</v>
      </c>
      <c r="AQ394" s="108">
        <v>54402</v>
      </c>
      <c r="AR394" s="108">
        <v>5394</v>
      </c>
      <c r="AS394" s="108">
        <v>23294</v>
      </c>
      <c r="AT394" s="108">
        <v>83090</v>
      </c>
      <c r="AU394" s="108">
        <v>18023</v>
      </c>
      <c r="AV394" s="108">
        <v>14401</v>
      </c>
      <c r="AW394" s="108">
        <v>12786</v>
      </c>
      <c r="AX394" s="108">
        <v>10368</v>
      </c>
      <c r="AY394" s="108">
        <v>59985</v>
      </c>
      <c r="AZ394" s="108">
        <v>50398</v>
      </c>
      <c r="BA394" s="108">
        <v>25953</v>
      </c>
      <c r="BB394" s="108">
        <v>19971</v>
      </c>
      <c r="BC394" s="108">
        <v>4508</v>
      </c>
      <c r="BD394" s="108">
        <v>3850</v>
      </c>
      <c r="BE394" s="108">
        <v>0</v>
      </c>
      <c r="BF394" s="108">
        <v>0</v>
      </c>
      <c r="BG394" s="108">
        <v>0</v>
      </c>
      <c r="BH394" s="108">
        <v>0</v>
      </c>
      <c r="BI394" s="108">
        <v>4832</v>
      </c>
      <c r="BJ394" s="108">
        <v>181745</v>
      </c>
      <c r="BK394" s="108">
        <v>38</v>
      </c>
      <c r="BL394" s="108">
        <v>79</v>
      </c>
      <c r="BM394" s="108">
        <v>1603</v>
      </c>
      <c r="BN394" s="108">
        <v>1187</v>
      </c>
      <c r="BO394" s="108">
        <v>746</v>
      </c>
      <c r="BP394" s="108">
        <v>27</v>
      </c>
      <c r="BQ394" s="108">
        <v>610</v>
      </c>
      <c r="BR394" s="108">
        <v>5400690</v>
      </c>
      <c r="BS394" s="108">
        <v>4550</v>
      </c>
      <c r="BT394" s="108">
        <v>9953</v>
      </c>
      <c r="BU394" s="108">
        <v>3649765</v>
      </c>
      <c r="BV394" s="108">
        <v>4892</v>
      </c>
      <c r="BW394" s="108">
        <v>10835</v>
      </c>
      <c r="BX394" s="108">
        <v>175217</v>
      </c>
      <c r="BY394" s="108">
        <v>6490</v>
      </c>
      <c r="BZ394" s="108">
        <v>15235</v>
      </c>
      <c r="CA394" s="108">
        <v>4094502</v>
      </c>
      <c r="CB394" s="108">
        <v>6712</v>
      </c>
      <c r="CC394" s="108">
        <v>14603</v>
      </c>
      <c r="CD394" s="108" t="s">
        <v>733</v>
      </c>
      <c r="CE394" s="108" t="s">
        <v>733</v>
      </c>
      <c r="CF394" s="108" t="s">
        <v>733</v>
      </c>
      <c r="CG394" s="108" t="s">
        <v>733</v>
      </c>
      <c r="CH394" s="108" t="s">
        <v>733</v>
      </c>
      <c r="CI394" s="108" t="s">
        <v>733</v>
      </c>
      <c r="CJ394" s="121">
        <f t="shared" si="987"/>
        <v>2</v>
      </c>
      <c r="CK394" s="157">
        <f t="shared" si="988"/>
        <v>2019</v>
      </c>
      <c r="CL394" s="158">
        <f t="shared" si="989"/>
        <v>43497</v>
      </c>
      <c r="CM394" s="159">
        <f t="shared" si="990"/>
        <v>28</v>
      </c>
      <c r="CN394" s="121">
        <f t="shared" si="991"/>
        <v>95828</v>
      </c>
      <c r="CO394" s="121" t="str">
        <f t="shared" si="992"/>
        <v>-</v>
      </c>
      <c r="CP394" s="121">
        <f t="shared" si="993"/>
        <v>7091272</v>
      </c>
      <c r="CQ394" s="121">
        <f t="shared" si="994"/>
        <v>12170156</v>
      </c>
      <c r="CR394" s="121">
        <f t="shared" si="995"/>
        <v>7089267</v>
      </c>
      <c r="CS394" s="121">
        <f t="shared" si="996"/>
        <v>7003315</v>
      </c>
      <c r="CT394" s="121">
        <f t="shared" si="997"/>
        <v>164327086</v>
      </c>
      <c r="CU394" s="121">
        <f t="shared" si="998"/>
        <v>206460529</v>
      </c>
      <c r="CV394" s="121">
        <f t="shared" si="999"/>
        <v>45582702</v>
      </c>
      <c r="CW394" s="121">
        <f t="shared" si="1000"/>
        <v>0</v>
      </c>
      <c r="CX394" s="121">
        <f t="shared" si="1001"/>
        <v>381728</v>
      </c>
      <c r="CY394" s="121">
        <f t="shared" si="1002"/>
        <v>11814211</v>
      </c>
      <c r="CZ394" s="121">
        <f t="shared" si="1003"/>
        <v>8082910</v>
      </c>
      <c r="DA394" s="121">
        <f t="shared" si="1004"/>
        <v>411345</v>
      </c>
      <c r="DB394" s="121">
        <f t="shared" si="1005"/>
        <v>8907830</v>
      </c>
      <c r="DC394" s="121" t="str">
        <f t="shared" si="1006"/>
        <v>-</v>
      </c>
    </row>
    <row r="395" spans="1:107" x14ac:dyDescent="0.2">
      <c r="A395" s="118" t="str">
        <f t="shared" si="984"/>
        <v>2018-19FEBRUARYRYE</v>
      </c>
      <c r="B395" s="94" t="s">
        <v>789</v>
      </c>
      <c r="C395" s="35" t="s">
        <v>787</v>
      </c>
      <c r="D395" s="119" t="str">
        <f t="shared" si="985"/>
        <v>Y59</v>
      </c>
      <c r="E395" s="119" t="str">
        <f t="shared" si="986"/>
        <v>South East</v>
      </c>
      <c r="F395" s="107" t="s">
        <v>675</v>
      </c>
      <c r="G395" s="107" t="s">
        <v>676</v>
      </c>
      <c r="H395" s="108">
        <v>65898</v>
      </c>
      <c r="I395" s="108">
        <v>40764</v>
      </c>
      <c r="J395" s="108">
        <v>440082</v>
      </c>
      <c r="K395" s="108">
        <v>11</v>
      </c>
      <c r="L395" s="108">
        <v>3</v>
      </c>
      <c r="M395" s="108">
        <v>61</v>
      </c>
      <c r="N395" s="108">
        <v>120</v>
      </c>
      <c r="O395" s="108">
        <v>45713</v>
      </c>
      <c r="P395" s="108">
        <v>2424</v>
      </c>
      <c r="Q395" s="108">
        <v>1511</v>
      </c>
      <c r="R395" s="108">
        <v>22857</v>
      </c>
      <c r="S395" s="108">
        <v>12913</v>
      </c>
      <c r="T395" s="108">
        <v>725</v>
      </c>
      <c r="U395" s="108">
        <v>1113646</v>
      </c>
      <c r="V395" s="108">
        <v>459</v>
      </c>
      <c r="W395" s="108">
        <v>828</v>
      </c>
      <c r="X395" s="108">
        <v>996703</v>
      </c>
      <c r="Y395" s="108">
        <v>660</v>
      </c>
      <c r="Z395" s="108">
        <v>1249</v>
      </c>
      <c r="AA395" s="108">
        <v>27417248</v>
      </c>
      <c r="AB395" s="108">
        <v>1200</v>
      </c>
      <c r="AC395" s="108">
        <v>2441</v>
      </c>
      <c r="AD395" s="108">
        <v>52905579</v>
      </c>
      <c r="AE395" s="108">
        <v>4097</v>
      </c>
      <c r="AF395" s="108">
        <v>9561</v>
      </c>
      <c r="AG395" s="108">
        <v>4439466</v>
      </c>
      <c r="AH395" s="108">
        <v>6123</v>
      </c>
      <c r="AI395" s="108">
        <v>14774</v>
      </c>
      <c r="AJ395" s="108">
        <v>3222</v>
      </c>
      <c r="AK395" s="108">
        <v>25</v>
      </c>
      <c r="AL395" s="108">
        <v>158</v>
      </c>
      <c r="AM395" s="108">
        <v>293</v>
      </c>
      <c r="AN395" s="108">
        <v>230</v>
      </c>
      <c r="AO395" s="108">
        <v>2809</v>
      </c>
      <c r="AP395" s="108">
        <v>0</v>
      </c>
      <c r="AQ395" s="108">
        <v>24315</v>
      </c>
      <c r="AR395" s="108">
        <v>3005</v>
      </c>
      <c r="AS395" s="108">
        <v>15171</v>
      </c>
      <c r="AT395" s="108">
        <v>42491</v>
      </c>
      <c r="AU395" s="108">
        <v>4796</v>
      </c>
      <c r="AV395" s="108">
        <v>3657</v>
      </c>
      <c r="AW395" s="108">
        <v>3016</v>
      </c>
      <c r="AX395" s="108">
        <v>2325</v>
      </c>
      <c r="AY395" s="108">
        <v>30922</v>
      </c>
      <c r="AZ395" s="108">
        <v>25093</v>
      </c>
      <c r="BA395" s="108">
        <v>19078</v>
      </c>
      <c r="BB395" s="108">
        <v>14572</v>
      </c>
      <c r="BC395" s="108">
        <v>1164</v>
      </c>
      <c r="BD395" s="108">
        <v>845</v>
      </c>
      <c r="BE395" s="108">
        <v>168</v>
      </c>
      <c r="BF395" s="108">
        <v>55658</v>
      </c>
      <c r="BG395" s="108">
        <v>331</v>
      </c>
      <c r="BH395" s="108">
        <v>522</v>
      </c>
      <c r="BI395" s="108">
        <v>1878</v>
      </c>
      <c r="BJ395" s="108">
        <v>75236</v>
      </c>
      <c r="BK395" s="108">
        <v>40</v>
      </c>
      <c r="BL395" s="108">
        <v>85</v>
      </c>
      <c r="BM395" s="108">
        <v>3</v>
      </c>
      <c r="BN395" s="108">
        <v>1954</v>
      </c>
      <c r="BO395" s="108">
        <v>1249</v>
      </c>
      <c r="BP395" s="108">
        <v>0</v>
      </c>
      <c r="BQ395" s="108">
        <v>366</v>
      </c>
      <c r="BR395" s="108">
        <v>5858629</v>
      </c>
      <c r="BS395" s="108">
        <v>2998</v>
      </c>
      <c r="BT395" s="108">
        <v>5340</v>
      </c>
      <c r="BU395" s="108">
        <v>8046629</v>
      </c>
      <c r="BV395" s="108">
        <v>6442</v>
      </c>
      <c r="BW395" s="108">
        <v>10795</v>
      </c>
      <c r="BX395" s="108">
        <v>0</v>
      </c>
      <c r="BY395" s="108">
        <v>0</v>
      </c>
      <c r="BZ395" s="108">
        <v>0</v>
      </c>
      <c r="CA395" s="108">
        <v>3838898</v>
      </c>
      <c r="CB395" s="108">
        <v>10489</v>
      </c>
      <c r="CC395" s="108">
        <v>18749</v>
      </c>
      <c r="CD395" s="108" t="s">
        <v>733</v>
      </c>
      <c r="CE395" s="108" t="s">
        <v>733</v>
      </c>
      <c r="CF395" s="108" t="s">
        <v>733</v>
      </c>
      <c r="CG395" s="108" t="s">
        <v>733</v>
      </c>
      <c r="CH395" s="108" t="s">
        <v>733</v>
      </c>
      <c r="CI395" s="108" t="s">
        <v>733</v>
      </c>
      <c r="CJ395" s="121">
        <f t="shared" si="987"/>
        <v>2</v>
      </c>
      <c r="CK395" s="157">
        <f t="shared" si="988"/>
        <v>2019</v>
      </c>
      <c r="CL395" s="158">
        <f t="shared" si="989"/>
        <v>43497</v>
      </c>
      <c r="CM395" s="159">
        <f t="shared" si="990"/>
        <v>28</v>
      </c>
      <c r="CN395" s="121">
        <f t="shared" si="991"/>
        <v>122292</v>
      </c>
      <c r="CO395" s="121" t="str">
        <f t="shared" si="992"/>
        <v>-</v>
      </c>
      <c r="CP395" s="121">
        <f t="shared" si="993"/>
        <v>2486604</v>
      </c>
      <c r="CQ395" s="121">
        <f t="shared" si="994"/>
        <v>4891680</v>
      </c>
      <c r="CR395" s="121">
        <f t="shared" si="995"/>
        <v>2007072</v>
      </c>
      <c r="CS395" s="121">
        <f t="shared" si="996"/>
        <v>1887239</v>
      </c>
      <c r="CT395" s="121">
        <f t="shared" si="997"/>
        <v>55793937</v>
      </c>
      <c r="CU395" s="121">
        <f t="shared" si="998"/>
        <v>123461193</v>
      </c>
      <c r="CV395" s="121">
        <f t="shared" si="999"/>
        <v>10711150</v>
      </c>
      <c r="CW395" s="121">
        <f t="shared" si="1000"/>
        <v>87696</v>
      </c>
      <c r="CX395" s="121">
        <f t="shared" si="1001"/>
        <v>159630</v>
      </c>
      <c r="CY395" s="121">
        <f t="shared" si="1002"/>
        <v>10434360</v>
      </c>
      <c r="CZ395" s="121">
        <f t="shared" si="1003"/>
        <v>13482955</v>
      </c>
      <c r="DA395" s="121">
        <f t="shared" si="1004"/>
        <v>0</v>
      </c>
      <c r="DB395" s="121">
        <f t="shared" si="1005"/>
        <v>6862134</v>
      </c>
      <c r="DC395" s="121" t="str">
        <f t="shared" si="1006"/>
        <v>-</v>
      </c>
    </row>
    <row r="396" spans="1:107" x14ac:dyDescent="0.2">
      <c r="A396" s="118" t="str">
        <f t="shared" si="984"/>
        <v>2018-19FEBRUARYRYD</v>
      </c>
      <c r="B396" s="94" t="s">
        <v>789</v>
      </c>
      <c r="C396" s="35" t="s">
        <v>787</v>
      </c>
      <c r="D396" s="119" t="str">
        <f t="shared" si="985"/>
        <v>Y59</v>
      </c>
      <c r="E396" s="119" t="str">
        <f t="shared" si="986"/>
        <v>South East</v>
      </c>
      <c r="F396" s="107" t="s">
        <v>673</v>
      </c>
      <c r="G396" s="107" t="s">
        <v>674</v>
      </c>
      <c r="H396" s="108">
        <v>81992</v>
      </c>
      <c r="I396" s="108">
        <v>64478</v>
      </c>
      <c r="J396" s="108">
        <v>475179</v>
      </c>
      <c r="K396" s="108">
        <v>7</v>
      </c>
      <c r="L396" s="108">
        <v>1</v>
      </c>
      <c r="M396" s="108">
        <v>50</v>
      </c>
      <c r="N396" s="108">
        <v>111</v>
      </c>
      <c r="O396" s="108">
        <v>56567</v>
      </c>
      <c r="P396" s="108">
        <v>3399</v>
      </c>
      <c r="Q396" s="108">
        <v>2156</v>
      </c>
      <c r="R396" s="108">
        <v>31361</v>
      </c>
      <c r="S396" s="108">
        <v>15745</v>
      </c>
      <c r="T396" s="108">
        <v>584</v>
      </c>
      <c r="U396" s="108">
        <v>1596076</v>
      </c>
      <c r="V396" s="108">
        <v>470</v>
      </c>
      <c r="W396" s="108">
        <v>864</v>
      </c>
      <c r="X396" s="108">
        <v>1339369</v>
      </c>
      <c r="Y396" s="108">
        <v>621</v>
      </c>
      <c r="Z396" s="108">
        <v>1165</v>
      </c>
      <c r="AA396" s="108">
        <v>42370945</v>
      </c>
      <c r="AB396" s="108">
        <v>1351</v>
      </c>
      <c r="AC396" s="108">
        <v>2599</v>
      </c>
      <c r="AD396" s="108">
        <v>117588823</v>
      </c>
      <c r="AE396" s="108">
        <v>7468</v>
      </c>
      <c r="AF396" s="108">
        <v>17161</v>
      </c>
      <c r="AG396" s="108">
        <v>5322173</v>
      </c>
      <c r="AH396" s="108">
        <v>9113</v>
      </c>
      <c r="AI396" s="108">
        <v>18902</v>
      </c>
      <c r="AJ396" s="108">
        <v>3695</v>
      </c>
      <c r="AK396" s="108">
        <v>190</v>
      </c>
      <c r="AL396" s="108">
        <v>837</v>
      </c>
      <c r="AM396" s="108">
        <v>628</v>
      </c>
      <c r="AN396" s="108">
        <v>254</v>
      </c>
      <c r="AO396" s="108">
        <v>2414</v>
      </c>
      <c r="AP396" s="108">
        <v>504</v>
      </c>
      <c r="AQ396" s="108">
        <v>34526</v>
      </c>
      <c r="AR396" s="108">
        <v>475</v>
      </c>
      <c r="AS396" s="108">
        <v>17871</v>
      </c>
      <c r="AT396" s="108">
        <v>52872</v>
      </c>
      <c r="AU396" s="108">
        <v>7798</v>
      </c>
      <c r="AV396" s="108">
        <v>5726</v>
      </c>
      <c r="AW396" s="108">
        <v>4874</v>
      </c>
      <c r="AX396" s="108">
        <v>3629</v>
      </c>
      <c r="AY396" s="108">
        <v>43694</v>
      </c>
      <c r="AZ396" s="108">
        <v>34002</v>
      </c>
      <c r="BA396" s="108">
        <v>28381</v>
      </c>
      <c r="BB396" s="108">
        <v>16644</v>
      </c>
      <c r="BC396" s="108">
        <v>987</v>
      </c>
      <c r="BD396" s="108">
        <v>614</v>
      </c>
      <c r="BE396" s="108">
        <v>318</v>
      </c>
      <c r="BF396" s="108">
        <v>98766</v>
      </c>
      <c r="BG396" s="108">
        <v>311</v>
      </c>
      <c r="BH396" s="108">
        <v>520</v>
      </c>
      <c r="BI396" s="108">
        <v>2502</v>
      </c>
      <c r="BJ396" s="108">
        <v>128088</v>
      </c>
      <c r="BK396" s="108">
        <v>51</v>
      </c>
      <c r="BL396" s="108">
        <v>78</v>
      </c>
      <c r="BM396" s="108">
        <v>2</v>
      </c>
      <c r="BN396" s="108">
        <v>170</v>
      </c>
      <c r="BO396" s="108">
        <v>1314</v>
      </c>
      <c r="BP396" s="108">
        <v>0</v>
      </c>
      <c r="BQ396" s="108">
        <v>297</v>
      </c>
      <c r="BR396" s="108">
        <v>1011231</v>
      </c>
      <c r="BS396" s="108">
        <v>5948</v>
      </c>
      <c r="BT396" s="108">
        <v>15290</v>
      </c>
      <c r="BU396" s="108">
        <v>10226107</v>
      </c>
      <c r="BV396" s="108">
        <v>7782</v>
      </c>
      <c r="BW396" s="108">
        <v>17886</v>
      </c>
      <c r="BX396" s="108">
        <v>0</v>
      </c>
      <c r="BY396" s="108">
        <v>0</v>
      </c>
      <c r="BZ396" s="108">
        <v>0</v>
      </c>
      <c r="CA396" s="108">
        <v>3444307</v>
      </c>
      <c r="CB396" s="108">
        <v>11597</v>
      </c>
      <c r="CC396" s="108">
        <v>25131</v>
      </c>
      <c r="CD396" s="108" t="s">
        <v>733</v>
      </c>
      <c r="CE396" s="108" t="s">
        <v>733</v>
      </c>
      <c r="CF396" s="108" t="s">
        <v>733</v>
      </c>
      <c r="CG396" s="108" t="s">
        <v>733</v>
      </c>
      <c r="CH396" s="108" t="s">
        <v>733</v>
      </c>
      <c r="CI396" s="108" t="s">
        <v>733</v>
      </c>
      <c r="CJ396" s="121">
        <f t="shared" si="987"/>
        <v>2</v>
      </c>
      <c r="CK396" s="157">
        <f t="shared" si="988"/>
        <v>2019</v>
      </c>
      <c r="CL396" s="158">
        <f t="shared" si="989"/>
        <v>43497</v>
      </c>
      <c r="CM396" s="159">
        <f t="shared" si="990"/>
        <v>28</v>
      </c>
      <c r="CN396" s="121">
        <f t="shared" si="991"/>
        <v>64478</v>
      </c>
      <c r="CO396" s="121" t="str">
        <f t="shared" si="992"/>
        <v>-</v>
      </c>
      <c r="CP396" s="121">
        <f t="shared" si="993"/>
        <v>3223900</v>
      </c>
      <c r="CQ396" s="121">
        <f t="shared" si="994"/>
        <v>7157058</v>
      </c>
      <c r="CR396" s="121">
        <f t="shared" si="995"/>
        <v>2936736</v>
      </c>
      <c r="CS396" s="121">
        <f t="shared" si="996"/>
        <v>2511740</v>
      </c>
      <c r="CT396" s="121">
        <f t="shared" si="997"/>
        <v>81507239</v>
      </c>
      <c r="CU396" s="121">
        <f t="shared" si="998"/>
        <v>270199945</v>
      </c>
      <c r="CV396" s="121">
        <f t="shared" si="999"/>
        <v>11038768</v>
      </c>
      <c r="CW396" s="121">
        <f t="shared" si="1000"/>
        <v>165360</v>
      </c>
      <c r="CX396" s="121">
        <f t="shared" si="1001"/>
        <v>195156</v>
      </c>
      <c r="CY396" s="121">
        <f t="shared" si="1002"/>
        <v>2599300</v>
      </c>
      <c r="CZ396" s="121">
        <f t="shared" si="1003"/>
        <v>23502204</v>
      </c>
      <c r="DA396" s="121">
        <f t="shared" si="1004"/>
        <v>0</v>
      </c>
      <c r="DB396" s="121">
        <f t="shared" si="1005"/>
        <v>7463907</v>
      </c>
      <c r="DC396" s="121" t="str">
        <f t="shared" si="1006"/>
        <v>-</v>
      </c>
    </row>
    <row r="397" spans="1:107" x14ac:dyDescent="0.2">
      <c r="A397" s="118" t="str">
        <f t="shared" si="984"/>
        <v>2018-19FEBRUARYRYF</v>
      </c>
      <c r="B397" s="94" t="s">
        <v>789</v>
      </c>
      <c r="C397" s="35" t="s">
        <v>787</v>
      </c>
      <c r="D397" s="119" t="str">
        <f t="shared" si="985"/>
        <v>Y58</v>
      </c>
      <c r="E397" s="119" t="str">
        <f t="shared" si="986"/>
        <v>South West</v>
      </c>
      <c r="F397" s="107" t="s">
        <v>677</v>
      </c>
      <c r="G397" s="107" t="s">
        <v>678</v>
      </c>
      <c r="H397" s="108">
        <v>99344</v>
      </c>
      <c r="I397" s="108">
        <v>75607</v>
      </c>
      <c r="J397" s="108">
        <v>414992</v>
      </c>
      <c r="K397" s="108">
        <v>5</v>
      </c>
      <c r="L397" s="108">
        <v>2</v>
      </c>
      <c r="M397" s="108">
        <v>26</v>
      </c>
      <c r="N397" s="108">
        <v>63</v>
      </c>
      <c r="O397" s="108">
        <v>68949</v>
      </c>
      <c r="P397" s="108">
        <v>3938</v>
      </c>
      <c r="Q397" s="108">
        <v>2440</v>
      </c>
      <c r="R397" s="108">
        <v>37741</v>
      </c>
      <c r="S397" s="108">
        <v>16811</v>
      </c>
      <c r="T397" s="108">
        <v>1409</v>
      </c>
      <c r="U397" s="108">
        <v>1659779</v>
      </c>
      <c r="V397" s="108">
        <v>421</v>
      </c>
      <c r="W397" s="108">
        <v>768</v>
      </c>
      <c r="X397" s="108">
        <v>1666827</v>
      </c>
      <c r="Y397" s="108">
        <v>683</v>
      </c>
      <c r="Z397" s="108">
        <v>1249</v>
      </c>
      <c r="AA397" s="108">
        <v>68034004</v>
      </c>
      <c r="AB397" s="108">
        <v>1803</v>
      </c>
      <c r="AC397" s="108">
        <v>3813</v>
      </c>
      <c r="AD397" s="108">
        <v>77819343</v>
      </c>
      <c r="AE397" s="108">
        <v>4629</v>
      </c>
      <c r="AF397" s="108">
        <v>10685</v>
      </c>
      <c r="AG397" s="108">
        <v>8669278</v>
      </c>
      <c r="AH397" s="108">
        <v>6153</v>
      </c>
      <c r="AI397" s="108">
        <v>13258</v>
      </c>
      <c r="AJ397" s="108">
        <v>4779</v>
      </c>
      <c r="AK397" s="108">
        <v>590</v>
      </c>
      <c r="AL397" s="108">
        <v>1699</v>
      </c>
      <c r="AM397" s="108">
        <v>4076</v>
      </c>
      <c r="AN397" s="108">
        <v>575</v>
      </c>
      <c r="AO397" s="108">
        <v>1915</v>
      </c>
      <c r="AP397" s="108">
        <v>6</v>
      </c>
      <c r="AQ397" s="108">
        <v>35940</v>
      </c>
      <c r="AR397" s="108">
        <v>3488</v>
      </c>
      <c r="AS397" s="108">
        <v>24742</v>
      </c>
      <c r="AT397" s="108">
        <v>64170</v>
      </c>
      <c r="AU397" s="108">
        <v>8831</v>
      </c>
      <c r="AV397" s="108">
        <v>6902</v>
      </c>
      <c r="AW397" s="108">
        <v>5506</v>
      </c>
      <c r="AX397" s="108">
        <v>4346</v>
      </c>
      <c r="AY397" s="108">
        <v>51218</v>
      </c>
      <c r="AZ397" s="108">
        <v>43293</v>
      </c>
      <c r="BA397" s="108">
        <v>24111</v>
      </c>
      <c r="BB397" s="108">
        <v>18006</v>
      </c>
      <c r="BC397" s="108">
        <v>1884</v>
      </c>
      <c r="BD397" s="108">
        <v>1469</v>
      </c>
      <c r="BE397" s="108">
        <v>394</v>
      </c>
      <c r="BF397" s="108">
        <v>130854</v>
      </c>
      <c r="BG397" s="108">
        <v>332</v>
      </c>
      <c r="BH397" s="108">
        <v>555</v>
      </c>
      <c r="BI397" s="108">
        <v>2344</v>
      </c>
      <c r="BJ397" s="108">
        <v>91145</v>
      </c>
      <c r="BK397" s="108">
        <v>39</v>
      </c>
      <c r="BL397" s="108">
        <v>66</v>
      </c>
      <c r="BM397" s="108">
        <v>155</v>
      </c>
      <c r="BN397" s="108">
        <v>750</v>
      </c>
      <c r="BO397" s="108">
        <v>630</v>
      </c>
      <c r="BP397" s="108">
        <v>10</v>
      </c>
      <c r="BQ397" s="108">
        <v>979</v>
      </c>
      <c r="BR397" s="108">
        <v>5107671</v>
      </c>
      <c r="BS397" s="108">
        <v>6810</v>
      </c>
      <c r="BT397" s="108">
        <v>14486</v>
      </c>
      <c r="BU397" s="108">
        <v>5028390</v>
      </c>
      <c r="BV397" s="108">
        <v>7982</v>
      </c>
      <c r="BW397" s="108">
        <v>16208</v>
      </c>
      <c r="BX397" s="108">
        <v>86068</v>
      </c>
      <c r="BY397" s="108">
        <v>8607</v>
      </c>
      <c r="BZ397" s="108">
        <v>14154</v>
      </c>
      <c r="CA397" s="108">
        <v>9762601</v>
      </c>
      <c r="CB397" s="108">
        <v>9972</v>
      </c>
      <c r="CC397" s="108">
        <v>21253</v>
      </c>
      <c r="CD397" s="108" t="s">
        <v>733</v>
      </c>
      <c r="CE397" s="108" t="s">
        <v>733</v>
      </c>
      <c r="CF397" s="108" t="s">
        <v>733</v>
      </c>
      <c r="CG397" s="108" t="s">
        <v>733</v>
      </c>
      <c r="CH397" s="108" t="s">
        <v>733</v>
      </c>
      <c r="CI397" s="108" t="s">
        <v>733</v>
      </c>
      <c r="CJ397" s="121">
        <f t="shared" si="987"/>
        <v>2</v>
      </c>
      <c r="CK397" s="157">
        <f t="shared" si="988"/>
        <v>2019</v>
      </c>
      <c r="CL397" s="158">
        <f t="shared" si="989"/>
        <v>43497</v>
      </c>
      <c r="CM397" s="159">
        <f t="shared" si="990"/>
        <v>28</v>
      </c>
      <c r="CN397" s="121">
        <f t="shared" si="991"/>
        <v>151214</v>
      </c>
      <c r="CO397" s="121" t="str">
        <f t="shared" si="992"/>
        <v>-</v>
      </c>
      <c r="CP397" s="121">
        <f t="shared" si="993"/>
        <v>1965782</v>
      </c>
      <c r="CQ397" s="121">
        <f t="shared" si="994"/>
        <v>4763241</v>
      </c>
      <c r="CR397" s="121">
        <f t="shared" si="995"/>
        <v>3024384</v>
      </c>
      <c r="CS397" s="121">
        <f t="shared" si="996"/>
        <v>3047560</v>
      </c>
      <c r="CT397" s="121">
        <f t="shared" si="997"/>
        <v>143906433</v>
      </c>
      <c r="CU397" s="121">
        <f t="shared" si="998"/>
        <v>179625535</v>
      </c>
      <c r="CV397" s="121">
        <f t="shared" si="999"/>
        <v>18680522</v>
      </c>
      <c r="CW397" s="121">
        <f t="shared" si="1000"/>
        <v>218670</v>
      </c>
      <c r="CX397" s="121">
        <f t="shared" si="1001"/>
        <v>154704</v>
      </c>
      <c r="CY397" s="121">
        <f t="shared" si="1002"/>
        <v>10864500</v>
      </c>
      <c r="CZ397" s="121">
        <f t="shared" si="1003"/>
        <v>10211040</v>
      </c>
      <c r="DA397" s="121">
        <f t="shared" si="1004"/>
        <v>141540</v>
      </c>
      <c r="DB397" s="121">
        <f t="shared" si="1005"/>
        <v>20806687</v>
      </c>
      <c r="DC397" s="121" t="str">
        <f t="shared" si="1006"/>
        <v>-</v>
      </c>
    </row>
    <row r="398" spans="1:107" x14ac:dyDescent="0.2">
      <c r="A398" s="118" t="str">
        <f t="shared" si="984"/>
        <v>2018-19FEBRUARYRYA</v>
      </c>
      <c r="B398" s="94" t="s">
        <v>789</v>
      </c>
      <c r="C398" s="35" t="s">
        <v>787</v>
      </c>
      <c r="D398" s="119" t="str">
        <f t="shared" si="985"/>
        <v>Y60</v>
      </c>
      <c r="E398" s="119" t="str">
        <f t="shared" si="986"/>
        <v>Midlands</v>
      </c>
      <c r="F398" s="107" t="s">
        <v>669</v>
      </c>
      <c r="G398" s="107" t="s">
        <v>670</v>
      </c>
      <c r="H398" s="108">
        <v>105300</v>
      </c>
      <c r="I398" s="108">
        <v>76561</v>
      </c>
      <c r="J398" s="108">
        <v>226570</v>
      </c>
      <c r="K398" s="108">
        <v>3</v>
      </c>
      <c r="L398" s="108">
        <v>1</v>
      </c>
      <c r="M398" s="108">
        <v>14</v>
      </c>
      <c r="N398" s="108">
        <v>38</v>
      </c>
      <c r="O398" s="108">
        <v>85675</v>
      </c>
      <c r="P398" s="108">
        <v>5151</v>
      </c>
      <c r="Q398" s="108">
        <v>3324</v>
      </c>
      <c r="R398" s="108">
        <v>41426</v>
      </c>
      <c r="S398" s="108">
        <v>29761</v>
      </c>
      <c r="T398" s="108">
        <v>1356</v>
      </c>
      <c r="U398" s="108">
        <v>2090484</v>
      </c>
      <c r="V398" s="108">
        <v>406</v>
      </c>
      <c r="W398" s="108">
        <v>702</v>
      </c>
      <c r="X398" s="108">
        <v>1561924</v>
      </c>
      <c r="Y398" s="108">
        <v>470</v>
      </c>
      <c r="Z398" s="108">
        <v>834</v>
      </c>
      <c r="AA398" s="108">
        <v>31140812</v>
      </c>
      <c r="AB398" s="108">
        <v>752</v>
      </c>
      <c r="AC398" s="108">
        <v>1369</v>
      </c>
      <c r="AD398" s="108">
        <v>68524002</v>
      </c>
      <c r="AE398" s="108">
        <v>2302</v>
      </c>
      <c r="AF398" s="108">
        <v>5251</v>
      </c>
      <c r="AG398" s="108">
        <v>4162980</v>
      </c>
      <c r="AH398" s="108">
        <v>3070</v>
      </c>
      <c r="AI398" s="108">
        <v>7410</v>
      </c>
      <c r="AJ398" s="108">
        <v>2747</v>
      </c>
      <c r="AK398" s="108">
        <v>15</v>
      </c>
      <c r="AL398" s="108">
        <v>27</v>
      </c>
      <c r="AM398" s="108">
        <v>0</v>
      </c>
      <c r="AN398" s="108">
        <v>153</v>
      </c>
      <c r="AO398" s="108">
        <v>2552</v>
      </c>
      <c r="AP398" s="108">
        <v>2005</v>
      </c>
      <c r="AQ398" s="108">
        <v>49510</v>
      </c>
      <c r="AR398" s="108">
        <v>3183</v>
      </c>
      <c r="AS398" s="108">
        <v>30235</v>
      </c>
      <c r="AT398" s="108">
        <v>82928</v>
      </c>
      <c r="AU398" s="108">
        <v>9631</v>
      </c>
      <c r="AV398" s="108">
        <v>7123</v>
      </c>
      <c r="AW398" s="108">
        <v>6110</v>
      </c>
      <c r="AX398" s="108">
        <v>4605</v>
      </c>
      <c r="AY398" s="108">
        <v>52512</v>
      </c>
      <c r="AZ398" s="108">
        <v>43548</v>
      </c>
      <c r="BA398" s="108">
        <v>53880</v>
      </c>
      <c r="BB398" s="108">
        <v>31030</v>
      </c>
      <c r="BC398" s="108">
        <v>3244</v>
      </c>
      <c r="BD398" s="108">
        <v>1426</v>
      </c>
      <c r="BE398" s="108">
        <v>224</v>
      </c>
      <c r="BF398" s="108">
        <v>59486</v>
      </c>
      <c r="BG398" s="108">
        <v>266</v>
      </c>
      <c r="BH398" s="108">
        <v>472</v>
      </c>
      <c r="BI398" s="108">
        <v>3315</v>
      </c>
      <c r="BJ398" s="108">
        <v>89894</v>
      </c>
      <c r="BK398" s="108">
        <v>27</v>
      </c>
      <c r="BL398" s="108">
        <v>53</v>
      </c>
      <c r="BM398" s="108">
        <v>416</v>
      </c>
      <c r="BN398" s="108">
        <v>0</v>
      </c>
      <c r="BO398" s="108">
        <v>3255</v>
      </c>
      <c r="BP398" s="108">
        <v>0</v>
      </c>
      <c r="BQ398" s="108">
        <v>1563</v>
      </c>
      <c r="BR398" s="108">
        <v>0</v>
      </c>
      <c r="BS398" s="108">
        <v>0</v>
      </c>
      <c r="BT398" s="108">
        <v>0</v>
      </c>
      <c r="BU398" s="108">
        <v>13239577</v>
      </c>
      <c r="BV398" s="108">
        <v>4067</v>
      </c>
      <c r="BW398" s="108">
        <v>9373</v>
      </c>
      <c r="BX398" s="108">
        <v>0</v>
      </c>
      <c r="BY398" s="108">
        <v>0</v>
      </c>
      <c r="BZ398" s="108">
        <v>0</v>
      </c>
      <c r="CA398" s="108">
        <v>10121847</v>
      </c>
      <c r="CB398" s="108">
        <v>6476</v>
      </c>
      <c r="CC398" s="108">
        <v>15506</v>
      </c>
      <c r="CD398" s="108" t="s">
        <v>733</v>
      </c>
      <c r="CE398" s="108" t="s">
        <v>733</v>
      </c>
      <c r="CF398" s="108" t="s">
        <v>733</v>
      </c>
      <c r="CG398" s="108" t="s">
        <v>733</v>
      </c>
      <c r="CH398" s="108" t="s">
        <v>733</v>
      </c>
      <c r="CI398" s="108" t="s">
        <v>733</v>
      </c>
      <c r="CJ398" s="121">
        <f t="shared" si="987"/>
        <v>2</v>
      </c>
      <c r="CK398" s="157">
        <f t="shared" si="988"/>
        <v>2019</v>
      </c>
      <c r="CL398" s="158">
        <f t="shared" si="989"/>
        <v>43497</v>
      </c>
      <c r="CM398" s="159">
        <f t="shared" si="990"/>
        <v>28</v>
      </c>
      <c r="CN398" s="121">
        <f t="shared" si="991"/>
        <v>76561</v>
      </c>
      <c r="CO398" s="121" t="str">
        <f t="shared" si="992"/>
        <v>-</v>
      </c>
      <c r="CP398" s="121">
        <f t="shared" si="993"/>
        <v>1071854</v>
      </c>
      <c r="CQ398" s="121">
        <f t="shared" si="994"/>
        <v>2909318</v>
      </c>
      <c r="CR398" s="121">
        <f t="shared" si="995"/>
        <v>3616002</v>
      </c>
      <c r="CS398" s="121">
        <f t="shared" si="996"/>
        <v>2772216</v>
      </c>
      <c r="CT398" s="121">
        <f t="shared" si="997"/>
        <v>56712194</v>
      </c>
      <c r="CU398" s="121">
        <f t="shared" si="998"/>
        <v>156275011</v>
      </c>
      <c r="CV398" s="121">
        <f t="shared" si="999"/>
        <v>10047960</v>
      </c>
      <c r="CW398" s="121">
        <f t="shared" si="1000"/>
        <v>105728</v>
      </c>
      <c r="CX398" s="121">
        <f t="shared" si="1001"/>
        <v>175695</v>
      </c>
      <c r="CY398" s="121">
        <f t="shared" si="1002"/>
        <v>0</v>
      </c>
      <c r="CZ398" s="121">
        <f t="shared" si="1003"/>
        <v>30509115</v>
      </c>
      <c r="DA398" s="121">
        <f t="shared" si="1004"/>
        <v>0</v>
      </c>
      <c r="DB398" s="121">
        <f t="shared" si="1005"/>
        <v>24235878</v>
      </c>
      <c r="DC398" s="121" t="str">
        <f t="shared" si="1006"/>
        <v>-</v>
      </c>
    </row>
    <row r="399" spans="1:107" x14ac:dyDescent="0.2">
      <c r="A399" s="118" t="str">
        <f t="shared" si="984"/>
        <v>2018-19FEBRUARYRX8</v>
      </c>
      <c r="B399" s="94" t="s">
        <v>789</v>
      </c>
      <c r="C399" s="35" t="s">
        <v>787</v>
      </c>
      <c r="D399" s="119" t="str">
        <f t="shared" si="985"/>
        <v>Y63</v>
      </c>
      <c r="E399" s="119" t="str">
        <f t="shared" si="986"/>
        <v>North East and Yorkshire</v>
      </c>
      <c r="F399" s="107" t="s">
        <v>665</v>
      </c>
      <c r="G399" s="107" t="s">
        <v>666</v>
      </c>
      <c r="H399" s="108">
        <v>77835</v>
      </c>
      <c r="I399" s="108">
        <v>57002</v>
      </c>
      <c r="J399" s="108">
        <v>92340</v>
      </c>
      <c r="K399" s="108">
        <v>2</v>
      </c>
      <c r="L399" s="108">
        <v>1</v>
      </c>
      <c r="M399" s="108">
        <v>1</v>
      </c>
      <c r="N399" s="108">
        <v>31</v>
      </c>
      <c r="O399" s="108">
        <v>63553</v>
      </c>
      <c r="P399" s="108">
        <v>4855</v>
      </c>
      <c r="Q399" s="108">
        <v>3471</v>
      </c>
      <c r="R399" s="108">
        <v>36537</v>
      </c>
      <c r="S399" s="108">
        <v>10553</v>
      </c>
      <c r="T399" s="108">
        <v>1091</v>
      </c>
      <c r="U399" s="108">
        <v>2051348</v>
      </c>
      <c r="V399" s="108">
        <v>423</v>
      </c>
      <c r="W399" s="108">
        <v>725</v>
      </c>
      <c r="X399" s="108">
        <v>1866982</v>
      </c>
      <c r="Y399" s="108">
        <v>538</v>
      </c>
      <c r="Z399" s="108">
        <v>970</v>
      </c>
      <c r="AA399" s="108">
        <v>43919415</v>
      </c>
      <c r="AB399" s="108">
        <v>1202</v>
      </c>
      <c r="AC399" s="108">
        <v>2510</v>
      </c>
      <c r="AD399" s="108">
        <v>29976217</v>
      </c>
      <c r="AE399" s="108">
        <v>2841</v>
      </c>
      <c r="AF399" s="108">
        <v>6791</v>
      </c>
      <c r="AG399" s="108">
        <v>4149273</v>
      </c>
      <c r="AH399" s="108">
        <v>3803</v>
      </c>
      <c r="AI399" s="108">
        <v>9183</v>
      </c>
      <c r="AJ399" s="108">
        <v>4744</v>
      </c>
      <c r="AK399" s="108">
        <v>620</v>
      </c>
      <c r="AL399" s="108">
        <v>1479</v>
      </c>
      <c r="AM399" s="108">
        <v>4174</v>
      </c>
      <c r="AN399" s="108">
        <v>361</v>
      </c>
      <c r="AO399" s="108">
        <v>2284</v>
      </c>
      <c r="AP399" s="108">
        <v>2285</v>
      </c>
      <c r="AQ399" s="108">
        <v>38340</v>
      </c>
      <c r="AR399" s="108">
        <v>5944</v>
      </c>
      <c r="AS399" s="108">
        <v>14525</v>
      </c>
      <c r="AT399" s="108">
        <v>58809</v>
      </c>
      <c r="AU399" s="108">
        <v>10100</v>
      </c>
      <c r="AV399" s="108">
        <v>7851</v>
      </c>
      <c r="AW399" s="108">
        <v>7017</v>
      </c>
      <c r="AX399" s="108">
        <v>5532</v>
      </c>
      <c r="AY399" s="108">
        <v>53693</v>
      </c>
      <c r="AZ399" s="108">
        <v>41133</v>
      </c>
      <c r="BA399" s="108">
        <v>19458</v>
      </c>
      <c r="BB399" s="108">
        <v>11667</v>
      </c>
      <c r="BC399" s="108">
        <v>2137</v>
      </c>
      <c r="BD399" s="108">
        <v>1176</v>
      </c>
      <c r="BE399" s="108">
        <v>0</v>
      </c>
      <c r="BF399" s="108">
        <v>0</v>
      </c>
      <c r="BG399" s="108">
        <v>0</v>
      </c>
      <c r="BH399" s="108">
        <v>0</v>
      </c>
      <c r="BI399" s="108">
        <v>2707</v>
      </c>
      <c r="BJ399" s="108">
        <v>78671</v>
      </c>
      <c r="BK399" s="108">
        <v>29</v>
      </c>
      <c r="BL399" s="108">
        <v>49</v>
      </c>
      <c r="BM399" s="108">
        <v>9</v>
      </c>
      <c r="BN399" s="108">
        <v>3281</v>
      </c>
      <c r="BO399" s="108">
        <v>135</v>
      </c>
      <c r="BP399" s="108">
        <v>49</v>
      </c>
      <c r="BQ399" s="108">
        <v>2299</v>
      </c>
      <c r="BR399" s="108">
        <v>13338323</v>
      </c>
      <c r="BS399" s="108">
        <v>4065</v>
      </c>
      <c r="BT399" s="108">
        <v>8650</v>
      </c>
      <c r="BU399" s="108">
        <v>629168</v>
      </c>
      <c r="BV399" s="108">
        <v>4661</v>
      </c>
      <c r="BW399" s="108">
        <v>9566</v>
      </c>
      <c r="BX399" s="108">
        <v>288679</v>
      </c>
      <c r="BY399" s="108">
        <v>5891</v>
      </c>
      <c r="BZ399" s="108">
        <v>11010</v>
      </c>
      <c r="CA399" s="108">
        <v>15948236</v>
      </c>
      <c r="CB399" s="108">
        <v>6937</v>
      </c>
      <c r="CC399" s="108">
        <v>16287</v>
      </c>
      <c r="CD399" s="108" t="s">
        <v>733</v>
      </c>
      <c r="CE399" s="108" t="s">
        <v>733</v>
      </c>
      <c r="CF399" s="108" t="s">
        <v>733</v>
      </c>
      <c r="CG399" s="108" t="s">
        <v>733</v>
      </c>
      <c r="CH399" s="108" t="s">
        <v>733</v>
      </c>
      <c r="CI399" s="108" t="s">
        <v>733</v>
      </c>
      <c r="CJ399" s="121">
        <f t="shared" si="987"/>
        <v>2</v>
      </c>
      <c r="CK399" s="157">
        <f t="shared" si="988"/>
        <v>2019</v>
      </c>
      <c r="CL399" s="158">
        <f t="shared" si="989"/>
        <v>43497</v>
      </c>
      <c r="CM399" s="159">
        <f t="shared" si="990"/>
        <v>28</v>
      </c>
      <c r="CN399" s="121">
        <f t="shared" si="991"/>
        <v>57002</v>
      </c>
      <c r="CO399" s="121" t="str">
        <f t="shared" si="992"/>
        <v>-</v>
      </c>
      <c r="CP399" s="121">
        <f t="shared" si="993"/>
        <v>57002</v>
      </c>
      <c r="CQ399" s="121">
        <f t="shared" si="994"/>
        <v>1767062</v>
      </c>
      <c r="CR399" s="121">
        <f t="shared" si="995"/>
        <v>3519875</v>
      </c>
      <c r="CS399" s="121">
        <f t="shared" si="996"/>
        <v>3366870</v>
      </c>
      <c r="CT399" s="121">
        <f t="shared" si="997"/>
        <v>91707870</v>
      </c>
      <c r="CU399" s="121">
        <f t="shared" si="998"/>
        <v>71665423</v>
      </c>
      <c r="CV399" s="121">
        <f t="shared" si="999"/>
        <v>10018653</v>
      </c>
      <c r="CW399" s="121">
        <f t="shared" si="1000"/>
        <v>0</v>
      </c>
      <c r="CX399" s="121">
        <f t="shared" si="1001"/>
        <v>132643</v>
      </c>
      <c r="CY399" s="121">
        <f t="shared" si="1002"/>
        <v>28380650</v>
      </c>
      <c r="CZ399" s="121">
        <f t="shared" si="1003"/>
        <v>1291410</v>
      </c>
      <c r="DA399" s="121">
        <f t="shared" si="1004"/>
        <v>539490</v>
      </c>
      <c r="DB399" s="121">
        <f t="shared" si="1005"/>
        <v>37443813</v>
      </c>
      <c r="DC399" s="121" t="str">
        <f t="shared" si="1006"/>
        <v>-</v>
      </c>
    </row>
    <row r="400" spans="1:107" x14ac:dyDescent="0.2">
      <c r="A400" s="118" t="str">
        <f t="shared" si="984"/>
        <v>2018-19MARCHRX9</v>
      </c>
      <c r="B400" s="94" t="s">
        <v>789</v>
      </c>
      <c r="C400" s="35" t="s">
        <v>788</v>
      </c>
      <c r="D400" s="119" t="str">
        <f t="shared" si="985"/>
        <v>Y60</v>
      </c>
      <c r="E400" s="119" t="str">
        <f t="shared" si="986"/>
        <v>Midlands</v>
      </c>
      <c r="F400" s="107" t="s">
        <v>667</v>
      </c>
      <c r="G400" s="107" t="s">
        <v>668</v>
      </c>
      <c r="H400" s="108">
        <v>85476</v>
      </c>
      <c r="I400" s="108">
        <v>68259</v>
      </c>
      <c r="J400" s="108">
        <v>269815</v>
      </c>
      <c r="K400" s="108">
        <v>4</v>
      </c>
      <c r="L400" s="108">
        <v>2</v>
      </c>
      <c r="M400" s="108">
        <v>12</v>
      </c>
      <c r="N400" s="108">
        <v>57</v>
      </c>
      <c r="O400" s="108">
        <v>63143</v>
      </c>
      <c r="P400" s="108">
        <v>6251</v>
      </c>
      <c r="Q400" s="108">
        <v>4101</v>
      </c>
      <c r="R400" s="108">
        <v>36529</v>
      </c>
      <c r="S400" s="108">
        <v>12608</v>
      </c>
      <c r="T400" s="108">
        <v>765</v>
      </c>
      <c r="U400" s="108">
        <v>2809282</v>
      </c>
      <c r="V400" s="108">
        <v>449</v>
      </c>
      <c r="W400" s="108">
        <v>809</v>
      </c>
      <c r="X400" s="108">
        <v>3989136</v>
      </c>
      <c r="Y400" s="108">
        <v>973</v>
      </c>
      <c r="Z400" s="108">
        <v>2174</v>
      </c>
      <c r="AA400" s="108">
        <v>58117933</v>
      </c>
      <c r="AB400" s="108">
        <v>1591</v>
      </c>
      <c r="AC400" s="108">
        <v>3273</v>
      </c>
      <c r="AD400" s="108">
        <v>50675134</v>
      </c>
      <c r="AE400" s="108">
        <v>4019</v>
      </c>
      <c r="AF400" s="108">
        <v>9880</v>
      </c>
      <c r="AG400" s="108">
        <v>3767935</v>
      </c>
      <c r="AH400" s="108">
        <v>4925</v>
      </c>
      <c r="AI400" s="108">
        <v>10417</v>
      </c>
      <c r="AJ400" s="108">
        <v>3784</v>
      </c>
      <c r="AK400" s="108">
        <v>1512</v>
      </c>
      <c r="AL400" s="108">
        <v>695</v>
      </c>
      <c r="AM400" s="108">
        <v>10</v>
      </c>
      <c r="AN400" s="108">
        <v>837</v>
      </c>
      <c r="AO400" s="108">
        <v>740</v>
      </c>
      <c r="AP400" s="108">
        <v>18</v>
      </c>
      <c r="AQ400" s="108">
        <v>39132</v>
      </c>
      <c r="AR400" s="108">
        <v>3042</v>
      </c>
      <c r="AS400" s="108">
        <v>17185</v>
      </c>
      <c r="AT400" s="108">
        <v>59359</v>
      </c>
      <c r="AU400" s="108">
        <v>11503</v>
      </c>
      <c r="AV400" s="108">
        <v>9131</v>
      </c>
      <c r="AW400" s="108">
        <v>7767</v>
      </c>
      <c r="AX400" s="108">
        <v>6217</v>
      </c>
      <c r="AY400" s="108">
        <v>47107</v>
      </c>
      <c r="AZ400" s="108">
        <v>39364</v>
      </c>
      <c r="BA400" s="108">
        <v>16975</v>
      </c>
      <c r="BB400" s="108">
        <v>13120</v>
      </c>
      <c r="BC400" s="108">
        <v>980</v>
      </c>
      <c r="BD400" s="108">
        <v>751</v>
      </c>
      <c r="BE400" s="108">
        <v>282</v>
      </c>
      <c r="BF400" s="108">
        <v>77984</v>
      </c>
      <c r="BG400" s="108">
        <v>277</v>
      </c>
      <c r="BH400" s="108">
        <v>464</v>
      </c>
      <c r="BI400" s="108">
        <v>3268</v>
      </c>
      <c r="BJ400" s="108">
        <v>125315</v>
      </c>
      <c r="BK400" s="108">
        <v>38</v>
      </c>
      <c r="BL400" s="108">
        <v>75</v>
      </c>
      <c r="BM400" s="108">
        <v>0</v>
      </c>
      <c r="BN400" s="108">
        <v>419</v>
      </c>
      <c r="BO400" s="108">
        <v>461</v>
      </c>
      <c r="BP400" s="108">
        <v>1</v>
      </c>
      <c r="BQ400" s="108">
        <v>2325</v>
      </c>
      <c r="BR400" s="108">
        <v>2401090</v>
      </c>
      <c r="BS400" s="108">
        <v>5731</v>
      </c>
      <c r="BT400" s="108">
        <v>11973</v>
      </c>
      <c r="BU400" s="108">
        <v>2628358</v>
      </c>
      <c r="BV400" s="108">
        <v>5701</v>
      </c>
      <c r="BW400" s="108">
        <v>11360</v>
      </c>
      <c r="BX400" s="108">
        <v>2879</v>
      </c>
      <c r="BY400" s="108">
        <v>2879</v>
      </c>
      <c r="BZ400" s="108">
        <v>2879</v>
      </c>
      <c r="CA400" s="108">
        <v>17967887</v>
      </c>
      <c r="CB400" s="108">
        <v>7728</v>
      </c>
      <c r="CC400" s="108">
        <v>15874</v>
      </c>
      <c r="CD400" s="108" t="s">
        <v>733</v>
      </c>
      <c r="CE400" s="108" t="s">
        <v>733</v>
      </c>
      <c r="CF400" s="108" t="s">
        <v>733</v>
      </c>
      <c r="CG400" s="108" t="s">
        <v>733</v>
      </c>
      <c r="CH400" s="108" t="s">
        <v>733</v>
      </c>
      <c r="CI400" s="108" t="s">
        <v>733</v>
      </c>
      <c r="CJ400" s="121">
        <f t="shared" si="987"/>
        <v>3</v>
      </c>
      <c r="CK400" s="157">
        <f t="shared" si="988"/>
        <v>2019</v>
      </c>
      <c r="CL400" s="158">
        <f t="shared" si="989"/>
        <v>43525</v>
      </c>
      <c r="CM400" s="159">
        <f t="shared" si="990"/>
        <v>31</v>
      </c>
      <c r="CN400" s="121">
        <f t="shared" si="991"/>
        <v>136518</v>
      </c>
      <c r="CO400" s="121" t="str">
        <f t="shared" si="992"/>
        <v>-</v>
      </c>
      <c r="CP400" s="121">
        <f t="shared" si="993"/>
        <v>819108</v>
      </c>
      <c r="CQ400" s="121">
        <f t="shared" si="994"/>
        <v>3890763</v>
      </c>
      <c r="CR400" s="121">
        <f t="shared" si="995"/>
        <v>5057059</v>
      </c>
      <c r="CS400" s="121">
        <f t="shared" si="996"/>
        <v>8915574</v>
      </c>
      <c r="CT400" s="121">
        <f t="shared" si="997"/>
        <v>119559417</v>
      </c>
      <c r="CU400" s="121">
        <f t="shared" si="998"/>
        <v>124567040</v>
      </c>
      <c r="CV400" s="121">
        <f t="shared" si="999"/>
        <v>7969005</v>
      </c>
      <c r="CW400" s="121">
        <f t="shared" si="1000"/>
        <v>130848</v>
      </c>
      <c r="CX400" s="121">
        <f t="shared" si="1001"/>
        <v>245100</v>
      </c>
      <c r="CY400" s="121">
        <f t="shared" si="1002"/>
        <v>5016687</v>
      </c>
      <c r="CZ400" s="121">
        <f t="shared" si="1003"/>
        <v>5236960</v>
      </c>
      <c r="DA400" s="121">
        <f t="shared" si="1004"/>
        <v>2879</v>
      </c>
      <c r="DB400" s="121">
        <f t="shared" si="1005"/>
        <v>36907050</v>
      </c>
      <c r="DC400" s="121" t="str">
        <f t="shared" si="1006"/>
        <v>-</v>
      </c>
    </row>
    <row r="401" spans="1:107" x14ac:dyDescent="0.2">
      <c r="A401" s="118" t="str">
        <f t="shared" si="984"/>
        <v>2018-19MARCHRYC</v>
      </c>
      <c r="B401" s="94" t="s">
        <v>789</v>
      </c>
      <c r="C401" s="35" t="s">
        <v>788</v>
      </c>
      <c r="D401" s="119" t="str">
        <f t="shared" si="985"/>
        <v>Y61</v>
      </c>
      <c r="E401" s="119" t="str">
        <f t="shared" si="986"/>
        <v>East of England</v>
      </c>
      <c r="F401" s="107" t="s">
        <v>671</v>
      </c>
      <c r="G401" s="107" t="s">
        <v>672</v>
      </c>
      <c r="H401" s="108">
        <v>106416</v>
      </c>
      <c r="I401" s="108">
        <v>68855</v>
      </c>
      <c r="J401" s="108">
        <v>230032</v>
      </c>
      <c r="K401" s="108">
        <v>3</v>
      </c>
      <c r="L401" s="108">
        <v>1</v>
      </c>
      <c r="M401" s="108">
        <v>10</v>
      </c>
      <c r="N401" s="108">
        <v>55</v>
      </c>
      <c r="O401" s="108">
        <v>74563</v>
      </c>
      <c r="P401" s="108">
        <v>7197</v>
      </c>
      <c r="Q401" s="108">
        <v>4715</v>
      </c>
      <c r="R401" s="108">
        <v>43269</v>
      </c>
      <c r="S401" s="108">
        <v>12365</v>
      </c>
      <c r="T401" s="108">
        <v>2046</v>
      </c>
      <c r="U401" s="108">
        <v>3276840</v>
      </c>
      <c r="V401" s="108">
        <v>455</v>
      </c>
      <c r="W401" s="108">
        <v>820</v>
      </c>
      <c r="X401" s="108">
        <v>3538361</v>
      </c>
      <c r="Y401" s="108">
        <v>750</v>
      </c>
      <c r="Z401" s="108">
        <v>1342</v>
      </c>
      <c r="AA401" s="108">
        <v>65467887</v>
      </c>
      <c r="AB401" s="108">
        <v>1513</v>
      </c>
      <c r="AC401" s="108">
        <v>3098</v>
      </c>
      <c r="AD401" s="108">
        <v>59824948</v>
      </c>
      <c r="AE401" s="108">
        <v>4838</v>
      </c>
      <c r="AF401" s="108">
        <v>12079</v>
      </c>
      <c r="AG401" s="108">
        <v>9871443</v>
      </c>
      <c r="AH401" s="108">
        <v>4825</v>
      </c>
      <c r="AI401" s="108">
        <v>12498</v>
      </c>
      <c r="AJ401" s="108">
        <v>5245</v>
      </c>
      <c r="AK401" s="108">
        <v>91</v>
      </c>
      <c r="AL401" s="108">
        <v>3559</v>
      </c>
      <c r="AM401" s="108">
        <v>827</v>
      </c>
      <c r="AN401" s="108">
        <v>36</v>
      </c>
      <c r="AO401" s="108">
        <v>1559</v>
      </c>
      <c r="AP401" s="108">
        <v>1544</v>
      </c>
      <c r="AQ401" s="108">
        <v>43619</v>
      </c>
      <c r="AR401" s="108">
        <v>2216</v>
      </c>
      <c r="AS401" s="108">
        <v>23483</v>
      </c>
      <c r="AT401" s="108">
        <v>69318</v>
      </c>
      <c r="AU401" s="108">
        <v>16668</v>
      </c>
      <c r="AV401" s="108">
        <v>11997</v>
      </c>
      <c r="AW401" s="108">
        <v>10886</v>
      </c>
      <c r="AX401" s="108">
        <v>7956</v>
      </c>
      <c r="AY401" s="108">
        <v>67519</v>
      </c>
      <c r="AZ401" s="108">
        <v>49215</v>
      </c>
      <c r="BA401" s="108">
        <v>23741</v>
      </c>
      <c r="BB401" s="108">
        <v>13475</v>
      </c>
      <c r="BC401" s="108">
        <v>3803</v>
      </c>
      <c r="BD401" s="108">
        <v>2224</v>
      </c>
      <c r="BE401" s="108">
        <v>542</v>
      </c>
      <c r="BF401" s="108">
        <v>146825</v>
      </c>
      <c r="BG401" s="108">
        <v>271</v>
      </c>
      <c r="BH401" s="108">
        <v>461</v>
      </c>
      <c r="BI401" s="108">
        <v>6808</v>
      </c>
      <c r="BJ401" s="108">
        <v>237108</v>
      </c>
      <c r="BK401" s="108">
        <v>35</v>
      </c>
      <c r="BL401" s="108">
        <v>61</v>
      </c>
      <c r="BM401" s="108">
        <v>36</v>
      </c>
      <c r="BN401" s="108">
        <v>881</v>
      </c>
      <c r="BO401" s="108">
        <v>483</v>
      </c>
      <c r="BP401" s="108">
        <v>32</v>
      </c>
      <c r="BQ401" s="108">
        <v>1275</v>
      </c>
      <c r="BR401" s="108">
        <v>6723588</v>
      </c>
      <c r="BS401" s="108">
        <v>7632</v>
      </c>
      <c r="BT401" s="108">
        <v>17409</v>
      </c>
      <c r="BU401" s="108">
        <v>3806157</v>
      </c>
      <c r="BV401" s="108">
        <v>7880</v>
      </c>
      <c r="BW401" s="108">
        <v>17962</v>
      </c>
      <c r="BX401" s="108">
        <v>332972</v>
      </c>
      <c r="BY401" s="108">
        <v>10405</v>
      </c>
      <c r="BZ401" s="108">
        <v>24925</v>
      </c>
      <c r="CA401" s="108">
        <v>12497797</v>
      </c>
      <c r="CB401" s="108">
        <v>9802</v>
      </c>
      <c r="CC401" s="108">
        <v>23114</v>
      </c>
      <c r="CD401" s="108" t="s">
        <v>733</v>
      </c>
      <c r="CE401" s="108" t="s">
        <v>733</v>
      </c>
      <c r="CF401" s="108" t="s">
        <v>733</v>
      </c>
      <c r="CG401" s="108" t="s">
        <v>733</v>
      </c>
      <c r="CH401" s="108" t="s">
        <v>733</v>
      </c>
      <c r="CI401" s="108" t="s">
        <v>733</v>
      </c>
      <c r="CJ401" s="121">
        <f t="shared" si="987"/>
        <v>3</v>
      </c>
      <c r="CK401" s="157">
        <f t="shared" si="988"/>
        <v>2019</v>
      </c>
      <c r="CL401" s="158">
        <f t="shared" si="989"/>
        <v>43525</v>
      </c>
      <c r="CM401" s="159">
        <f t="shared" si="990"/>
        <v>31</v>
      </c>
      <c r="CN401" s="121">
        <f t="shared" si="991"/>
        <v>68855</v>
      </c>
      <c r="CO401" s="121" t="str">
        <f t="shared" si="992"/>
        <v>-</v>
      </c>
      <c r="CP401" s="121">
        <f t="shared" si="993"/>
        <v>688550</v>
      </c>
      <c r="CQ401" s="121">
        <f t="shared" si="994"/>
        <v>3787025</v>
      </c>
      <c r="CR401" s="121">
        <f t="shared" si="995"/>
        <v>5901540</v>
      </c>
      <c r="CS401" s="121">
        <f t="shared" si="996"/>
        <v>6327530</v>
      </c>
      <c r="CT401" s="121">
        <f t="shared" si="997"/>
        <v>134047362</v>
      </c>
      <c r="CU401" s="121">
        <f t="shared" si="998"/>
        <v>149356835</v>
      </c>
      <c r="CV401" s="121">
        <f t="shared" si="999"/>
        <v>25570908</v>
      </c>
      <c r="CW401" s="121">
        <f t="shared" si="1000"/>
        <v>249862</v>
      </c>
      <c r="CX401" s="121">
        <f t="shared" si="1001"/>
        <v>415288</v>
      </c>
      <c r="CY401" s="121">
        <f t="shared" si="1002"/>
        <v>15337329</v>
      </c>
      <c r="CZ401" s="121">
        <f t="shared" si="1003"/>
        <v>8675646</v>
      </c>
      <c r="DA401" s="121">
        <f t="shared" si="1004"/>
        <v>797600</v>
      </c>
      <c r="DB401" s="121">
        <f t="shared" si="1005"/>
        <v>29470350</v>
      </c>
      <c r="DC401" s="121" t="str">
        <f t="shared" si="1006"/>
        <v>-</v>
      </c>
    </row>
    <row r="402" spans="1:107" x14ac:dyDescent="0.2">
      <c r="A402" s="118" t="str">
        <f t="shared" si="984"/>
        <v>2018-19MARCHR1F</v>
      </c>
      <c r="B402" s="94" t="s">
        <v>789</v>
      </c>
      <c r="C402" s="35" t="s">
        <v>788</v>
      </c>
      <c r="D402" s="119" t="str">
        <f t="shared" si="985"/>
        <v>Y59</v>
      </c>
      <c r="E402" s="119" t="str">
        <f t="shared" si="986"/>
        <v>South East</v>
      </c>
      <c r="F402" s="107" t="s">
        <v>656</v>
      </c>
      <c r="G402" s="107" t="s">
        <v>657</v>
      </c>
      <c r="H402" s="108">
        <v>2457</v>
      </c>
      <c r="I402" s="108">
        <v>1358</v>
      </c>
      <c r="J402" s="108">
        <v>13630</v>
      </c>
      <c r="K402" s="108">
        <v>10</v>
      </c>
      <c r="L402" s="108">
        <v>1</v>
      </c>
      <c r="M402" s="108">
        <v>37</v>
      </c>
      <c r="N402" s="108">
        <v>257</v>
      </c>
      <c r="O402" s="108">
        <v>1933</v>
      </c>
      <c r="P402" s="108">
        <v>85</v>
      </c>
      <c r="Q402" s="108">
        <v>53</v>
      </c>
      <c r="R402" s="108">
        <v>831</v>
      </c>
      <c r="S402" s="108">
        <v>684</v>
      </c>
      <c r="T402" s="108">
        <v>80</v>
      </c>
      <c r="U402" s="108">
        <v>50569</v>
      </c>
      <c r="V402" s="108">
        <v>595</v>
      </c>
      <c r="W402" s="108">
        <v>1154</v>
      </c>
      <c r="X402" s="108">
        <v>41880</v>
      </c>
      <c r="Y402" s="108">
        <v>790</v>
      </c>
      <c r="Z402" s="108">
        <v>1368</v>
      </c>
      <c r="AA402" s="108">
        <v>957251</v>
      </c>
      <c r="AB402" s="108">
        <v>1152</v>
      </c>
      <c r="AC402" s="108">
        <v>2356</v>
      </c>
      <c r="AD402" s="108">
        <v>2175668</v>
      </c>
      <c r="AE402" s="108">
        <v>3181</v>
      </c>
      <c r="AF402" s="108">
        <v>7379</v>
      </c>
      <c r="AG402" s="108">
        <v>431342</v>
      </c>
      <c r="AH402" s="108">
        <v>5392</v>
      </c>
      <c r="AI402" s="108">
        <v>13039</v>
      </c>
      <c r="AJ402" s="108">
        <v>132</v>
      </c>
      <c r="AK402" s="108">
        <v>0</v>
      </c>
      <c r="AL402" s="108">
        <v>5</v>
      </c>
      <c r="AM402" s="108">
        <v>15</v>
      </c>
      <c r="AN402" s="108">
        <v>3</v>
      </c>
      <c r="AO402" s="108">
        <v>124</v>
      </c>
      <c r="AP402" s="108">
        <v>0</v>
      </c>
      <c r="AQ402" s="108">
        <v>1178</v>
      </c>
      <c r="AR402" s="108">
        <v>38</v>
      </c>
      <c r="AS402" s="108">
        <v>585</v>
      </c>
      <c r="AT402" s="108">
        <v>1801</v>
      </c>
      <c r="AU402" s="108">
        <v>124</v>
      </c>
      <c r="AV402" s="108">
        <v>111</v>
      </c>
      <c r="AW402" s="108">
        <v>77</v>
      </c>
      <c r="AX402" s="108">
        <v>71</v>
      </c>
      <c r="AY402" s="108">
        <v>956</v>
      </c>
      <c r="AZ402" s="108">
        <v>882</v>
      </c>
      <c r="BA402" s="108">
        <v>824</v>
      </c>
      <c r="BB402" s="108">
        <v>725</v>
      </c>
      <c r="BC402" s="108">
        <v>91</v>
      </c>
      <c r="BD402" s="108">
        <v>82</v>
      </c>
      <c r="BE402" s="108">
        <v>9</v>
      </c>
      <c r="BF402" s="108">
        <v>3756</v>
      </c>
      <c r="BG402" s="108">
        <v>417</v>
      </c>
      <c r="BH402" s="108">
        <v>690</v>
      </c>
      <c r="BI402" s="108">
        <v>66</v>
      </c>
      <c r="BJ402" s="108">
        <v>3197</v>
      </c>
      <c r="BK402" s="108">
        <v>48</v>
      </c>
      <c r="BL402" s="108">
        <v>91</v>
      </c>
      <c r="BM402" s="108">
        <v>2</v>
      </c>
      <c r="BN402" s="108">
        <v>60</v>
      </c>
      <c r="BO402" s="108">
        <v>45</v>
      </c>
      <c r="BP402" s="108">
        <v>0</v>
      </c>
      <c r="BQ402" s="108">
        <v>14</v>
      </c>
      <c r="BR402" s="108">
        <v>239042</v>
      </c>
      <c r="BS402" s="108">
        <v>3984</v>
      </c>
      <c r="BT402" s="108">
        <v>6818</v>
      </c>
      <c r="BU402" s="108">
        <v>284899</v>
      </c>
      <c r="BV402" s="108">
        <v>6331</v>
      </c>
      <c r="BW402" s="108">
        <v>11858</v>
      </c>
      <c r="BX402" s="108">
        <v>0</v>
      </c>
      <c r="BY402" s="108">
        <v>0</v>
      </c>
      <c r="BZ402" s="108">
        <v>0</v>
      </c>
      <c r="CA402" s="108">
        <v>142144</v>
      </c>
      <c r="CB402" s="108">
        <v>10153</v>
      </c>
      <c r="CC402" s="108">
        <v>20113</v>
      </c>
      <c r="CD402" s="108" t="s">
        <v>733</v>
      </c>
      <c r="CE402" s="108" t="s">
        <v>733</v>
      </c>
      <c r="CF402" s="108" t="s">
        <v>733</v>
      </c>
      <c r="CG402" s="108" t="s">
        <v>733</v>
      </c>
      <c r="CH402" s="108" t="s">
        <v>733</v>
      </c>
      <c r="CI402" s="108" t="s">
        <v>733</v>
      </c>
      <c r="CJ402" s="121">
        <f t="shared" si="987"/>
        <v>3</v>
      </c>
      <c r="CK402" s="157">
        <f t="shared" si="988"/>
        <v>2019</v>
      </c>
      <c r="CL402" s="158">
        <f t="shared" si="989"/>
        <v>43525</v>
      </c>
      <c r="CM402" s="159">
        <f t="shared" si="990"/>
        <v>31</v>
      </c>
      <c r="CN402" s="121">
        <f t="shared" si="991"/>
        <v>1358</v>
      </c>
      <c r="CO402" s="121" t="str">
        <f t="shared" si="992"/>
        <v>-</v>
      </c>
      <c r="CP402" s="121">
        <f t="shared" si="993"/>
        <v>50246</v>
      </c>
      <c r="CQ402" s="121">
        <f t="shared" si="994"/>
        <v>349006</v>
      </c>
      <c r="CR402" s="121">
        <f t="shared" si="995"/>
        <v>98090</v>
      </c>
      <c r="CS402" s="121">
        <f t="shared" si="996"/>
        <v>72504</v>
      </c>
      <c r="CT402" s="121">
        <f t="shared" si="997"/>
        <v>1957836</v>
      </c>
      <c r="CU402" s="121">
        <f t="shared" si="998"/>
        <v>5047236</v>
      </c>
      <c r="CV402" s="121">
        <f t="shared" si="999"/>
        <v>1043120</v>
      </c>
      <c r="CW402" s="121">
        <f t="shared" si="1000"/>
        <v>6210</v>
      </c>
      <c r="CX402" s="121">
        <f t="shared" si="1001"/>
        <v>6006</v>
      </c>
      <c r="CY402" s="121">
        <f t="shared" si="1002"/>
        <v>409080</v>
      </c>
      <c r="CZ402" s="121">
        <f t="shared" si="1003"/>
        <v>533610</v>
      </c>
      <c r="DA402" s="121">
        <f t="shared" si="1004"/>
        <v>0</v>
      </c>
      <c r="DB402" s="121">
        <f t="shared" si="1005"/>
        <v>281582</v>
      </c>
      <c r="DC402" s="121" t="str">
        <f t="shared" si="1006"/>
        <v>-</v>
      </c>
    </row>
    <row r="403" spans="1:107" x14ac:dyDescent="0.2">
      <c r="A403" s="118" t="str">
        <f t="shared" si="984"/>
        <v>2018-19MARCHRRU</v>
      </c>
      <c r="B403" s="94" t="s">
        <v>789</v>
      </c>
      <c r="C403" s="35" t="s">
        <v>788</v>
      </c>
      <c r="D403" s="119" t="str">
        <f t="shared" si="985"/>
        <v>Y56</v>
      </c>
      <c r="E403" s="119" t="str">
        <f t="shared" si="986"/>
        <v>London</v>
      </c>
      <c r="F403" s="107" t="s">
        <v>659</v>
      </c>
      <c r="G403" s="107" t="s">
        <v>660</v>
      </c>
      <c r="H403" s="108">
        <v>165881</v>
      </c>
      <c r="I403" s="108">
        <v>133585</v>
      </c>
      <c r="J403" s="108">
        <v>983404</v>
      </c>
      <c r="K403" s="108">
        <v>7</v>
      </c>
      <c r="L403" s="108">
        <v>0</v>
      </c>
      <c r="M403" s="108">
        <v>55</v>
      </c>
      <c r="N403" s="108">
        <v>125</v>
      </c>
      <c r="O403" s="108">
        <v>107706</v>
      </c>
      <c r="P403" s="108">
        <v>12566</v>
      </c>
      <c r="Q403" s="108">
        <v>9526</v>
      </c>
      <c r="R403" s="108">
        <v>58412</v>
      </c>
      <c r="S403" s="108">
        <v>22335</v>
      </c>
      <c r="T403" s="108">
        <v>1606</v>
      </c>
      <c r="U403" s="108">
        <v>4754467</v>
      </c>
      <c r="V403" s="108">
        <v>378</v>
      </c>
      <c r="W403" s="108">
        <v>624</v>
      </c>
      <c r="X403" s="108">
        <v>6307886</v>
      </c>
      <c r="Y403" s="108">
        <v>662</v>
      </c>
      <c r="Z403" s="108">
        <v>1140</v>
      </c>
      <c r="AA403" s="108">
        <v>63981785</v>
      </c>
      <c r="AB403" s="108">
        <v>1095</v>
      </c>
      <c r="AC403" s="108">
        <v>2233</v>
      </c>
      <c r="AD403" s="108">
        <v>67214791</v>
      </c>
      <c r="AE403" s="108">
        <v>3009</v>
      </c>
      <c r="AF403" s="108">
        <v>7076</v>
      </c>
      <c r="AG403" s="108">
        <v>7123514</v>
      </c>
      <c r="AH403" s="108">
        <v>4436</v>
      </c>
      <c r="AI403" s="108">
        <v>10422</v>
      </c>
      <c r="AJ403" s="108">
        <v>7538</v>
      </c>
      <c r="AK403" s="108">
        <v>216</v>
      </c>
      <c r="AL403" s="108">
        <v>966</v>
      </c>
      <c r="AM403" s="108">
        <v>5074</v>
      </c>
      <c r="AN403" s="108">
        <v>247</v>
      </c>
      <c r="AO403" s="108">
        <v>6109</v>
      </c>
      <c r="AP403" s="108">
        <v>0</v>
      </c>
      <c r="AQ403" s="108">
        <v>66012</v>
      </c>
      <c r="AR403" s="108">
        <v>7096</v>
      </c>
      <c r="AS403" s="108">
        <v>27060</v>
      </c>
      <c r="AT403" s="108">
        <v>100168</v>
      </c>
      <c r="AU403" s="108">
        <v>32645</v>
      </c>
      <c r="AV403" s="108">
        <v>25123</v>
      </c>
      <c r="AW403" s="108">
        <v>24529</v>
      </c>
      <c r="AX403" s="108">
        <v>19204</v>
      </c>
      <c r="AY403" s="108">
        <v>87301</v>
      </c>
      <c r="AZ403" s="108">
        <v>65853</v>
      </c>
      <c r="BA403" s="108">
        <v>35835</v>
      </c>
      <c r="BB403" s="108">
        <v>24953</v>
      </c>
      <c r="BC403" s="108">
        <v>2213</v>
      </c>
      <c r="BD403" s="108">
        <v>1687</v>
      </c>
      <c r="BE403" s="108">
        <v>0</v>
      </c>
      <c r="BF403" s="108">
        <v>0</v>
      </c>
      <c r="BG403" s="108">
        <v>0</v>
      </c>
      <c r="BH403" s="108">
        <v>0</v>
      </c>
      <c r="BI403" s="108">
        <v>7409</v>
      </c>
      <c r="BJ403" s="108">
        <v>434005</v>
      </c>
      <c r="BK403" s="108">
        <v>59</v>
      </c>
      <c r="BL403" s="108">
        <v>122</v>
      </c>
      <c r="BM403" s="108">
        <v>25</v>
      </c>
      <c r="BN403" s="108">
        <v>511</v>
      </c>
      <c r="BO403" s="108">
        <v>1329</v>
      </c>
      <c r="BP403" s="108">
        <v>39</v>
      </c>
      <c r="BQ403" s="108">
        <v>1221</v>
      </c>
      <c r="BR403" s="108">
        <v>2582478</v>
      </c>
      <c r="BS403" s="108">
        <v>5054</v>
      </c>
      <c r="BT403" s="108">
        <v>10122</v>
      </c>
      <c r="BU403" s="108">
        <v>8548534</v>
      </c>
      <c r="BV403" s="108">
        <v>6432</v>
      </c>
      <c r="BW403" s="108">
        <v>11698</v>
      </c>
      <c r="BX403" s="108">
        <v>251132</v>
      </c>
      <c r="BY403" s="108">
        <v>6439</v>
      </c>
      <c r="BZ403" s="108">
        <v>10641</v>
      </c>
      <c r="CA403" s="108">
        <v>10299099</v>
      </c>
      <c r="CB403" s="108">
        <v>8435</v>
      </c>
      <c r="CC403" s="108">
        <v>15512</v>
      </c>
      <c r="CD403" s="108" t="s">
        <v>733</v>
      </c>
      <c r="CE403" s="108" t="s">
        <v>733</v>
      </c>
      <c r="CF403" s="108" t="s">
        <v>733</v>
      </c>
      <c r="CG403" s="108" t="s">
        <v>733</v>
      </c>
      <c r="CH403" s="108" t="s">
        <v>733</v>
      </c>
      <c r="CI403" s="108" t="s">
        <v>733</v>
      </c>
      <c r="CJ403" s="121">
        <f t="shared" si="987"/>
        <v>3</v>
      </c>
      <c r="CK403" s="157">
        <f t="shared" si="988"/>
        <v>2019</v>
      </c>
      <c r="CL403" s="158">
        <f t="shared" si="989"/>
        <v>43525</v>
      </c>
      <c r="CM403" s="159">
        <f t="shared" si="990"/>
        <v>31</v>
      </c>
      <c r="CN403" s="121">
        <f t="shared" si="991"/>
        <v>0</v>
      </c>
      <c r="CO403" s="121" t="str">
        <f t="shared" si="992"/>
        <v>-</v>
      </c>
      <c r="CP403" s="121">
        <f t="shared" si="993"/>
        <v>7347175</v>
      </c>
      <c r="CQ403" s="121">
        <f t="shared" si="994"/>
        <v>16698125</v>
      </c>
      <c r="CR403" s="121">
        <f t="shared" si="995"/>
        <v>7841184</v>
      </c>
      <c r="CS403" s="121">
        <f t="shared" si="996"/>
        <v>10859640</v>
      </c>
      <c r="CT403" s="121">
        <f t="shared" si="997"/>
        <v>130433996</v>
      </c>
      <c r="CU403" s="121">
        <f t="shared" si="998"/>
        <v>158042460</v>
      </c>
      <c r="CV403" s="121">
        <f t="shared" si="999"/>
        <v>16737732</v>
      </c>
      <c r="CW403" s="121">
        <f t="shared" si="1000"/>
        <v>0</v>
      </c>
      <c r="CX403" s="121">
        <f t="shared" si="1001"/>
        <v>903898</v>
      </c>
      <c r="CY403" s="121">
        <f t="shared" si="1002"/>
        <v>5172342</v>
      </c>
      <c r="CZ403" s="121">
        <f t="shared" si="1003"/>
        <v>15546642</v>
      </c>
      <c r="DA403" s="121">
        <f t="shared" si="1004"/>
        <v>414999</v>
      </c>
      <c r="DB403" s="121">
        <f t="shared" si="1005"/>
        <v>18940152</v>
      </c>
      <c r="DC403" s="121" t="str">
        <f t="shared" si="1006"/>
        <v>-</v>
      </c>
    </row>
    <row r="404" spans="1:107" x14ac:dyDescent="0.2">
      <c r="A404" s="118" t="str">
        <f t="shared" si="984"/>
        <v>2018-19MARCHRX6</v>
      </c>
      <c r="B404" s="94" t="s">
        <v>789</v>
      </c>
      <c r="C404" s="35" t="s">
        <v>788</v>
      </c>
      <c r="D404" s="119" t="str">
        <f t="shared" si="985"/>
        <v>Y63</v>
      </c>
      <c r="E404" s="119" t="str">
        <f t="shared" si="986"/>
        <v>North East and Yorkshire</v>
      </c>
      <c r="F404" s="107" t="s">
        <v>661</v>
      </c>
      <c r="G404" s="107" t="s">
        <v>662</v>
      </c>
      <c r="H404" s="108">
        <v>46789</v>
      </c>
      <c r="I404" s="108">
        <v>31750</v>
      </c>
      <c r="J404" s="108">
        <v>121341</v>
      </c>
      <c r="K404" s="108">
        <v>4</v>
      </c>
      <c r="L404" s="108">
        <v>1</v>
      </c>
      <c r="M404" s="108">
        <v>15</v>
      </c>
      <c r="N404" s="108">
        <v>43</v>
      </c>
      <c r="O404" s="108">
        <v>36071</v>
      </c>
      <c r="P404" s="108">
        <v>2565</v>
      </c>
      <c r="Q404" s="108">
        <v>1694</v>
      </c>
      <c r="R404" s="108">
        <v>19766</v>
      </c>
      <c r="S404" s="108">
        <v>8065</v>
      </c>
      <c r="T404" s="108">
        <v>399</v>
      </c>
      <c r="U404" s="108">
        <v>944355</v>
      </c>
      <c r="V404" s="108">
        <v>368</v>
      </c>
      <c r="W404" s="108">
        <v>651</v>
      </c>
      <c r="X404" s="108">
        <v>765093</v>
      </c>
      <c r="Y404" s="108">
        <v>452</v>
      </c>
      <c r="Z404" s="108">
        <v>832</v>
      </c>
      <c r="AA404" s="108">
        <v>28300488</v>
      </c>
      <c r="AB404" s="108">
        <v>1432</v>
      </c>
      <c r="AC404" s="108">
        <v>2908</v>
      </c>
      <c r="AD404" s="108">
        <v>39229726</v>
      </c>
      <c r="AE404" s="108">
        <v>4864</v>
      </c>
      <c r="AF404" s="108">
        <v>11936</v>
      </c>
      <c r="AG404" s="108">
        <v>1854300</v>
      </c>
      <c r="AH404" s="108">
        <v>4647</v>
      </c>
      <c r="AI404" s="108">
        <v>11678</v>
      </c>
      <c r="AJ404" s="108">
        <v>1699</v>
      </c>
      <c r="AK404" s="108">
        <v>43</v>
      </c>
      <c r="AL404" s="108">
        <v>309</v>
      </c>
      <c r="AM404" s="108">
        <v>2943</v>
      </c>
      <c r="AN404" s="108">
        <v>103</v>
      </c>
      <c r="AO404" s="108">
        <v>1244</v>
      </c>
      <c r="AP404" s="108">
        <v>0</v>
      </c>
      <c r="AQ404" s="108">
        <v>21164</v>
      </c>
      <c r="AR404" s="108">
        <v>4009</v>
      </c>
      <c r="AS404" s="108">
        <v>9199</v>
      </c>
      <c r="AT404" s="108">
        <v>34372</v>
      </c>
      <c r="AU404" s="108">
        <v>4818</v>
      </c>
      <c r="AV404" s="108">
        <v>3998</v>
      </c>
      <c r="AW404" s="108">
        <v>3169</v>
      </c>
      <c r="AX404" s="108">
        <v>2647</v>
      </c>
      <c r="AY404" s="108">
        <v>25502</v>
      </c>
      <c r="AZ404" s="108">
        <v>22015</v>
      </c>
      <c r="BA404" s="108">
        <v>12557</v>
      </c>
      <c r="BB404" s="108">
        <v>8214</v>
      </c>
      <c r="BC404" s="108">
        <v>663</v>
      </c>
      <c r="BD404" s="108">
        <v>377</v>
      </c>
      <c r="BE404" s="108">
        <v>90</v>
      </c>
      <c r="BF404" s="108">
        <v>34747</v>
      </c>
      <c r="BG404" s="108">
        <v>386</v>
      </c>
      <c r="BH404" s="108">
        <v>702</v>
      </c>
      <c r="BI404" s="108">
        <v>1559</v>
      </c>
      <c r="BJ404" s="108">
        <v>43235</v>
      </c>
      <c r="BK404" s="108">
        <v>28</v>
      </c>
      <c r="BL404" s="108">
        <v>51</v>
      </c>
      <c r="BM404" s="108">
        <v>0</v>
      </c>
      <c r="BN404" s="108">
        <v>0</v>
      </c>
      <c r="BO404" s="108">
        <v>787</v>
      </c>
      <c r="BP404" s="108">
        <v>0</v>
      </c>
      <c r="BQ404" s="108">
        <v>632</v>
      </c>
      <c r="BR404" s="108">
        <v>0</v>
      </c>
      <c r="BS404" s="108">
        <v>0</v>
      </c>
      <c r="BT404" s="108">
        <v>0</v>
      </c>
      <c r="BU404" s="108">
        <v>5758269</v>
      </c>
      <c r="BV404" s="108">
        <v>7317</v>
      </c>
      <c r="BW404" s="108">
        <v>16045</v>
      </c>
      <c r="BX404" s="108">
        <v>0</v>
      </c>
      <c r="BY404" s="108">
        <v>0</v>
      </c>
      <c r="BZ404" s="108">
        <v>0</v>
      </c>
      <c r="CA404" s="108">
        <v>7422072</v>
      </c>
      <c r="CB404" s="108">
        <v>11744</v>
      </c>
      <c r="CC404" s="108">
        <v>25945</v>
      </c>
      <c r="CD404" s="108" t="s">
        <v>733</v>
      </c>
      <c r="CE404" s="108" t="s">
        <v>733</v>
      </c>
      <c r="CF404" s="108" t="s">
        <v>733</v>
      </c>
      <c r="CG404" s="108" t="s">
        <v>733</v>
      </c>
      <c r="CH404" s="108" t="s">
        <v>733</v>
      </c>
      <c r="CI404" s="108" t="s">
        <v>733</v>
      </c>
      <c r="CJ404" s="121">
        <f t="shared" si="987"/>
        <v>3</v>
      </c>
      <c r="CK404" s="157">
        <f t="shared" si="988"/>
        <v>2019</v>
      </c>
      <c r="CL404" s="158">
        <f t="shared" si="989"/>
        <v>43525</v>
      </c>
      <c r="CM404" s="159">
        <f t="shared" si="990"/>
        <v>31</v>
      </c>
      <c r="CN404" s="121">
        <f t="shared" si="991"/>
        <v>31750</v>
      </c>
      <c r="CO404" s="121" t="str">
        <f t="shared" si="992"/>
        <v>-</v>
      </c>
      <c r="CP404" s="121">
        <f t="shared" si="993"/>
        <v>476250</v>
      </c>
      <c r="CQ404" s="121">
        <f t="shared" si="994"/>
        <v>1365250</v>
      </c>
      <c r="CR404" s="121">
        <f t="shared" si="995"/>
        <v>1669815</v>
      </c>
      <c r="CS404" s="121">
        <f t="shared" si="996"/>
        <v>1409408</v>
      </c>
      <c r="CT404" s="121">
        <f t="shared" si="997"/>
        <v>57479528</v>
      </c>
      <c r="CU404" s="121">
        <f t="shared" si="998"/>
        <v>96263840</v>
      </c>
      <c r="CV404" s="121">
        <f t="shared" si="999"/>
        <v>4659522</v>
      </c>
      <c r="CW404" s="121">
        <f t="shared" si="1000"/>
        <v>63180</v>
      </c>
      <c r="CX404" s="121">
        <f t="shared" si="1001"/>
        <v>79509</v>
      </c>
      <c r="CY404" s="121">
        <f t="shared" si="1002"/>
        <v>0</v>
      </c>
      <c r="CZ404" s="121">
        <f t="shared" si="1003"/>
        <v>12627415</v>
      </c>
      <c r="DA404" s="121">
        <f t="shared" si="1004"/>
        <v>0</v>
      </c>
      <c r="DB404" s="121">
        <f t="shared" si="1005"/>
        <v>16397240</v>
      </c>
      <c r="DC404" s="121" t="str">
        <f t="shared" si="1006"/>
        <v>-</v>
      </c>
    </row>
    <row r="405" spans="1:107" x14ac:dyDescent="0.2">
      <c r="A405" s="118" t="str">
        <f t="shared" si="984"/>
        <v>2018-19MARCHRX7</v>
      </c>
      <c r="B405" s="94" t="s">
        <v>789</v>
      </c>
      <c r="C405" s="35" t="s">
        <v>788</v>
      </c>
      <c r="D405" s="119" t="str">
        <f t="shared" si="985"/>
        <v>Y62</v>
      </c>
      <c r="E405" s="119" t="str">
        <f t="shared" si="986"/>
        <v>North West</v>
      </c>
      <c r="F405" s="107" t="s">
        <v>663</v>
      </c>
      <c r="G405" s="107" t="s">
        <v>664</v>
      </c>
      <c r="H405" s="108">
        <v>125183</v>
      </c>
      <c r="I405" s="108">
        <v>100378</v>
      </c>
      <c r="J405" s="108">
        <v>717376</v>
      </c>
      <c r="K405" s="108">
        <v>7</v>
      </c>
      <c r="L405" s="108">
        <v>1</v>
      </c>
      <c r="M405" s="108">
        <v>54</v>
      </c>
      <c r="N405" s="108">
        <v>112</v>
      </c>
      <c r="O405" s="108">
        <v>98958</v>
      </c>
      <c r="P405" s="108">
        <v>9321</v>
      </c>
      <c r="Q405" s="108">
        <v>6685</v>
      </c>
      <c r="R405" s="108">
        <v>51474</v>
      </c>
      <c r="S405" s="108">
        <v>21211</v>
      </c>
      <c r="T405" s="108">
        <v>4288</v>
      </c>
      <c r="U405" s="108">
        <v>4172602</v>
      </c>
      <c r="V405" s="108">
        <v>448</v>
      </c>
      <c r="W405" s="108">
        <v>757</v>
      </c>
      <c r="X405" s="108">
        <v>4057306</v>
      </c>
      <c r="Y405" s="108">
        <v>607</v>
      </c>
      <c r="Z405" s="108">
        <v>1032</v>
      </c>
      <c r="AA405" s="108">
        <v>69336287</v>
      </c>
      <c r="AB405" s="108">
        <v>1347</v>
      </c>
      <c r="AC405" s="108">
        <v>2860</v>
      </c>
      <c r="AD405" s="108">
        <v>78090908</v>
      </c>
      <c r="AE405" s="108">
        <v>3682</v>
      </c>
      <c r="AF405" s="108">
        <v>8790</v>
      </c>
      <c r="AG405" s="108">
        <v>22444259</v>
      </c>
      <c r="AH405" s="108">
        <v>5234</v>
      </c>
      <c r="AI405" s="108">
        <v>10884</v>
      </c>
      <c r="AJ405" s="108">
        <v>7350</v>
      </c>
      <c r="AK405" s="108">
        <v>491</v>
      </c>
      <c r="AL405" s="108">
        <v>4320</v>
      </c>
      <c r="AM405" s="108">
        <v>3944</v>
      </c>
      <c r="AN405" s="108">
        <v>298</v>
      </c>
      <c r="AO405" s="108">
        <v>2241</v>
      </c>
      <c r="AP405" s="108">
        <v>0</v>
      </c>
      <c r="AQ405" s="108">
        <v>59494</v>
      </c>
      <c r="AR405" s="108">
        <v>6177</v>
      </c>
      <c r="AS405" s="108">
        <v>25937</v>
      </c>
      <c r="AT405" s="108">
        <v>91608</v>
      </c>
      <c r="AU405" s="108">
        <v>19365</v>
      </c>
      <c r="AV405" s="108">
        <v>15500</v>
      </c>
      <c r="AW405" s="108">
        <v>13722</v>
      </c>
      <c r="AX405" s="108">
        <v>11156</v>
      </c>
      <c r="AY405" s="108">
        <v>65301</v>
      </c>
      <c r="AZ405" s="108">
        <v>54985</v>
      </c>
      <c r="BA405" s="108">
        <v>29430</v>
      </c>
      <c r="BB405" s="108">
        <v>22580</v>
      </c>
      <c r="BC405" s="108">
        <v>5334</v>
      </c>
      <c r="BD405" s="108">
        <v>4605</v>
      </c>
      <c r="BE405" s="108">
        <v>0</v>
      </c>
      <c r="BF405" s="108">
        <v>0</v>
      </c>
      <c r="BG405" s="108">
        <v>0</v>
      </c>
      <c r="BH405" s="108">
        <v>0</v>
      </c>
      <c r="BI405" s="108">
        <v>5182</v>
      </c>
      <c r="BJ405" s="108">
        <v>173438</v>
      </c>
      <c r="BK405" s="108">
        <v>33</v>
      </c>
      <c r="BL405" s="108">
        <v>65</v>
      </c>
      <c r="BM405" s="108">
        <v>1969</v>
      </c>
      <c r="BN405" s="108">
        <v>1317</v>
      </c>
      <c r="BO405" s="108">
        <v>790</v>
      </c>
      <c r="BP405" s="108">
        <v>43</v>
      </c>
      <c r="BQ405" s="108">
        <v>587</v>
      </c>
      <c r="BR405" s="108">
        <v>5248689</v>
      </c>
      <c r="BS405" s="108">
        <v>3985</v>
      </c>
      <c r="BT405" s="108">
        <v>9046</v>
      </c>
      <c r="BU405" s="108">
        <v>3062952</v>
      </c>
      <c r="BV405" s="108">
        <v>3877</v>
      </c>
      <c r="BW405" s="108">
        <v>8448</v>
      </c>
      <c r="BX405" s="108">
        <v>287031</v>
      </c>
      <c r="BY405" s="108">
        <v>6675</v>
      </c>
      <c r="BZ405" s="108">
        <v>11808</v>
      </c>
      <c r="CA405" s="108">
        <v>3378093</v>
      </c>
      <c r="CB405" s="108">
        <v>5755</v>
      </c>
      <c r="CC405" s="108">
        <v>11829</v>
      </c>
      <c r="CD405" s="108" t="s">
        <v>733</v>
      </c>
      <c r="CE405" s="108" t="s">
        <v>733</v>
      </c>
      <c r="CF405" s="108" t="s">
        <v>733</v>
      </c>
      <c r="CG405" s="108" t="s">
        <v>733</v>
      </c>
      <c r="CH405" s="108" t="s">
        <v>733</v>
      </c>
      <c r="CI405" s="108" t="s">
        <v>733</v>
      </c>
      <c r="CJ405" s="121">
        <f t="shared" si="987"/>
        <v>3</v>
      </c>
      <c r="CK405" s="157">
        <f t="shared" si="988"/>
        <v>2019</v>
      </c>
      <c r="CL405" s="158">
        <f t="shared" si="989"/>
        <v>43525</v>
      </c>
      <c r="CM405" s="159">
        <f t="shared" si="990"/>
        <v>31</v>
      </c>
      <c r="CN405" s="121">
        <f t="shared" si="991"/>
        <v>100378</v>
      </c>
      <c r="CO405" s="121" t="str">
        <f t="shared" si="992"/>
        <v>-</v>
      </c>
      <c r="CP405" s="121">
        <f t="shared" si="993"/>
        <v>5420412</v>
      </c>
      <c r="CQ405" s="121">
        <f t="shared" si="994"/>
        <v>11242336</v>
      </c>
      <c r="CR405" s="121">
        <f t="shared" si="995"/>
        <v>7055997</v>
      </c>
      <c r="CS405" s="121">
        <f t="shared" si="996"/>
        <v>6898920</v>
      </c>
      <c r="CT405" s="121">
        <f t="shared" si="997"/>
        <v>147215640</v>
      </c>
      <c r="CU405" s="121">
        <f t="shared" si="998"/>
        <v>186444690</v>
      </c>
      <c r="CV405" s="121">
        <f t="shared" si="999"/>
        <v>46670592</v>
      </c>
      <c r="CW405" s="121">
        <f t="shared" si="1000"/>
        <v>0</v>
      </c>
      <c r="CX405" s="121">
        <f t="shared" si="1001"/>
        <v>336830</v>
      </c>
      <c r="CY405" s="121">
        <f t="shared" si="1002"/>
        <v>11913582</v>
      </c>
      <c r="CZ405" s="121">
        <f t="shared" si="1003"/>
        <v>6673920</v>
      </c>
      <c r="DA405" s="121">
        <f t="shared" si="1004"/>
        <v>507744</v>
      </c>
      <c r="DB405" s="121">
        <f t="shared" si="1005"/>
        <v>6943623</v>
      </c>
      <c r="DC405" s="121" t="str">
        <f t="shared" si="1006"/>
        <v>-</v>
      </c>
    </row>
    <row r="406" spans="1:107" x14ac:dyDescent="0.2">
      <c r="A406" s="118" t="str">
        <f t="shared" si="984"/>
        <v>2018-19MARCHRYE</v>
      </c>
      <c r="B406" s="94" t="s">
        <v>789</v>
      </c>
      <c r="C406" s="35" t="s">
        <v>788</v>
      </c>
      <c r="D406" s="119" t="str">
        <f t="shared" si="985"/>
        <v>Y59</v>
      </c>
      <c r="E406" s="119" t="str">
        <f t="shared" si="986"/>
        <v>South East</v>
      </c>
      <c r="F406" s="107" t="s">
        <v>675</v>
      </c>
      <c r="G406" s="107" t="s">
        <v>676</v>
      </c>
      <c r="H406" s="108">
        <v>69718</v>
      </c>
      <c r="I406" s="108">
        <v>41588</v>
      </c>
      <c r="J406" s="108">
        <v>426361</v>
      </c>
      <c r="K406" s="108">
        <v>10</v>
      </c>
      <c r="L406" s="108">
        <v>3</v>
      </c>
      <c r="M406" s="108">
        <v>58</v>
      </c>
      <c r="N406" s="108">
        <v>118</v>
      </c>
      <c r="O406" s="108">
        <v>49663</v>
      </c>
      <c r="P406" s="108">
        <v>2671</v>
      </c>
      <c r="Q406" s="108">
        <v>1619</v>
      </c>
      <c r="R406" s="108">
        <v>24383</v>
      </c>
      <c r="S406" s="108">
        <v>14587</v>
      </c>
      <c r="T406" s="108">
        <v>838</v>
      </c>
      <c r="U406" s="108">
        <v>1151579</v>
      </c>
      <c r="V406" s="108">
        <v>431</v>
      </c>
      <c r="W406" s="108">
        <v>779</v>
      </c>
      <c r="X406" s="108">
        <v>980598</v>
      </c>
      <c r="Y406" s="108">
        <v>606</v>
      </c>
      <c r="Z406" s="108">
        <v>1100</v>
      </c>
      <c r="AA406" s="108">
        <v>26710595</v>
      </c>
      <c r="AB406" s="108">
        <v>1095</v>
      </c>
      <c r="AC406" s="108">
        <v>2220</v>
      </c>
      <c r="AD406" s="108">
        <v>50061776</v>
      </c>
      <c r="AE406" s="108">
        <v>3432</v>
      </c>
      <c r="AF406" s="108">
        <v>7887</v>
      </c>
      <c r="AG406" s="108">
        <v>4215142</v>
      </c>
      <c r="AH406" s="108">
        <v>5030</v>
      </c>
      <c r="AI406" s="108">
        <v>11876</v>
      </c>
      <c r="AJ406" s="108">
        <v>3525</v>
      </c>
      <c r="AK406" s="108">
        <v>17</v>
      </c>
      <c r="AL406" s="108">
        <v>192</v>
      </c>
      <c r="AM406" s="108">
        <v>342</v>
      </c>
      <c r="AN406" s="108">
        <v>217</v>
      </c>
      <c r="AO406" s="108">
        <v>3099</v>
      </c>
      <c r="AP406" s="108">
        <v>0</v>
      </c>
      <c r="AQ406" s="108">
        <v>26013</v>
      </c>
      <c r="AR406" s="108">
        <v>3327</v>
      </c>
      <c r="AS406" s="108">
        <v>16798</v>
      </c>
      <c r="AT406" s="108">
        <v>46138</v>
      </c>
      <c r="AU406" s="108">
        <v>5336</v>
      </c>
      <c r="AV406" s="108">
        <v>4102</v>
      </c>
      <c r="AW406" s="108">
        <v>3247</v>
      </c>
      <c r="AX406" s="108">
        <v>2541</v>
      </c>
      <c r="AY406" s="108">
        <v>33154</v>
      </c>
      <c r="AZ406" s="108">
        <v>26960</v>
      </c>
      <c r="BA406" s="108">
        <v>21718</v>
      </c>
      <c r="BB406" s="108">
        <v>16536</v>
      </c>
      <c r="BC406" s="108">
        <v>1316</v>
      </c>
      <c r="BD406" s="108">
        <v>959</v>
      </c>
      <c r="BE406" s="108">
        <v>189</v>
      </c>
      <c r="BF406" s="108">
        <v>56281</v>
      </c>
      <c r="BG406" s="108">
        <v>298</v>
      </c>
      <c r="BH406" s="108">
        <v>514</v>
      </c>
      <c r="BI406" s="108">
        <v>2127</v>
      </c>
      <c r="BJ406" s="108">
        <v>85157</v>
      </c>
      <c r="BK406" s="108">
        <v>40</v>
      </c>
      <c r="BL406" s="108">
        <v>86</v>
      </c>
      <c r="BM406" s="108">
        <v>5</v>
      </c>
      <c r="BN406" s="108">
        <v>2087</v>
      </c>
      <c r="BO406" s="108">
        <v>1225</v>
      </c>
      <c r="BP406" s="108">
        <v>0</v>
      </c>
      <c r="BQ406" s="108">
        <v>343</v>
      </c>
      <c r="BR406" s="108">
        <v>5900061</v>
      </c>
      <c r="BS406" s="108">
        <v>2827</v>
      </c>
      <c r="BT406" s="108">
        <v>5089</v>
      </c>
      <c r="BU406" s="108">
        <v>6767232</v>
      </c>
      <c r="BV406" s="108">
        <v>5524</v>
      </c>
      <c r="BW406" s="108">
        <v>9862</v>
      </c>
      <c r="BX406" s="108">
        <v>0</v>
      </c>
      <c r="BY406" s="108">
        <v>0</v>
      </c>
      <c r="BZ406" s="108">
        <v>0</v>
      </c>
      <c r="CA406" s="108">
        <v>3068194</v>
      </c>
      <c r="CB406" s="108">
        <v>8945</v>
      </c>
      <c r="CC406" s="108">
        <v>17223</v>
      </c>
      <c r="CD406" s="108" t="s">
        <v>733</v>
      </c>
      <c r="CE406" s="108" t="s">
        <v>733</v>
      </c>
      <c r="CF406" s="108" t="s">
        <v>733</v>
      </c>
      <c r="CG406" s="108" t="s">
        <v>733</v>
      </c>
      <c r="CH406" s="108" t="s">
        <v>733</v>
      </c>
      <c r="CI406" s="108" t="s">
        <v>733</v>
      </c>
      <c r="CJ406" s="121">
        <f t="shared" si="987"/>
        <v>3</v>
      </c>
      <c r="CK406" s="157">
        <f t="shared" si="988"/>
        <v>2019</v>
      </c>
      <c r="CL406" s="158">
        <f t="shared" si="989"/>
        <v>43525</v>
      </c>
      <c r="CM406" s="159">
        <f t="shared" si="990"/>
        <v>31</v>
      </c>
      <c r="CN406" s="121">
        <f t="shared" si="991"/>
        <v>124764</v>
      </c>
      <c r="CO406" s="121" t="str">
        <f t="shared" si="992"/>
        <v>-</v>
      </c>
      <c r="CP406" s="121">
        <f t="shared" si="993"/>
        <v>2412104</v>
      </c>
      <c r="CQ406" s="121">
        <f t="shared" si="994"/>
        <v>4907384</v>
      </c>
      <c r="CR406" s="121">
        <f t="shared" si="995"/>
        <v>2080709</v>
      </c>
      <c r="CS406" s="121">
        <f t="shared" si="996"/>
        <v>1780900</v>
      </c>
      <c r="CT406" s="121">
        <f t="shared" si="997"/>
        <v>54130260</v>
      </c>
      <c r="CU406" s="121">
        <f t="shared" si="998"/>
        <v>115047669</v>
      </c>
      <c r="CV406" s="121">
        <f t="shared" si="999"/>
        <v>9952088</v>
      </c>
      <c r="CW406" s="121">
        <f t="shared" si="1000"/>
        <v>97146</v>
      </c>
      <c r="CX406" s="121">
        <f t="shared" si="1001"/>
        <v>182922</v>
      </c>
      <c r="CY406" s="121">
        <f t="shared" si="1002"/>
        <v>10620743</v>
      </c>
      <c r="CZ406" s="121">
        <f t="shared" si="1003"/>
        <v>12080950</v>
      </c>
      <c r="DA406" s="121">
        <f t="shared" si="1004"/>
        <v>0</v>
      </c>
      <c r="DB406" s="121">
        <f t="shared" si="1005"/>
        <v>5907489</v>
      </c>
      <c r="DC406" s="121" t="str">
        <f t="shared" si="1006"/>
        <v>-</v>
      </c>
    </row>
    <row r="407" spans="1:107" x14ac:dyDescent="0.2">
      <c r="A407" s="118" t="str">
        <f t="shared" si="984"/>
        <v>2018-19MARCHRYD</v>
      </c>
      <c r="B407" s="94" t="s">
        <v>789</v>
      </c>
      <c r="C407" s="35" t="s">
        <v>788</v>
      </c>
      <c r="D407" s="119" t="str">
        <f t="shared" si="985"/>
        <v>Y59</v>
      </c>
      <c r="E407" s="119" t="str">
        <f t="shared" si="986"/>
        <v>South East</v>
      </c>
      <c r="F407" s="107" t="s">
        <v>673</v>
      </c>
      <c r="G407" s="107" t="s">
        <v>674</v>
      </c>
      <c r="H407" s="108">
        <v>85096</v>
      </c>
      <c r="I407" s="108">
        <v>66945</v>
      </c>
      <c r="J407" s="108">
        <v>384835</v>
      </c>
      <c r="K407" s="108">
        <v>6</v>
      </c>
      <c r="L407" s="108">
        <v>1</v>
      </c>
      <c r="M407" s="108">
        <v>37</v>
      </c>
      <c r="N407" s="108">
        <v>96</v>
      </c>
      <c r="O407" s="108">
        <v>60991</v>
      </c>
      <c r="P407" s="108">
        <v>3708</v>
      </c>
      <c r="Q407" s="108">
        <v>2376</v>
      </c>
      <c r="R407" s="108">
        <v>32586</v>
      </c>
      <c r="S407" s="108">
        <v>18478</v>
      </c>
      <c r="T407" s="108">
        <v>745</v>
      </c>
      <c r="U407" s="108">
        <v>1671763</v>
      </c>
      <c r="V407" s="108">
        <v>451</v>
      </c>
      <c r="W407" s="108">
        <v>830</v>
      </c>
      <c r="X407" s="108">
        <v>1394415</v>
      </c>
      <c r="Y407" s="108">
        <v>587</v>
      </c>
      <c r="Z407" s="108">
        <v>1093</v>
      </c>
      <c r="AA407" s="108">
        <v>39483248</v>
      </c>
      <c r="AB407" s="108">
        <v>1212</v>
      </c>
      <c r="AC407" s="108">
        <v>2290</v>
      </c>
      <c r="AD407" s="108">
        <v>118079211</v>
      </c>
      <c r="AE407" s="108">
        <v>6390</v>
      </c>
      <c r="AF407" s="108">
        <v>14981</v>
      </c>
      <c r="AG407" s="108">
        <v>6047391</v>
      </c>
      <c r="AH407" s="108">
        <v>8117</v>
      </c>
      <c r="AI407" s="108">
        <v>18379</v>
      </c>
      <c r="AJ407" s="108">
        <v>3346</v>
      </c>
      <c r="AK407" s="108">
        <v>128</v>
      </c>
      <c r="AL407" s="108">
        <v>699</v>
      </c>
      <c r="AM407" s="108">
        <v>788</v>
      </c>
      <c r="AN407" s="108">
        <v>231</v>
      </c>
      <c r="AO407" s="108">
        <v>2288</v>
      </c>
      <c r="AP407" s="108">
        <v>675</v>
      </c>
      <c r="AQ407" s="108">
        <v>37703</v>
      </c>
      <c r="AR407" s="108">
        <v>526</v>
      </c>
      <c r="AS407" s="108">
        <v>19416</v>
      </c>
      <c r="AT407" s="108">
        <v>57645</v>
      </c>
      <c r="AU407" s="108">
        <v>8549</v>
      </c>
      <c r="AV407" s="108">
        <v>6192</v>
      </c>
      <c r="AW407" s="108">
        <v>5444</v>
      </c>
      <c r="AX407" s="108">
        <v>4024</v>
      </c>
      <c r="AY407" s="108">
        <v>44858</v>
      </c>
      <c r="AZ407" s="108">
        <v>35344</v>
      </c>
      <c r="BA407" s="108">
        <v>33392</v>
      </c>
      <c r="BB407" s="108">
        <v>19582</v>
      </c>
      <c r="BC407" s="108">
        <v>1325</v>
      </c>
      <c r="BD407" s="108">
        <v>779</v>
      </c>
      <c r="BE407" s="108">
        <v>375</v>
      </c>
      <c r="BF407" s="108">
        <v>114252</v>
      </c>
      <c r="BG407" s="108">
        <v>305</v>
      </c>
      <c r="BH407" s="108">
        <v>496</v>
      </c>
      <c r="BI407" s="108">
        <v>2755</v>
      </c>
      <c r="BJ407" s="108">
        <v>122591</v>
      </c>
      <c r="BK407" s="108">
        <v>44</v>
      </c>
      <c r="BL407" s="108">
        <v>72</v>
      </c>
      <c r="BM407" s="108">
        <v>4</v>
      </c>
      <c r="BN407" s="108">
        <v>178</v>
      </c>
      <c r="BO407" s="108">
        <v>1653</v>
      </c>
      <c r="BP407" s="108">
        <v>0</v>
      </c>
      <c r="BQ407" s="108">
        <v>293</v>
      </c>
      <c r="BR407" s="108">
        <v>1135928</v>
      </c>
      <c r="BS407" s="108">
        <v>6382</v>
      </c>
      <c r="BT407" s="108">
        <v>13990</v>
      </c>
      <c r="BU407" s="108">
        <v>11255285</v>
      </c>
      <c r="BV407" s="108">
        <v>6809</v>
      </c>
      <c r="BW407" s="108">
        <v>14863</v>
      </c>
      <c r="BX407" s="108">
        <v>0</v>
      </c>
      <c r="BY407" s="108">
        <v>0</v>
      </c>
      <c r="BZ407" s="108">
        <v>0</v>
      </c>
      <c r="CA407" s="108">
        <v>2810062</v>
      </c>
      <c r="CB407" s="108">
        <v>9591</v>
      </c>
      <c r="CC407" s="108">
        <v>21961</v>
      </c>
      <c r="CD407" s="108" t="s">
        <v>733</v>
      </c>
      <c r="CE407" s="108" t="s">
        <v>733</v>
      </c>
      <c r="CF407" s="108" t="s">
        <v>733</v>
      </c>
      <c r="CG407" s="108" t="s">
        <v>733</v>
      </c>
      <c r="CH407" s="108" t="s">
        <v>733</v>
      </c>
      <c r="CI407" s="108" t="s">
        <v>733</v>
      </c>
      <c r="CJ407" s="121">
        <f t="shared" si="987"/>
        <v>3</v>
      </c>
      <c r="CK407" s="157">
        <f t="shared" si="988"/>
        <v>2019</v>
      </c>
      <c r="CL407" s="158">
        <f t="shared" si="989"/>
        <v>43525</v>
      </c>
      <c r="CM407" s="159">
        <f t="shared" si="990"/>
        <v>31</v>
      </c>
      <c r="CN407" s="121">
        <f t="shared" si="991"/>
        <v>66945</v>
      </c>
      <c r="CO407" s="121" t="str">
        <f t="shared" si="992"/>
        <v>-</v>
      </c>
      <c r="CP407" s="121">
        <f t="shared" si="993"/>
        <v>2476965</v>
      </c>
      <c r="CQ407" s="121">
        <f t="shared" si="994"/>
        <v>6426720</v>
      </c>
      <c r="CR407" s="121">
        <f t="shared" si="995"/>
        <v>3077640</v>
      </c>
      <c r="CS407" s="121">
        <f t="shared" si="996"/>
        <v>2596968</v>
      </c>
      <c r="CT407" s="121">
        <f t="shared" si="997"/>
        <v>74621940</v>
      </c>
      <c r="CU407" s="121">
        <f t="shared" si="998"/>
        <v>276818918</v>
      </c>
      <c r="CV407" s="121">
        <f t="shared" si="999"/>
        <v>13692355</v>
      </c>
      <c r="CW407" s="121">
        <f t="shared" si="1000"/>
        <v>186000</v>
      </c>
      <c r="CX407" s="121">
        <f t="shared" si="1001"/>
        <v>198360</v>
      </c>
      <c r="CY407" s="121">
        <f t="shared" si="1002"/>
        <v>2490220</v>
      </c>
      <c r="CZ407" s="121">
        <f t="shared" si="1003"/>
        <v>24568539</v>
      </c>
      <c r="DA407" s="121">
        <f t="shared" si="1004"/>
        <v>0</v>
      </c>
      <c r="DB407" s="121">
        <f t="shared" si="1005"/>
        <v>6434573</v>
      </c>
      <c r="DC407" s="121" t="str">
        <f t="shared" si="1006"/>
        <v>-</v>
      </c>
    </row>
    <row r="408" spans="1:107" x14ac:dyDescent="0.2">
      <c r="A408" s="118" t="str">
        <f t="shared" si="984"/>
        <v>2018-19MARCHRYF</v>
      </c>
      <c r="B408" s="94" t="s">
        <v>789</v>
      </c>
      <c r="C408" s="35" t="s">
        <v>788</v>
      </c>
      <c r="D408" s="119" t="str">
        <f t="shared" si="985"/>
        <v>Y58</v>
      </c>
      <c r="E408" s="119" t="str">
        <f t="shared" si="986"/>
        <v>South West</v>
      </c>
      <c r="F408" s="107" t="s">
        <v>677</v>
      </c>
      <c r="G408" s="107" t="s">
        <v>678</v>
      </c>
      <c r="H408" s="108">
        <v>108540</v>
      </c>
      <c r="I408" s="108">
        <v>83304</v>
      </c>
      <c r="J408" s="108">
        <v>427001</v>
      </c>
      <c r="K408" s="108">
        <v>5</v>
      </c>
      <c r="L408" s="108">
        <v>2</v>
      </c>
      <c r="M408" s="108">
        <v>24</v>
      </c>
      <c r="N408" s="108">
        <v>59</v>
      </c>
      <c r="O408" s="108">
        <v>75293</v>
      </c>
      <c r="P408" s="108">
        <v>4415</v>
      </c>
      <c r="Q408" s="108">
        <v>2744</v>
      </c>
      <c r="R408" s="108">
        <v>41075</v>
      </c>
      <c r="S408" s="108">
        <v>18729</v>
      </c>
      <c r="T408" s="108">
        <v>1424</v>
      </c>
      <c r="U408" s="108">
        <v>1796545</v>
      </c>
      <c r="V408" s="108">
        <v>407</v>
      </c>
      <c r="W408" s="108">
        <v>735</v>
      </c>
      <c r="X408" s="108">
        <v>1771383</v>
      </c>
      <c r="Y408" s="108">
        <v>646</v>
      </c>
      <c r="Z408" s="108">
        <v>1253</v>
      </c>
      <c r="AA408" s="108">
        <v>73252344</v>
      </c>
      <c r="AB408" s="108">
        <v>1783</v>
      </c>
      <c r="AC408" s="108">
        <v>3739</v>
      </c>
      <c r="AD408" s="108">
        <v>84439355</v>
      </c>
      <c r="AE408" s="108">
        <v>4508</v>
      </c>
      <c r="AF408" s="108">
        <v>10553</v>
      </c>
      <c r="AG408" s="108">
        <v>8668587</v>
      </c>
      <c r="AH408" s="108">
        <v>6087</v>
      </c>
      <c r="AI408" s="108">
        <v>13314</v>
      </c>
      <c r="AJ408" s="108">
        <v>4869</v>
      </c>
      <c r="AK408" s="108">
        <v>599</v>
      </c>
      <c r="AL408" s="108">
        <v>1682</v>
      </c>
      <c r="AM408" s="108">
        <v>3903</v>
      </c>
      <c r="AN408" s="108">
        <v>681</v>
      </c>
      <c r="AO408" s="108">
        <v>1907</v>
      </c>
      <c r="AP408" s="108">
        <v>7</v>
      </c>
      <c r="AQ408" s="108">
        <v>39908</v>
      </c>
      <c r="AR408" s="108">
        <v>3581</v>
      </c>
      <c r="AS408" s="108">
        <v>26935</v>
      </c>
      <c r="AT408" s="108">
        <v>70424</v>
      </c>
      <c r="AU408" s="108">
        <v>9989</v>
      </c>
      <c r="AV408" s="108">
        <v>7751</v>
      </c>
      <c r="AW408" s="108">
        <v>6270</v>
      </c>
      <c r="AX408" s="108">
        <v>4903</v>
      </c>
      <c r="AY408" s="108">
        <v>56044</v>
      </c>
      <c r="AZ408" s="108">
        <v>47410</v>
      </c>
      <c r="BA408" s="108">
        <v>26684</v>
      </c>
      <c r="BB408" s="108">
        <v>20107</v>
      </c>
      <c r="BC408" s="108">
        <v>1878</v>
      </c>
      <c r="BD408" s="108">
        <v>1493</v>
      </c>
      <c r="BE408" s="108">
        <v>422</v>
      </c>
      <c r="BF408" s="108">
        <v>151740</v>
      </c>
      <c r="BG408" s="108">
        <v>360</v>
      </c>
      <c r="BH408" s="108">
        <v>578</v>
      </c>
      <c r="BI408" s="108">
        <v>2685</v>
      </c>
      <c r="BJ408" s="108">
        <v>102239</v>
      </c>
      <c r="BK408" s="108">
        <v>38</v>
      </c>
      <c r="BL408" s="108">
        <v>67</v>
      </c>
      <c r="BM408" s="108">
        <v>175</v>
      </c>
      <c r="BN408" s="108">
        <v>878</v>
      </c>
      <c r="BO408" s="108">
        <v>734</v>
      </c>
      <c r="BP408" s="108">
        <v>12</v>
      </c>
      <c r="BQ408" s="108">
        <v>1034</v>
      </c>
      <c r="BR408" s="108">
        <v>5388919</v>
      </c>
      <c r="BS408" s="108">
        <v>6138</v>
      </c>
      <c r="BT408" s="108">
        <v>13133</v>
      </c>
      <c r="BU408" s="108">
        <v>5989959</v>
      </c>
      <c r="BV408" s="108">
        <v>8161</v>
      </c>
      <c r="BW408" s="108">
        <v>16818</v>
      </c>
      <c r="BX408" s="108">
        <v>59672</v>
      </c>
      <c r="BY408" s="108">
        <v>4973</v>
      </c>
      <c r="BZ408" s="108">
        <v>9223</v>
      </c>
      <c r="CA408" s="108">
        <v>10763393</v>
      </c>
      <c r="CB408" s="108">
        <v>10409</v>
      </c>
      <c r="CC408" s="108">
        <v>21497</v>
      </c>
      <c r="CD408" s="108" t="s">
        <v>733</v>
      </c>
      <c r="CE408" s="108" t="s">
        <v>733</v>
      </c>
      <c r="CF408" s="108" t="s">
        <v>733</v>
      </c>
      <c r="CG408" s="108" t="s">
        <v>733</v>
      </c>
      <c r="CH408" s="108" t="s">
        <v>733</v>
      </c>
      <c r="CI408" s="108" t="s">
        <v>733</v>
      </c>
      <c r="CJ408" s="121">
        <f t="shared" si="987"/>
        <v>3</v>
      </c>
      <c r="CK408" s="157">
        <f t="shared" si="988"/>
        <v>2019</v>
      </c>
      <c r="CL408" s="158">
        <f t="shared" si="989"/>
        <v>43525</v>
      </c>
      <c r="CM408" s="159">
        <f t="shared" si="990"/>
        <v>31</v>
      </c>
      <c r="CN408" s="121">
        <f t="shared" si="991"/>
        <v>166608</v>
      </c>
      <c r="CO408" s="121" t="str">
        <f t="shared" si="992"/>
        <v>-</v>
      </c>
      <c r="CP408" s="121">
        <f t="shared" si="993"/>
        <v>1999296</v>
      </c>
      <c r="CQ408" s="121">
        <f t="shared" si="994"/>
        <v>4914936</v>
      </c>
      <c r="CR408" s="121">
        <f t="shared" si="995"/>
        <v>3245025</v>
      </c>
      <c r="CS408" s="121">
        <f t="shared" si="996"/>
        <v>3438232</v>
      </c>
      <c r="CT408" s="121">
        <f t="shared" si="997"/>
        <v>153579425</v>
      </c>
      <c r="CU408" s="121">
        <f t="shared" si="998"/>
        <v>197647137</v>
      </c>
      <c r="CV408" s="121">
        <f t="shared" si="999"/>
        <v>18959136</v>
      </c>
      <c r="CW408" s="121">
        <f t="shared" si="1000"/>
        <v>243916</v>
      </c>
      <c r="CX408" s="121">
        <f t="shared" si="1001"/>
        <v>179895</v>
      </c>
      <c r="CY408" s="121">
        <f t="shared" si="1002"/>
        <v>11530774</v>
      </c>
      <c r="CZ408" s="121">
        <f t="shared" si="1003"/>
        <v>12344412</v>
      </c>
      <c r="DA408" s="121">
        <f t="shared" si="1004"/>
        <v>110676</v>
      </c>
      <c r="DB408" s="121">
        <f t="shared" si="1005"/>
        <v>22227898</v>
      </c>
      <c r="DC408" s="121" t="str">
        <f t="shared" si="1006"/>
        <v>-</v>
      </c>
    </row>
    <row r="409" spans="1:107" x14ac:dyDescent="0.2">
      <c r="A409" s="118" t="str">
        <f t="shared" si="984"/>
        <v>2018-19MARCHRYA</v>
      </c>
      <c r="B409" s="94" t="s">
        <v>789</v>
      </c>
      <c r="C409" s="35" t="s">
        <v>788</v>
      </c>
      <c r="D409" s="119" t="str">
        <f t="shared" si="985"/>
        <v>Y60</v>
      </c>
      <c r="E409" s="119" t="str">
        <f t="shared" si="986"/>
        <v>Midlands</v>
      </c>
      <c r="F409" s="107" t="s">
        <v>669</v>
      </c>
      <c r="G409" s="107" t="s">
        <v>670</v>
      </c>
      <c r="H409" s="108">
        <v>112201</v>
      </c>
      <c r="I409" s="108">
        <v>81644</v>
      </c>
      <c r="J409" s="108">
        <v>193403</v>
      </c>
      <c r="K409" s="108">
        <v>2</v>
      </c>
      <c r="L409" s="108">
        <v>1</v>
      </c>
      <c r="M409" s="108">
        <v>9</v>
      </c>
      <c r="N409" s="108">
        <v>33</v>
      </c>
      <c r="O409" s="108">
        <v>92602</v>
      </c>
      <c r="P409" s="108">
        <v>5611</v>
      </c>
      <c r="Q409" s="108">
        <v>3549</v>
      </c>
      <c r="R409" s="108">
        <v>43651</v>
      </c>
      <c r="S409" s="108">
        <v>33017</v>
      </c>
      <c r="T409" s="108">
        <v>1657</v>
      </c>
      <c r="U409" s="108">
        <v>2278819</v>
      </c>
      <c r="V409" s="108">
        <v>406</v>
      </c>
      <c r="W409" s="108">
        <v>710</v>
      </c>
      <c r="X409" s="108">
        <v>1629684</v>
      </c>
      <c r="Y409" s="108">
        <v>459</v>
      </c>
      <c r="Z409" s="108">
        <v>831</v>
      </c>
      <c r="AA409" s="108">
        <v>31333156</v>
      </c>
      <c r="AB409" s="108">
        <v>718</v>
      </c>
      <c r="AC409" s="108">
        <v>1306</v>
      </c>
      <c r="AD409" s="108">
        <v>64839959</v>
      </c>
      <c r="AE409" s="108">
        <v>1964</v>
      </c>
      <c r="AF409" s="108">
        <v>4384</v>
      </c>
      <c r="AG409" s="108">
        <v>4545988</v>
      </c>
      <c r="AH409" s="108">
        <v>2744</v>
      </c>
      <c r="AI409" s="108">
        <v>6584</v>
      </c>
      <c r="AJ409" s="108">
        <v>2996</v>
      </c>
      <c r="AK409" s="108">
        <v>19</v>
      </c>
      <c r="AL409" s="108">
        <v>29</v>
      </c>
      <c r="AM409" s="108">
        <v>0</v>
      </c>
      <c r="AN409" s="108">
        <v>189</v>
      </c>
      <c r="AO409" s="108">
        <v>2759</v>
      </c>
      <c r="AP409" s="108">
        <v>2267</v>
      </c>
      <c r="AQ409" s="108">
        <v>53416</v>
      </c>
      <c r="AR409" s="108">
        <v>3295</v>
      </c>
      <c r="AS409" s="108">
        <v>32895</v>
      </c>
      <c r="AT409" s="108">
        <v>89606</v>
      </c>
      <c r="AU409" s="108">
        <v>10415</v>
      </c>
      <c r="AV409" s="108">
        <v>7636</v>
      </c>
      <c r="AW409" s="108">
        <v>6435</v>
      </c>
      <c r="AX409" s="108">
        <v>4582</v>
      </c>
      <c r="AY409" s="108">
        <v>55065</v>
      </c>
      <c r="AZ409" s="108">
        <v>45771</v>
      </c>
      <c r="BA409" s="108">
        <v>58587</v>
      </c>
      <c r="BB409" s="108">
        <v>34405</v>
      </c>
      <c r="BC409" s="108">
        <v>3862</v>
      </c>
      <c r="BD409" s="108">
        <v>1742</v>
      </c>
      <c r="BE409" s="108">
        <v>227</v>
      </c>
      <c r="BF409" s="108">
        <v>60875</v>
      </c>
      <c r="BG409" s="108">
        <v>268</v>
      </c>
      <c r="BH409" s="108">
        <v>484</v>
      </c>
      <c r="BI409" s="108">
        <v>3610</v>
      </c>
      <c r="BJ409" s="108">
        <v>93014</v>
      </c>
      <c r="BK409" s="108">
        <v>26</v>
      </c>
      <c r="BL409" s="108">
        <v>49</v>
      </c>
      <c r="BM409" s="108">
        <v>412</v>
      </c>
      <c r="BN409" s="108">
        <v>0</v>
      </c>
      <c r="BO409" s="108">
        <v>3703</v>
      </c>
      <c r="BP409" s="108">
        <v>0</v>
      </c>
      <c r="BQ409" s="108">
        <v>1555</v>
      </c>
      <c r="BR409" s="108">
        <v>0</v>
      </c>
      <c r="BS409" s="108">
        <v>0</v>
      </c>
      <c r="BT409" s="108">
        <v>0</v>
      </c>
      <c r="BU409" s="108">
        <v>13557902</v>
      </c>
      <c r="BV409" s="108">
        <v>3661</v>
      </c>
      <c r="BW409" s="108">
        <v>8465</v>
      </c>
      <c r="BX409" s="108">
        <v>0</v>
      </c>
      <c r="BY409" s="108">
        <v>0</v>
      </c>
      <c r="BZ409" s="108">
        <v>0</v>
      </c>
      <c r="CA409" s="108">
        <v>9185600</v>
      </c>
      <c r="CB409" s="108">
        <v>5907</v>
      </c>
      <c r="CC409" s="108">
        <v>13992</v>
      </c>
      <c r="CD409" s="108" t="s">
        <v>733</v>
      </c>
      <c r="CE409" s="108" t="s">
        <v>733</v>
      </c>
      <c r="CF409" s="108" t="s">
        <v>733</v>
      </c>
      <c r="CG409" s="108" t="s">
        <v>733</v>
      </c>
      <c r="CH409" s="108" t="s">
        <v>733</v>
      </c>
      <c r="CI409" s="108" t="s">
        <v>733</v>
      </c>
      <c r="CJ409" s="121">
        <f t="shared" si="987"/>
        <v>3</v>
      </c>
      <c r="CK409" s="157">
        <f t="shared" si="988"/>
        <v>2019</v>
      </c>
      <c r="CL409" s="158">
        <f t="shared" si="989"/>
        <v>43525</v>
      </c>
      <c r="CM409" s="159">
        <f t="shared" si="990"/>
        <v>31</v>
      </c>
      <c r="CN409" s="121">
        <f t="shared" si="991"/>
        <v>81644</v>
      </c>
      <c r="CO409" s="121" t="str">
        <f t="shared" si="992"/>
        <v>-</v>
      </c>
      <c r="CP409" s="121">
        <f t="shared" si="993"/>
        <v>734796</v>
      </c>
      <c r="CQ409" s="121">
        <f t="shared" si="994"/>
        <v>2694252</v>
      </c>
      <c r="CR409" s="121">
        <f t="shared" si="995"/>
        <v>3983810</v>
      </c>
      <c r="CS409" s="121">
        <f t="shared" si="996"/>
        <v>2949219</v>
      </c>
      <c r="CT409" s="121">
        <f t="shared" si="997"/>
        <v>57008206</v>
      </c>
      <c r="CU409" s="121">
        <f t="shared" si="998"/>
        <v>144746528</v>
      </c>
      <c r="CV409" s="121">
        <f t="shared" si="999"/>
        <v>10909688</v>
      </c>
      <c r="CW409" s="121">
        <f t="shared" si="1000"/>
        <v>109868</v>
      </c>
      <c r="CX409" s="121">
        <f t="shared" si="1001"/>
        <v>176890</v>
      </c>
      <c r="CY409" s="121">
        <f t="shared" si="1002"/>
        <v>0</v>
      </c>
      <c r="CZ409" s="121">
        <f t="shared" si="1003"/>
        <v>31345895</v>
      </c>
      <c r="DA409" s="121">
        <f t="shared" si="1004"/>
        <v>0</v>
      </c>
      <c r="DB409" s="121">
        <f t="shared" si="1005"/>
        <v>21757560</v>
      </c>
      <c r="DC409" s="121" t="str">
        <f t="shared" si="1006"/>
        <v>-</v>
      </c>
    </row>
    <row r="410" spans="1:107" x14ac:dyDescent="0.2">
      <c r="A410" s="118" t="str">
        <f t="shared" si="984"/>
        <v>2018-19MARCHRX8</v>
      </c>
      <c r="B410" s="94" t="s">
        <v>789</v>
      </c>
      <c r="C410" s="35" t="s">
        <v>788</v>
      </c>
      <c r="D410" s="119" t="str">
        <f t="shared" si="985"/>
        <v>Y63</v>
      </c>
      <c r="E410" s="119" t="str">
        <f t="shared" si="986"/>
        <v>North East and Yorkshire</v>
      </c>
      <c r="F410" s="107" t="s">
        <v>665</v>
      </c>
      <c r="G410" s="107" t="s">
        <v>666</v>
      </c>
      <c r="H410" s="108">
        <v>83359</v>
      </c>
      <c r="I410" s="108">
        <v>60741</v>
      </c>
      <c r="J410" s="108">
        <v>171615</v>
      </c>
      <c r="K410" s="108">
        <v>3</v>
      </c>
      <c r="L410" s="108">
        <v>1</v>
      </c>
      <c r="M410" s="108">
        <v>1</v>
      </c>
      <c r="N410" s="108">
        <v>28</v>
      </c>
      <c r="O410" s="108">
        <v>69054</v>
      </c>
      <c r="P410" s="108">
        <v>5170</v>
      </c>
      <c r="Q410" s="108">
        <v>3655</v>
      </c>
      <c r="R410" s="108">
        <v>38865</v>
      </c>
      <c r="S410" s="108">
        <v>12656</v>
      </c>
      <c r="T410" s="108">
        <v>1399</v>
      </c>
      <c r="U410" s="108">
        <v>2088095</v>
      </c>
      <c r="V410" s="108">
        <v>404</v>
      </c>
      <c r="W410" s="108">
        <v>688</v>
      </c>
      <c r="X410" s="108">
        <v>1853078</v>
      </c>
      <c r="Y410" s="108">
        <v>507</v>
      </c>
      <c r="Z410" s="108">
        <v>929</v>
      </c>
      <c r="AA410" s="108">
        <v>41205646</v>
      </c>
      <c r="AB410" s="108">
        <v>1060</v>
      </c>
      <c r="AC410" s="108">
        <v>2135</v>
      </c>
      <c r="AD410" s="108">
        <v>29060691</v>
      </c>
      <c r="AE410" s="108">
        <v>2296</v>
      </c>
      <c r="AF410" s="108">
        <v>5382</v>
      </c>
      <c r="AG410" s="108">
        <v>4662543</v>
      </c>
      <c r="AH410" s="108">
        <v>3333</v>
      </c>
      <c r="AI410" s="108">
        <v>8465</v>
      </c>
      <c r="AJ410" s="108">
        <v>4519</v>
      </c>
      <c r="AK410" s="108">
        <v>537</v>
      </c>
      <c r="AL410" s="108">
        <v>1089</v>
      </c>
      <c r="AM410" s="108">
        <v>3790</v>
      </c>
      <c r="AN410" s="108">
        <v>331</v>
      </c>
      <c r="AO410" s="108">
        <v>2562</v>
      </c>
      <c r="AP410" s="108">
        <v>2763</v>
      </c>
      <c r="AQ410" s="108">
        <v>41574</v>
      </c>
      <c r="AR410" s="108">
        <v>6714</v>
      </c>
      <c r="AS410" s="108">
        <v>16247</v>
      </c>
      <c r="AT410" s="108">
        <v>64535</v>
      </c>
      <c r="AU410" s="108">
        <v>10724</v>
      </c>
      <c r="AV410" s="108">
        <v>8281</v>
      </c>
      <c r="AW410" s="108">
        <v>7345</v>
      </c>
      <c r="AX410" s="108">
        <v>5720</v>
      </c>
      <c r="AY410" s="108">
        <v>56119</v>
      </c>
      <c r="AZ410" s="108">
        <v>43379</v>
      </c>
      <c r="BA410" s="108">
        <v>22186</v>
      </c>
      <c r="BB410" s="108">
        <v>13858</v>
      </c>
      <c r="BC410" s="108">
        <v>2791</v>
      </c>
      <c r="BD410" s="108">
        <v>1468</v>
      </c>
      <c r="BE410" s="108">
        <v>0</v>
      </c>
      <c r="BF410" s="108">
        <v>0</v>
      </c>
      <c r="BG410" s="108">
        <v>0</v>
      </c>
      <c r="BH410" s="108">
        <v>0</v>
      </c>
      <c r="BI410" s="108">
        <v>2860</v>
      </c>
      <c r="BJ410" s="108">
        <v>79518</v>
      </c>
      <c r="BK410" s="108">
        <v>28</v>
      </c>
      <c r="BL410" s="108">
        <v>49</v>
      </c>
      <c r="BM410" s="108">
        <v>25</v>
      </c>
      <c r="BN410" s="108">
        <v>3719</v>
      </c>
      <c r="BO410" s="108">
        <v>170</v>
      </c>
      <c r="BP410" s="108">
        <v>37</v>
      </c>
      <c r="BQ410" s="108">
        <v>2494</v>
      </c>
      <c r="BR410" s="108">
        <v>13175426</v>
      </c>
      <c r="BS410" s="108">
        <v>3543</v>
      </c>
      <c r="BT410" s="108">
        <v>7420</v>
      </c>
      <c r="BU410" s="108">
        <v>631765</v>
      </c>
      <c r="BV410" s="108">
        <v>3716</v>
      </c>
      <c r="BW410" s="108">
        <v>6840</v>
      </c>
      <c r="BX410" s="108">
        <v>246281</v>
      </c>
      <c r="BY410" s="108">
        <v>6656</v>
      </c>
      <c r="BZ410" s="108">
        <v>12563</v>
      </c>
      <c r="CA410" s="108">
        <v>15192642</v>
      </c>
      <c r="CB410" s="108">
        <v>6092</v>
      </c>
      <c r="CC410" s="108">
        <v>13943</v>
      </c>
      <c r="CD410" s="108" t="s">
        <v>733</v>
      </c>
      <c r="CE410" s="108" t="s">
        <v>733</v>
      </c>
      <c r="CF410" s="108" t="s">
        <v>733</v>
      </c>
      <c r="CG410" s="108" t="s">
        <v>733</v>
      </c>
      <c r="CH410" s="108" t="s">
        <v>733</v>
      </c>
      <c r="CI410" s="108" t="s">
        <v>733</v>
      </c>
      <c r="CJ410" s="121">
        <f t="shared" si="987"/>
        <v>3</v>
      </c>
      <c r="CK410" s="157">
        <f t="shared" si="988"/>
        <v>2019</v>
      </c>
      <c r="CL410" s="158">
        <f t="shared" si="989"/>
        <v>43525</v>
      </c>
      <c r="CM410" s="159">
        <f t="shared" si="990"/>
        <v>31</v>
      </c>
      <c r="CN410" s="121">
        <f t="shared" si="991"/>
        <v>60741</v>
      </c>
      <c r="CO410" s="121" t="str">
        <f t="shared" si="992"/>
        <v>-</v>
      </c>
      <c r="CP410" s="121">
        <f t="shared" si="993"/>
        <v>60741</v>
      </c>
      <c r="CQ410" s="121">
        <f t="shared" si="994"/>
        <v>1700748</v>
      </c>
      <c r="CR410" s="121">
        <f t="shared" si="995"/>
        <v>3556960</v>
      </c>
      <c r="CS410" s="121">
        <f t="shared" si="996"/>
        <v>3395495</v>
      </c>
      <c r="CT410" s="121">
        <f t="shared" si="997"/>
        <v>82976775</v>
      </c>
      <c r="CU410" s="121">
        <f t="shared" si="998"/>
        <v>68114592</v>
      </c>
      <c r="CV410" s="121">
        <f t="shared" si="999"/>
        <v>11842535</v>
      </c>
      <c r="CW410" s="121">
        <f t="shared" si="1000"/>
        <v>0</v>
      </c>
      <c r="CX410" s="121">
        <f t="shared" si="1001"/>
        <v>140140</v>
      </c>
      <c r="CY410" s="121">
        <f t="shared" si="1002"/>
        <v>27594980</v>
      </c>
      <c r="CZ410" s="121">
        <f t="shared" si="1003"/>
        <v>1162800</v>
      </c>
      <c r="DA410" s="121">
        <f t="shared" si="1004"/>
        <v>464831</v>
      </c>
      <c r="DB410" s="121">
        <f t="shared" si="1005"/>
        <v>34773842</v>
      </c>
      <c r="DC410" s="121" t="str">
        <f t="shared" si="1006"/>
        <v>-</v>
      </c>
    </row>
    <row r="411" spans="1:107" x14ac:dyDescent="0.2">
      <c r="A411" s="118" t="str">
        <f t="shared" si="984"/>
        <v>2019-20APRILRX9</v>
      </c>
      <c r="B411" s="94" t="s">
        <v>913</v>
      </c>
      <c r="C411" s="35" t="s">
        <v>790</v>
      </c>
      <c r="D411" s="119" t="str">
        <f t="shared" si="985"/>
        <v>Y60</v>
      </c>
      <c r="E411" s="119" t="str">
        <f t="shared" si="986"/>
        <v>Midlands</v>
      </c>
      <c r="F411" s="107" t="s">
        <v>667</v>
      </c>
      <c r="G411" s="107" t="s">
        <v>668</v>
      </c>
      <c r="H411" s="108">
        <v>81447</v>
      </c>
      <c r="I411" s="108">
        <v>65190</v>
      </c>
      <c r="J411" s="108">
        <v>174155</v>
      </c>
      <c r="K411" s="108">
        <v>3</v>
      </c>
      <c r="L411" s="108">
        <v>2</v>
      </c>
      <c r="M411" s="108">
        <v>4</v>
      </c>
      <c r="N411" s="108">
        <v>33</v>
      </c>
      <c r="O411" s="108">
        <v>61645</v>
      </c>
      <c r="P411" s="108">
        <v>5790</v>
      </c>
      <c r="Q411" s="108">
        <v>3834</v>
      </c>
      <c r="R411" s="108">
        <v>35707</v>
      </c>
      <c r="S411" s="108">
        <v>12231</v>
      </c>
      <c r="T411" s="108">
        <v>687</v>
      </c>
      <c r="U411" s="108">
        <v>2533354</v>
      </c>
      <c r="V411" s="108">
        <v>438</v>
      </c>
      <c r="W411" s="108">
        <v>782</v>
      </c>
      <c r="X411" s="108">
        <v>3693159</v>
      </c>
      <c r="Y411" s="108">
        <v>963</v>
      </c>
      <c r="Z411" s="108">
        <v>2216</v>
      </c>
      <c r="AA411" s="108">
        <v>55550560</v>
      </c>
      <c r="AB411" s="108">
        <v>1556</v>
      </c>
      <c r="AC411" s="108">
        <v>3267</v>
      </c>
      <c r="AD411" s="108">
        <v>43137508</v>
      </c>
      <c r="AE411" s="108">
        <v>3527</v>
      </c>
      <c r="AF411" s="108">
        <v>8868</v>
      </c>
      <c r="AG411" s="108">
        <v>2774881</v>
      </c>
      <c r="AH411" s="108">
        <v>4039</v>
      </c>
      <c r="AI411" s="108">
        <v>8700</v>
      </c>
      <c r="AJ411" s="108">
        <v>4124</v>
      </c>
      <c r="AK411" s="108">
        <v>1591</v>
      </c>
      <c r="AL411" s="108">
        <v>872</v>
      </c>
      <c r="AM411" s="108">
        <v>11</v>
      </c>
      <c r="AN411" s="108">
        <v>856</v>
      </c>
      <c r="AO411" s="108">
        <v>805</v>
      </c>
      <c r="AP411" s="108">
        <v>9</v>
      </c>
      <c r="AQ411" s="108">
        <v>38251</v>
      </c>
      <c r="AR411" s="108">
        <v>2786</v>
      </c>
      <c r="AS411" s="108">
        <v>16484</v>
      </c>
      <c r="AT411" s="108">
        <v>57521</v>
      </c>
      <c r="AU411" s="108">
        <v>10618</v>
      </c>
      <c r="AV411" s="108">
        <v>8415</v>
      </c>
      <c r="AW411" s="108">
        <v>7258</v>
      </c>
      <c r="AX411" s="108">
        <v>5841</v>
      </c>
      <c r="AY411" s="108">
        <v>45663</v>
      </c>
      <c r="AZ411" s="108">
        <v>38289</v>
      </c>
      <c r="BA411" s="108">
        <v>16496</v>
      </c>
      <c r="BB411" s="108">
        <v>12709</v>
      </c>
      <c r="BC411" s="108">
        <v>826</v>
      </c>
      <c r="BD411" s="108">
        <v>672</v>
      </c>
      <c r="BE411" s="108">
        <v>318</v>
      </c>
      <c r="BF411" s="108">
        <v>90464</v>
      </c>
      <c r="BG411" s="108">
        <v>284</v>
      </c>
      <c r="BH411" s="108">
        <v>507</v>
      </c>
      <c r="BI411" s="108">
        <v>2968</v>
      </c>
      <c r="BJ411" s="108">
        <v>109510</v>
      </c>
      <c r="BK411" s="108">
        <v>37</v>
      </c>
      <c r="BL411" s="108">
        <v>68</v>
      </c>
      <c r="BM411" s="108">
        <v>0</v>
      </c>
      <c r="BN411" s="108">
        <v>494</v>
      </c>
      <c r="BO411" s="108">
        <v>665</v>
      </c>
      <c r="BP411" s="108">
        <v>4</v>
      </c>
      <c r="BQ411" s="108">
        <v>1943</v>
      </c>
      <c r="BR411" s="108">
        <v>2099982</v>
      </c>
      <c r="BS411" s="108">
        <v>4251</v>
      </c>
      <c r="BT411" s="108">
        <v>9098</v>
      </c>
      <c r="BU411" s="108">
        <v>3088147</v>
      </c>
      <c r="BV411" s="108">
        <v>4644</v>
      </c>
      <c r="BW411" s="108">
        <v>9025</v>
      </c>
      <c r="BX411" s="108">
        <v>10316</v>
      </c>
      <c r="BY411" s="108">
        <v>2579</v>
      </c>
      <c r="BZ411" s="108">
        <v>3314</v>
      </c>
      <c r="CA411" s="108">
        <v>12379062</v>
      </c>
      <c r="CB411" s="108">
        <v>6371</v>
      </c>
      <c r="CC411" s="108">
        <v>13759</v>
      </c>
      <c r="CD411" s="108">
        <v>32</v>
      </c>
      <c r="CE411" s="108">
        <v>44093</v>
      </c>
      <c r="CF411" s="108">
        <v>1378</v>
      </c>
      <c r="CG411" s="108">
        <v>3277</v>
      </c>
      <c r="CH411" s="108">
        <v>25</v>
      </c>
      <c r="CI411" s="108">
        <v>3</v>
      </c>
      <c r="CJ411" s="121">
        <f t="shared" si="987"/>
        <v>4</v>
      </c>
      <c r="CK411" s="157">
        <f t="shared" si="988"/>
        <v>2019</v>
      </c>
      <c r="CL411" s="158">
        <f t="shared" si="989"/>
        <v>43556</v>
      </c>
      <c r="CM411" s="159">
        <f t="shared" si="990"/>
        <v>30</v>
      </c>
      <c r="CN411" s="121">
        <f t="shared" ref="CN411:CN421" si="1007">IFERROR($I411*L411,"-")</f>
        <v>130380</v>
      </c>
      <c r="CO411" s="121">
        <f t="shared" si="992"/>
        <v>195570</v>
      </c>
      <c r="CP411" s="121">
        <f t="shared" ref="CP411:CP421" si="1008">IFERROR($I411*M411,"-")</f>
        <v>260760</v>
      </c>
      <c r="CQ411" s="121">
        <f t="shared" ref="CQ411:CQ421" si="1009">IFERROR($I411*N411,"-")</f>
        <v>2151270</v>
      </c>
      <c r="CR411" s="121">
        <f t="shared" ref="CR411:CR421" si="1010">IFERROR(P411*W411,"-")</f>
        <v>4527780</v>
      </c>
      <c r="CS411" s="121">
        <f t="shared" ref="CS411:CS421" si="1011">IFERROR(Q411*Z411,"-")</f>
        <v>8496144</v>
      </c>
      <c r="CT411" s="121">
        <f t="shared" ref="CT411:CT421" si="1012">IFERROR(R411*AC411,"-")</f>
        <v>116654769</v>
      </c>
      <c r="CU411" s="121">
        <f t="shared" ref="CU411:CU421" si="1013">IFERROR(S411*AF411,"-")</f>
        <v>108464508</v>
      </c>
      <c r="CV411" s="121">
        <f t="shared" ref="CV411:CV421" si="1014">IFERROR(T411*AI411,"-")</f>
        <v>5976900</v>
      </c>
      <c r="CW411" s="121">
        <f t="shared" ref="CW411:CW421" si="1015">IFERROR(BE411*BH411,"-")</f>
        <v>161226</v>
      </c>
      <c r="CX411" s="121">
        <f t="shared" ref="CX411:CX421" si="1016">IFERROR(BI411*BL411,"-")</f>
        <v>201824</v>
      </c>
      <c r="CY411" s="121">
        <f t="shared" ref="CY411:CY421" si="1017">IFERROR(BN411*BT411,"-")</f>
        <v>4494412</v>
      </c>
      <c r="CZ411" s="121">
        <f t="shared" ref="CZ411:CZ421" si="1018">IFERROR(BO411*BW411,"-")</f>
        <v>6001625</v>
      </c>
      <c r="DA411" s="121">
        <f t="shared" ref="DA411:DA421" si="1019">IFERROR(BP411*BZ411,"-")</f>
        <v>13256</v>
      </c>
      <c r="DB411" s="121">
        <f t="shared" ref="DB411:DB421" si="1020">IFERROR(BQ411*CC411,"-")</f>
        <v>26733737</v>
      </c>
      <c r="DC411" s="121">
        <f t="shared" si="1006"/>
        <v>104864</v>
      </c>
    </row>
    <row r="412" spans="1:107" x14ac:dyDescent="0.2">
      <c r="A412" s="118" t="str">
        <f t="shared" si="984"/>
        <v>2019-20APRILRYC</v>
      </c>
      <c r="B412" s="94" t="s">
        <v>913</v>
      </c>
      <c r="C412" s="35" t="s">
        <v>790</v>
      </c>
      <c r="D412" s="119" t="str">
        <f t="shared" si="985"/>
        <v>Y61</v>
      </c>
      <c r="E412" s="119" t="str">
        <f t="shared" si="986"/>
        <v>East of England</v>
      </c>
      <c r="F412" s="107" t="s">
        <v>671</v>
      </c>
      <c r="G412" s="107" t="s">
        <v>672</v>
      </c>
      <c r="H412" s="108">
        <v>104243</v>
      </c>
      <c r="I412" s="108">
        <v>67493</v>
      </c>
      <c r="J412" s="108">
        <v>323463</v>
      </c>
      <c r="K412" s="108">
        <v>5</v>
      </c>
      <c r="L412" s="108">
        <v>1</v>
      </c>
      <c r="M412" s="108">
        <v>24</v>
      </c>
      <c r="N412" s="108">
        <v>77</v>
      </c>
      <c r="O412" s="108">
        <v>71024</v>
      </c>
      <c r="P412" s="108">
        <v>6974</v>
      </c>
      <c r="Q412" s="108">
        <v>4558</v>
      </c>
      <c r="R412" s="108">
        <v>42069</v>
      </c>
      <c r="S412" s="108">
        <v>11322</v>
      </c>
      <c r="T412" s="108">
        <v>1897</v>
      </c>
      <c r="U412" s="108">
        <v>3287494</v>
      </c>
      <c r="V412" s="108">
        <v>471</v>
      </c>
      <c r="W412" s="108">
        <v>848</v>
      </c>
      <c r="X412" s="108">
        <v>3375860</v>
      </c>
      <c r="Y412" s="108">
        <v>741</v>
      </c>
      <c r="Z412" s="108">
        <v>1314</v>
      </c>
      <c r="AA412" s="108">
        <v>67771204</v>
      </c>
      <c r="AB412" s="108">
        <v>1611</v>
      </c>
      <c r="AC412" s="108">
        <v>3323</v>
      </c>
      <c r="AD412" s="108">
        <v>63413592</v>
      </c>
      <c r="AE412" s="108">
        <v>5601</v>
      </c>
      <c r="AF412" s="108">
        <v>14654</v>
      </c>
      <c r="AG412" s="108">
        <v>10560807</v>
      </c>
      <c r="AH412" s="108">
        <v>5567</v>
      </c>
      <c r="AI412" s="108">
        <v>15050</v>
      </c>
      <c r="AJ412" s="108">
        <v>4577</v>
      </c>
      <c r="AK412" s="108">
        <v>74</v>
      </c>
      <c r="AL412" s="108">
        <v>3148</v>
      </c>
      <c r="AM412" s="108">
        <v>711</v>
      </c>
      <c r="AN412" s="108">
        <v>33</v>
      </c>
      <c r="AO412" s="108">
        <v>1322</v>
      </c>
      <c r="AP412" s="108">
        <v>1205</v>
      </c>
      <c r="AQ412" s="108">
        <v>41791</v>
      </c>
      <c r="AR412" s="108">
        <v>2006</v>
      </c>
      <c r="AS412" s="108">
        <v>22650</v>
      </c>
      <c r="AT412" s="108">
        <v>66447</v>
      </c>
      <c r="AU412" s="108">
        <v>16280</v>
      </c>
      <c r="AV412" s="108">
        <v>11649</v>
      </c>
      <c r="AW412" s="108">
        <v>10487</v>
      </c>
      <c r="AX412" s="108">
        <v>7653</v>
      </c>
      <c r="AY412" s="108">
        <v>65836</v>
      </c>
      <c r="AZ412" s="108">
        <v>47596</v>
      </c>
      <c r="BA412" s="108">
        <v>21976</v>
      </c>
      <c r="BB412" s="108">
        <v>12344</v>
      </c>
      <c r="BC412" s="108">
        <v>3447</v>
      </c>
      <c r="BD412" s="108">
        <v>2033</v>
      </c>
      <c r="BE412" s="108">
        <v>542</v>
      </c>
      <c r="BF412" s="108">
        <v>148490</v>
      </c>
      <c r="BG412" s="108">
        <v>274</v>
      </c>
      <c r="BH412" s="108">
        <v>481</v>
      </c>
      <c r="BI412" s="108">
        <v>6636</v>
      </c>
      <c r="BJ412" s="108">
        <v>247827</v>
      </c>
      <c r="BK412" s="108">
        <v>37</v>
      </c>
      <c r="BL412" s="108">
        <v>66</v>
      </c>
      <c r="BM412" s="108">
        <v>35</v>
      </c>
      <c r="BN412" s="108">
        <v>799</v>
      </c>
      <c r="BO412" s="108">
        <v>410</v>
      </c>
      <c r="BP412" s="108">
        <v>31</v>
      </c>
      <c r="BQ412" s="108">
        <v>1166</v>
      </c>
      <c r="BR412" s="108">
        <v>6847419</v>
      </c>
      <c r="BS412" s="108">
        <v>8570</v>
      </c>
      <c r="BT412" s="108">
        <v>20579</v>
      </c>
      <c r="BU412" s="108">
        <v>3786708</v>
      </c>
      <c r="BV412" s="108">
        <v>9236</v>
      </c>
      <c r="BW412" s="108">
        <v>23026</v>
      </c>
      <c r="BX412" s="108">
        <v>363652</v>
      </c>
      <c r="BY412" s="108">
        <v>11731</v>
      </c>
      <c r="BZ412" s="108">
        <v>26123</v>
      </c>
      <c r="CA412" s="108">
        <v>14237116</v>
      </c>
      <c r="CB412" s="108">
        <v>12210</v>
      </c>
      <c r="CC412" s="108">
        <v>30518</v>
      </c>
      <c r="CD412" s="108">
        <v>145</v>
      </c>
      <c r="CE412" s="108">
        <v>230992</v>
      </c>
      <c r="CF412" s="108">
        <v>1593</v>
      </c>
      <c r="CG412" s="108">
        <v>3198</v>
      </c>
      <c r="CH412" s="108">
        <v>129</v>
      </c>
      <c r="CI412" s="108">
        <v>6</v>
      </c>
      <c r="CJ412" s="121">
        <f t="shared" si="987"/>
        <v>4</v>
      </c>
      <c r="CK412" s="157">
        <f t="shared" si="988"/>
        <v>2019</v>
      </c>
      <c r="CL412" s="158">
        <f t="shared" si="989"/>
        <v>43556</v>
      </c>
      <c r="CM412" s="159">
        <f t="shared" si="990"/>
        <v>30</v>
      </c>
      <c r="CN412" s="121">
        <f t="shared" si="1007"/>
        <v>67493</v>
      </c>
      <c r="CO412" s="121">
        <f t="shared" si="992"/>
        <v>404958</v>
      </c>
      <c r="CP412" s="121">
        <f t="shared" si="1008"/>
        <v>1619832</v>
      </c>
      <c r="CQ412" s="121">
        <f t="shared" si="1009"/>
        <v>5196961</v>
      </c>
      <c r="CR412" s="121">
        <f t="shared" si="1010"/>
        <v>5913952</v>
      </c>
      <c r="CS412" s="121">
        <f t="shared" si="1011"/>
        <v>5989212</v>
      </c>
      <c r="CT412" s="121">
        <f t="shared" si="1012"/>
        <v>139795287</v>
      </c>
      <c r="CU412" s="121">
        <f t="shared" si="1013"/>
        <v>165912588</v>
      </c>
      <c r="CV412" s="121">
        <f t="shared" si="1014"/>
        <v>28549850</v>
      </c>
      <c r="CW412" s="121">
        <f t="shared" si="1015"/>
        <v>260702</v>
      </c>
      <c r="CX412" s="121">
        <f t="shared" si="1016"/>
        <v>437976</v>
      </c>
      <c r="CY412" s="121">
        <f t="shared" si="1017"/>
        <v>16442621</v>
      </c>
      <c r="CZ412" s="121">
        <f t="shared" si="1018"/>
        <v>9440660</v>
      </c>
      <c r="DA412" s="121">
        <f t="shared" si="1019"/>
        <v>809813</v>
      </c>
      <c r="DB412" s="121">
        <f t="shared" si="1020"/>
        <v>35583988</v>
      </c>
      <c r="DC412" s="121">
        <f t="shared" si="1006"/>
        <v>463710</v>
      </c>
    </row>
    <row r="413" spans="1:107" x14ac:dyDescent="0.2">
      <c r="A413" s="118" t="str">
        <f t="shared" si="984"/>
        <v>2019-20APRILR1F</v>
      </c>
      <c r="B413" s="94" t="s">
        <v>913</v>
      </c>
      <c r="C413" s="35" t="s">
        <v>790</v>
      </c>
      <c r="D413" s="119" t="str">
        <f t="shared" si="985"/>
        <v>Y59</v>
      </c>
      <c r="E413" s="119" t="str">
        <f t="shared" si="986"/>
        <v>South East</v>
      </c>
      <c r="F413" s="107" t="s">
        <v>656</v>
      </c>
      <c r="G413" s="107" t="s">
        <v>657</v>
      </c>
      <c r="H413" s="108">
        <v>2614</v>
      </c>
      <c r="I413" s="108">
        <v>1448</v>
      </c>
      <c r="J413" s="108">
        <v>13026</v>
      </c>
      <c r="K413" s="108">
        <v>9</v>
      </c>
      <c r="L413" s="108">
        <v>1</v>
      </c>
      <c r="M413" s="108">
        <v>44</v>
      </c>
      <c r="N413" s="108">
        <v>202</v>
      </c>
      <c r="O413" s="108">
        <v>1961</v>
      </c>
      <c r="P413" s="108">
        <v>105</v>
      </c>
      <c r="Q413" s="108">
        <v>72</v>
      </c>
      <c r="R413" s="108">
        <v>802</v>
      </c>
      <c r="S413" s="108">
        <v>742</v>
      </c>
      <c r="T413" s="108">
        <v>79</v>
      </c>
      <c r="U413" s="108">
        <v>68774</v>
      </c>
      <c r="V413" s="108">
        <v>655</v>
      </c>
      <c r="W413" s="108">
        <v>1148</v>
      </c>
      <c r="X413" s="108">
        <v>62702</v>
      </c>
      <c r="Y413" s="108">
        <v>871</v>
      </c>
      <c r="Z413" s="108">
        <v>1731</v>
      </c>
      <c r="AA413" s="108">
        <v>962231</v>
      </c>
      <c r="AB413" s="108">
        <v>1200</v>
      </c>
      <c r="AC413" s="108">
        <v>2346</v>
      </c>
      <c r="AD413" s="108">
        <v>2598385</v>
      </c>
      <c r="AE413" s="108">
        <v>3502</v>
      </c>
      <c r="AF413" s="108">
        <v>8091</v>
      </c>
      <c r="AG413" s="108">
        <v>572065</v>
      </c>
      <c r="AH413" s="108">
        <v>7241</v>
      </c>
      <c r="AI413" s="108">
        <v>15897</v>
      </c>
      <c r="AJ413" s="108">
        <v>118</v>
      </c>
      <c r="AK413" s="108">
        <v>1</v>
      </c>
      <c r="AL413" s="108">
        <v>2</v>
      </c>
      <c r="AM413" s="108">
        <v>6</v>
      </c>
      <c r="AN413" s="108">
        <v>2</v>
      </c>
      <c r="AO413" s="108">
        <v>113</v>
      </c>
      <c r="AP413" s="108">
        <v>0</v>
      </c>
      <c r="AQ413" s="108">
        <v>1202</v>
      </c>
      <c r="AR413" s="108">
        <v>39</v>
      </c>
      <c r="AS413" s="108">
        <v>602</v>
      </c>
      <c r="AT413" s="108">
        <v>1843</v>
      </c>
      <c r="AU413" s="108">
        <v>162</v>
      </c>
      <c r="AV413" s="108">
        <v>134</v>
      </c>
      <c r="AW413" s="108">
        <v>115</v>
      </c>
      <c r="AX413" s="108">
        <v>95</v>
      </c>
      <c r="AY413" s="108">
        <v>936</v>
      </c>
      <c r="AZ413" s="108">
        <v>867</v>
      </c>
      <c r="BA413" s="108">
        <v>913</v>
      </c>
      <c r="BB413" s="108">
        <v>790</v>
      </c>
      <c r="BC413" s="108">
        <v>95</v>
      </c>
      <c r="BD413" s="108">
        <v>86</v>
      </c>
      <c r="BE413" s="108">
        <v>9</v>
      </c>
      <c r="BF413" s="108">
        <v>3274</v>
      </c>
      <c r="BG413" s="108">
        <v>364</v>
      </c>
      <c r="BH413" s="108">
        <v>640</v>
      </c>
      <c r="BI413" s="108">
        <v>89</v>
      </c>
      <c r="BJ413" s="108">
        <v>4130</v>
      </c>
      <c r="BK413" s="108">
        <v>46</v>
      </c>
      <c r="BL413" s="108">
        <v>77</v>
      </c>
      <c r="BM413" s="108">
        <v>0</v>
      </c>
      <c r="BN413" s="108">
        <v>59</v>
      </c>
      <c r="BO413" s="108">
        <v>45</v>
      </c>
      <c r="BP413" s="108">
        <v>0</v>
      </c>
      <c r="BQ413" s="108">
        <v>11</v>
      </c>
      <c r="BR413" s="108">
        <v>202328</v>
      </c>
      <c r="BS413" s="108">
        <v>3429</v>
      </c>
      <c r="BT413" s="108">
        <v>5914</v>
      </c>
      <c r="BU413" s="108">
        <v>346214</v>
      </c>
      <c r="BV413" s="108">
        <v>7694</v>
      </c>
      <c r="BW413" s="108">
        <v>13845</v>
      </c>
      <c r="BX413" s="108">
        <v>0</v>
      </c>
      <c r="BY413" s="108">
        <v>0</v>
      </c>
      <c r="BZ413" s="108">
        <v>0</v>
      </c>
      <c r="CA413" s="108">
        <v>59516</v>
      </c>
      <c r="CB413" s="108">
        <v>5411</v>
      </c>
      <c r="CC413" s="108">
        <v>15560</v>
      </c>
      <c r="CD413" s="108">
        <v>0</v>
      </c>
      <c r="CE413" s="108">
        <v>0</v>
      </c>
      <c r="CF413" s="108">
        <v>0</v>
      </c>
      <c r="CG413" s="108">
        <v>0</v>
      </c>
      <c r="CH413" s="108">
        <v>0</v>
      </c>
      <c r="CI413" s="108">
        <v>11</v>
      </c>
      <c r="CJ413" s="121">
        <f t="shared" si="987"/>
        <v>4</v>
      </c>
      <c r="CK413" s="157">
        <f t="shared" si="988"/>
        <v>2019</v>
      </c>
      <c r="CL413" s="158">
        <f t="shared" si="989"/>
        <v>43556</v>
      </c>
      <c r="CM413" s="159">
        <f t="shared" si="990"/>
        <v>30</v>
      </c>
      <c r="CN413" s="121">
        <f t="shared" si="1007"/>
        <v>1448</v>
      </c>
      <c r="CO413" s="121">
        <f t="shared" si="992"/>
        <v>15928</v>
      </c>
      <c r="CP413" s="121">
        <f t="shared" si="1008"/>
        <v>63712</v>
      </c>
      <c r="CQ413" s="121">
        <f t="shared" si="1009"/>
        <v>292496</v>
      </c>
      <c r="CR413" s="121">
        <f t="shared" si="1010"/>
        <v>120540</v>
      </c>
      <c r="CS413" s="121">
        <f t="shared" si="1011"/>
        <v>124632</v>
      </c>
      <c r="CT413" s="121">
        <f t="shared" si="1012"/>
        <v>1881492</v>
      </c>
      <c r="CU413" s="121">
        <f t="shared" si="1013"/>
        <v>6003522</v>
      </c>
      <c r="CV413" s="121">
        <f t="shared" si="1014"/>
        <v>1255863</v>
      </c>
      <c r="CW413" s="121">
        <f t="shared" si="1015"/>
        <v>5760</v>
      </c>
      <c r="CX413" s="121">
        <f t="shared" si="1016"/>
        <v>6853</v>
      </c>
      <c r="CY413" s="121">
        <f t="shared" si="1017"/>
        <v>348926</v>
      </c>
      <c r="CZ413" s="121">
        <f t="shared" si="1018"/>
        <v>623025</v>
      </c>
      <c r="DA413" s="121">
        <f t="shared" si="1019"/>
        <v>0</v>
      </c>
      <c r="DB413" s="121">
        <f t="shared" si="1020"/>
        <v>171160</v>
      </c>
      <c r="DC413" s="121">
        <f t="shared" si="1006"/>
        <v>0</v>
      </c>
    </row>
    <row r="414" spans="1:107" x14ac:dyDescent="0.2">
      <c r="A414" s="118" t="str">
        <f t="shared" si="984"/>
        <v>2019-20APRILRRU</v>
      </c>
      <c r="B414" s="94" t="s">
        <v>913</v>
      </c>
      <c r="C414" s="35" t="s">
        <v>790</v>
      </c>
      <c r="D414" s="119" t="str">
        <f t="shared" si="985"/>
        <v>Y56</v>
      </c>
      <c r="E414" s="119" t="str">
        <f t="shared" si="986"/>
        <v>London</v>
      </c>
      <c r="F414" s="107" t="s">
        <v>659</v>
      </c>
      <c r="G414" s="107" t="s">
        <v>660</v>
      </c>
      <c r="H414" s="108">
        <v>160731</v>
      </c>
      <c r="I414" s="108">
        <v>128647</v>
      </c>
      <c r="J414" s="108">
        <v>564984</v>
      </c>
      <c r="K414" s="108">
        <v>4</v>
      </c>
      <c r="L414" s="108">
        <v>0</v>
      </c>
      <c r="M414" s="108">
        <v>27</v>
      </c>
      <c r="N414" s="108">
        <v>101</v>
      </c>
      <c r="O414" s="108">
        <v>103960</v>
      </c>
      <c r="P414" s="108">
        <v>11459</v>
      </c>
      <c r="Q414" s="108">
        <v>8391</v>
      </c>
      <c r="R414" s="108">
        <v>57103</v>
      </c>
      <c r="S414" s="108">
        <v>21941</v>
      </c>
      <c r="T414" s="108">
        <v>1697</v>
      </c>
      <c r="U414" s="108">
        <v>4167786</v>
      </c>
      <c r="V414" s="108">
        <v>364</v>
      </c>
      <c r="W414" s="108">
        <v>611</v>
      </c>
      <c r="X414" s="108">
        <v>5138868</v>
      </c>
      <c r="Y414" s="108">
        <v>612</v>
      </c>
      <c r="Z414" s="108">
        <v>1038</v>
      </c>
      <c r="AA414" s="108">
        <v>56323939</v>
      </c>
      <c r="AB414" s="108">
        <v>986</v>
      </c>
      <c r="AC414" s="108">
        <v>1975</v>
      </c>
      <c r="AD414" s="108">
        <v>60082805</v>
      </c>
      <c r="AE414" s="108">
        <v>2738</v>
      </c>
      <c r="AF414" s="108">
        <v>6502</v>
      </c>
      <c r="AG414" s="108">
        <v>8475348</v>
      </c>
      <c r="AH414" s="108">
        <v>4994</v>
      </c>
      <c r="AI414" s="108">
        <v>11679</v>
      </c>
      <c r="AJ414" s="108">
        <v>7319</v>
      </c>
      <c r="AK414" s="108">
        <v>194</v>
      </c>
      <c r="AL414" s="108">
        <v>1089</v>
      </c>
      <c r="AM414" s="108">
        <v>2772</v>
      </c>
      <c r="AN414" s="108">
        <v>211</v>
      </c>
      <c r="AO414" s="108">
        <v>5825</v>
      </c>
      <c r="AP414" s="108">
        <v>0</v>
      </c>
      <c r="AQ414" s="108">
        <v>61559</v>
      </c>
      <c r="AR414" s="108">
        <v>6949</v>
      </c>
      <c r="AS414" s="108">
        <v>28133</v>
      </c>
      <c r="AT414" s="108">
        <v>96641</v>
      </c>
      <c r="AU414" s="108">
        <v>29838</v>
      </c>
      <c r="AV414" s="108">
        <v>23071</v>
      </c>
      <c r="AW414" s="108">
        <v>21609</v>
      </c>
      <c r="AX414" s="108">
        <v>17003</v>
      </c>
      <c r="AY414" s="108">
        <v>83149</v>
      </c>
      <c r="AZ414" s="108">
        <v>63785</v>
      </c>
      <c r="BA414" s="108">
        <v>33749</v>
      </c>
      <c r="BB414" s="108">
        <v>24428</v>
      </c>
      <c r="BC414" s="108">
        <v>2243</v>
      </c>
      <c r="BD414" s="108">
        <v>1788</v>
      </c>
      <c r="BE414" s="108">
        <v>0</v>
      </c>
      <c r="BF414" s="108">
        <v>0</v>
      </c>
      <c r="BG414" s="108">
        <v>0</v>
      </c>
      <c r="BH414" s="108">
        <v>0</v>
      </c>
      <c r="BI414" s="108">
        <v>6898</v>
      </c>
      <c r="BJ414" s="108">
        <v>402792</v>
      </c>
      <c r="BK414" s="108">
        <v>58</v>
      </c>
      <c r="BL414" s="108">
        <v>118</v>
      </c>
      <c r="BM414" s="108">
        <v>17</v>
      </c>
      <c r="BN414" s="108">
        <v>516</v>
      </c>
      <c r="BO414" s="108">
        <v>1330</v>
      </c>
      <c r="BP414" s="108">
        <v>45</v>
      </c>
      <c r="BQ414" s="108">
        <v>1227</v>
      </c>
      <c r="BR414" s="108">
        <v>2611131</v>
      </c>
      <c r="BS414" s="108">
        <v>5060</v>
      </c>
      <c r="BT414" s="108">
        <v>10150</v>
      </c>
      <c r="BU414" s="108">
        <v>8238741</v>
      </c>
      <c r="BV414" s="108">
        <v>6195</v>
      </c>
      <c r="BW414" s="108">
        <v>11599</v>
      </c>
      <c r="BX414" s="108">
        <v>355442</v>
      </c>
      <c r="BY414" s="108">
        <v>7899</v>
      </c>
      <c r="BZ414" s="108">
        <v>12519</v>
      </c>
      <c r="CA414" s="108">
        <v>10098623</v>
      </c>
      <c r="CB414" s="108">
        <v>8230</v>
      </c>
      <c r="CC414" s="108">
        <v>15120</v>
      </c>
      <c r="CD414" s="108">
        <v>0</v>
      </c>
      <c r="CE414" s="108">
        <v>0</v>
      </c>
      <c r="CF414" s="108">
        <v>0</v>
      </c>
      <c r="CG414" s="108">
        <v>0</v>
      </c>
      <c r="CH414" s="108">
        <v>0</v>
      </c>
      <c r="CI414" s="108">
        <v>1</v>
      </c>
      <c r="CJ414" s="121">
        <f t="shared" si="987"/>
        <v>4</v>
      </c>
      <c r="CK414" s="157">
        <f t="shared" si="988"/>
        <v>2019</v>
      </c>
      <c r="CL414" s="158">
        <f t="shared" si="989"/>
        <v>43556</v>
      </c>
      <c r="CM414" s="159">
        <f t="shared" si="990"/>
        <v>30</v>
      </c>
      <c r="CN414" s="121">
        <f t="shared" si="1007"/>
        <v>0</v>
      </c>
      <c r="CO414" s="121">
        <f t="shared" si="992"/>
        <v>128647</v>
      </c>
      <c r="CP414" s="121">
        <f t="shared" si="1008"/>
        <v>3473469</v>
      </c>
      <c r="CQ414" s="121">
        <f t="shared" si="1009"/>
        <v>12993347</v>
      </c>
      <c r="CR414" s="121">
        <f t="shared" si="1010"/>
        <v>7001449</v>
      </c>
      <c r="CS414" s="121">
        <f t="shared" si="1011"/>
        <v>8709858</v>
      </c>
      <c r="CT414" s="121">
        <f t="shared" si="1012"/>
        <v>112778425</v>
      </c>
      <c r="CU414" s="121">
        <f t="shared" si="1013"/>
        <v>142660382</v>
      </c>
      <c r="CV414" s="121">
        <f t="shared" si="1014"/>
        <v>19819263</v>
      </c>
      <c r="CW414" s="121">
        <f t="shared" si="1015"/>
        <v>0</v>
      </c>
      <c r="CX414" s="121">
        <f t="shared" si="1016"/>
        <v>813964</v>
      </c>
      <c r="CY414" s="121">
        <f t="shared" si="1017"/>
        <v>5237400</v>
      </c>
      <c r="CZ414" s="121">
        <f t="shared" si="1018"/>
        <v>15426670</v>
      </c>
      <c r="DA414" s="121">
        <f t="shared" si="1019"/>
        <v>563355</v>
      </c>
      <c r="DB414" s="121">
        <f t="shared" si="1020"/>
        <v>18552240</v>
      </c>
      <c r="DC414" s="121">
        <f t="shared" si="1006"/>
        <v>0</v>
      </c>
    </row>
    <row r="415" spans="1:107" x14ac:dyDescent="0.2">
      <c r="A415" s="118" t="str">
        <f t="shared" si="984"/>
        <v>2019-20APRILRX6</v>
      </c>
      <c r="B415" s="94" t="s">
        <v>913</v>
      </c>
      <c r="C415" s="35" t="s">
        <v>790</v>
      </c>
      <c r="D415" s="119" t="str">
        <f t="shared" si="985"/>
        <v>Y63</v>
      </c>
      <c r="E415" s="119" t="str">
        <f t="shared" si="986"/>
        <v>North East and Yorkshire</v>
      </c>
      <c r="F415" s="107" t="s">
        <v>661</v>
      </c>
      <c r="G415" s="107" t="s">
        <v>662</v>
      </c>
      <c r="H415" s="108">
        <v>45510</v>
      </c>
      <c r="I415" s="108">
        <v>31206</v>
      </c>
      <c r="J415" s="108">
        <v>136229</v>
      </c>
      <c r="K415" s="108">
        <v>4</v>
      </c>
      <c r="L415" s="108">
        <v>1</v>
      </c>
      <c r="M415" s="108">
        <v>19</v>
      </c>
      <c r="N415" s="108">
        <v>40</v>
      </c>
      <c r="O415" s="108">
        <v>34436</v>
      </c>
      <c r="P415" s="108">
        <v>2419</v>
      </c>
      <c r="Q415" s="108">
        <v>1558</v>
      </c>
      <c r="R415" s="108">
        <v>19440</v>
      </c>
      <c r="S415" s="108">
        <v>7358</v>
      </c>
      <c r="T415" s="108">
        <v>357</v>
      </c>
      <c r="U415" s="108">
        <v>906373</v>
      </c>
      <c r="V415" s="108">
        <v>375</v>
      </c>
      <c r="W415" s="108">
        <v>636</v>
      </c>
      <c r="X415" s="108">
        <v>716689</v>
      </c>
      <c r="Y415" s="108">
        <v>460</v>
      </c>
      <c r="Z415" s="108">
        <v>840</v>
      </c>
      <c r="AA415" s="108">
        <v>30335156</v>
      </c>
      <c r="AB415" s="108">
        <v>1560</v>
      </c>
      <c r="AC415" s="108">
        <v>3276</v>
      </c>
      <c r="AD415" s="108">
        <v>38427928</v>
      </c>
      <c r="AE415" s="108">
        <v>5223</v>
      </c>
      <c r="AF415" s="108">
        <v>14093</v>
      </c>
      <c r="AG415" s="108">
        <v>1296880</v>
      </c>
      <c r="AH415" s="108">
        <v>3633</v>
      </c>
      <c r="AI415" s="108">
        <v>10664</v>
      </c>
      <c r="AJ415" s="108">
        <v>1564</v>
      </c>
      <c r="AK415" s="108">
        <v>52</v>
      </c>
      <c r="AL415" s="108">
        <v>248</v>
      </c>
      <c r="AM415" s="108">
        <v>3007</v>
      </c>
      <c r="AN415" s="108">
        <v>84</v>
      </c>
      <c r="AO415" s="108">
        <v>1180</v>
      </c>
      <c r="AP415" s="108">
        <v>0</v>
      </c>
      <c r="AQ415" s="108">
        <v>20285</v>
      </c>
      <c r="AR415" s="108">
        <v>3738</v>
      </c>
      <c r="AS415" s="108">
        <v>8849</v>
      </c>
      <c r="AT415" s="108">
        <v>32872</v>
      </c>
      <c r="AU415" s="108">
        <v>4557</v>
      </c>
      <c r="AV415" s="108">
        <v>3761</v>
      </c>
      <c r="AW415" s="108">
        <v>2933</v>
      </c>
      <c r="AX415" s="108">
        <v>2446</v>
      </c>
      <c r="AY415" s="108">
        <v>25405</v>
      </c>
      <c r="AZ415" s="108">
        <v>21625</v>
      </c>
      <c r="BA415" s="108">
        <v>10852</v>
      </c>
      <c r="BB415" s="108">
        <v>7314</v>
      </c>
      <c r="BC415" s="108">
        <v>538</v>
      </c>
      <c r="BD415" s="108">
        <v>330</v>
      </c>
      <c r="BE415" s="108">
        <v>69</v>
      </c>
      <c r="BF415" s="108">
        <v>28582</v>
      </c>
      <c r="BG415" s="108">
        <v>414</v>
      </c>
      <c r="BH415" s="108">
        <v>668</v>
      </c>
      <c r="BI415" s="108">
        <v>1520</v>
      </c>
      <c r="BJ415" s="108">
        <v>44096</v>
      </c>
      <c r="BK415" s="108">
        <v>29</v>
      </c>
      <c r="BL415" s="108">
        <v>56</v>
      </c>
      <c r="BM415" s="108">
        <v>0</v>
      </c>
      <c r="BN415" s="108">
        <v>0</v>
      </c>
      <c r="BO415" s="108">
        <v>612</v>
      </c>
      <c r="BP415" s="108">
        <v>0</v>
      </c>
      <c r="BQ415" s="108">
        <v>542</v>
      </c>
      <c r="BR415" s="108">
        <v>0</v>
      </c>
      <c r="BS415" s="108">
        <v>0</v>
      </c>
      <c r="BT415" s="108">
        <v>0</v>
      </c>
      <c r="BU415" s="108">
        <v>4758332</v>
      </c>
      <c r="BV415" s="108">
        <v>7775</v>
      </c>
      <c r="BW415" s="108">
        <v>17812</v>
      </c>
      <c r="BX415" s="108">
        <v>0</v>
      </c>
      <c r="BY415" s="108">
        <v>0</v>
      </c>
      <c r="BZ415" s="108">
        <v>0</v>
      </c>
      <c r="CA415" s="108">
        <v>7036462</v>
      </c>
      <c r="CB415" s="108">
        <v>12982</v>
      </c>
      <c r="CC415" s="108">
        <v>28907</v>
      </c>
      <c r="CD415" s="108">
        <v>0</v>
      </c>
      <c r="CE415" s="108">
        <v>0</v>
      </c>
      <c r="CF415" s="108">
        <v>0</v>
      </c>
      <c r="CG415" s="108">
        <v>0</v>
      </c>
      <c r="CH415" s="108">
        <v>0</v>
      </c>
      <c r="CI415" s="108">
        <v>9</v>
      </c>
      <c r="CJ415" s="121">
        <f t="shared" si="987"/>
        <v>4</v>
      </c>
      <c r="CK415" s="157">
        <f t="shared" si="988"/>
        <v>2019</v>
      </c>
      <c r="CL415" s="158">
        <f t="shared" si="989"/>
        <v>43556</v>
      </c>
      <c r="CM415" s="159">
        <f t="shared" si="990"/>
        <v>30</v>
      </c>
      <c r="CN415" s="121">
        <f t="shared" si="1007"/>
        <v>31206</v>
      </c>
      <c r="CO415" s="121">
        <f t="shared" si="992"/>
        <v>280854</v>
      </c>
      <c r="CP415" s="121">
        <f t="shared" si="1008"/>
        <v>592914</v>
      </c>
      <c r="CQ415" s="121">
        <f t="shared" si="1009"/>
        <v>1248240</v>
      </c>
      <c r="CR415" s="121">
        <f t="shared" si="1010"/>
        <v>1538484</v>
      </c>
      <c r="CS415" s="121">
        <f t="shared" si="1011"/>
        <v>1308720</v>
      </c>
      <c r="CT415" s="121">
        <f t="shared" si="1012"/>
        <v>63685440</v>
      </c>
      <c r="CU415" s="121">
        <f t="shared" si="1013"/>
        <v>103696294</v>
      </c>
      <c r="CV415" s="121">
        <f t="shared" si="1014"/>
        <v>3807048</v>
      </c>
      <c r="CW415" s="121">
        <f t="shared" si="1015"/>
        <v>46092</v>
      </c>
      <c r="CX415" s="121">
        <f t="shared" si="1016"/>
        <v>85120</v>
      </c>
      <c r="CY415" s="121">
        <f t="shared" si="1017"/>
        <v>0</v>
      </c>
      <c r="CZ415" s="121">
        <f t="shared" si="1018"/>
        <v>10900944</v>
      </c>
      <c r="DA415" s="121">
        <f t="shared" si="1019"/>
        <v>0</v>
      </c>
      <c r="DB415" s="121">
        <f t="shared" si="1020"/>
        <v>15667594</v>
      </c>
      <c r="DC415" s="121">
        <f t="shared" si="1006"/>
        <v>0</v>
      </c>
    </row>
    <row r="416" spans="1:107" x14ac:dyDescent="0.2">
      <c r="A416" s="118" t="str">
        <f t="shared" si="984"/>
        <v>2019-20APRILRX7</v>
      </c>
      <c r="B416" s="94" t="s">
        <v>913</v>
      </c>
      <c r="C416" s="35" t="s">
        <v>790</v>
      </c>
      <c r="D416" s="119" t="str">
        <f t="shared" si="985"/>
        <v>Y62</v>
      </c>
      <c r="E416" s="119" t="str">
        <f t="shared" si="986"/>
        <v>North West</v>
      </c>
      <c r="F416" s="107" t="s">
        <v>663</v>
      </c>
      <c r="G416" s="107" t="s">
        <v>664</v>
      </c>
      <c r="H416" s="108">
        <v>126070</v>
      </c>
      <c r="I416" s="108">
        <v>100133</v>
      </c>
      <c r="J416" s="108">
        <v>967044</v>
      </c>
      <c r="K416" s="108">
        <v>10</v>
      </c>
      <c r="L416" s="108">
        <v>1</v>
      </c>
      <c r="M416" s="108">
        <v>73</v>
      </c>
      <c r="N416" s="108">
        <v>141</v>
      </c>
      <c r="O416" s="108">
        <v>98819</v>
      </c>
      <c r="P416" s="108">
        <v>9359</v>
      </c>
      <c r="Q416" s="108">
        <v>6598</v>
      </c>
      <c r="R416" s="108">
        <v>51557</v>
      </c>
      <c r="S416" s="108">
        <v>20043</v>
      </c>
      <c r="T416" s="108">
        <v>4198</v>
      </c>
      <c r="U416" s="108">
        <v>4199470</v>
      </c>
      <c r="V416" s="108">
        <v>449</v>
      </c>
      <c r="W416" s="108">
        <v>757</v>
      </c>
      <c r="X416" s="108">
        <v>4092437</v>
      </c>
      <c r="Y416" s="108">
        <v>620</v>
      </c>
      <c r="Z416" s="108">
        <v>1052</v>
      </c>
      <c r="AA416" s="108">
        <v>72237645</v>
      </c>
      <c r="AB416" s="108">
        <v>1401</v>
      </c>
      <c r="AC416" s="108">
        <v>2985</v>
      </c>
      <c r="AD416" s="108">
        <v>79161614</v>
      </c>
      <c r="AE416" s="108">
        <v>3950</v>
      </c>
      <c r="AF416" s="108">
        <v>9428</v>
      </c>
      <c r="AG416" s="108">
        <v>21046235</v>
      </c>
      <c r="AH416" s="108">
        <v>5013</v>
      </c>
      <c r="AI416" s="108">
        <v>10541</v>
      </c>
      <c r="AJ416" s="108">
        <v>8121</v>
      </c>
      <c r="AK416" s="108">
        <v>474</v>
      </c>
      <c r="AL416" s="108">
        <v>5103</v>
      </c>
      <c r="AM416" s="108">
        <v>0</v>
      </c>
      <c r="AN416" s="108">
        <v>255</v>
      </c>
      <c r="AO416" s="108">
        <v>2289</v>
      </c>
      <c r="AP416" s="108">
        <v>0</v>
      </c>
      <c r="AQ416" s="108">
        <v>58306</v>
      </c>
      <c r="AR416" s="108">
        <v>6149</v>
      </c>
      <c r="AS416" s="108">
        <v>26243</v>
      </c>
      <c r="AT416" s="108">
        <v>90698</v>
      </c>
      <c r="AU416" s="108">
        <v>19390</v>
      </c>
      <c r="AV416" s="108">
        <v>15750</v>
      </c>
      <c r="AW416" s="108">
        <v>13478</v>
      </c>
      <c r="AX416" s="108">
        <v>11125</v>
      </c>
      <c r="AY416" s="108">
        <v>65922</v>
      </c>
      <c r="AZ416" s="108">
        <v>55054</v>
      </c>
      <c r="BA416" s="108">
        <v>27992</v>
      </c>
      <c r="BB416" s="108">
        <v>21392</v>
      </c>
      <c r="BC416" s="108">
        <v>5220</v>
      </c>
      <c r="BD416" s="108">
        <v>4504</v>
      </c>
      <c r="BE416" s="108">
        <v>0</v>
      </c>
      <c r="BF416" s="108">
        <v>0</v>
      </c>
      <c r="BG416" s="108">
        <v>0</v>
      </c>
      <c r="BH416" s="108">
        <v>0</v>
      </c>
      <c r="BI416" s="108">
        <v>5115</v>
      </c>
      <c r="BJ416" s="108">
        <v>183593</v>
      </c>
      <c r="BK416" s="108">
        <v>36</v>
      </c>
      <c r="BL416" s="108">
        <v>72</v>
      </c>
      <c r="BM416" s="108">
        <v>2280</v>
      </c>
      <c r="BN416" s="108">
        <v>1269</v>
      </c>
      <c r="BO416" s="108">
        <v>723</v>
      </c>
      <c r="BP416" s="108">
        <v>18</v>
      </c>
      <c r="BQ416" s="108">
        <v>531</v>
      </c>
      <c r="BR416" s="108">
        <v>4655560</v>
      </c>
      <c r="BS416" s="108">
        <v>3669</v>
      </c>
      <c r="BT416" s="108">
        <v>8218</v>
      </c>
      <c r="BU416" s="108">
        <v>2915630</v>
      </c>
      <c r="BV416" s="108">
        <v>4033</v>
      </c>
      <c r="BW416" s="108">
        <v>9326</v>
      </c>
      <c r="BX416" s="108">
        <v>129246</v>
      </c>
      <c r="BY416" s="108">
        <v>7180</v>
      </c>
      <c r="BZ416" s="108">
        <v>15852</v>
      </c>
      <c r="CA416" s="108">
        <v>3067487</v>
      </c>
      <c r="CB416" s="108">
        <v>5777</v>
      </c>
      <c r="CC416" s="108">
        <v>12409</v>
      </c>
      <c r="CD416" s="108">
        <v>74</v>
      </c>
      <c r="CE416" s="108">
        <v>114502</v>
      </c>
      <c r="CF416" s="108">
        <v>1547</v>
      </c>
      <c r="CG416" s="108">
        <v>3262</v>
      </c>
      <c r="CH416" s="108">
        <v>62</v>
      </c>
      <c r="CI416" s="108">
        <v>38</v>
      </c>
      <c r="CJ416" s="121">
        <f t="shared" si="987"/>
        <v>4</v>
      </c>
      <c r="CK416" s="157">
        <f t="shared" si="988"/>
        <v>2019</v>
      </c>
      <c r="CL416" s="158">
        <f t="shared" si="989"/>
        <v>43556</v>
      </c>
      <c r="CM416" s="159">
        <f t="shared" si="990"/>
        <v>30</v>
      </c>
      <c r="CN416" s="121">
        <f t="shared" si="1007"/>
        <v>100133</v>
      </c>
      <c r="CO416" s="121">
        <f t="shared" si="992"/>
        <v>3805054</v>
      </c>
      <c r="CP416" s="121">
        <f t="shared" si="1008"/>
        <v>7309709</v>
      </c>
      <c r="CQ416" s="121">
        <f t="shared" si="1009"/>
        <v>14118753</v>
      </c>
      <c r="CR416" s="121">
        <f t="shared" si="1010"/>
        <v>7084763</v>
      </c>
      <c r="CS416" s="121">
        <f t="shared" si="1011"/>
        <v>6941096</v>
      </c>
      <c r="CT416" s="121">
        <f t="shared" si="1012"/>
        <v>153897645</v>
      </c>
      <c r="CU416" s="121">
        <f t="shared" si="1013"/>
        <v>188965404</v>
      </c>
      <c r="CV416" s="121">
        <f t="shared" si="1014"/>
        <v>44251118</v>
      </c>
      <c r="CW416" s="121">
        <f t="shared" si="1015"/>
        <v>0</v>
      </c>
      <c r="CX416" s="121">
        <f t="shared" si="1016"/>
        <v>368280</v>
      </c>
      <c r="CY416" s="121">
        <f t="shared" si="1017"/>
        <v>10428642</v>
      </c>
      <c r="CZ416" s="121">
        <f t="shared" si="1018"/>
        <v>6742698</v>
      </c>
      <c r="DA416" s="121">
        <f t="shared" si="1019"/>
        <v>285336</v>
      </c>
      <c r="DB416" s="121">
        <f t="shared" si="1020"/>
        <v>6589179</v>
      </c>
      <c r="DC416" s="121">
        <f t="shared" si="1006"/>
        <v>241388</v>
      </c>
    </row>
    <row r="417" spans="1:107" x14ac:dyDescent="0.2">
      <c r="A417" s="118" t="str">
        <f t="shared" si="984"/>
        <v>2019-20APRILRYE</v>
      </c>
      <c r="B417" s="94" t="s">
        <v>913</v>
      </c>
      <c r="C417" s="35" t="s">
        <v>790</v>
      </c>
      <c r="D417" s="119" t="str">
        <f t="shared" si="985"/>
        <v>Y59</v>
      </c>
      <c r="E417" s="119" t="str">
        <f t="shared" si="986"/>
        <v>South East</v>
      </c>
      <c r="F417" s="107" t="s">
        <v>675</v>
      </c>
      <c r="G417" s="107" t="s">
        <v>676</v>
      </c>
      <c r="H417" s="108">
        <v>67062</v>
      </c>
      <c r="I417" s="108">
        <v>40523</v>
      </c>
      <c r="J417" s="108">
        <v>354291</v>
      </c>
      <c r="K417" s="108">
        <v>9</v>
      </c>
      <c r="L417" s="108">
        <v>3</v>
      </c>
      <c r="M417" s="108">
        <v>46</v>
      </c>
      <c r="N417" s="108">
        <v>103</v>
      </c>
      <c r="O417" s="108">
        <v>48048</v>
      </c>
      <c r="P417" s="108">
        <v>2369</v>
      </c>
      <c r="Q417" s="108">
        <v>1438</v>
      </c>
      <c r="R417" s="108">
        <v>23424</v>
      </c>
      <c r="S417" s="108">
        <v>13999</v>
      </c>
      <c r="T417" s="108">
        <v>812</v>
      </c>
      <c r="U417" s="108">
        <v>980378</v>
      </c>
      <c r="V417" s="108">
        <v>414</v>
      </c>
      <c r="W417" s="108">
        <v>735</v>
      </c>
      <c r="X417" s="108">
        <v>899863</v>
      </c>
      <c r="Y417" s="108">
        <v>626</v>
      </c>
      <c r="Z417" s="108">
        <v>1165</v>
      </c>
      <c r="AA417" s="108">
        <v>25375915</v>
      </c>
      <c r="AB417" s="108">
        <v>1083</v>
      </c>
      <c r="AC417" s="108">
        <v>2199</v>
      </c>
      <c r="AD417" s="108">
        <v>49139484</v>
      </c>
      <c r="AE417" s="108">
        <v>3510</v>
      </c>
      <c r="AF417" s="108">
        <v>8215</v>
      </c>
      <c r="AG417" s="108">
        <v>4183385</v>
      </c>
      <c r="AH417" s="108">
        <v>5152</v>
      </c>
      <c r="AI417" s="108">
        <v>11905</v>
      </c>
      <c r="AJ417" s="108">
        <v>3789</v>
      </c>
      <c r="AK417" s="108">
        <v>17</v>
      </c>
      <c r="AL417" s="108">
        <v>237</v>
      </c>
      <c r="AM417" s="108">
        <v>294</v>
      </c>
      <c r="AN417" s="108">
        <v>249</v>
      </c>
      <c r="AO417" s="108">
        <v>3286</v>
      </c>
      <c r="AP417" s="108">
        <v>0</v>
      </c>
      <c r="AQ417" s="108">
        <v>25426</v>
      </c>
      <c r="AR417" s="108">
        <v>2935</v>
      </c>
      <c r="AS417" s="108">
        <v>15898</v>
      </c>
      <c r="AT417" s="108">
        <v>44259</v>
      </c>
      <c r="AU417" s="108">
        <v>4763</v>
      </c>
      <c r="AV417" s="108">
        <v>3620</v>
      </c>
      <c r="AW417" s="108">
        <v>2911</v>
      </c>
      <c r="AX417" s="108">
        <v>2254</v>
      </c>
      <c r="AY417" s="108">
        <v>31705</v>
      </c>
      <c r="AZ417" s="108">
        <v>25748</v>
      </c>
      <c r="BA417" s="108">
        <v>20844</v>
      </c>
      <c r="BB417" s="108">
        <v>15798</v>
      </c>
      <c r="BC417" s="108">
        <v>1347</v>
      </c>
      <c r="BD417" s="108">
        <v>951</v>
      </c>
      <c r="BE417" s="108">
        <v>156</v>
      </c>
      <c r="BF417" s="108">
        <v>49168</v>
      </c>
      <c r="BG417" s="108">
        <v>315</v>
      </c>
      <c r="BH417" s="108">
        <v>533</v>
      </c>
      <c r="BI417" s="108">
        <v>1864</v>
      </c>
      <c r="BJ417" s="108">
        <v>72660</v>
      </c>
      <c r="BK417" s="108">
        <v>39</v>
      </c>
      <c r="BL417" s="108">
        <v>81</v>
      </c>
      <c r="BM417" s="108">
        <v>1</v>
      </c>
      <c r="BN417" s="108">
        <v>2078</v>
      </c>
      <c r="BO417" s="108">
        <v>1225</v>
      </c>
      <c r="BP417" s="108">
        <v>0</v>
      </c>
      <c r="BQ417" s="108">
        <v>352</v>
      </c>
      <c r="BR417" s="108">
        <v>5933987</v>
      </c>
      <c r="BS417" s="108">
        <v>2856</v>
      </c>
      <c r="BT417" s="108">
        <v>4940</v>
      </c>
      <c r="BU417" s="108">
        <v>6918715</v>
      </c>
      <c r="BV417" s="108">
        <v>5648</v>
      </c>
      <c r="BW417" s="108">
        <v>10067</v>
      </c>
      <c r="BX417" s="108">
        <v>0</v>
      </c>
      <c r="BY417" s="108">
        <v>0</v>
      </c>
      <c r="BZ417" s="108">
        <v>0</v>
      </c>
      <c r="CA417" s="108">
        <v>3325742</v>
      </c>
      <c r="CB417" s="108">
        <v>9448</v>
      </c>
      <c r="CC417" s="108">
        <v>17015</v>
      </c>
      <c r="CD417" s="108">
        <v>63</v>
      </c>
      <c r="CE417" s="108">
        <v>101590</v>
      </c>
      <c r="CF417" s="108">
        <v>1613</v>
      </c>
      <c r="CG417" s="108">
        <v>2863</v>
      </c>
      <c r="CH417" s="108">
        <v>62</v>
      </c>
      <c r="CI417" s="108">
        <v>16</v>
      </c>
      <c r="CJ417" s="121">
        <f t="shared" si="987"/>
        <v>4</v>
      </c>
      <c r="CK417" s="157">
        <f t="shared" si="988"/>
        <v>2019</v>
      </c>
      <c r="CL417" s="158">
        <f t="shared" si="989"/>
        <v>43556</v>
      </c>
      <c r="CM417" s="159">
        <f t="shared" si="990"/>
        <v>30</v>
      </c>
      <c r="CN417" s="121">
        <f t="shared" si="1007"/>
        <v>121569</v>
      </c>
      <c r="CO417" s="121">
        <f t="shared" si="992"/>
        <v>648368</v>
      </c>
      <c r="CP417" s="121">
        <f t="shared" si="1008"/>
        <v>1864058</v>
      </c>
      <c r="CQ417" s="121">
        <f t="shared" si="1009"/>
        <v>4173869</v>
      </c>
      <c r="CR417" s="121">
        <f t="shared" si="1010"/>
        <v>1741215</v>
      </c>
      <c r="CS417" s="121">
        <f t="shared" si="1011"/>
        <v>1675270</v>
      </c>
      <c r="CT417" s="121">
        <f t="shared" si="1012"/>
        <v>51509376</v>
      </c>
      <c r="CU417" s="121">
        <f t="shared" si="1013"/>
        <v>115001785</v>
      </c>
      <c r="CV417" s="121">
        <f t="shared" si="1014"/>
        <v>9666860</v>
      </c>
      <c r="CW417" s="121">
        <f t="shared" si="1015"/>
        <v>83148</v>
      </c>
      <c r="CX417" s="121">
        <f t="shared" si="1016"/>
        <v>150984</v>
      </c>
      <c r="CY417" s="121">
        <f t="shared" si="1017"/>
        <v>10265320</v>
      </c>
      <c r="CZ417" s="121">
        <f t="shared" si="1018"/>
        <v>12332075</v>
      </c>
      <c r="DA417" s="121">
        <f t="shared" si="1019"/>
        <v>0</v>
      </c>
      <c r="DB417" s="121">
        <f t="shared" si="1020"/>
        <v>5989280</v>
      </c>
      <c r="DC417" s="121">
        <f t="shared" si="1006"/>
        <v>180369</v>
      </c>
    </row>
    <row r="418" spans="1:107" x14ac:dyDescent="0.2">
      <c r="A418" s="118" t="str">
        <f t="shared" si="984"/>
        <v>2019-20APRILRYD</v>
      </c>
      <c r="B418" s="94" t="s">
        <v>913</v>
      </c>
      <c r="C418" s="35" t="s">
        <v>790</v>
      </c>
      <c r="D418" s="119" t="str">
        <f t="shared" si="985"/>
        <v>Y59</v>
      </c>
      <c r="E418" s="119" t="str">
        <f t="shared" si="986"/>
        <v>South East</v>
      </c>
      <c r="F418" s="107" t="s">
        <v>673</v>
      </c>
      <c r="G418" s="107" t="s">
        <v>674</v>
      </c>
      <c r="H418" s="108">
        <v>83894</v>
      </c>
      <c r="I418" s="108">
        <v>65412</v>
      </c>
      <c r="J418" s="108">
        <v>320026</v>
      </c>
      <c r="K418" s="108">
        <v>5</v>
      </c>
      <c r="L418" s="108">
        <v>1</v>
      </c>
      <c r="M418" s="108">
        <v>27</v>
      </c>
      <c r="N418" s="108">
        <v>94</v>
      </c>
      <c r="O418" s="108">
        <v>61449</v>
      </c>
      <c r="P418" s="108">
        <v>3552</v>
      </c>
      <c r="Q418" s="108">
        <v>2187</v>
      </c>
      <c r="R418" s="108">
        <v>31793</v>
      </c>
      <c r="S418" s="108">
        <v>19756</v>
      </c>
      <c r="T418" s="108">
        <v>606</v>
      </c>
      <c r="U418" s="108">
        <v>1562477</v>
      </c>
      <c r="V418" s="108">
        <v>440</v>
      </c>
      <c r="W418" s="108">
        <v>839</v>
      </c>
      <c r="X418" s="108">
        <v>1230411</v>
      </c>
      <c r="Y418" s="108">
        <v>563</v>
      </c>
      <c r="Z418" s="108">
        <v>1051</v>
      </c>
      <c r="AA418" s="108">
        <v>36812656</v>
      </c>
      <c r="AB418" s="108">
        <v>1158</v>
      </c>
      <c r="AC418" s="108">
        <v>2170</v>
      </c>
      <c r="AD418" s="108">
        <v>110846585</v>
      </c>
      <c r="AE418" s="108">
        <v>5611</v>
      </c>
      <c r="AF418" s="108">
        <v>13048</v>
      </c>
      <c r="AG418" s="108">
        <v>4098952</v>
      </c>
      <c r="AH418" s="108">
        <v>6764</v>
      </c>
      <c r="AI418" s="108">
        <v>16242</v>
      </c>
      <c r="AJ418" s="108">
        <v>3472</v>
      </c>
      <c r="AK418" s="108">
        <v>138</v>
      </c>
      <c r="AL418" s="108">
        <v>777</v>
      </c>
      <c r="AM418" s="108">
        <v>1519</v>
      </c>
      <c r="AN418" s="108">
        <v>244</v>
      </c>
      <c r="AO418" s="108">
        <v>2313</v>
      </c>
      <c r="AP418" s="108">
        <v>1451</v>
      </c>
      <c r="AQ418" s="108">
        <v>37486</v>
      </c>
      <c r="AR418" s="108">
        <v>691</v>
      </c>
      <c r="AS418" s="108">
        <v>19800</v>
      </c>
      <c r="AT418" s="108">
        <v>57977</v>
      </c>
      <c r="AU418" s="108">
        <v>8062</v>
      </c>
      <c r="AV418" s="108">
        <v>6015</v>
      </c>
      <c r="AW418" s="108">
        <v>4871</v>
      </c>
      <c r="AX418" s="108">
        <v>3716</v>
      </c>
      <c r="AY418" s="108">
        <v>43169</v>
      </c>
      <c r="AZ418" s="108">
        <v>34696</v>
      </c>
      <c r="BA418" s="108">
        <v>33806</v>
      </c>
      <c r="BB418" s="108">
        <v>20915</v>
      </c>
      <c r="BC418" s="108">
        <v>884</v>
      </c>
      <c r="BD418" s="108">
        <v>556</v>
      </c>
      <c r="BE418" s="108">
        <v>345</v>
      </c>
      <c r="BF418" s="108">
        <v>107760</v>
      </c>
      <c r="BG418" s="108">
        <v>312</v>
      </c>
      <c r="BH418" s="108">
        <v>605</v>
      </c>
      <c r="BI418" s="108">
        <v>2658</v>
      </c>
      <c r="BJ418" s="108">
        <v>36915</v>
      </c>
      <c r="BK418" s="108">
        <v>14</v>
      </c>
      <c r="BL418" s="108">
        <v>68</v>
      </c>
      <c r="BM418" s="108">
        <v>3</v>
      </c>
      <c r="BN418" s="108">
        <v>137</v>
      </c>
      <c r="BO418" s="108">
        <v>1816</v>
      </c>
      <c r="BP418" s="108">
        <v>0</v>
      </c>
      <c r="BQ418" s="108">
        <v>314</v>
      </c>
      <c r="BR418" s="108">
        <v>797489</v>
      </c>
      <c r="BS418" s="108">
        <v>5821</v>
      </c>
      <c r="BT418" s="108">
        <v>12897</v>
      </c>
      <c r="BU418" s="108">
        <v>11928136</v>
      </c>
      <c r="BV418" s="108">
        <v>6568</v>
      </c>
      <c r="BW418" s="108">
        <v>15037</v>
      </c>
      <c r="BX418" s="108">
        <v>0</v>
      </c>
      <c r="BY418" s="108">
        <v>0</v>
      </c>
      <c r="BZ418" s="108">
        <v>0</v>
      </c>
      <c r="CA418" s="108">
        <v>2583282</v>
      </c>
      <c r="CB418" s="108">
        <v>8227</v>
      </c>
      <c r="CC418" s="108">
        <v>21724</v>
      </c>
      <c r="CD418" s="108">
        <v>127</v>
      </c>
      <c r="CE418" s="108">
        <v>147728</v>
      </c>
      <c r="CF418" s="108">
        <v>1163</v>
      </c>
      <c r="CG418" s="108">
        <v>2352</v>
      </c>
      <c r="CH418" s="108">
        <v>123</v>
      </c>
      <c r="CI418" s="108">
        <v>2</v>
      </c>
      <c r="CJ418" s="121">
        <f t="shared" si="987"/>
        <v>4</v>
      </c>
      <c r="CK418" s="157">
        <f t="shared" si="988"/>
        <v>2019</v>
      </c>
      <c r="CL418" s="158">
        <f t="shared" si="989"/>
        <v>43556</v>
      </c>
      <c r="CM418" s="159">
        <f t="shared" si="990"/>
        <v>30</v>
      </c>
      <c r="CN418" s="121">
        <f t="shared" si="1007"/>
        <v>65412</v>
      </c>
      <c r="CO418" s="121">
        <f t="shared" si="992"/>
        <v>130824</v>
      </c>
      <c r="CP418" s="121">
        <f t="shared" si="1008"/>
        <v>1766124</v>
      </c>
      <c r="CQ418" s="121">
        <f t="shared" si="1009"/>
        <v>6148728</v>
      </c>
      <c r="CR418" s="121">
        <f t="shared" si="1010"/>
        <v>2980128</v>
      </c>
      <c r="CS418" s="121">
        <f t="shared" si="1011"/>
        <v>2298537</v>
      </c>
      <c r="CT418" s="121">
        <f t="shared" si="1012"/>
        <v>68990810</v>
      </c>
      <c r="CU418" s="121">
        <f t="shared" si="1013"/>
        <v>257776288</v>
      </c>
      <c r="CV418" s="121">
        <f t="shared" si="1014"/>
        <v>9842652</v>
      </c>
      <c r="CW418" s="121">
        <f t="shared" si="1015"/>
        <v>208725</v>
      </c>
      <c r="CX418" s="121">
        <f t="shared" si="1016"/>
        <v>180744</v>
      </c>
      <c r="CY418" s="121">
        <f t="shared" si="1017"/>
        <v>1766889</v>
      </c>
      <c r="CZ418" s="121">
        <f t="shared" si="1018"/>
        <v>27307192</v>
      </c>
      <c r="DA418" s="121">
        <f t="shared" si="1019"/>
        <v>0</v>
      </c>
      <c r="DB418" s="121">
        <f t="shared" si="1020"/>
        <v>6821336</v>
      </c>
      <c r="DC418" s="121">
        <f t="shared" si="1006"/>
        <v>298704</v>
      </c>
    </row>
    <row r="419" spans="1:107" x14ac:dyDescent="0.2">
      <c r="A419" s="118" t="str">
        <f t="shared" si="984"/>
        <v>2019-20APRILRYF</v>
      </c>
      <c r="B419" s="94" t="s">
        <v>913</v>
      </c>
      <c r="C419" s="35" t="s">
        <v>790</v>
      </c>
      <c r="D419" s="119" t="str">
        <f t="shared" si="985"/>
        <v>Y58</v>
      </c>
      <c r="E419" s="119" t="str">
        <f t="shared" si="986"/>
        <v>South West</v>
      </c>
      <c r="F419" s="107" t="s">
        <v>677</v>
      </c>
      <c r="G419" s="107" t="s">
        <v>678</v>
      </c>
      <c r="H419" s="108">
        <v>106513</v>
      </c>
      <c r="I419" s="108">
        <v>82044</v>
      </c>
      <c r="J419" s="108">
        <v>457527</v>
      </c>
      <c r="K419" s="108">
        <v>6</v>
      </c>
      <c r="L419" s="108">
        <v>2</v>
      </c>
      <c r="M419" s="108">
        <v>25</v>
      </c>
      <c r="N419" s="108">
        <v>68</v>
      </c>
      <c r="O419" s="108">
        <v>73011</v>
      </c>
      <c r="P419" s="108">
        <v>4241</v>
      </c>
      <c r="Q419" s="108">
        <v>2652</v>
      </c>
      <c r="R419" s="108">
        <v>39991</v>
      </c>
      <c r="S419" s="108">
        <v>17846</v>
      </c>
      <c r="T419" s="108">
        <v>1531</v>
      </c>
      <c r="U419" s="108">
        <v>1781049</v>
      </c>
      <c r="V419" s="108">
        <v>420</v>
      </c>
      <c r="W419" s="108">
        <v>785</v>
      </c>
      <c r="X419" s="108">
        <v>1832409</v>
      </c>
      <c r="Y419" s="108">
        <v>691</v>
      </c>
      <c r="Z419" s="108">
        <v>1308</v>
      </c>
      <c r="AA419" s="108">
        <v>71606064</v>
      </c>
      <c r="AB419" s="108">
        <v>1791</v>
      </c>
      <c r="AC419" s="108">
        <v>3774</v>
      </c>
      <c r="AD419" s="108">
        <v>85146642</v>
      </c>
      <c r="AE419" s="108">
        <v>4771</v>
      </c>
      <c r="AF419" s="108">
        <v>11167</v>
      </c>
      <c r="AG419" s="108">
        <v>8762326</v>
      </c>
      <c r="AH419" s="108">
        <v>5723</v>
      </c>
      <c r="AI419" s="108">
        <v>12608</v>
      </c>
      <c r="AJ419" s="108">
        <v>4688</v>
      </c>
      <c r="AK419" s="108">
        <v>530</v>
      </c>
      <c r="AL419" s="108">
        <v>1606</v>
      </c>
      <c r="AM419" s="108">
        <v>3824</v>
      </c>
      <c r="AN419" s="108">
        <v>695</v>
      </c>
      <c r="AO419" s="108">
        <v>1857</v>
      </c>
      <c r="AP419" s="108">
        <v>10</v>
      </c>
      <c r="AQ419" s="108">
        <v>39021</v>
      </c>
      <c r="AR419" s="108">
        <v>3366</v>
      </c>
      <c r="AS419" s="108">
        <v>25936</v>
      </c>
      <c r="AT419" s="108">
        <v>68323</v>
      </c>
      <c r="AU419" s="108">
        <v>9680</v>
      </c>
      <c r="AV419" s="108">
        <v>7539</v>
      </c>
      <c r="AW419" s="108">
        <v>6111</v>
      </c>
      <c r="AX419" s="108">
        <v>4827</v>
      </c>
      <c r="AY419" s="108">
        <v>54348</v>
      </c>
      <c r="AZ419" s="108">
        <v>46082</v>
      </c>
      <c r="BA419" s="108">
        <v>25727</v>
      </c>
      <c r="BB419" s="108">
        <v>19298</v>
      </c>
      <c r="BC419" s="108">
        <v>2056</v>
      </c>
      <c r="BD419" s="108">
        <v>1608</v>
      </c>
      <c r="BE419" s="108">
        <v>436</v>
      </c>
      <c r="BF419" s="108">
        <v>151551</v>
      </c>
      <c r="BG419" s="108">
        <v>348</v>
      </c>
      <c r="BH419" s="108">
        <v>594</v>
      </c>
      <c r="BI419" s="108">
        <v>2511</v>
      </c>
      <c r="BJ419" s="108">
        <v>96803</v>
      </c>
      <c r="BK419" s="108">
        <v>39</v>
      </c>
      <c r="BL419" s="108">
        <v>69</v>
      </c>
      <c r="BM419" s="108">
        <v>194</v>
      </c>
      <c r="BN419" s="108">
        <v>813</v>
      </c>
      <c r="BO419" s="108">
        <v>690</v>
      </c>
      <c r="BP419" s="108">
        <v>13</v>
      </c>
      <c r="BQ419" s="108">
        <v>1079</v>
      </c>
      <c r="BR419" s="108">
        <v>4913354</v>
      </c>
      <c r="BS419" s="108">
        <v>6043</v>
      </c>
      <c r="BT419" s="108">
        <v>12051</v>
      </c>
      <c r="BU419" s="108">
        <v>5114541</v>
      </c>
      <c r="BV419" s="108">
        <v>7412</v>
      </c>
      <c r="BW419" s="108">
        <v>15008</v>
      </c>
      <c r="BX419" s="108">
        <v>100623</v>
      </c>
      <c r="BY419" s="108">
        <v>7740</v>
      </c>
      <c r="BZ419" s="108">
        <v>13060</v>
      </c>
      <c r="CA419" s="108">
        <v>10109606</v>
      </c>
      <c r="CB419" s="108">
        <v>9369</v>
      </c>
      <c r="CC419" s="108">
        <v>19552</v>
      </c>
      <c r="CD419" s="108">
        <v>117</v>
      </c>
      <c r="CE419" s="108">
        <v>206072</v>
      </c>
      <c r="CF419" s="108">
        <v>1761</v>
      </c>
      <c r="CG419" s="108">
        <v>3416</v>
      </c>
      <c r="CH419" s="108">
        <v>104</v>
      </c>
      <c r="CI419" s="108">
        <v>7</v>
      </c>
      <c r="CJ419" s="121">
        <f t="shared" si="987"/>
        <v>4</v>
      </c>
      <c r="CK419" s="157">
        <f t="shared" si="988"/>
        <v>2019</v>
      </c>
      <c r="CL419" s="158">
        <f t="shared" si="989"/>
        <v>43556</v>
      </c>
      <c r="CM419" s="159">
        <f t="shared" si="990"/>
        <v>30</v>
      </c>
      <c r="CN419" s="121">
        <f t="shared" si="1007"/>
        <v>164088</v>
      </c>
      <c r="CO419" s="121">
        <f t="shared" si="992"/>
        <v>574308</v>
      </c>
      <c r="CP419" s="121">
        <f t="shared" si="1008"/>
        <v>2051100</v>
      </c>
      <c r="CQ419" s="121">
        <f t="shared" si="1009"/>
        <v>5578992</v>
      </c>
      <c r="CR419" s="121">
        <f t="shared" si="1010"/>
        <v>3329185</v>
      </c>
      <c r="CS419" s="121">
        <f t="shared" si="1011"/>
        <v>3468816</v>
      </c>
      <c r="CT419" s="121">
        <f t="shared" si="1012"/>
        <v>150926034</v>
      </c>
      <c r="CU419" s="121">
        <f t="shared" si="1013"/>
        <v>199286282</v>
      </c>
      <c r="CV419" s="121">
        <f t="shared" si="1014"/>
        <v>19302848</v>
      </c>
      <c r="CW419" s="121">
        <f t="shared" si="1015"/>
        <v>258984</v>
      </c>
      <c r="CX419" s="121">
        <f t="shared" si="1016"/>
        <v>173259</v>
      </c>
      <c r="CY419" s="121">
        <f t="shared" si="1017"/>
        <v>9797463</v>
      </c>
      <c r="CZ419" s="121">
        <f t="shared" si="1018"/>
        <v>10355520</v>
      </c>
      <c r="DA419" s="121">
        <f t="shared" si="1019"/>
        <v>169780</v>
      </c>
      <c r="DB419" s="121">
        <f t="shared" si="1020"/>
        <v>21096608</v>
      </c>
      <c r="DC419" s="121">
        <f t="shared" si="1006"/>
        <v>399672</v>
      </c>
    </row>
    <row r="420" spans="1:107" x14ac:dyDescent="0.2">
      <c r="A420" s="118" t="str">
        <f t="shared" si="984"/>
        <v>2019-20APRILRYA</v>
      </c>
      <c r="B420" s="94" t="s">
        <v>913</v>
      </c>
      <c r="C420" s="35" t="s">
        <v>790</v>
      </c>
      <c r="D420" s="119" t="str">
        <f t="shared" si="985"/>
        <v>Y60</v>
      </c>
      <c r="E420" s="119" t="str">
        <f t="shared" si="986"/>
        <v>Midlands</v>
      </c>
      <c r="F420" s="107" t="s">
        <v>669</v>
      </c>
      <c r="G420" s="107" t="s">
        <v>670</v>
      </c>
      <c r="H420" s="108">
        <v>111136</v>
      </c>
      <c r="I420" s="108">
        <v>81113</v>
      </c>
      <c r="J420" s="108">
        <v>254175</v>
      </c>
      <c r="K420" s="108">
        <v>3</v>
      </c>
      <c r="L420" s="108">
        <v>1</v>
      </c>
      <c r="M420" s="108">
        <v>16</v>
      </c>
      <c r="N420" s="108">
        <v>41</v>
      </c>
      <c r="O420" s="108">
        <v>90430</v>
      </c>
      <c r="P420" s="108">
        <v>5412</v>
      </c>
      <c r="Q420" s="108">
        <v>3471</v>
      </c>
      <c r="R420" s="108">
        <v>43317</v>
      </c>
      <c r="S420" s="108">
        <v>31892</v>
      </c>
      <c r="T420" s="108">
        <v>1478</v>
      </c>
      <c r="U420" s="108">
        <v>2178499</v>
      </c>
      <c r="V420" s="108">
        <v>403</v>
      </c>
      <c r="W420" s="108">
        <v>698</v>
      </c>
      <c r="X420" s="108">
        <v>1586806</v>
      </c>
      <c r="Y420" s="108">
        <v>457</v>
      </c>
      <c r="Z420" s="108">
        <v>825</v>
      </c>
      <c r="AA420" s="108">
        <v>31780451</v>
      </c>
      <c r="AB420" s="108">
        <v>734</v>
      </c>
      <c r="AC420" s="108">
        <v>1342</v>
      </c>
      <c r="AD420" s="108">
        <v>67272561</v>
      </c>
      <c r="AE420" s="108">
        <v>2109</v>
      </c>
      <c r="AF420" s="108">
        <v>4735</v>
      </c>
      <c r="AG420" s="108">
        <v>4305626</v>
      </c>
      <c r="AH420" s="108">
        <v>2913</v>
      </c>
      <c r="AI420" s="108">
        <v>6946</v>
      </c>
      <c r="AJ420" s="108">
        <v>2912</v>
      </c>
      <c r="AK420" s="108">
        <v>19</v>
      </c>
      <c r="AL420" s="108">
        <v>26</v>
      </c>
      <c r="AM420" s="108">
        <v>0</v>
      </c>
      <c r="AN420" s="108">
        <v>214</v>
      </c>
      <c r="AO420" s="108">
        <v>2653</v>
      </c>
      <c r="AP420" s="108">
        <v>2206</v>
      </c>
      <c r="AQ420" s="108">
        <v>52690</v>
      </c>
      <c r="AR420" s="108">
        <v>3255</v>
      </c>
      <c r="AS420" s="108">
        <v>31573</v>
      </c>
      <c r="AT420" s="108">
        <v>87518</v>
      </c>
      <c r="AU420" s="108">
        <v>10100</v>
      </c>
      <c r="AV420" s="108">
        <v>7535</v>
      </c>
      <c r="AW420" s="108">
        <v>6354</v>
      </c>
      <c r="AX420" s="108">
        <v>4828</v>
      </c>
      <c r="AY420" s="108">
        <v>54642</v>
      </c>
      <c r="AZ420" s="108">
        <v>45512</v>
      </c>
      <c r="BA420" s="108">
        <v>55880</v>
      </c>
      <c r="BB420" s="108">
        <v>33185</v>
      </c>
      <c r="BC420" s="108">
        <v>3362</v>
      </c>
      <c r="BD420" s="108">
        <v>1537</v>
      </c>
      <c r="BE420" s="108">
        <v>224</v>
      </c>
      <c r="BF420" s="108">
        <v>61508</v>
      </c>
      <c r="BG420" s="108">
        <v>275</v>
      </c>
      <c r="BH420" s="108">
        <v>482</v>
      </c>
      <c r="BI420" s="108">
        <v>3484</v>
      </c>
      <c r="BJ420" s="108">
        <v>91184</v>
      </c>
      <c r="BK420" s="108">
        <v>26</v>
      </c>
      <c r="BL420" s="108">
        <v>51</v>
      </c>
      <c r="BM420" s="108">
        <v>265</v>
      </c>
      <c r="BN420" s="108">
        <v>0</v>
      </c>
      <c r="BO420" s="108">
        <v>3661</v>
      </c>
      <c r="BP420" s="108">
        <v>0</v>
      </c>
      <c r="BQ420" s="108">
        <v>1478</v>
      </c>
      <c r="BR420" s="108">
        <v>0</v>
      </c>
      <c r="BS420" s="108">
        <v>0</v>
      </c>
      <c r="BT420" s="108">
        <v>0</v>
      </c>
      <c r="BU420" s="108">
        <v>15218450</v>
      </c>
      <c r="BV420" s="108">
        <v>4157</v>
      </c>
      <c r="BW420" s="108">
        <v>9905</v>
      </c>
      <c r="BX420" s="108">
        <v>0</v>
      </c>
      <c r="BY420" s="108">
        <v>0</v>
      </c>
      <c r="BZ420" s="108">
        <v>0</v>
      </c>
      <c r="CA420" s="108">
        <v>10182500</v>
      </c>
      <c r="CB420" s="108">
        <v>6889</v>
      </c>
      <c r="CC420" s="108">
        <v>15911</v>
      </c>
      <c r="CD420" s="108">
        <v>108</v>
      </c>
      <c r="CE420" s="108">
        <v>90367</v>
      </c>
      <c r="CF420" s="108">
        <v>837</v>
      </c>
      <c r="CG420" s="108">
        <v>1406</v>
      </c>
      <c r="CH420" s="108">
        <v>101</v>
      </c>
      <c r="CI420" s="108">
        <v>4</v>
      </c>
      <c r="CJ420" s="121">
        <f t="shared" si="987"/>
        <v>4</v>
      </c>
      <c r="CK420" s="157">
        <f t="shared" si="988"/>
        <v>2019</v>
      </c>
      <c r="CL420" s="158">
        <f t="shared" si="989"/>
        <v>43556</v>
      </c>
      <c r="CM420" s="159">
        <f t="shared" si="990"/>
        <v>30</v>
      </c>
      <c r="CN420" s="121">
        <f t="shared" si="1007"/>
        <v>81113</v>
      </c>
      <c r="CO420" s="121">
        <f t="shared" si="992"/>
        <v>324452</v>
      </c>
      <c r="CP420" s="121">
        <f t="shared" si="1008"/>
        <v>1297808</v>
      </c>
      <c r="CQ420" s="121">
        <f t="shared" si="1009"/>
        <v>3325633</v>
      </c>
      <c r="CR420" s="121">
        <f t="shared" si="1010"/>
        <v>3777576</v>
      </c>
      <c r="CS420" s="121">
        <f t="shared" si="1011"/>
        <v>2863575</v>
      </c>
      <c r="CT420" s="121">
        <f t="shared" si="1012"/>
        <v>58131414</v>
      </c>
      <c r="CU420" s="121">
        <f t="shared" si="1013"/>
        <v>151008620</v>
      </c>
      <c r="CV420" s="121">
        <f t="shared" si="1014"/>
        <v>10266188</v>
      </c>
      <c r="CW420" s="121">
        <f t="shared" si="1015"/>
        <v>107968</v>
      </c>
      <c r="CX420" s="121">
        <f t="shared" si="1016"/>
        <v>177684</v>
      </c>
      <c r="CY420" s="121">
        <f t="shared" si="1017"/>
        <v>0</v>
      </c>
      <c r="CZ420" s="121">
        <f t="shared" si="1018"/>
        <v>36262205</v>
      </c>
      <c r="DA420" s="121">
        <f t="shared" si="1019"/>
        <v>0</v>
      </c>
      <c r="DB420" s="121">
        <f t="shared" si="1020"/>
        <v>23516458</v>
      </c>
      <c r="DC420" s="121">
        <f t="shared" si="1006"/>
        <v>151848</v>
      </c>
    </row>
    <row r="421" spans="1:107" x14ac:dyDescent="0.2">
      <c r="A421" s="118" t="str">
        <f t="shared" si="984"/>
        <v>2019-20APRILRX8</v>
      </c>
      <c r="B421" s="94" t="s">
        <v>913</v>
      </c>
      <c r="C421" s="35" t="s">
        <v>790</v>
      </c>
      <c r="D421" s="119" t="str">
        <f t="shared" si="985"/>
        <v>Y63</v>
      </c>
      <c r="E421" s="119" t="str">
        <f t="shared" si="986"/>
        <v>North East and Yorkshire</v>
      </c>
      <c r="F421" s="107" t="s">
        <v>665</v>
      </c>
      <c r="G421" s="107" t="s">
        <v>666</v>
      </c>
      <c r="H421" s="108">
        <v>83741</v>
      </c>
      <c r="I421" s="108">
        <v>60929</v>
      </c>
      <c r="J421" s="108">
        <v>143745</v>
      </c>
      <c r="K421" s="108">
        <v>2</v>
      </c>
      <c r="L421" s="108">
        <v>1</v>
      </c>
      <c r="M421" s="108">
        <v>4</v>
      </c>
      <c r="N421" s="108">
        <v>53</v>
      </c>
      <c r="O421" s="108">
        <v>67873</v>
      </c>
      <c r="P421" s="108">
        <v>5231</v>
      </c>
      <c r="Q421" s="108">
        <v>3720</v>
      </c>
      <c r="R421" s="108">
        <v>38539</v>
      </c>
      <c r="S421" s="108">
        <v>11964</v>
      </c>
      <c r="T421" s="108">
        <v>1379</v>
      </c>
      <c r="U421" s="108">
        <v>2186564</v>
      </c>
      <c r="V421" s="108">
        <v>418</v>
      </c>
      <c r="W421" s="108">
        <v>726</v>
      </c>
      <c r="X421" s="108">
        <v>1957968</v>
      </c>
      <c r="Y421" s="108">
        <v>526</v>
      </c>
      <c r="Z421" s="108">
        <v>966</v>
      </c>
      <c r="AA421" s="108">
        <v>45491554</v>
      </c>
      <c r="AB421" s="108">
        <v>1180</v>
      </c>
      <c r="AC421" s="108">
        <v>2429</v>
      </c>
      <c r="AD421" s="108">
        <v>33624548</v>
      </c>
      <c r="AE421" s="108">
        <v>2810</v>
      </c>
      <c r="AF421" s="108">
        <v>6594</v>
      </c>
      <c r="AG421" s="108">
        <v>4962526</v>
      </c>
      <c r="AH421" s="108">
        <v>3599</v>
      </c>
      <c r="AI421" s="108">
        <v>8635</v>
      </c>
      <c r="AJ421" s="108">
        <v>4523</v>
      </c>
      <c r="AK421" s="108">
        <v>635</v>
      </c>
      <c r="AL421" s="108">
        <v>1168</v>
      </c>
      <c r="AM421" s="108">
        <v>4153</v>
      </c>
      <c r="AN421" s="108">
        <v>416</v>
      </c>
      <c r="AO421" s="108">
        <v>2304</v>
      </c>
      <c r="AP421" s="108">
        <v>2419</v>
      </c>
      <c r="AQ421" s="108">
        <v>40684</v>
      </c>
      <c r="AR421" s="108">
        <v>6573</v>
      </c>
      <c r="AS421" s="108">
        <v>16093</v>
      </c>
      <c r="AT421" s="108">
        <v>63350</v>
      </c>
      <c r="AU421" s="108">
        <v>10190</v>
      </c>
      <c r="AV421" s="108">
        <v>8035</v>
      </c>
      <c r="AW421" s="108">
        <v>6554</v>
      </c>
      <c r="AX421" s="108">
        <v>5252</v>
      </c>
      <c r="AY421" s="108">
        <v>52455</v>
      </c>
      <c r="AZ421" s="108">
        <v>42611</v>
      </c>
      <c r="BA421" s="108">
        <v>23123</v>
      </c>
      <c r="BB421" s="108">
        <v>16656</v>
      </c>
      <c r="BC421" s="108">
        <v>2053</v>
      </c>
      <c r="BD421" s="108">
        <v>1458</v>
      </c>
      <c r="BE421" s="108">
        <v>0</v>
      </c>
      <c r="BF421" s="108">
        <v>0</v>
      </c>
      <c r="BG421" s="108">
        <v>0</v>
      </c>
      <c r="BH421" s="108">
        <v>0</v>
      </c>
      <c r="BI421" s="108">
        <v>2675</v>
      </c>
      <c r="BJ421" s="108">
        <v>78887</v>
      </c>
      <c r="BK421" s="108">
        <v>29</v>
      </c>
      <c r="BL421" s="108">
        <v>51</v>
      </c>
      <c r="BM421" s="108">
        <v>20</v>
      </c>
      <c r="BN421" s="108">
        <v>3703</v>
      </c>
      <c r="BO421" s="108">
        <v>171</v>
      </c>
      <c r="BP421" s="108">
        <v>44</v>
      </c>
      <c r="BQ421" s="108">
        <v>2299</v>
      </c>
      <c r="BR421" s="108">
        <v>16189591</v>
      </c>
      <c r="BS421" s="108">
        <v>4372</v>
      </c>
      <c r="BT421" s="108">
        <v>9090</v>
      </c>
      <c r="BU421" s="108">
        <v>678670</v>
      </c>
      <c r="BV421" s="108">
        <v>3969</v>
      </c>
      <c r="BW421" s="108">
        <v>7923</v>
      </c>
      <c r="BX421" s="108">
        <v>294505</v>
      </c>
      <c r="BY421" s="108">
        <v>6693</v>
      </c>
      <c r="BZ421" s="108">
        <v>11480</v>
      </c>
      <c r="CA421" s="108">
        <v>18029009</v>
      </c>
      <c r="CB421" s="108">
        <v>7842</v>
      </c>
      <c r="CC421" s="108">
        <v>17420</v>
      </c>
      <c r="CD421" s="108">
        <v>43</v>
      </c>
      <c r="CE421" s="108">
        <v>48780</v>
      </c>
      <c r="CF421" s="108">
        <v>1134</v>
      </c>
      <c r="CG421" s="108">
        <v>2253</v>
      </c>
      <c r="CH421" s="108">
        <v>37</v>
      </c>
      <c r="CI421" s="108">
        <v>1</v>
      </c>
      <c r="CJ421" s="121">
        <f t="shared" si="987"/>
        <v>4</v>
      </c>
      <c r="CK421" s="157">
        <f t="shared" si="988"/>
        <v>2019</v>
      </c>
      <c r="CL421" s="158">
        <f t="shared" si="989"/>
        <v>43556</v>
      </c>
      <c r="CM421" s="159">
        <f t="shared" si="990"/>
        <v>30</v>
      </c>
      <c r="CN421" s="121">
        <f t="shared" si="1007"/>
        <v>60929</v>
      </c>
      <c r="CO421" s="121">
        <f t="shared" si="992"/>
        <v>60929</v>
      </c>
      <c r="CP421" s="121">
        <f t="shared" si="1008"/>
        <v>243716</v>
      </c>
      <c r="CQ421" s="121">
        <f t="shared" si="1009"/>
        <v>3229237</v>
      </c>
      <c r="CR421" s="121">
        <f t="shared" si="1010"/>
        <v>3797706</v>
      </c>
      <c r="CS421" s="121">
        <f t="shared" si="1011"/>
        <v>3593520</v>
      </c>
      <c r="CT421" s="121">
        <f t="shared" si="1012"/>
        <v>93611231</v>
      </c>
      <c r="CU421" s="121">
        <f t="shared" si="1013"/>
        <v>78890616</v>
      </c>
      <c r="CV421" s="121">
        <f t="shared" si="1014"/>
        <v>11907665</v>
      </c>
      <c r="CW421" s="121">
        <f t="shared" si="1015"/>
        <v>0</v>
      </c>
      <c r="CX421" s="121">
        <f t="shared" si="1016"/>
        <v>136425</v>
      </c>
      <c r="CY421" s="121">
        <f t="shared" si="1017"/>
        <v>33660270</v>
      </c>
      <c r="CZ421" s="121">
        <f t="shared" si="1018"/>
        <v>1354833</v>
      </c>
      <c r="DA421" s="121">
        <f t="shared" si="1019"/>
        <v>505120</v>
      </c>
      <c r="DB421" s="121">
        <f t="shared" si="1020"/>
        <v>40048580</v>
      </c>
      <c r="DC421" s="121">
        <f t="shared" si="1006"/>
        <v>96879</v>
      </c>
    </row>
    <row r="422" spans="1:107" x14ac:dyDescent="0.2">
      <c r="A422" s="118" t="str">
        <f t="shared" ref="A422:A432" si="1021">B422&amp;C422&amp;F422</f>
        <v>2019-20MAYRX9</v>
      </c>
      <c r="B422" s="94" t="s">
        <v>913</v>
      </c>
      <c r="C422" s="35" t="s">
        <v>831</v>
      </c>
      <c r="D422" s="119" t="str">
        <f t="shared" si="985"/>
        <v>Y60</v>
      </c>
      <c r="E422" s="119" t="str">
        <f t="shared" si="986"/>
        <v>Midlands</v>
      </c>
      <c r="F422" s="107" t="s">
        <v>667</v>
      </c>
      <c r="G422" s="107" t="s">
        <v>668</v>
      </c>
      <c r="H422" s="108">
        <v>83702</v>
      </c>
      <c r="I422" s="108">
        <v>66948</v>
      </c>
      <c r="J422" s="108">
        <v>182711</v>
      </c>
      <c r="K422" s="108">
        <v>3</v>
      </c>
      <c r="L422" s="108">
        <v>2</v>
      </c>
      <c r="M422" s="108">
        <v>4</v>
      </c>
      <c r="N422" s="108">
        <v>34</v>
      </c>
      <c r="O422" s="108">
        <v>64106</v>
      </c>
      <c r="P422" s="108">
        <v>6012</v>
      </c>
      <c r="Q422" s="108">
        <v>3995</v>
      </c>
      <c r="R422" s="108">
        <v>36295</v>
      </c>
      <c r="S422" s="108">
        <v>12629</v>
      </c>
      <c r="T422" s="108">
        <v>823</v>
      </c>
      <c r="U422" s="108">
        <v>2669096</v>
      </c>
      <c r="V422" s="108">
        <v>444</v>
      </c>
      <c r="W422" s="108">
        <v>776</v>
      </c>
      <c r="X422" s="108">
        <v>3724327</v>
      </c>
      <c r="Y422" s="108">
        <v>932</v>
      </c>
      <c r="Z422" s="108">
        <v>2098</v>
      </c>
      <c r="AA422" s="108">
        <v>56079038</v>
      </c>
      <c r="AB422" s="108">
        <v>1545</v>
      </c>
      <c r="AC422" s="108">
        <v>3227</v>
      </c>
      <c r="AD422" s="108">
        <v>45311984</v>
      </c>
      <c r="AE422" s="108">
        <v>3588</v>
      </c>
      <c r="AF422" s="108">
        <v>8861</v>
      </c>
      <c r="AG422" s="108">
        <v>3578576</v>
      </c>
      <c r="AH422" s="108">
        <v>4348</v>
      </c>
      <c r="AI422" s="108">
        <v>9277</v>
      </c>
      <c r="AJ422" s="108">
        <v>5075</v>
      </c>
      <c r="AK422" s="108">
        <v>1676</v>
      </c>
      <c r="AL422" s="108">
        <v>758</v>
      </c>
      <c r="AM422" s="108">
        <v>19</v>
      </c>
      <c r="AN422" s="108">
        <v>1936</v>
      </c>
      <c r="AO422" s="108">
        <v>705</v>
      </c>
      <c r="AP422" s="108">
        <v>23</v>
      </c>
      <c r="AQ422" s="108">
        <v>39775</v>
      </c>
      <c r="AR422" s="108">
        <v>2940</v>
      </c>
      <c r="AS422" s="108">
        <v>16316</v>
      </c>
      <c r="AT422" s="108">
        <v>59031</v>
      </c>
      <c r="AU422" s="108">
        <v>10892</v>
      </c>
      <c r="AV422" s="108">
        <v>8694</v>
      </c>
      <c r="AW422" s="108">
        <v>7386</v>
      </c>
      <c r="AX422" s="108">
        <v>5958</v>
      </c>
      <c r="AY422" s="108">
        <v>46419</v>
      </c>
      <c r="AZ422" s="108">
        <v>39117</v>
      </c>
      <c r="BA422" s="108">
        <v>17088</v>
      </c>
      <c r="BB422" s="108">
        <v>13148</v>
      </c>
      <c r="BC422" s="108">
        <v>1013</v>
      </c>
      <c r="BD422" s="108">
        <v>783</v>
      </c>
      <c r="BE422" s="108">
        <v>282</v>
      </c>
      <c r="BF422" s="108">
        <v>85012</v>
      </c>
      <c r="BG422" s="108">
        <v>301</v>
      </c>
      <c r="BH422" s="108">
        <v>506</v>
      </c>
      <c r="BI422" s="108">
        <v>3043</v>
      </c>
      <c r="BJ422" s="108">
        <v>113397</v>
      </c>
      <c r="BK422" s="108">
        <v>37</v>
      </c>
      <c r="BL422" s="108">
        <v>69</v>
      </c>
      <c r="BM422" s="108">
        <v>0</v>
      </c>
      <c r="BN422" s="108">
        <v>477</v>
      </c>
      <c r="BO422" s="108">
        <v>663</v>
      </c>
      <c r="BP422" s="108">
        <v>5</v>
      </c>
      <c r="BQ422" s="108">
        <v>2127</v>
      </c>
      <c r="BR422" s="108">
        <v>2130612</v>
      </c>
      <c r="BS422" s="108">
        <v>4467</v>
      </c>
      <c r="BT422" s="108">
        <v>9113</v>
      </c>
      <c r="BU422" s="108">
        <v>3265454</v>
      </c>
      <c r="BV422" s="108">
        <v>4925</v>
      </c>
      <c r="BW422" s="108">
        <v>9483</v>
      </c>
      <c r="BX422" s="108">
        <v>38604</v>
      </c>
      <c r="BY422" s="108">
        <v>7721</v>
      </c>
      <c r="BZ422" s="108">
        <v>13181</v>
      </c>
      <c r="CA422" s="108">
        <v>15011748</v>
      </c>
      <c r="CB422" s="108">
        <v>7058</v>
      </c>
      <c r="CC422" s="108">
        <v>14557</v>
      </c>
      <c r="CD422" s="108">
        <v>42</v>
      </c>
      <c r="CE422" s="108">
        <v>64635</v>
      </c>
      <c r="CF422" s="108">
        <v>1539</v>
      </c>
      <c r="CG422" s="108">
        <v>2703</v>
      </c>
      <c r="CH422" s="108">
        <v>34</v>
      </c>
      <c r="CI422" s="108">
        <v>3</v>
      </c>
      <c r="CJ422" s="121">
        <f t="shared" ref="CJ422:CJ432" si="1022">MONTH(1&amp;C422)</f>
        <v>5</v>
      </c>
      <c r="CK422" s="157">
        <f t="shared" ref="CK422:CK432" si="1023">LEFT($B422,4)+IF(CJ422&lt;4,1,0)</f>
        <v>2019</v>
      </c>
      <c r="CL422" s="158">
        <f t="shared" si="989"/>
        <v>43586</v>
      </c>
      <c r="CM422" s="159">
        <f t="shared" si="990"/>
        <v>31</v>
      </c>
      <c r="CN422" s="121">
        <f t="shared" ref="CN422:CN432" si="1024">IFERROR($I422*L422,"-")</f>
        <v>133896</v>
      </c>
      <c r="CO422" s="121">
        <f t="shared" ref="CO422:CO432" si="1025">IFERROR($I422*CI422,"-")</f>
        <v>200844</v>
      </c>
      <c r="CP422" s="121">
        <f t="shared" ref="CP422:CP432" si="1026">IFERROR($I422*M422,"-")</f>
        <v>267792</v>
      </c>
      <c r="CQ422" s="121">
        <f t="shared" ref="CQ422:CQ432" si="1027">IFERROR($I422*N422,"-")</f>
        <v>2276232</v>
      </c>
      <c r="CR422" s="121">
        <f t="shared" ref="CR422:CR432" si="1028">IFERROR(P422*W422,"-")</f>
        <v>4665312</v>
      </c>
      <c r="CS422" s="121">
        <f t="shared" ref="CS422:CS432" si="1029">IFERROR(Q422*Z422,"-")</f>
        <v>8381510</v>
      </c>
      <c r="CT422" s="121">
        <f t="shared" ref="CT422:CT432" si="1030">IFERROR(R422*AC422,"-")</f>
        <v>117123965</v>
      </c>
      <c r="CU422" s="121">
        <f t="shared" ref="CU422:CU432" si="1031">IFERROR(S422*AF422,"-")</f>
        <v>111905569</v>
      </c>
      <c r="CV422" s="121">
        <f t="shared" ref="CV422:CV432" si="1032">IFERROR(T422*AI422,"-")</f>
        <v>7634971</v>
      </c>
      <c r="CW422" s="121">
        <f t="shared" ref="CW422:CW432" si="1033">IFERROR(BE422*BH422,"-")</f>
        <v>142692</v>
      </c>
      <c r="CX422" s="121">
        <f t="shared" ref="CX422:CX432" si="1034">IFERROR(BI422*BL422,"-")</f>
        <v>209967</v>
      </c>
      <c r="CY422" s="121">
        <f t="shared" ref="CY422:CY432" si="1035">IFERROR(BN422*BT422,"-")</f>
        <v>4346901</v>
      </c>
      <c r="CZ422" s="121">
        <f t="shared" ref="CZ422:CZ432" si="1036">IFERROR(BO422*BW422,"-")</f>
        <v>6287229</v>
      </c>
      <c r="DA422" s="121">
        <f t="shared" ref="DA422:DA432" si="1037">IFERROR(BP422*BZ422,"-")</f>
        <v>65905</v>
      </c>
      <c r="DB422" s="121">
        <f t="shared" ref="DB422:DB432" si="1038">IFERROR(BQ422*CC422,"-")</f>
        <v>30962739</v>
      </c>
      <c r="DC422" s="121">
        <f t="shared" ref="DC422:DC432" si="1039">IFERROR(CD422*CG422,"-")</f>
        <v>113526</v>
      </c>
    </row>
    <row r="423" spans="1:107" x14ac:dyDescent="0.2">
      <c r="A423" s="118" t="str">
        <f t="shared" si="1021"/>
        <v>2019-20MAYRYC</v>
      </c>
      <c r="B423" s="94" t="s">
        <v>913</v>
      </c>
      <c r="C423" s="35" t="s">
        <v>831</v>
      </c>
      <c r="D423" s="119" t="str">
        <f t="shared" si="985"/>
        <v>Y61</v>
      </c>
      <c r="E423" s="119" t="str">
        <f t="shared" si="986"/>
        <v>East of England</v>
      </c>
      <c r="F423" s="107" t="s">
        <v>671</v>
      </c>
      <c r="G423" s="107" t="s">
        <v>672</v>
      </c>
      <c r="H423" s="108">
        <v>106085</v>
      </c>
      <c r="I423" s="108">
        <v>68448</v>
      </c>
      <c r="J423" s="108">
        <v>301887</v>
      </c>
      <c r="K423" s="108">
        <v>4</v>
      </c>
      <c r="L423" s="108">
        <v>1</v>
      </c>
      <c r="M423" s="108">
        <v>21</v>
      </c>
      <c r="N423" s="108">
        <v>70</v>
      </c>
      <c r="O423" s="108">
        <v>71986</v>
      </c>
      <c r="P423" s="108">
        <v>7006</v>
      </c>
      <c r="Q423" s="108">
        <v>4561</v>
      </c>
      <c r="R423" s="108">
        <v>42305</v>
      </c>
      <c r="S423" s="108">
        <v>11742</v>
      </c>
      <c r="T423" s="108">
        <v>1992</v>
      </c>
      <c r="U423" s="108">
        <v>3233439</v>
      </c>
      <c r="V423" s="108">
        <v>462</v>
      </c>
      <c r="W423" s="108">
        <v>841</v>
      </c>
      <c r="X423" s="108">
        <v>3345323</v>
      </c>
      <c r="Y423" s="108">
        <v>733</v>
      </c>
      <c r="Z423" s="108">
        <v>1320</v>
      </c>
      <c r="AA423" s="108">
        <v>67084321</v>
      </c>
      <c r="AB423" s="108">
        <v>1586</v>
      </c>
      <c r="AC423" s="108">
        <v>3296</v>
      </c>
      <c r="AD423" s="108">
        <v>63555025</v>
      </c>
      <c r="AE423" s="108">
        <v>5413</v>
      </c>
      <c r="AF423" s="108">
        <v>13575</v>
      </c>
      <c r="AG423" s="108">
        <v>10640194</v>
      </c>
      <c r="AH423" s="108">
        <v>5341</v>
      </c>
      <c r="AI423" s="108">
        <v>14250</v>
      </c>
      <c r="AJ423" s="108">
        <v>4457</v>
      </c>
      <c r="AK423" s="108">
        <v>89</v>
      </c>
      <c r="AL423" s="108">
        <v>3102</v>
      </c>
      <c r="AM423" s="108">
        <v>714</v>
      </c>
      <c r="AN423" s="108">
        <v>20</v>
      </c>
      <c r="AO423" s="108">
        <v>1246</v>
      </c>
      <c r="AP423" s="108">
        <v>1180</v>
      </c>
      <c r="AQ423" s="108">
        <v>42177</v>
      </c>
      <c r="AR423" s="108">
        <v>1977</v>
      </c>
      <c r="AS423" s="108">
        <v>23375</v>
      </c>
      <c r="AT423" s="108">
        <v>67529</v>
      </c>
      <c r="AU423" s="108">
        <v>16176</v>
      </c>
      <c r="AV423" s="108">
        <v>11680</v>
      </c>
      <c r="AW423" s="108">
        <v>10453</v>
      </c>
      <c r="AX423" s="108">
        <v>7680</v>
      </c>
      <c r="AY423" s="108">
        <v>65940</v>
      </c>
      <c r="AZ423" s="108">
        <v>47844</v>
      </c>
      <c r="BA423" s="108">
        <v>22823</v>
      </c>
      <c r="BB423" s="108">
        <v>12791</v>
      </c>
      <c r="BC423" s="108">
        <v>3716</v>
      </c>
      <c r="BD423" s="108">
        <v>2135</v>
      </c>
      <c r="BE423" s="108">
        <v>541</v>
      </c>
      <c r="BF423" s="108">
        <v>143593</v>
      </c>
      <c r="BG423" s="108">
        <v>265</v>
      </c>
      <c r="BH423" s="108">
        <v>437</v>
      </c>
      <c r="BI423" s="108">
        <v>6660</v>
      </c>
      <c r="BJ423" s="108">
        <v>239991</v>
      </c>
      <c r="BK423" s="108">
        <v>36</v>
      </c>
      <c r="BL423" s="108">
        <v>64</v>
      </c>
      <c r="BM423" s="108">
        <v>38</v>
      </c>
      <c r="BN423" s="108">
        <v>813</v>
      </c>
      <c r="BO423" s="108">
        <v>426</v>
      </c>
      <c r="BP423" s="108">
        <v>36</v>
      </c>
      <c r="BQ423" s="108">
        <v>1290</v>
      </c>
      <c r="BR423" s="108">
        <v>6974890</v>
      </c>
      <c r="BS423" s="108">
        <v>8579</v>
      </c>
      <c r="BT423" s="108">
        <v>20110</v>
      </c>
      <c r="BU423" s="108">
        <v>4275390</v>
      </c>
      <c r="BV423" s="108">
        <v>10036</v>
      </c>
      <c r="BW423" s="108">
        <v>23878</v>
      </c>
      <c r="BX423" s="108">
        <v>461720</v>
      </c>
      <c r="BY423" s="108">
        <v>12826</v>
      </c>
      <c r="BZ423" s="108">
        <v>31116</v>
      </c>
      <c r="CA423" s="108">
        <v>14501812</v>
      </c>
      <c r="CB423" s="108">
        <v>11242</v>
      </c>
      <c r="CC423" s="108">
        <v>28425</v>
      </c>
      <c r="CD423" s="108">
        <v>154</v>
      </c>
      <c r="CE423" s="108">
        <v>265558</v>
      </c>
      <c r="CF423" s="108">
        <v>1724</v>
      </c>
      <c r="CG423" s="108">
        <v>3056</v>
      </c>
      <c r="CH423" s="108">
        <v>142</v>
      </c>
      <c r="CI423" s="108">
        <v>6</v>
      </c>
      <c r="CJ423" s="121">
        <f t="shared" si="1022"/>
        <v>5</v>
      </c>
      <c r="CK423" s="157">
        <f t="shared" si="1023"/>
        <v>2019</v>
      </c>
      <c r="CL423" s="158">
        <f t="shared" si="989"/>
        <v>43586</v>
      </c>
      <c r="CM423" s="159">
        <f t="shared" si="990"/>
        <v>31</v>
      </c>
      <c r="CN423" s="121">
        <f t="shared" si="1024"/>
        <v>68448</v>
      </c>
      <c r="CO423" s="121">
        <f t="shared" si="1025"/>
        <v>410688</v>
      </c>
      <c r="CP423" s="121">
        <f t="shared" si="1026"/>
        <v>1437408</v>
      </c>
      <c r="CQ423" s="121">
        <f t="shared" si="1027"/>
        <v>4791360</v>
      </c>
      <c r="CR423" s="121">
        <f t="shared" si="1028"/>
        <v>5892046</v>
      </c>
      <c r="CS423" s="121">
        <f t="shared" si="1029"/>
        <v>6020520</v>
      </c>
      <c r="CT423" s="121">
        <f t="shared" si="1030"/>
        <v>139437280</v>
      </c>
      <c r="CU423" s="121">
        <f t="shared" si="1031"/>
        <v>159397650</v>
      </c>
      <c r="CV423" s="121">
        <f t="shared" si="1032"/>
        <v>28386000</v>
      </c>
      <c r="CW423" s="121">
        <f t="shared" si="1033"/>
        <v>236417</v>
      </c>
      <c r="CX423" s="121">
        <f t="shared" si="1034"/>
        <v>426240</v>
      </c>
      <c r="CY423" s="121">
        <f t="shared" si="1035"/>
        <v>16349430</v>
      </c>
      <c r="CZ423" s="121">
        <f t="shared" si="1036"/>
        <v>10172028</v>
      </c>
      <c r="DA423" s="121">
        <f t="shared" si="1037"/>
        <v>1120176</v>
      </c>
      <c r="DB423" s="121">
        <f t="shared" si="1038"/>
        <v>36668250</v>
      </c>
      <c r="DC423" s="121">
        <f t="shared" si="1039"/>
        <v>470624</v>
      </c>
    </row>
    <row r="424" spans="1:107" x14ac:dyDescent="0.2">
      <c r="A424" s="118" t="str">
        <f t="shared" si="1021"/>
        <v>2019-20MAYR1F</v>
      </c>
      <c r="B424" s="94" t="s">
        <v>913</v>
      </c>
      <c r="C424" s="35" t="s">
        <v>831</v>
      </c>
      <c r="D424" s="119" t="str">
        <f t="shared" si="985"/>
        <v>Y59</v>
      </c>
      <c r="E424" s="119" t="str">
        <f t="shared" si="986"/>
        <v>South East</v>
      </c>
      <c r="F424" s="107" t="s">
        <v>656</v>
      </c>
      <c r="G424" s="107" t="s">
        <v>657</v>
      </c>
      <c r="H424" s="108">
        <v>2789</v>
      </c>
      <c r="I424" s="108">
        <v>1516</v>
      </c>
      <c r="J424" s="108">
        <v>14725</v>
      </c>
      <c r="K424" s="108">
        <v>10</v>
      </c>
      <c r="L424" s="108">
        <v>1</v>
      </c>
      <c r="M424" s="108">
        <v>56</v>
      </c>
      <c r="N424" s="108">
        <v>124</v>
      </c>
      <c r="O424" s="108">
        <v>2022</v>
      </c>
      <c r="P424" s="108">
        <v>118</v>
      </c>
      <c r="Q424" s="108">
        <v>86</v>
      </c>
      <c r="R424" s="108">
        <v>863</v>
      </c>
      <c r="S424" s="108">
        <v>715</v>
      </c>
      <c r="T424" s="108">
        <v>60</v>
      </c>
      <c r="U424" s="108">
        <v>81227</v>
      </c>
      <c r="V424" s="108">
        <v>688</v>
      </c>
      <c r="W424" s="108">
        <v>1284</v>
      </c>
      <c r="X424" s="108">
        <v>73838</v>
      </c>
      <c r="Y424" s="108">
        <v>859</v>
      </c>
      <c r="Z424" s="108">
        <v>1665</v>
      </c>
      <c r="AA424" s="108">
        <v>1233704</v>
      </c>
      <c r="AB424" s="108">
        <v>1430</v>
      </c>
      <c r="AC424" s="108">
        <v>3024</v>
      </c>
      <c r="AD424" s="108">
        <v>2960832</v>
      </c>
      <c r="AE424" s="108">
        <v>4141</v>
      </c>
      <c r="AF424" s="108">
        <v>9895</v>
      </c>
      <c r="AG424" s="108">
        <v>426726</v>
      </c>
      <c r="AH424" s="108">
        <v>7112</v>
      </c>
      <c r="AI424" s="108">
        <v>16137</v>
      </c>
      <c r="AJ424" s="108">
        <v>145</v>
      </c>
      <c r="AK424" s="108">
        <v>1</v>
      </c>
      <c r="AL424" s="108">
        <v>8</v>
      </c>
      <c r="AM424" s="108">
        <v>20</v>
      </c>
      <c r="AN424" s="108">
        <v>2</v>
      </c>
      <c r="AO424" s="108">
        <v>134</v>
      </c>
      <c r="AP424" s="108">
        <v>0</v>
      </c>
      <c r="AQ424" s="108">
        <v>1224</v>
      </c>
      <c r="AR424" s="108">
        <v>25</v>
      </c>
      <c r="AS424" s="108">
        <v>628</v>
      </c>
      <c r="AT424" s="108">
        <v>1877</v>
      </c>
      <c r="AU424" s="108">
        <v>195</v>
      </c>
      <c r="AV424" s="108">
        <v>168</v>
      </c>
      <c r="AW424" s="108">
        <v>142</v>
      </c>
      <c r="AX424" s="108">
        <v>123</v>
      </c>
      <c r="AY424" s="108">
        <v>1026</v>
      </c>
      <c r="AZ424" s="108">
        <v>927</v>
      </c>
      <c r="BA424" s="108">
        <v>871</v>
      </c>
      <c r="BB424" s="108">
        <v>753</v>
      </c>
      <c r="BC424" s="108">
        <v>73</v>
      </c>
      <c r="BD424" s="108">
        <v>62</v>
      </c>
      <c r="BE424" s="108">
        <v>12</v>
      </c>
      <c r="BF424" s="108">
        <v>4996</v>
      </c>
      <c r="BG424" s="108">
        <v>416</v>
      </c>
      <c r="BH424" s="108">
        <v>1009</v>
      </c>
      <c r="BI424" s="108">
        <v>87</v>
      </c>
      <c r="BJ424" s="108">
        <v>3973</v>
      </c>
      <c r="BK424" s="108">
        <v>46</v>
      </c>
      <c r="BL424" s="108">
        <v>80</v>
      </c>
      <c r="BM424" s="108">
        <v>1</v>
      </c>
      <c r="BN424" s="108">
        <v>71</v>
      </c>
      <c r="BO424" s="108">
        <v>37</v>
      </c>
      <c r="BP424" s="108">
        <v>0</v>
      </c>
      <c r="BQ424" s="108">
        <v>12</v>
      </c>
      <c r="BR424" s="108">
        <v>251173</v>
      </c>
      <c r="BS424" s="108">
        <v>3538</v>
      </c>
      <c r="BT424" s="108">
        <v>6718</v>
      </c>
      <c r="BU424" s="108">
        <v>231931</v>
      </c>
      <c r="BV424" s="108">
        <v>6268</v>
      </c>
      <c r="BW424" s="108">
        <v>11561</v>
      </c>
      <c r="BX424" s="108">
        <v>0</v>
      </c>
      <c r="BY424" s="108">
        <v>0</v>
      </c>
      <c r="BZ424" s="108">
        <v>0</v>
      </c>
      <c r="CA424" s="108">
        <v>152553</v>
      </c>
      <c r="CB424" s="108">
        <v>12713</v>
      </c>
      <c r="CC424" s="108">
        <v>21300</v>
      </c>
      <c r="CD424" s="108">
        <v>0</v>
      </c>
      <c r="CE424" s="108">
        <v>0</v>
      </c>
      <c r="CF424" s="108">
        <v>0</v>
      </c>
      <c r="CG424" s="108">
        <v>0</v>
      </c>
      <c r="CH424" s="108">
        <v>0</v>
      </c>
      <c r="CI424" s="108">
        <v>20</v>
      </c>
      <c r="CJ424" s="121">
        <f t="shared" si="1022"/>
        <v>5</v>
      </c>
      <c r="CK424" s="157">
        <f t="shared" si="1023"/>
        <v>2019</v>
      </c>
      <c r="CL424" s="158">
        <f t="shared" si="989"/>
        <v>43586</v>
      </c>
      <c r="CM424" s="159">
        <f t="shared" si="990"/>
        <v>31</v>
      </c>
      <c r="CN424" s="121">
        <f t="shared" si="1024"/>
        <v>1516</v>
      </c>
      <c r="CO424" s="121">
        <f t="shared" si="1025"/>
        <v>30320</v>
      </c>
      <c r="CP424" s="121">
        <f t="shared" si="1026"/>
        <v>84896</v>
      </c>
      <c r="CQ424" s="121">
        <f t="shared" si="1027"/>
        <v>187984</v>
      </c>
      <c r="CR424" s="121">
        <f t="shared" si="1028"/>
        <v>151512</v>
      </c>
      <c r="CS424" s="121">
        <f t="shared" si="1029"/>
        <v>143190</v>
      </c>
      <c r="CT424" s="121">
        <f t="shared" si="1030"/>
        <v>2609712</v>
      </c>
      <c r="CU424" s="121">
        <f t="shared" si="1031"/>
        <v>7074925</v>
      </c>
      <c r="CV424" s="121">
        <f t="shared" si="1032"/>
        <v>968220</v>
      </c>
      <c r="CW424" s="121">
        <f t="shared" si="1033"/>
        <v>12108</v>
      </c>
      <c r="CX424" s="121">
        <f t="shared" si="1034"/>
        <v>6960</v>
      </c>
      <c r="CY424" s="121">
        <f t="shared" si="1035"/>
        <v>476978</v>
      </c>
      <c r="CZ424" s="121">
        <f t="shared" si="1036"/>
        <v>427757</v>
      </c>
      <c r="DA424" s="121">
        <f t="shared" si="1037"/>
        <v>0</v>
      </c>
      <c r="DB424" s="121">
        <f t="shared" si="1038"/>
        <v>255600</v>
      </c>
      <c r="DC424" s="121">
        <f t="shared" si="1039"/>
        <v>0</v>
      </c>
    </row>
    <row r="425" spans="1:107" x14ac:dyDescent="0.2">
      <c r="A425" s="118" t="str">
        <f t="shared" si="1021"/>
        <v>2019-20MAYRRU</v>
      </c>
      <c r="B425" s="94" t="s">
        <v>913</v>
      </c>
      <c r="C425" s="35" t="s">
        <v>831</v>
      </c>
      <c r="D425" s="119" t="str">
        <f t="shared" si="985"/>
        <v>Y56</v>
      </c>
      <c r="E425" s="119" t="str">
        <f t="shared" si="986"/>
        <v>London</v>
      </c>
      <c r="F425" s="107" t="s">
        <v>659</v>
      </c>
      <c r="G425" s="107" t="s">
        <v>660</v>
      </c>
      <c r="H425" s="108">
        <v>165028</v>
      </c>
      <c r="I425" s="108">
        <v>134864</v>
      </c>
      <c r="J425" s="108">
        <v>715458</v>
      </c>
      <c r="K425" s="108">
        <v>5</v>
      </c>
      <c r="L425" s="108">
        <v>0</v>
      </c>
      <c r="M425" s="108">
        <v>38</v>
      </c>
      <c r="N425" s="108">
        <v>111</v>
      </c>
      <c r="O425" s="108">
        <v>106246</v>
      </c>
      <c r="P425" s="108">
        <v>12021</v>
      </c>
      <c r="Q425" s="108">
        <v>8880</v>
      </c>
      <c r="R425" s="108">
        <v>58040</v>
      </c>
      <c r="S425" s="108">
        <v>21927</v>
      </c>
      <c r="T425" s="108">
        <v>2037</v>
      </c>
      <c r="U425" s="108">
        <v>4423904</v>
      </c>
      <c r="V425" s="108">
        <v>368</v>
      </c>
      <c r="W425" s="108">
        <v>610</v>
      </c>
      <c r="X425" s="108">
        <v>5650074</v>
      </c>
      <c r="Y425" s="108">
        <v>636</v>
      </c>
      <c r="Z425" s="108">
        <v>1099</v>
      </c>
      <c r="AA425" s="108">
        <v>61275929</v>
      </c>
      <c r="AB425" s="108">
        <v>1056</v>
      </c>
      <c r="AC425" s="108">
        <v>2142</v>
      </c>
      <c r="AD425" s="108">
        <v>70673807</v>
      </c>
      <c r="AE425" s="108">
        <v>3223</v>
      </c>
      <c r="AF425" s="108">
        <v>7364</v>
      </c>
      <c r="AG425" s="108">
        <v>10528868</v>
      </c>
      <c r="AH425" s="108">
        <v>5169</v>
      </c>
      <c r="AI425" s="108">
        <v>11630</v>
      </c>
      <c r="AJ425" s="108">
        <v>7702</v>
      </c>
      <c r="AK425" s="108">
        <v>230</v>
      </c>
      <c r="AL425" s="108">
        <v>1145</v>
      </c>
      <c r="AM425" s="108">
        <v>2616</v>
      </c>
      <c r="AN425" s="108">
        <v>263</v>
      </c>
      <c r="AO425" s="108">
        <v>6064</v>
      </c>
      <c r="AP425" s="108">
        <v>0</v>
      </c>
      <c r="AQ425" s="108">
        <v>63195</v>
      </c>
      <c r="AR425" s="108">
        <v>7082</v>
      </c>
      <c r="AS425" s="108">
        <v>28267</v>
      </c>
      <c r="AT425" s="108">
        <v>98544</v>
      </c>
      <c r="AU425" s="108">
        <v>31473</v>
      </c>
      <c r="AV425" s="108">
        <v>24043</v>
      </c>
      <c r="AW425" s="108">
        <v>23066</v>
      </c>
      <c r="AX425" s="108">
        <v>17919</v>
      </c>
      <c r="AY425" s="108">
        <v>86367</v>
      </c>
      <c r="AZ425" s="108">
        <v>65167</v>
      </c>
      <c r="BA425" s="108">
        <v>34613</v>
      </c>
      <c r="BB425" s="108">
        <v>24594</v>
      </c>
      <c r="BC425" s="108">
        <v>2781</v>
      </c>
      <c r="BD425" s="108">
        <v>2146</v>
      </c>
      <c r="BE425" s="108">
        <v>0</v>
      </c>
      <c r="BF425" s="108">
        <v>0</v>
      </c>
      <c r="BG425" s="108">
        <v>0</v>
      </c>
      <c r="BH425" s="108">
        <v>0</v>
      </c>
      <c r="BI425" s="108">
        <v>6975</v>
      </c>
      <c r="BJ425" s="108">
        <v>410199</v>
      </c>
      <c r="BK425" s="108">
        <v>59</v>
      </c>
      <c r="BL425" s="108">
        <v>118</v>
      </c>
      <c r="BM425" s="108">
        <v>16</v>
      </c>
      <c r="BN425" s="108">
        <v>515</v>
      </c>
      <c r="BO425" s="108">
        <v>1369</v>
      </c>
      <c r="BP425" s="108">
        <v>47</v>
      </c>
      <c r="BQ425" s="108">
        <v>1331</v>
      </c>
      <c r="BR425" s="108">
        <v>2862205</v>
      </c>
      <c r="BS425" s="108">
        <v>5558</v>
      </c>
      <c r="BT425" s="108">
        <v>12081</v>
      </c>
      <c r="BU425" s="108">
        <v>9755297</v>
      </c>
      <c r="BV425" s="108">
        <v>7126</v>
      </c>
      <c r="BW425" s="108">
        <v>13492</v>
      </c>
      <c r="BX425" s="108">
        <v>441128</v>
      </c>
      <c r="BY425" s="108">
        <v>9386</v>
      </c>
      <c r="BZ425" s="108">
        <v>15296</v>
      </c>
      <c r="CA425" s="108">
        <v>11856760</v>
      </c>
      <c r="CB425" s="108">
        <v>8908</v>
      </c>
      <c r="CC425" s="108">
        <v>16320</v>
      </c>
      <c r="CD425" s="108">
        <v>0</v>
      </c>
      <c r="CE425" s="108">
        <v>0</v>
      </c>
      <c r="CF425" s="108">
        <v>0</v>
      </c>
      <c r="CG425" s="108">
        <v>0</v>
      </c>
      <c r="CH425" s="108">
        <v>0</v>
      </c>
      <c r="CI425" s="108">
        <v>3</v>
      </c>
      <c r="CJ425" s="121">
        <f t="shared" si="1022"/>
        <v>5</v>
      </c>
      <c r="CK425" s="157">
        <f t="shared" si="1023"/>
        <v>2019</v>
      </c>
      <c r="CL425" s="158">
        <f t="shared" si="989"/>
        <v>43586</v>
      </c>
      <c r="CM425" s="159">
        <f t="shared" si="990"/>
        <v>31</v>
      </c>
      <c r="CN425" s="121">
        <f t="shared" si="1024"/>
        <v>0</v>
      </c>
      <c r="CO425" s="121">
        <f t="shared" si="1025"/>
        <v>404592</v>
      </c>
      <c r="CP425" s="121">
        <f t="shared" si="1026"/>
        <v>5124832</v>
      </c>
      <c r="CQ425" s="121">
        <f t="shared" si="1027"/>
        <v>14969904</v>
      </c>
      <c r="CR425" s="121">
        <f t="shared" si="1028"/>
        <v>7332810</v>
      </c>
      <c r="CS425" s="121">
        <f t="shared" si="1029"/>
        <v>9759120</v>
      </c>
      <c r="CT425" s="121">
        <f t="shared" si="1030"/>
        <v>124321680</v>
      </c>
      <c r="CU425" s="121">
        <f t="shared" si="1031"/>
        <v>161470428</v>
      </c>
      <c r="CV425" s="121">
        <f t="shared" si="1032"/>
        <v>23690310</v>
      </c>
      <c r="CW425" s="121">
        <f t="shared" si="1033"/>
        <v>0</v>
      </c>
      <c r="CX425" s="121">
        <f t="shared" si="1034"/>
        <v>823050</v>
      </c>
      <c r="CY425" s="121">
        <f t="shared" si="1035"/>
        <v>6221715</v>
      </c>
      <c r="CZ425" s="121">
        <f t="shared" si="1036"/>
        <v>18470548</v>
      </c>
      <c r="DA425" s="121">
        <f t="shared" si="1037"/>
        <v>718912</v>
      </c>
      <c r="DB425" s="121">
        <f t="shared" si="1038"/>
        <v>21721920</v>
      </c>
      <c r="DC425" s="121">
        <f t="shared" si="1039"/>
        <v>0</v>
      </c>
    </row>
    <row r="426" spans="1:107" x14ac:dyDescent="0.2">
      <c r="A426" s="118" t="str">
        <f t="shared" si="1021"/>
        <v>2019-20MAYRX6</v>
      </c>
      <c r="B426" s="94" t="s">
        <v>913</v>
      </c>
      <c r="C426" s="35" t="s">
        <v>831</v>
      </c>
      <c r="D426" s="119" t="str">
        <f t="shared" si="985"/>
        <v>Y63</v>
      </c>
      <c r="E426" s="119" t="str">
        <f t="shared" si="986"/>
        <v>North East and Yorkshire</v>
      </c>
      <c r="F426" s="107" t="s">
        <v>661</v>
      </c>
      <c r="G426" s="107" t="s">
        <v>662</v>
      </c>
      <c r="H426" s="108">
        <v>46367</v>
      </c>
      <c r="I426" s="108">
        <v>31341</v>
      </c>
      <c r="J426" s="108">
        <v>111505</v>
      </c>
      <c r="K426" s="108">
        <v>4</v>
      </c>
      <c r="L426" s="108">
        <v>1</v>
      </c>
      <c r="M426" s="108">
        <v>14</v>
      </c>
      <c r="N426" s="108">
        <v>37</v>
      </c>
      <c r="O426" s="108">
        <v>35696</v>
      </c>
      <c r="P426" s="108">
        <v>2608</v>
      </c>
      <c r="Q426" s="108">
        <v>1692</v>
      </c>
      <c r="R426" s="108">
        <v>19935</v>
      </c>
      <c r="S426" s="108">
        <v>7671</v>
      </c>
      <c r="T426" s="108">
        <v>371</v>
      </c>
      <c r="U426" s="108">
        <v>970386</v>
      </c>
      <c r="V426" s="108">
        <v>372</v>
      </c>
      <c r="W426" s="108">
        <v>635</v>
      </c>
      <c r="X426" s="108">
        <v>761701</v>
      </c>
      <c r="Y426" s="108">
        <v>450</v>
      </c>
      <c r="Z426" s="108">
        <v>763</v>
      </c>
      <c r="AA426" s="108">
        <v>29800820</v>
      </c>
      <c r="AB426" s="108">
        <v>1495</v>
      </c>
      <c r="AC426" s="108">
        <v>3140</v>
      </c>
      <c r="AD426" s="108">
        <v>37503591</v>
      </c>
      <c r="AE426" s="108">
        <v>4889</v>
      </c>
      <c r="AF426" s="108">
        <v>12329</v>
      </c>
      <c r="AG426" s="108">
        <v>1600607</v>
      </c>
      <c r="AH426" s="108">
        <v>4314</v>
      </c>
      <c r="AI426" s="108">
        <v>10753</v>
      </c>
      <c r="AJ426" s="108">
        <v>1596</v>
      </c>
      <c r="AK426" s="108">
        <v>39</v>
      </c>
      <c r="AL426" s="108">
        <v>232</v>
      </c>
      <c r="AM426" s="108">
        <v>2864</v>
      </c>
      <c r="AN426" s="108">
        <v>98</v>
      </c>
      <c r="AO426" s="108">
        <v>1227</v>
      </c>
      <c r="AP426" s="108">
        <v>0</v>
      </c>
      <c r="AQ426" s="108">
        <v>21033</v>
      </c>
      <c r="AR426" s="108">
        <v>3874</v>
      </c>
      <c r="AS426" s="108">
        <v>9193</v>
      </c>
      <c r="AT426" s="108">
        <v>34100</v>
      </c>
      <c r="AU426" s="108">
        <v>4837</v>
      </c>
      <c r="AV426" s="108">
        <v>3988</v>
      </c>
      <c r="AW426" s="108">
        <v>3108</v>
      </c>
      <c r="AX426" s="108">
        <v>2581</v>
      </c>
      <c r="AY426" s="108">
        <v>26011</v>
      </c>
      <c r="AZ426" s="108">
        <v>22173</v>
      </c>
      <c r="BA426" s="108">
        <v>11347</v>
      </c>
      <c r="BB426" s="108">
        <v>7638</v>
      </c>
      <c r="BC426" s="108">
        <v>616</v>
      </c>
      <c r="BD426" s="108">
        <v>373</v>
      </c>
      <c r="BE426" s="108">
        <v>52</v>
      </c>
      <c r="BF426" s="108">
        <v>18857</v>
      </c>
      <c r="BG426" s="108">
        <v>363</v>
      </c>
      <c r="BH426" s="108">
        <v>667</v>
      </c>
      <c r="BI426" s="108">
        <v>1554</v>
      </c>
      <c r="BJ426" s="108">
        <v>42927</v>
      </c>
      <c r="BK426" s="108">
        <v>28</v>
      </c>
      <c r="BL426" s="108">
        <v>52</v>
      </c>
      <c r="BM426" s="108">
        <v>0</v>
      </c>
      <c r="BN426" s="108">
        <v>0</v>
      </c>
      <c r="BO426" s="108">
        <v>690</v>
      </c>
      <c r="BP426" s="108">
        <v>0</v>
      </c>
      <c r="BQ426" s="108">
        <v>579</v>
      </c>
      <c r="BR426" s="108">
        <v>0</v>
      </c>
      <c r="BS426" s="108">
        <v>0</v>
      </c>
      <c r="BT426" s="108">
        <v>0</v>
      </c>
      <c r="BU426" s="108">
        <v>4703272</v>
      </c>
      <c r="BV426" s="108">
        <v>6816</v>
      </c>
      <c r="BW426" s="108">
        <v>15097</v>
      </c>
      <c r="BX426" s="108">
        <v>0</v>
      </c>
      <c r="BY426" s="108">
        <v>0</v>
      </c>
      <c r="BZ426" s="108">
        <v>0</v>
      </c>
      <c r="CA426" s="108">
        <v>6476283</v>
      </c>
      <c r="CB426" s="108">
        <v>11185</v>
      </c>
      <c r="CC426" s="108">
        <v>26342</v>
      </c>
      <c r="CD426" s="108">
        <v>1</v>
      </c>
      <c r="CE426" s="108">
        <v>1931</v>
      </c>
      <c r="CF426" s="108">
        <v>1931</v>
      </c>
      <c r="CG426" s="108">
        <v>1931</v>
      </c>
      <c r="CH426" s="108">
        <v>1</v>
      </c>
      <c r="CI426" s="108">
        <v>6</v>
      </c>
      <c r="CJ426" s="121">
        <f t="shared" si="1022"/>
        <v>5</v>
      </c>
      <c r="CK426" s="157">
        <f t="shared" si="1023"/>
        <v>2019</v>
      </c>
      <c r="CL426" s="158">
        <f t="shared" si="989"/>
        <v>43586</v>
      </c>
      <c r="CM426" s="159">
        <f t="shared" si="990"/>
        <v>31</v>
      </c>
      <c r="CN426" s="121">
        <f t="shared" si="1024"/>
        <v>31341</v>
      </c>
      <c r="CO426" s="121">
        <f t="shared" si="1025"/>
        <v>188046</v>
      </c>
      <c r="CP426" s="121">
        <f t="shared" si="1026"/>
        <v>438774</v>
      </c>
      <c r="CQ426" s="121">
        <f t="shared" si="1027"/>
        <v>1159617</v>
      </c>
      <c r="CR426" s="121">
        <f t="shared" si="1028"/>
        <v>1656080</v>
      </c>
      <c r="CS426" s="121">
        <f t="shared" si="1029"/>
        <v>1290996</v>
      </c>
      <c r="CT426" s="121">
        <f t="shared" si="1030"/>
        <v>62595900</v>
      </c>
      <c r="CU426" s="121">
        <f t="shared" si="1031"/>
        <v>94575759</v>
      </c>
      <c r="CV426" s="121">
        <f t="shared" si="1032"/>
        <v>3989363</v>
      </c>
      <c r="CW426" s="121">
        <f t="shared" si="1033"/>
        <v>34684</v>
      </c>
      <c r="CX426" s="121">
        <f t="shared" si="1034"/>
        <v>80808</v>
      </c>
      <c r="CY426" s="121">
        <f t="shared" si="1035"/>
        <v>0</v>
      </c>
      <c r="CZ426" s="121">
        <f t="shared" si="1036"/>
        <v>10416930</v>
      </c>
      <c r="DA426" s="121">
        <f t="shared" si="1037"/>
        <v>0</v>
      </c>
      <c r="DB426" s="121">
        <f t="shared" si="1038"/>
        <v>15252018</v>
      </c>
      <c r="DC426" s="121">
        <f t="shared" si="1039"/>
        <v>1931</v>
      </c>
    </row>
    <row r="427" spans="1:107" x14ac:dyDescent="0.2">
      <c r="A427" s="118" t="str">
        <f t="shared" si="1021"/>
        <v>2019-20MAYRX7</v>
      </c>
      <c r="B427" s="94" t="s">
        <v>913</v>
      </c>
      <c r="C427" s="35" t="s">
        <v>831</v>
      </c>
      <c r="D427" s="119" t="str">
        <f t="shared" si="985"/>
        <v>Y62</v>
      </c>
      <c r="E427" s="119" t="str">
        <f t="shared" si="986"/>
        <v>North West</v>
      </c>
      <c r="F427" s="107" t="s">
        <v>663</v>
      </c>
      <c r="G427" s="107" t="s">
        <v>664</v>
      </c>
      <c r="H427" s="108">
        <v>110412</v>
      </c>
      <c r="I427" s="108">
        <v>100285</v>
      </c>
      <c r="J427" s="108">
        <v>700370</v>
      </c>
      <c r="K427" s="108">
        <v>7</v>
      </c>
      <c r="L427" s="108">
        <v>1</v>
      </c>
      <c r="M427" s="108">
        <v>51</v>
      </c>
      <c r="N427" s="108">
        <v>110</v>
      </c>
      <c r="O427" s="108">
        <v>100965</v>
      </c>
      <c r="P427" s="108">
        <v>9264</v>
      </c>
      <c r="Q427" s="108">
        <v>6567</v>
      </c>
      <c r="R427" s="108">
        <v>51531</v>
      </c>
      <c r="S427" s="108">
        <v>20991</v>
      </c>
      <c r="T427" s="108">
        <v>4465</v>
      </c>
      <c r="U427" s="108">
        <v>3963522</v>
      </c>
      <c r="V427" s="108">
        <v>428</v>
      </c>
      <c r="W427" s="108">
        <v>719</v>
      </c>
      <c r="X427" s="108">
        <v>3859725</v>
      </c>
      <c r="Y427" s="108">
        <v>588</v>
      </c>
      <c r="Z427" s="108">
        <v>1017</v>
      </c>
      <c r="AA427" s="108">
        <v>64446102</v>
      </c>
      <c r="AB427" s="108">
        <v>1251</v>
      </c>
      <c r="AC427" s="108">
        <v>2617</v>
      </c>
      <c r="AD427" s="108">
        <v>73168496</v>
      </c>
      <c r="AE427" s="108">
        <v>3486</v>
      </c>
      <c r="AF427" s="108">
        <v>8148</v>
      </c>
      <c r="AG427" s="108">
        <v>21677636</v>
      </c>
      <c r="AH427" s="108">
        <v>4855</v>
      </c>
      <c r="AI427" s="108">
        <v>10092</v>
      </c>
      <c r="AJ427" s="108">
        <v>8741</v>
      </c>
      <c r="AK427" s="108">
        <v>531</v>
      </c>
      <c r="AL427" s="108">
        <v>5387</v>
      </c>
      <c r="AM427" s="108">
        <v>6016</v>
      </c>
      <c r="AN427" s="108">
        <v>250</v>
      </c>
      <c r="AO427" s="108">
        <v>2573</v>
      </c>
      <c r="AP427" s="108">
        <v>0</v>
      </c>
      <c r="AQ427" s="108">
        <v>59402</v>
      </c>
      <c r="AR427" s="108">
        <v>6442</v>
      </c>
      <c r="AS427" s="108">
        <v>26380</v>
      </c>
      <c r="AT427" s="108">
        <v>92224</v>
      </c>
      <c r="AU427" s="108">
        <v>18908</v>
      </c>
      <c r="AV427" s="108">
        <v>15466</v>
      </c>
      <c r="AW427" s="108">
        <v>13271</v>
      </c>
      <c r="AX427" s="108">
        <v>11005</v>
      </c>
      <c r="AY427" s="108">
        <v>65090</v>
      </c>
      <c r="AZ427" s="108">
        <v>54948</v>
      </c>
      <c r="BA427" s="108">
        <v>28844</v>
      </c>
      <c r="BB427" s="108">
        <v>22392</v>
      </c>
      <c r="BC427" s="108">
        <v>5613</v>
      </c>
      <c r="BD427" s="108">
        <v>4793</v>
      </c>
      <c r="BE427" s="108">
        <v>0</v>
      </c>
      <c r="BF427" s="108">
        <v>0</v>
      </c>
      <c r="BG427" s="108">
        <v>0</v>
      </c>
      <c r="BH427" s="108">
        <v>0</v>
      </c>
      <c r="BI427" s="108">
        <v>5137</v>
      </c>
      <c r="BJ427" s="108">
        <v>171750</v>
      </c>
      <c r="BK427" s="108">
        <v>33</v>
      </c>
      <c r="BL427" s="108">
        <v>64</v>
      </c>
      <c r="BM427" s="108">
        <v>2271</v>
      </c>
      <c r="BN427" s="108">
        <v>1408</v>
      </c>
      <c r="BO427" s="108">
        <v>802</v>
      </c>
      <c r="BP427" s="108">
        <v>23</v>
      </c>
      <c r="BQ427" s="108">
        <v>645</v>
      </c>
      <c r="BR427" s="108">
        <v>4903394</v>
      </c>
      <c r="BS427" s="108">
        <v>3483</v>
      </c>
      <c r="BT427" s="108">
        <v>7819</v>
      </c>
      <c r="BU427" s="108">
        <v>2778978</v>
      </c>
      <c r="BV427" s="108">
        <v>3465</v>
      </c>
      <c r="BW427" s="108">
        <v>7593</v>
      </c>
      <c r="BX427" s="108">
        <v>139864</v>
      </c>
      <c r="BY427" s="108">
        <v>6081</v>
      </c>
      <c r="BZ427" s="108">
        <v>11395</v>
      </c>
      <c r="CA427" s="108">
        <v>3622416</v>
      </c>
      <c r="CB427" s="108">
        <v>5616</v>
      </c>
      <c r="CC427" s="108">
        <v>12578</v>
      </c>
      <c r="CD427" s="108">
        <v>78</v>
      </c>
      <c r="CE427" s="108">
        <v>119892</v>
      </c>
      <c r="CF427" s="108">
        <v>1537</v>
      </c>
      <c r="CG427" s="108">
        <v>3827</v>
      </c>
      <c r="CH427" s="108">
        <v>60</v>
      </c>
      <c r="CI427" s="108">
        <v>21</v>
      </c>
      <c r="CJ427" s="121">
        <f t="shared" si="1022"/>
        <v>5</v>
      </c>
      <c r="CK427" s="157">
        <f t="shared" si="1023"/>
        <v>2019</v>
      </c>
      <c r="CL427" s="158">
        <f t="shared" si="989"/>
        <v>43586</v>
      </c>
      <c r="CM427" s="159">
        <f t="shared" si="990"/>
        <v>31</v>
      </c>
      <c r="CN427" s="121">
        <f t="shared" si="1024"/>
        <v>100285</v>
      </c>
      <c r="CO427" s="121">
        <f t="shared" si="1025"/>
        <v>2105985</v>
      </c>
      <c r="CP427" s="121">
        <f t="shared" si="1026"/>
        <v>5114535</v>
      </c>
      <c r="CQ427" s="121">
        <f t="shared" si="1027"/>
        <v>11031350</v>
      </c>
      <c r="CR427" s="121">
        <f t="shared" si="1028"/>
        <v>6660816</v>
      </c>
      <c r="CS427" s="121">
        <f t="shared" si="1029"/>
        <v>6678639</v>
      </c>
      <c r="CT427" s="121">
        <f t="shared" si="1030"/>
        <v>134856627</v>
      </c>
      <c r="CU427" s="121">
        <f t="shared" si="1031"/>
        <v>171034668</v>
      </c>
      <c r="CV427" s="121">
        <f t="shared" si="1032"/>
        <v>45060780</v>
      </c>
      <c r="CW427" s="121">
        <f t="shared" si="1033"/>
        <v>0</v>
      </c>
      <c r="CX427" s="121">
        <f t="shared" si="1034"/>
        <v>328768</v>
      </c>
      <c r="CY427" s="121">
        <f t="shared" si="1035"/>
        <v>11009152</v>
      </c>
      <c r="CZ427" s="121">
        <f t="shared" si="1036"/>
        <v>6089586</v>
      </c>
      <c r="DA427" s="121">
        <f t="shared" si="1037"/>
        <v>262085</v>
      </c>
      <c r="DB427" s="121">
        <f t="shared" si="1038"/>
        <v>8112810</v>
      </c>
      <c r="DC427" s="121">
        <f t="shared" si="1039"/>
        <v>298506</v>
      </c>
    </row>
    <row r="428" spans="1:107" x14ac:dyDescent="0.2">
      <c r="A428" s="118" t="str">
        <f t="shared" si="1021"/>
        <v>2019-20MAYRYE</v>
      </c>
      <c r="B428" s="94" t="s">
        <v>913</v>
      </c>
      <c r="C428" s="35" t="s">
        <v>831</v>
      </c>
      <c r="D428" s="119" t="str">
        <f t="shared" si="985"/>
        <v>Y59</v>
      </c>
      <c r="E428" s="119" t="str">
        <f t="shared" si="986"/>
        <v>South East</v>
      </c>
      <c r="F428" s="107" t="s">
        <v>675</v>
      </c>
      <c r="G428" s="107" t="s">
        <v>676</v>
      </c>
      <c r="H428" s="108">
        <v>68359</v>
      </c>
      <c r="I428" s="108">
        <v>41467</v>
      </c>
      <c r="J428" s="108">
        <v>351608</v>
      </c>
      <c r="K428" s="108">
        <v>8</v>
      </c>
      <c r="L428" s="108">
        <v>3</v>
      </c>
      <c r="M428" s="108">
        <v>45</v>
      </c>
      <c r="N428" s="108">
        <v>102</v>
      </c>
      <c r="O428" s="108">
        <v>48926</v>
      </c>
      <c r="P428" s="108">
        <v>2449</v>
      </c>
      <c r="Q428" s="108">
        <v>1492</v>
      </c>
      <c r="R428" s="108">
        <v>23435</v>
      </c>
      <c r="S428" s="108">
        <v>14732</v>
      </c>
      <c r="T428" s="108">
        <v>936</v>
      </c>
      <c r="U428" s="108">
        <v>1028795</v>
      </c>
      <c r="V428" s="108">
        <v>420</v>
      </c>
      <c r="W428" s="108">
        <v>765</v>
      </c>
      <c r="X428" s="108">
        <v>886760</v>
      </c>
      <c r="Y428" s="108">
        <v>594</v>
      </c>
      <c r="Z428" s="108">
        <v>1108</v>
      </c>
      <c r="AA428" s="108">
        <v>23934121</v>
      </c>
      <c r="AB428" s="108">
        <v>1021</v>
      </c>
      <c r="AC428" s="108">
        <v>2021</v>
      </c>
      <c r="AD428" s="108">
        <v>45280905</v>
      </c>
      <c r="AE428" s="108">
        <v>3074</v>
      </c>
      <c r="AF428" s="108">
        <v>7252</v>
      </c>
      <c r="AG428" s="108">
        <v>4434051</v>
      </c>
      <c r="AH428" s="108">
        <v>4737</v>
      </c>
      <c r="AI428" s="108">
        <v>10738</v>
      </c>
      <c r="AJ428" s="108">
        <v>3640</v>
      </c>
      <c r="AK428" s="108">
        <v>31</v>
      </c>
      <c r="AL428" s="108">
        <v>170</v>
      </c>
      <c r="AM428" s="108">
        <v>320</v>
      </c>
      <c r="AN428" s="108">
        <v>244</v>
      </c>
      <c r="AO428" s="108">
        <v>3195</v>
      </c>
      <c r="AP428" s="108">
        <v>0</v>
      </c>
      <c r="AQ428" s="108">
        <v>26116</v>
      </c>
      <c r="AR428" s="108">
        <v>3068</v>
      </c>
      <c r="AS428" s="108">
        <v>16102</v>
      </c>
      <c r="AT428" s="108">
        <v>45286</v>
      </c>
      <c r="AU428" s="108">
        <v>4831</v>
      </c>
      <c r="AV428" s="108">
        <v>3716</v>
      </c>
      <c r="AW428" s="108">
        <v>2981</v>
      </c>
      <c r="AX428" s="108">
        <v>2306</v>
      </c>
      <c r="AY428" s="108">
        <v>31750</v>
      </c>
      <c r="AZ428" s="108">
        <v>25828</v>
      </c>
      <c r="BA428" s="108">
        <v>21826</v>
      </c>
      <c r="BB428" s="108">
        <v>16648</v>
      </c>
      <c r="BC428" s="108">
        <v>1536</v>
      </c>
      <c r="BD428" s="108">
        <v>1081</v>
      </c>
      <c r="BE428" s="108">
        <v>136</v>
      </c>
      <c r="BF428" s="108">
        <v>45396</v>
      </c>
      <c r="BG428" s="108">
        <v>334</v>
      </c>
      <c r="BH428" s="108">
        <v>564</v>
      </c>
      <c r="BI428" s="108">
        <v>1897</v>
      </c>
      <c r="BJ428" s="108">
        <v>74429</v>
      </c>
      <c r="BK428" s="108">
        <v>39</v>
      </c>
      <c r="BL428" s="108">
        <v>81</v>
      </c>
      <c r="BM428" s="108">
        <v>6</v>
      </c>
      <c r="BN428" s="108">
        <v>2106</v>
      </c>
      <c r="BO428" s="108">
        <v>1271</v>
      </c>
      <c r="BP428" s="108">
        <v>0</v>
      </c>
      <c r="BQ428" s="108">
        <v>352</v>
      </c>
      <c r="BR428" s="108">
        <v>5879790</v>
      </c>
      <c r="BS428" s="108">
        <v>2792</v>
      </c>
      <c r="BT428" s="108">
        <v>4953</v>
      </c>
      <c r="BU428" s="108">
        <v>7224890</v>
      </c>
      <c r="BV428" s="108">
        <v>5684</v>
      </c>
      <c r="BW428" s="108">
        <v>10394</v>
      </c>
      <c r="BX428" s="108">
        <v>0</v>
      </c>
      <c r="BY428" s="108">
        <v>0</v>
      </c>
      <c r="BZ428" s="108">
        <v>0</v>
      </c>
      <c r="CA428" s="108">
        <v>2997868</v>
      </c>
      <c r="CB428" s="108">
        <v>8517</v>
      </c>
      <c r="CC428" s="108">
        <v>16601</v>
      </c>
      <c r="CD428" s="108">
        <v>88</v>
      </c>
      <c r="CE428" s="108">
        <v>156449</v>
      </c>
      <c r="CF428" s="108">
        <v>1778</v>
      </c>
      <c r="CG428" s="108">
        <v>3375</v>
      </c>
      <c r="CH428" s="108">
        <v>84</v>
      </c>
      <c r="CI428" s="108">
        <v>13</v>
      </c>
      <c r="CJ428" s="121">
        <f t="shared" si="1022"/>
        <v>5</v>
      </c>
      <c r="CK428" s="157">
        <f t="shared" si="1023"/>
        <v>2019</v>
      </c>
      <c r="CL428" s="158">
        <f t="shared" si="989"/>
        <v>43586</v>
      </c>
      <c r="CM428" s="159">
        <f t="shared" si="990"/>
        <v>31</v>
      </c>
      <c r="CN428" s="121">
        <f t="shared" si="1024"/>
        <v>124401</v>
      </c>
      <c r="CO428" s="121">
        <f t="shared" si="1025"/>
        <v>539071</v>
      </c>
      <c r="CP428" s="121">
        <f t="shared" si="1026"/>
        <v>1866015</v>
      </c>
      <c r="CQ428" s="121">
        <f t="shared" si="1027"/>
        <v>4229634</v>
      </c>
      <c r="CR428" s="121">
        <f t="shared" si="1028"/>
        <v>1873485</v>
      </c>
      <c r="CS428" s="121">
        <f t="shared" si="1029"/>
        <v>1653136</v>
      </c>
      <c r="CT428" s="121">
        <f t="shared" si="1030"/>
        <v>47362135</v>
      </c>
      <c r="CU428" s="121">
        <f t="shared" si="1031"/>
        <v>106836464</v>
      </c>
      <c r="CV428" s="121">
        <f t="shared" si="1032"/>
        <v>10050768</v>
      </c>
      <c r="CW428" s="121">
        <f t="shared" si="1033"/>
        <v>76704</v>
      </c>
      <c r="CX428" s="121">
        <f t="shared" si="1034"/>
        <v>153657</v>
      </c>
      <c r="CY428" s="121">
        <f t="shared" si="1035"/>
        <v>10431018</v>
      </c>
      <c r="CZ428" s="121">
        <f t="shared" si="1036"/>
        <v>13210774</v>
      </c>
      <c r="DA428" s="121">
        <f t="shared" si="1037"/>
        <v>0</v>
      </c>
      <c r="DB428" s="121">
        <f t="shared" si="1038"/>
        <v>5843552</v>
      </c>
      <c r="DC428" s="121">
        <f t="shared" si="1039"/>
        <v>297000</v>
      </c>
    </row>
    <row r="429" spans="1:107" x14ac:dyDescent="0.2">
      <c r="A429" s="118" t="str">
        <f t="shared" si="1021"/>
        <v>2019-20MAYRYD</v>
      </c>
      <c r="B429" s="94" t="s">
        <v>913</v>
      </c>
      <c r="C429" s="35" t="s">
        <v>831</v>
      </c>
      <c r="D429" s="119" t="str">
        <f t="shared" si="985"/>
        <v>Y59</v>
      </c>
      <c r="E429" s="119" t="str">
        <f t="shared" si="986"/>
        <v>South East</v>
      </c>
      <c r="F429" s="107" t="s">
        <v>673</v>
      </c>
      <c r="G429" s="107" t="s">
        <v>674</v>
      </c>
      <c r="H429" s="108">
        <v>83604</v>
      </c>
      <c r="I429" s="108">
        <v>65410</v>
      </c>
      <c r="J429" s="108">
        <v>304379</v>
      </c>
      <c r="K429" s="108">
        <v>5</v>
      </c>
      <c r="L429" s="108">
        <v>1</v>
      </c>
      <c r="M429" s="108">
        <v>28</v>
      </c>
      <c r="N429" s="108">
        <v>82</v>
      </c>
      <c r="O429" s="108">
        <v>60075</v>
      </c>
      <c r="P429" s="108">
        <v>3594</v>
      </c>
      <c r="Q429" s="108">
        <v>2268</v>
      </c>
      <c r="R429" s="108">
        <v>31330</v>
      </c>
      <c r="S429" s="108">
        <v>19166</v>
      </c>
      <c r="T429" s="108">
        <v>495</v>
      </c>
      <c r="U429" s="108">
        <v>1574654</v>
      </c>
      <c r="V429" s="108">
        <v>438</v>
      </c>
      <c r="W429" s="108">
        <v>817</v>
      </c>
      <c r="X429" s="108">
        <v>1285039</v>
      </c>
      <c r="Y429" s="108">
        <v>567</v>
      </c>
      <c r="Z429" s="108">
        <v>1043</v>
      </c>
      <c r="AA429" s="108">
        <v>39300238</v>
      </c>
      <c r="AB429" s="108">
        <v>1254</v>
      </c>
      <c r="AC429" s="108">
        <v>2416</v>
      </c>
      <c r="AD429" s="108">
        <v>113138980</v>
      </c>
      <c r="AE429" s="108">
        <v>5903</v>
      </c>
      <c r="AF429" s="108">
        <v>14164</v>
      </c>
      <c r="AG429" s="108">
        <v>3522741</v>
      </c>
      <c r="AH429" s="108">
        <v>7117</v>
      </c>
      <c r="AI429" s="108">
        <v>17574</v>
      </c>
      <c r="AJ429" s="108">
        <v>3383</v>
      </c>
      <c r="AK429" s="108">
        <v>106</v>
      </c>
      <c r="AL429" s="108">
        <v>675</v>
      </c>
      <c r="AM429" s="108">
        <v>1435</v>
      </c>
      <c r="AN429" s="108">
        <v>272</v>
      </c>
      <c r="AO429" s="108">
        <v>2330</v>
      </c>
      <c r="AP429" s="108">
        <v>1347</v>
      </c>
      <c r="AQ429" s="108">
        <v>36695</v>
      </c>
      <c r="AR429" s="108">
        <v>715</v>
      </c>
      <c r="AS429" s="108">
        <v>19282</v>
      </c>
      <c r="AT429" s="108">
        <v>56692</v>
      </c>
      <c r="AU429" s="108">
        <v>8141</v>
      </c>
      <c r="AV429" s="108">
        <v>6059</v>
      </c>
      <c r="AW429" s="108">
        <v>5122</v>
      </c>
      <c r="AX429" s="108">
        <v>3903</v>
      </c>
      <c r="AY429" s="108">
        <v>42794</v>
      </c>
      <c r="AZ429" s="108">
        <v>33986</v>
      </c>
      <c r="BA429" s="108">
        <v>32809</v>
      </c>
      <c r="BB429" s="108">
        <v>20483</v>
      </c>
      <c r="BC429" s="108">
        <v>750</v>
      </c>
      <c r="BD429" s="108">
        <v>446</v>
      </c>
      <c r="BE429" s="108">
        <v>330</v>
      </c>
      <c r="BF429" s="108">
        <v>93310</v>
      </c>
      <c r="BG429" s="108">
        <v>283</v>
      </c>
      <c r="BH429" s="108">
        <v>470</v>
      </c>
      <c r="BI429" s="108">
        <v>2710</v>
      </c>
      <c r="BJ429" s="108">
        <v>48055</v>
      </c>
      <c r="BK429" s="108">
        <v>18</v>
      </c>
      <c r="BL429" s="108">
        <v>69</v>
      </c>
      <c r="BM429" s="108">
        <v>4</v>
      </c>
      <c r="BN429" s="108">
        <v>121</v>
      </c>
      <c r="BO429" s="108">
        <v>1711</v>
      </c>
      <c r="BP429" s="108">
        <v>0</v>
      </c>
      <c r="BQ429" s="108">
        <v>271</v>
      </c>
      <c r="BR429" s="108">
        <v>667249</v>
      </c>
      <c r="BS429" s="108">
        <v>5514</v>
      </c>
      <c r="BT429" s="108">
        <v>14839</v>
      </c>
      <c r="BU429" s="108">
        <v>10652887</v>
      </c>
      <c r="BV429" s="108">
        <v>6226</v>
      </c>
      <c r="BW429" s="108">
        <v>13551</v>
      </c>
      <c r="BX429" s="108">
        <v>0</v>
      </c>
      <c r="BY429" s="108">
        <v>0</v>
      </c>
      <c r="BZ429" s="108">
        <v>0</v>
      </c>
      <c r="CA429" s="108">
        <v>2196935</v>
      </c>
      <c r="CB429" s="108">
        <v>8107</v>
      </c>
      <c r="CC429" s="108">
        <v>18960</v>
      </c>
      <c r="CD429" s="108">
        <v>131</v>
      </c>
      <c r="CE429" s="108">
        <v>202261</v>
      </c>
      <c r="CF429" s="108">
        <v>1544</v>
      </c>
      <c r="CG429" s="108">
        <v>2652</v>
      </c>
      <c r="CH429" s="108">
        <v>117</v>
      </c>
      <c r="CI429" s="108">
        <v>2</v>
      </c>
      <c r="CJ429" s="121">
        <f t="shared" si="1022"/>
        <v>5</v>
      </c>
      <c r="CK429" s="157">
        <f t="shared" si="1023"/>
        <v>2019</v>
      </c>
      <c r="CL429" s="158">
        <f t="shared" si="989"/>
        <v>43586</v>
      </c>
      <c r="CM429" s="159">
        <f t="shared" si="990"/>
        <v>31</v>
      </c>
      <c r="CN429" s="121">
        <f t="shared" si="1024"/>
        <v>65410</v>
      </c>
      <c r="CO429" s="121">
        <f t="shared" si="1025"/>
        <v>130820</v>
      </c>
      <c r="CP429" s="121">
        <f t="shared" si="1026"/>
        <v>1831480</v>
      </c>
      <c r="CQ429" s="121">
        <f t="shared" si="1027"/>
        <v>5363620</v>
      </c>
      <c r="CR429" s="121">
        <f t="shared" si="1028"/>
        <v>2936298</v>
      </c>
      <c r="CS429" s="121">
        <f t="shared" si="1029"/>
        <v>2365524</v>
      </c>
      <c r="CT429" s="121">
        <f t="shared" si="1030"/>
        <v>75693280</v>
      </c>
      <c r="CU429" s="121">
        <f t="shared" si="1031"/>
        <v>271467224</v>
      </c>
      <c r="CV429" s="121">
        <f t="shared" si="1032"/>
        <v>8699130</v>
      </c>
      <c r="CW429" s="121">
        <f t="shared" si="1033"/>
        <v>155100</v>
      </c>
      <c r="CX429" s="121">
        <f t="shared" si="1034"/>
        <v>186990</v>
      </c>
      <c r="CY429" s="121">
        <f t="shared" si="1035"/>
        <v>1795519</v>
      </c>
      <c r="CZ429" s="121">
        <f t="shared" si="1036"/>
        <v>23185761</v>
      </c>
      <c r="DA429" s="121">
        <f t="shared" si="1037"/>
        <v>0</v>
      </c>
      <c r="DB429" s="121">
        <f t="shared" si="1038"/>
        <v>5138160</v>
      </c>
      <c r="DC429" s="121">
        <f t="shared" si="1039"/>
        <v>347412</v>
      </c>
    </row>
    <row r="430" spans="1:107" x14ac:dyDescent="0.2">
      <c r="A430" s="118" t="str">
        <f t="shared" si="1021"/>
        <v>2019-20MAYRYF</v>
      </c>
      <c r="B430" s="94" t="s">
        <v>913</v>
      </c>
      <c r="C430" s="35" t="s">
        <v>831</v>
      </c>
      <c r="D430" s="119" t="str">
        <f t="shared" si="985"/>
        <v>Y58</v>
      </c>
      <c r="E430" s="119" t="str">
        <f t="shared" si="986"/>
        <v>South West</v>
      </c>
      <c r="F430" s="107" t="s">
        <v>677</v>
      </c>
      <c r="G430" s="107" t="s">
        <v>678</v>
      </c>
      <c r="H430" s="108">
        <v>108053</v>
      </c>
      <c r="I430" s="108">
        <v>83345</v>
      </c>
      <c r="J430" s="108">
        <v>513633</v>
      </c>
      <c r="K430" s="108">
        <v>6</v>
      </c>
      <c r="L430" s="108">
        <v>2</v>
      </c>
      <c r="M430" s="108">
        <v>31</v>
      </c>
      <c r="N430" s="108">
        <v>72</v>
      </c>
      <c r="O430" s="108">
        <v>74945</v>
      </c>
      <c r="P430" s="108">
        <v>4116</v>
      </c>
      <c r="Q430" s="108">
        <v>2594</v>
      </c>
      <c r="R430" s="108">
        <v>40532</v>
      </c>
      <c r="S430" s="108">
        <v>18932</v>
      </c>
      <c r="T430" s="108">
        <v>1608</v>
      </c>
      <c r="U430" s="108">
        <v>1672739</v>
      </c>
      <c r="V430" s="108">
        <v>406</v>
      </c>
      <c r="W430" s="108">
        <v>747</v>
      </c>
      <c r="X430" s="108">
        <v>1731539</v>
      </c>
      <c r="Y430" s="108">
        <v>668</v>
      </c>
      <c r="Z430" s="108">
        <v>1301</v>
      </c>
      <c r="AA430" s="108">
        <v>69374467</v>
      </c>
      <c r="AB430" s="108">
        <v>1712</v>
      </c>
      <c r="AC430" s="108">
        <v>3597</v>
      </c>
      <c r="AD430" s="108">
        <v>82313586</v>
      </c>
      <c r="AE430" s="108">
        <v>4348</v>
      </c>
      <c r="AF430" s="108">
        <v>10304</v>
      </c>
      <c r="AG430" s="108">
        <v>8362977</v>
      </c>
      <c r="AH430" s="108">
        <v>5201</v>
      </c>
      <c r="AI430" s="108">
        <v>11780</v>
      </c>
      <c r="AJ430" s="108">
        <v>4871</v>
      </c>
      <c r="AK430" s="108">
        <v>460</v>
      </c>
      <c r="AL430" s="108">
        <v>1533</v>
      </c>
      <c r="AM430" s="108">
        <v>4129</v>
      </c>
      <c r="AN430" s="108">
        <v>733</v>
      </c>
      <c r="AO430" s="108">
        <v>2145</v>
      </c>
      <c r="AP430" s="108">
        <v>11</v>
      </c>
      <c r="AQ430" s="108">
        <v>39902</v>
      </c>
      <c r="AR430" s="108">
        <v>3552</v>
      </c>
      <c r="AS430" s="108">
        <v>26620</v>
      </c>
      <c r="AT430" s="108">
        <v>70074</v>
      </c>
      <c r="AU430" s="108">
        <v>9110</v>
      </c>
      <c r="AV430" s="108">
        <v>7236</v>
      </c>
      <c r="AW430" s="108">
        <v>5825</v>
      </c>
      <c r="AX430" s="108">
        <v>4679</v>
      </c>
      <c r="AY430" s="108">
        <v>54837</v>
      </c>
      <c r="AZ430" s="108">
        <v>46456</v>
      </c>
      <c r="BA430" s="108">
        <v>26938</v>
      </c>
      <c r="BB430" s="108">
        <v>20409</v>
      </c>
      <c r="BC430" s="108">
        <v>2090</v>
      </c>
      <c r="BD430" s="108">
        <v>1658</v>
      </c>
      <c r="BE430" s="108">
        <v>369</v>
      </c>
      <c r="BF430" s="108">
        <v>129293</v>
      </c>
      <c r="BG430" s="108">
        <v>350</v>
      </c>
      <c r="BH430" s="108">
        <v>558</v>
      </c>
      <c r="BI430" s="108">
        <v>2373</v>
      </c>
      <c r="BJ430" s="108">
        <v>92057</v>
      </c>
      <c r="BK430" s="108">
        <v>39</v>
      </c>
      <c r="BL430" s="108">
        <v>69</v>
      </c>
      <c r="BM430" s="108">
        <v>201</v>
      </c>
      <c r="BN430" s="108">
        <v>862</v>
      </c>
      <c r="BO430" s="108">
        <v>686</v>
      </c>
      <c r="BP430" s="108">
        <v>16</v>
      </c>
      <c r="BQ430" s="108">
        <v>1086</v>
      </c>
      <c r="BR430" s="108">
        <v>4856845</v>
      </c>
      <c r="BS430" s="108">
        <v>5634</v>
      </c>
      <c r="BT430" s="108">
        <v>11003</v>
      </c>
      <c r="BU430" s="108">
        <v>5031067</v>
      </c>
      <c r="BV430" s="108">
        <v>7334</v>
      </c>
      <c r="BW430" s="108">
        <v>15125</v>
      </c>
      <c r="BX430" s="108">
        <v>165586</v>
      </c>
      <c r="BY430" s="108">
        <v>10349</v>
      </c>
      <c r="BZ430" s="108">
        <v>16953</v>
      </c>
      <c r="CA430" s="108">
        <v>9285715</v>
      </c>
      <c r="CB430" s="108">
        <v>8550</v>
      </c>
      <c r="CC430" s="108">
        <v>18613</v>
      </c>
      <c r="CD430" s="108">
        <v>134</v>
      </c>
      <c r="CE430" s="108">
        <v>205572</v>
      </c>
      <c r="CF430" s="108">
        <v>1534</v>
      </c>
      <c r="CG430" s="108">
        <v>3146</v>
      </c>
      <c r="CH430" s="108">
        <v>123</v>
      </c>
      <c r="CI430" s="108">
        <v>12</v>
      </c>
      <c r="CJ430" s="121">
        <f t="shared" si="1022"/>
        <v>5</v>
      </c>
      <c r="CK430" s="157">
        <f t="shared" si="1023"/>
        <v>2019</v>
      </c>
      <c r="CL430" s="158">
        <f t="shared" si="989"/>
        <v>43586</v>
      </c>
      <c r="CM430" s="159">
        <f t="shared" si="990"/>
        <v>31</v>
      </c>
      <c r="CN430" s="121">
        <f t="shared" si="1024"/>
        <v>166690</v>
      </c>
      <c r="CO430" s="121">
        <f t="shared" si="1025"/>
        <v>1000140</v>
      </c>
      <c r="CP430" s="121">
        <f t="shared" si="1026"/>
        <v>2583695</v>
      </c>
      <c r="CQ430" s="121">
        <f t="shared" si="1027"/>
        <v>6000840</v>
      </c>
      <c r="CR430" s="121">
        <f t="shared" si="1028"/>
        <v>3074652</v>
      </c>
      <c r="CS430" s="121">
        <f t="shared" si="1029"/>
        <v>3374794</v>
      </c>
      <c r="CT430" s="121">
        <f t="shared" si="1030"/>
        <v>145793604</v>
      </c>
      <c r="CU430" s="121">
        <f t="shared" si="1031"/>
        <v>195075328</v>
      </c>
      <c r="CV430" s="121">
        <f t="shared" si="1032"/>
        <v>18942240</v>
      </c>
      <c r="CW430" s="121">
        <f t="shared" si="1033"/>
        <v>205902</v>
      </c>
      <c r="CX430" s="121">
        <f t="shared" si="1034"/>
        <v>163737</v>
      </c>
      <c r="CY430" s="121">
        <f t="shared" si="1035"/>
        <v>9484586</v>
      </c>
      <c r="CZ430" s="121">
        <f t="shared" si="1036"/>
        <v>10375750</v>
      </c>
      <c r="DA430" s="121">
        <f t="shared" si="1037"/>
        <v>271248</v>
      </c>
      <c r="DB430" s="121">
        <f t="shared" si="1038"/>
        <v>20213718</v>
      </c>
      <c r="DC430" s="121">
        <f t="shared" si="1039"/>
        <v>421564</v>
      </c>
    </row>
    <row r="431" spans="1:107" x14ac:dyDescent="0.2">
      <c r="A431" s="118" t="str">
        <f t="shared" si="1021"/>
        <v>2019-20MAYRYA</v>
      </c>
      <c r="B431" s="94" t="s">
        <v>913</v>
      </c>
      <c r="C431" s="35" t="s">
        <v>831</v>
      </c>
      <c r="D431" s="119" t="str">
        <f t="shared" si="985"/>
        <v>Y60</v>
      </c>
      <c r="E431" s="119" t="str">
        <f t="shared" si="986"/>
        <v>Midlands</v>
      </c>
      <c r="F431" s="107" t="s">
        <v>669</v>
      </c>
      <c r="G431" s="107" t="s">
        <v>670</v>
      </c>
      <c r="H431" s="108">
        <v>110157</v>
      </c>
      <c r="I431" s="108">
        <v>80524</v>
      </c>
      <c r="J431" s="108">
        <v>210382</v>
      </c>
      <c r="K431" s="108">
        <v>3</v>
      </c>
      <c r="L431" s="108">
        <v>1</v>
      </c>
      <c r="M431" s="108">
        <v>12</v>
      </c>
      <c r="N431" s="108">
        <v>36</v>
      </c>
      <c r="O431" s="108">
        <v>90611</v>
      </c>
      <c r="P431" s="108">
        <v>5407</v>
      </c>
      <c r="Q431" s="108">
        <v>3417</v>
      </c>
      <c r="R431" s="108">
        <v>42605</v>
      </c>
      <c r="S431" s="108">
        <v>32539</v>
      </c>
      <c r="T431" s="108">
        <v>1626</v>
      </c>
      <c r="U431" s="108">
        <v>2186038</v>
      </c>
      <c r="V431" s="108">
        <v>404</v>
      </c>
      <c r="W431" s="108">
        <v>711</v>
      </c>
      <c r="X431" s="108">
        <v>1572933</v>
      </c>
      <c r="Y431" s="108">
        <v>460</v>
      </c>
      <c r="Z431" s="108">
        <v>823</v>
      </c>
      <c r="AA431" s="108">
        <v>30199184</v>
      </c>
      <c r="AB431" s="108">
        <v>709</v>
      </c>
      <c r="AC431" s="108">
        <v>1291</v>
      </c>
      <c r="AD431" s="108">
        <v>62706901</v>
      </c>
      <c r="AE431" s="108">
        <v>1927</v>
      </c>
      <c r="AF431" s="108">
        <v>4204</v>
      </c>
      <c r="AG431" s="108">
        <v>4305009</v>
      </c>
      <c r="AH431" s="108">
        <v>2648</v>
      </c>
      <c r="AI431" s="108">
        <v>6322</v>
      </c>
      <c r="AJ431" s="108">
        <v>2902</v>
      </c>
      <c r="AK431" s="108">
        <v>30</v>
      </c>
      <c r="AL431" s="108">
        <v>49</v>
      </c>
      <c r="AM431" s="108">
        <v>0</v>
      </c>
      <c r="AN431" s="108">
        <v>235</v>
      </c>
      <c r="AO431" s="108">
        <v>2588</v>
      </c>
      <c r="AP431" s="108">
        <v>2316</v>
      </c>
      <c r="AQ431" s="108">
        <v>52245</v>
      </c>
      <c r="AR431" s="108">
        <v>3315</v>
      </c>
      <c r="AS431" s="108">
        <v>32149</v>
      </c>
      <c r="AT431" s="108">
        <v>87709</v>
      </c>
      <c r="AU431" s="108">
        <v>10128</v>
      </c>
      <c r="AV431" s="108">
        <v>7483</v>
      </c>
      <c r="AW431" s="108">
        <v>6261</v>
      </c>
      <c r="AX431" s="108">
        <v>4681</v>
      </c>
      <c r="AY431" s="108">
        <v>54047</v>
      </c>
      <c r="AZ431" s="108">
        <v>44811</v>
      </c>
      <c r="BA431" s="108">
        <v>57122</v>
      </c>
      <c r="BB431" s="108">
        <v>33867</v>
      </c>
      <c r="BC431" s="108">
        <v>3907</v>
      </c>
      <c r="BD431" s="108">
        <v>1707</v>
      </c>
      <c r="BE431" s="108">
        <v>195</v>
      </c>
      <c r="BF431" s="108">
        <v>52809</v>
      </c>
      <c r="BG431" s="108">
        <v>271</v>
      </c>
      <c r="BH431" s="108">
        <v>534</v>
      </c>
      <c r="BI431" s="108">
        <v>3555</v>
      </c>
      <c r="BJ431" s="108">
        <v>94389</v>
      </c>
      <c r="BK431" s="108">
        <v>27</v>
      </c>
      <c r="BL431" s="108">
        <v>50</v>
      </c>
      <c r="BM431" s="108">
        <v>269</v>
      </c>
      <c r="BN431" s="108">
        <v>0</v>
      </c>
      <c r="BO431" s="108">
        <v>3749</v>
      </c>
      <c r="BP431" s="108">
        <v>0</v>
      </c>
      <c r="BQ431" s="108">
        <v>1514</v>
      </c>
      <c r="BR431" s="108">
        <v>0</v>
      </c>
      <c r="BS431" s="108">
        <v>0</v>
      </c>
      <c r="BT431" s="108">
        <v>0</v>
      </c>
      <c r="BU431" s="108">
        <v>14263024</v>
      </c>
      <c r="BV431" s="108">
        <v>3804</v>
      </c>
      <c r="BW431" s="108">
        <v>9316</v>
      </c>
      <c r="BX431" s="108">
        <v>0</v>
      </c>
      <c r="BY431" s="108">
        <v>0</v>
      </c>
      <c r="BZ431" s="108">
        <v>0</v>
      </c>
      <c r="CA431" s="108">
        <v>9967677</v>
      </c>
      <c r="CB431" s="108">
        <v>6584</v>
      </c>
      <c r="CC431" s="108">
        <v>15912</v>
      </c>
      <c r="CD431" s="108">
        <v>98</v>
      </c>
      <c r="CE431" s="108">
        <v>66159</v>
      </c>
      <c r="CF431" s="108">
        <v>675</v>
      </c>
      <c r="CG431" s="108">
        <v>1213</v>
      </c>
      <c r="CH431" s="108">
        <v>96</v>
      </c>
      <c r="CI431" s="108">
        <v>3</v>
      </c>
      <c r="CJ431" s="121">
        <f t="shared" si="1022"/>
        <v>5</v>
      </c>
      <c r="CK431" s="157">
        <f t="shared" si="1023"/>
        <v>2019</v>
      </c>
      <c r="CL431" s="158">
        <f t="shared" si="989"/>
        <v>43586</v>
      </c>
      <c r="CM431" s="159">
        <f t="shared" si="990"/>
        <v>31</v>
      </c>
      <c r="CN431" s="121">
        <f t="shared" si="1024"/>
        <v>80524</v>
      </c>
      <c r="CO431" s="121">
        <f t="shared" si="1025"/>
        <v>241572</v>
      </c>
      <c r="CP431" s="121">
        <f t="shared" si="1026"/>
        <v>966288</v>
      </c>
      <c r="CQ431" s="121">
        <f t="shared" si="1027"/>
        <v>2898864</v>
      </c>
      <c r="CR431" s="121">
        <f t="shared" si="1028"/>
        <v>3844377</v>
      </c>
      <c r="CS431" s="121">
        <f t="shared" si="1029"/>
        <v>2812191</v>
      </c>
      <c r="CT431" s="121">
        <f t="shared" si="1030"/>
        <v>55003055</v>
      </c>
      <c r="CU431" s="121">
        <f t="shared" si="1031"/>
        <v>136793956</v>
      </c>
      <c r="CV431" s="121">
        <f t="shared" si="1032"/>
        <v>10279572</v>
      </c>
      <c r="CW431" s="121">
        <f t="shared" si="1033"/>
        <v>104130</v>
      </c>
      <c r="CX431" s="121">
        <f t="shared" si="1034"/>
        <v>177750</v>
      </c>
      <c r="CY431" s="121">
        <f t="shared" si="1035"/>
        <v>0</v>
      </c>
      <c r="CZ431" s="121">
        <f t="shared" si="1036"/>
        <v>34925684</v>
      </c>
      <c r="DA431" s="121">
        <f t="shared" si="1037"/>
        <v>0</v>
      </c>
      <c r="DB431" s="121">
        <f t="shared" si="1038"/>
        <v>24090768</v>
      </c>
      <c r="DC431" s="121">
        <f t="shared" si="1039"/>
        <v>118874</v>
      </c>
    </row>
    <row r="432" spans="1:107" x14ac:dyDescent="0.2">
      <c r="A432" s="118" t="str">
        <f t="shared" si="1021"/>
        <v>2019-20MAYRX8</v>
      </c>
      <c r="B432" s="94" t="s">
        <v>913</v>
      </c>
      <c r="C432" s="35" t="s">
        <v>831</v>
      </c>
      <c r="D432" s="119" t="str">
        <f t="shared" si="985"/>
        <v>Y63</v>
      </c>
      <c r="E432" s="119" t="str">
        <f t="shared" si="986"/>
        <v>North East and Yorkshire</v>
      </c>
      <c r="F432" s="107" t="s">
        <v>665</v>
      </c>
      <c r="G432" s="107" t="s">
        <v>666</v>
      </c>
      <c r="H432" s="108">
        <v>85433</v>
      </c>
      <c r="I432" s="108">
        <v>61996</v>
      </c>
      <c r="J432" s="108">
        <v>97037</v>
      </c>
      <c r="K432" s="108">
        <v>2</v>
      </c>
      <c r="L432" s="108">
        <v>1</v>
      </c>
      <c r="M432" s="108">
        <v>1</v>
      </c>
      <c r="N432" s="108">
        <v>32</v>
      </c>
      <c r="O432" s="108">
        <v>68899</v>
      </c>
      <c r="P432" s="108">
        <v>5156</v>
      </c>
      <c r="Q432" s="108">
        <v>3639</v>
      </c>
      <c r="R432" s="108">
        <v>38068</v>
      </c>
      <c r="S432" s="108">
        <v>12124</v>
      </c>
      <c r="T432" s="108">
        <v>2410</v>
      </c>
      <c r="U432" s="108">
        <v>2107015</v>
      </c>
      <c r="V432" s="108">
        <v>409</v>
      </c>
      <c r="W432" s="108">
        <v>716</v>
      </c>
      <c r="X432" s="108">
        <v>1860416</v>
      </c>
      <c r="Y432" s="108">
        <v>511</v>
      </c>
      <c r="Z432" s="108">
        <v>943</v>
      </c>
      <c r="AA432" s="108">
        <v>42554067</v>
      </c>
      <c r="AB432" s="108">
        <v>1118</v>
      </c>
      <c r="AC432" s="108">
        <v>2289</v>
      </c>
      <c r="AD432" s="108">
        <v>31735953</v>
      </c>
      <c r="AE432" s="108">
        <v>2618</v>
      </c>
      <c r="AF432" s="108">
        <v>6178</v>
      </c>
      <c r="AG432" s="108">
        <v>7661073</v>
      </c>
      <c r="AH432" s="108">
        <v>3179</v>
      </c>
      <c r="AI432" s="108">
        <v>7256</v>
      </c>
      <c r="AJ432" s="108">
        <v>4684</v>
      </c>
      <c r="AK432" s="108">
        <v>808</v>
      </c>
      <c r="AL432" s="108">
        <v>1202</v>
      </c>
      <c r="AM432" s="108">
        <v>4533</v>
      </c>
      <c r="AN432" s="108">
        <v>354</v>
      </c>
      <c r="AO432" s="108">
        <v>2320</v>
      </c>
      <c r="AP432" s="108">
        <v>1721</v>
      </c>
      <c r="AQ432" s="108">
        <v>41554</v>
      </c>
      <c r="AR432" s="108">
        <v>6345</v>
      </c>
      <c r="AS432" s="108">
        <v>16316</v>
      </c>
      <c r="AT432" s="108">
        <v>64215</v>
      </c>
      <c r="AU432" s="108">
        <v>9768</v>
      </c>
      <c r="AV432" s="108">
        <v>7836</v>
      </c>
      <c r="AW432" s="108">
        <v>6796</v>
      </c>
      <c r="AX432" s="108">
        <v>5554</v>
      </c>
      <c r="AY432" s="108">
        <v>50784</v>
      </c>
      <c r="AZ432" s="108">
        <v>41782</v>
      </c>
      <c r="BA432" s="108">
        <v>20355</v>
      </c>
      <c r="BB432" s="108">
        <v>12918</v>
      </c>
      <c r="BC432" s="108">
        <v>3537</v>
      </c>
      <c r="BD432" s="108">
        <v>2539</v>
      </c>
      <c r="BE432" s="108">
        <v>0</v>
      </c>
      <c r="BF432" s="108">
        <v>0</v>
      </c>
      <c r="BG432" s="108">
        <v>0</v>
      </c>
      <c r="BH432" s="108">
        <v>0</v>
      </c>
      <c r="BI432" s="108">
        <v>3297</v>
      </c>
      <c r="BJ432" s="108">
        <v>97842</v>
      </c>
      <c r="BK432" s="108">
        <v>30</v>
      </c>
      <c r="BL432" s="108">
        <v>50</v>
      </c>
      <c r="BM432" s="108">
        <v>26</v>
      </c>
      <c r="BN432" s="108">
        <v>3842</v>
      </c>
      <c r="BO432" s="108">
        <v>120</v>
      </c>
      <c r="BP432" s="108">
        <v>21</v>
      </c>
      <c r="BQ432" s="108">
        <v>2448</v>
      </c>
      <c r="BR432" s="108">
        <v>15586967</v>
      </c>
      <c r="BS432" s="108">
        <v>4057</v>
      </c>
      <c r="BT432" s="108">
        <v>8676</v>
      </c>
      <c r="BU432" s="108">
        <v>508980</v>
      </c>
      <c r="BV432" s="108">
        <v>4242</v>
      </c>
      <c r="BW432" s="108">
        <v>8282</v>
      </c>
      <c r="BX432" s="108">
        <v>146192</v>
      </c>
      <c r="BY432" s="108">
        <v>6962</v>
      </c>
      <c r="BZ432" s="108">
        <v>11938</v>
      </c>
      <c r="CA432" s="108">
        <v>17965492</v>
      </c>
      <c r="CB432" s="108">
        <v>7339</v>
      </c>
      <c r="CC432" s="108">
        <v>17081</v>
      </c>
      <c r="CD432" s="108">
        <v>49</v>
      </c>
      <c r="CE432" s="108">
        <v>63812</v>
      </c>
      <c r="CF432" s="108">
        <v>1302</v>
      </c>
      <c r="CG432" s="108">
        <v>2852</v>
      </c>
      <c r="CH432" s="108">
        <v>40</v>
      </c>
      <c r="CI432" s="108">
        <v>1</v>
      </c>
      <c r="CJ432" s="121">
        <f t="shared" si="1022"/>
        <v>5</v>
      </c>
      <c r="CK432" s="157">
        <f t="shared" si="1023"/>
        <v>2019</v>
      </c>
      <c r="CL432" s="158">
        <f t="shared" si="989"/>
        <v>43586</v>
      </c>
      <c r="CM432" s="159">
        <f t="shared" si="990"/>
        <v>31</v>
      </c>
      <c r="CN432" s="121">
        <f t="shared" si="1024"/>
        <v>61996</v>
      </c>
      <c r="CO432" s="121">
        <f t="shared" si="1025"/>
        <v>61996</v>
      </c>
      <c r="CP432" s="121">
        <f t="shared" si="1026"/>
        <v>61996</v>
      </c>
      <c r="CQ432" s="121">
        <f t="shared" si="1027"/>
        <v>1983872</v>
      </c>
      <c r="CR432" s="121">
        <f t="shared" si="1028"/>
        <v>3691696</v>
      </c>
      <c r="CS432" s="121">
        <f t="shared" si="1029"/>
        <v>3431577</v>
      </c>
      <c r="CT432" s="121">
        <f t="shared" si="1030"/>
        <v>87137652</v>
      </c>
      <c r="CU432" s="121">
        <f t="shared" si="1031"/>
        <v>74902072</v>
      </c>
      <c r="CV432" s="121">
        <f t="shared" si="1032"/>
        <v>17486960</v>
      </c>
      <c r="CW432" s="121">
        <f t="shared" si="1033"/>
        <v>0</v>
      </c>
      <c r="CX432" s="121">
        <f t="shared" si="1034"/>
        <v>164850</v>
      </c>
      <c r="CY432" s="121">
        <f t="shared" si="1035"/>
        <v>33333192</v>
      </c>
      <c r="CZ432" s="121">
        <f t="shared" si="1036"/>
        <v>993840</v>
      </c>
      <c r="DA432" s="121">
        <f t="shared" si="1037"/>
        <v>250698</v>
      </c>
      <c r="DB432" s="121">
        <f t="shared" si="1038"/>
        <v>41814288</v>
      </c>
      <c r="DC432" s="121">
        <f t="shared" si="1039"/>
        <v>139748</v>
      </c>
    </row>
  </sheetData>
  <sortState ref="A191:DI424">
    <sortCondition ref="CK191:CK424"/>
    <sortCondition ref="CJ191:CJ424"/>
    <sortCondition ref="G191:G424"/>
  </sortState>
  <mergeCells count="1">
    <mergeCell ref="CN3:C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L56"/>
  <sheetViews>
    <sheetView zoomScaleNormal="100" workbookViewId="0">
      <pane xSplit="4" ySplit="9" topLeftCell="E10" activePane="bottomRight" state="frozen"/>
      <selection pane="topRight"/>
      <selection pane="bottomLeft"/>
      <selection pane="bottomRight" activeCell="E10" sqref="E10"/>
    </sheetView>
  </sheetViews>
  <sheetFormatPr defaultColWidth="0" defaultRowHeight="12.75" zeroHeight="1" x14ac:dyDescent="0.2"/>
  <cols>
    <col min="1" max="1" width="1.7109375" style="46" customWidth="1"/>
    <col min="2" max="2" width="8.7109375" style="1" customWidth="1"/>
    <col min="3" max="3" width="14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9.140625" style="1" bestFit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35" width="1.7109375" style="1" customWidth="1"/>
    <col min="36" max="37" width="9.140625" style="1" customWidth="1"/>
    <col min="38" max="38" width="9.28515625" style="1" customWidth="1"/>
    <col min="39" max="16384" width="9.28515625" style="1" hidden="1"/>
  </cols>
  <sheetData>
    <row r="1" spans="1:33" ht="18.75" x14ac:dyDescent="0.25">
      <c r="B1" s="47" t="s">
        <v>697</v>
      </c>
      <c r="C1" s="48"/>
      <c r="E1" s="58" t="s">
        <v>784</v>
      </c>
      <c r="F1" s="61"/>
      <c r="G1" s="48"/>
      <c r="H1" s="48"/>
      <c r="I1" s="48"/>
      <c r="J1" s="62"/>
      <c r="K1" s="60"/>
      <c r="L1" s="60"/>
      <c r="M1" s="60"/>
    </row>
    <row r="2" spans="1:33" x14ac:dyDescent="0.2">
      <c r="B2" s="46"/>
      <c r="C2" s="46"/>
      <c r="E2" s="7"/>
      <c r="F2" s="7"/>
      <c r="G2" s="7"/>
      <c r="H2" s="7"/>
      <c r="I2" s="7"/>
      <c r="J2" s="7"/>
      <c r="K2" s="7"/>
      <c r="L2" s="7"/>
      <c r="M2" s="223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">
      <c r="A3" s="63"/>
      <c r="D3" s="29"/>
      <c r="E3" s="12" t="s">
        <v>680</v>
      </c>
      <c r="F3" s="12"/>
      <c r="G3" s="12"/>
      <c r="H3" s="12"/>
      <c r="I3" s="12"/>
      <c r="J3" s="7"/>
      <c r="K3" s="12" t="s">
        <v>683</v>
      </c>
      <c r="L3" s="12"/>
      <c r="M3" s="12"/>
      <c r="N3" s="12"/>
      <c r="O3" s="12"/>
      <c r="P3" s="7"/>
      <c r="Q3" s="12" t="s">
        <v>684</v>
      </c>
      <c r="R3" s="12"/>
      <c r="S3" s="12"/>
      <c r="T3" s="12"/>
      <c r="U3" s="12"/>
      <c r="V3" s="14"/>
      <c r="W3" s="12" t="s">
        <v>685</v>
      </c>
      <c r="X3" s="12"/>
      <c r="Y3" s="12"/>
      <c r="Z3" s="12"/>
      <c r="AA3" s="12"/>
      <c r="AB3" s="14"/>
      <c r="AC3" s="12" t="s">
        <v>686</v>
      </c>
      <c r="AD3" s="12"/>
      <c r="AE3" s="12"/>
      <c r="AF3" s="12"/>
      <c r="AG3" s="12"/>
    </row>
    <row r="4" spans="1:33" ht="12.75" customHeight="1" x14ac:dyDescent="0.2">
      <c r="A4" s="63"/>
      <c r="B4" s="45" t="str">
        <f ca="1">OFFSET(Raw!$DE$5,MATCH($B$5,Raw!$DF$6:$DF$26,0),0)</f>
        <v>Eng</v>
      </c>
      <c r="D4" s="29"/>
      <c r="E4" s="13"/>
      <c r="F4" s="13"/>
      <c r="G4" s="144" t="s">
        <v>697</v>
      </c>
      <c r="H4" s="12"/>
      <c r="I4" s="12"/>
      <c r="J4" s="7"/>
      <c r="K4" s="13"/>
      <c r="L4" s="13"/>
      <c r="M4" s="144" t="s">
        <v>697</v>
      </c>
      <c r="N4" s="12"/>
      <c r="O4" s="12"/>
      <c r="P4" s="7"/>
      <c r="Q4" s="13"/>
      <c r="R4" s="13"/>
      <c r="S4" s="144" t="s">
        <v>697</v>
      </c>
      <c r="T4" s="12"/>
      <c r="U4" s="12"/>
      <c r="W4" s="13"/>
      <c r="X4" s="13"/>
      <c r="Y4" s="144" t="s">
        <v>697</v>
      </c>
      <c r="Z4" s="12"/>
      <c r="AA4" s="12"/>
      <c r="AB4" s="7"/>
      <c r="AC4" s="13"/>
      <c r="AD4" s="13"/>
      <c r="AE4" s="144" t="s">
        <v>697</v>
      </c>
      <c r="AF4" s="12"/>
      <c r="AG4" s="12"/>
    </row>
    <row r="5" spans="1:33" ht="39.75" x14ac:dyDescent="0.2">
      <c r="B5" s="295" t="s">
        <v>547</v>
      </c>
      <c r="C5" s="295"/>
      <c r="D5" s="30"/>
      <c r="E5" s="5" t="s">
        <v>681</v>
      </c>
      <c r="F5" s="6"/>
      <c r="G5" s="5" t="s">
        <v>682</v>
      </c>
      <c r="H5" s="5" t="s">
        <v>696</v>
      </c>
      <c r="I5" s="170" t="s">
        <v>948</v>
      </c>
      <c r="J5" s="6"/>
      <c r="K5" s="5" t="s">
        <v>681</v>
      </c>
      <c r="L5" s="6"/>
      <c r="M5" s="5" t="s">
        <v>682</v>
      </c>
      <c r="N5" s="5" t="s">
        <v>696</v>
      </c>
      <c r="O5" s="170" t="s">
        <v>948</v>
      </c>
      <c r="P5" s="6"/>
      <c r="Q5" s="5" t="s">
        <v>681</v>
      </c>
      <c r="R5" s="6"/>
      <c r="S5" s="5" t="s">
        <v>682</v>
      </c>
      <c r="T5" s="5" t="s">
        <v>696</v>
      </c>
      <c r="U5" s="170" t="s">
        <v>949</v>
      </c>
      <c r="V5" s="6"/>
      <c r="W5" s="5" t="s">
        <v>681</v>
      </c>
      <c r="X5" s="6"/>
      <c r="Y5" s="5" t="s">
        <v>682</v>
      </c>
      <c r="Z5" s="5" t="s">
        <v>721</v>
      </c>
      <c r="AA5" s="170" t="s">
        <v>949</v>
      </c>
      <c r="AB5" s="6"/>
      <c r="AC5" s="5" t="s">
        <v>681</v>
      </c>
      <c r="AD5" s="6"/>
      <c r="AE5" s="5" t="s">
        <v>682</v>
      </c>
      <c r="AF5" s="5" t="s">
        <v>721</v>
      </c>
      <c r="AG5" s="170" t="s">
        <v>949</v>
      </c>
    </row>
    <row r="6" spans="1:33" s="72" customFormat="1" x14ac:dyDescent="0.2">
      <c r="A6" s="26"/>
      <c r="B6" s="45" t="str">
        <f>VLOOKUP($B$5,Raw!$DF$6:$DG$26,2,0)</f>
        <v>ENG</v>
      </c>
      <c r="C6" s="64"/>
      <c r="D6" s="24" t="s">
        <v>687</v>
      </c>
      <c r="E6" s="25" t="s">
        <v>587</v>
      </c>
      <c r="F6" s="25"/>
      <c r="G6" s="25" t="s">
        <v>592</v>
      </c>
      <c r="H6" s="25" t="s">
        <v>593</v>
      </c>
      <c r="I6" s="25" t="s">
        <v>594</v>
      </c>
      <c r="J6" s="25"/>
      <c r="K6" s="25" t="s">
        <v>588</v>
      </c>
      <c r="L6" s="25"/>
      <c r="M6" s="25" t="s">
        <v>595</v>
      </c>
      <c r="N6" s="25" t="s">
        <v>596</v>
      </c>
      <c r="O6" s="25" t="s">
        <v>597</v>
      </c>
      <c r="P6" s="25"/>
      <c r="Q6" s="25" t="s">
        <v>589</v>
      </c>
      <c r="R6" s="25"/>
      <c r="S6" s="25" t="s">
        <v>598</v>
      </c>
      <c r="T6" s="25" t="s">
        <v>599</v>
      </c>
      <c r="U6" s="25" t="s">
        <v>600</v>
      </c>
      <c r="V6" s="25"/>
      <c r="W6" s="25" t="s">
        <v>590</v>
      </c>
      <c r="X6" s="25"/>
      <c r="Y6" s="25" t="s">
        <v>601</v>
      </c>
      <c r="Z6" s="25" t="s">
        <v>602</v>
      </c>
      <c r="AA6" s="25" t="s">
        <v>603</v>
      </c>
      <c r="AB6" s="25"/>
      <c r="AC6" s="25" t="s">
        <v>591</v>
      </c>
      <c r="AD6" s="25"/>
      <c r="AE6" s="25" t="s">
        <v>604</v>
      </c>
      <c r="AF6" s="25" t="s">
        <v>605</v>
      </c>
      <c r="AG6" s="25" t="s">
        <v>606</v>
      </c>
    </row>
    <row r="7" spans="1:33" s="7" customFormat="1" ht="14.25" customHeight="1" x14ac:dyDescent="0.2">
      <c r="A7" s="66"/>
      <c r="B7" s="33" t="s">
        <v>654</v>
      </c>
      <c r="C7" s="205" t="s">
        <v>834</v>
      </c>
      <c r="D7" s="34"/>
      <c r="E7" s="31">
        <f>IFERROR(SUMIF($B$10:$B$41,$B7,E$10:E$41),"-")</f>
        <v>349258</v>
      </c>
      <c r="F7" s="31"/>
      <c r="G7" s="31">
        <f>IFERROR(SUMIF($B$10:$B$41,$B7,G$10:G$41),"-")</f>
        <v>48799.993333333332</v>
      </c>
      <c r="H7" s="77">
        <f>IFERROR(G7/E7/24,"-")</f>
        <v>5.8218653704583878E-3</v>
      </c>
      <c r="I7" s="77">
        <f>IFERROR(SUMPRODUCT($E$10:$E$17,$I$10:$I$17)/$E$7,"-")</f>
        <v>1.0097266091680501E-2</v>
      </c>
      <c r="J7" s="31"/>
      <c r="K7" s="31">
        <f>IFERROR(SUMIF($B$10:$B$41,$B7,K$10:K$41),"-")</f>
        <v>240334</v>
      </c>
      <c r="L7" s="31"/>
      <c r="M7" s="31">
        <f>IFERROR(SUMIF($B$10:$B$41,$B7,M$10:M$41),"-")</f>
        <v>55269.767222222217</v>
      </c>
      <c r="N7" s="77">
        <f>IFERROR(M7/K7/24,"-")</f>
        <v>9.5821105943919398E-3</v>
      </c>
      <c r="O7" s="77">
        <f>IFERROR(SUMPRODUCT($K$10:$K$17,$O$10:$O$17)/$K$7,"-")</f>
        <v>1.8339029832788258E-2</v>
      </c>
      <c r="P7" s="31"/>
      <c r="Q7" s="31">
        <f>IFERROR(SUMIF($B$10:$B$41,$B7,Q$10:Q$41),"-")</f>
        <v>2115529</v>
      </c>
      <c r="R7" s="31"/>
      <c r="S7" s="31">
        <f>IFERROR(SUMIF($B$10:$B$41,$B7,S$10:S$41),"-")</f>
        <v>911647.92166666663</v>
      </c>
      <c r="T7" s="77">
        <f>IFERROR(S7/Q7/24,"-")</f>
        <v>1.7955475944524724E-2</v>
      </c>
      <c r="U7" s="77">
        <f>IFERROR(SUMPRODUCT($Q$10:$Q$17,$U$10:$U$17)/$Q$7,"-")</f>
        <v>3.8185335141111623E-2</v>
      </c>
      <c r="V7" s="31"/>
      <c r="W7" s="31">
        <f>IFERROR(SUMIF($B$10:$B$41,$B7,W$10:W$41),"-")</f>
        <v>1027351</v>
      </c>
      <c r="X7" s="31"/>
      <c r="Y7" s="31">
        <f>IFERROR(SUMIF($B$10:$B$41,$B7,Y$10:Y$41),"-")</f>
        <v>1105986.7247222222</v>
      </c>
      <c r="Z7" s="77">
        <f>IFERROR(Y7/W7/24,"-")</f>
        <v>4.485592577099673E-2</v>
      </c>
      <c r="AA7" s="77">
        <f>IFERROR(SUMPRODUCT($W$10:$W$17,$AA$10:$AA$17)/$W$7,"-")</f>
        <v>0.10578094854036146</v>
      </c>
      <c r="AB7" s="31"/>
      <c r="AC7" s="31">
        <f>IFERROR(SUMIF($B$10:$B$41,$B7,AC$10:AC$41),"-")</f>
        <v>108960</v>
      </c>
      <c r="AD7" s="31"/>
      <c r="AE7" s="31">
        <f>IFERROR(SUMIF($B$10:$B$41,$B7,AE$10:AE$41),"-")</f>
        <v>164421.95611111113</v>
      </c>
      <c r="AF7" s="77">
        <f>IFERROR(AE7/AC7/24,"-")</f>
        <v>6.2875503285269488E-2</v>
      </c>
      <c r="AG7" s="77">
        <f>IFERROR(SUMPRODUCT($AC$10:$AC$17,$AG$10:$AG$17)/$AC$7,"-")</f>
        <v>0.14121506480036847</v>
      </c>
    </row>
    <row r="8" spans="1:33" s="7" customFormat="1" ht="14.25" customHeight="1" x14ac:dyDescent="0.2">
      <c r="A8" s="66"/>
      <c r="B8" s="33" t="s">
        <v>789</v>
      </c>
      <c r="C8" s="205" t="s">
        <v>789</v>
      </c>
      <c r="D8" s="34"/>
      <c r="E8" s="31">
        <f>IFERROR(SUMIF($B$10:$B$41,$B8,E$10:E$41),"-")</f>
        <v>680027</v>
      </c>
      <c r="F8" s="31"/>
      <c r="G8" s="31">
        <f>IFERROR(SUMIF($B$10:$B$41,$B8,G$10:G$41),"-")</f>
        <v>82737.26416666666</v>
      </c>
      <c r="H8" s="77">
        <f t="shared" ref="H8:H9" si="0">IFERROR(G8/E8/24,"-")</f>
        <v>5.0694840159941357E-3</v>
      </c>
      <c r="I8" s="77">
        <f>IFERROR(SUMPRODUCT($E$18:$E$29,$I$18:$I$29)/$E$8,"-")</f>
        <v>8.8538134842031605E-3</v>
      </c>
      <c r="J8" s="31"/>
      <c r="K8" s="31">
        <f t="shared" ref="K8:K9" si="1">IFERROR(SUMIF($B$10:$B$41,$B8,K$10:K$41),"-")</f>
        <v>464143</v>
      </c>
      <c r="L8" s="31"/>
      <c r="M8" s="31">
        <f t="shared" ref="M8:M9" si="2">IFERROR(SUMIF($B$10:$B$41,$B8,M$10:M$41),"-")</f>
        <v>89107.334999999977</v>
      </c>
      <c r="N8" s="77">
        <f t="shared" ref="N8:N9" si="3">IFERROR(M8/K8/24,"-")</f>
        <v>7.9992709682145356E-3</v>
      </c>
      <c r="O8" s="77">
        <f>IFERROR(SUMPRODUCT($K$18:$K$29,$O$18:$O$29)/$K$8,"-")</f>
        <v>1.4889096280273136E-2</v>
      </c>
      <c r="P8" s="31"/>
      <c r="Q8" s="31">
        <f t="shared" ref="Q8:Q9" si="4">IFERROR(SUMIF($B$10:$B$41,$B8,Q$10:Q$41),"-")</f>
        <v>4455783</v>
      </c>
      <c r="R8" s="31"/>
      <c r="S8" s="31">
        <f t="shared" ref="S8:S9" si="5">IFERROR(SUMIF($B$10:$B$41,$B8,S$10:S$41),"-")</f>
        <v>1617435.0527777781</v>
      </c>
      <c r="T8" s="77">
        <f t="shared" ref="T8:T9" si="6">IFERROR(S8/Q8/24,"-")</f>
        <v>1.5124867436110351E-2</v>
      </c>
      <c r="U8" s="77">
        <f>IFERROR(SUMPRODUCT($Q$18:$Q$29,$U$18:$U$29)/$Q$8,"-")</f>
        <v>3.1139550359694436E-2</v>
      </c>
      <c r="V8" s="31"/>
      <c r="W8" s="31">
        <f t="shared" ref="W8:W9" si="7">IFERROR(SUMIF($B$10:$B$41,$B8,W$10:W$41),"-")</f>
        <v>2082124</v>
      </c>
      <c r="X8" s="31"/>
      <c r="Y8" s="31">
        <f t="shared" ref="Y8:Y9" si="8">IFERROR(SUMIF($B$10:$B$41,$B8,Y$10:Y$41),"-")</f>
        <v>2143259.1855555559</v>
      </c>
      <c r="Z8" s="77">
        <f t="shared" ref="Z8:Z9" si="9">IFERROR(Y8/W8/24,"-")</f>
        <v>4.2890080545065913E-2</v>
      </c>
      <c r="AA8" s="77">
        <f>IFERROR(SUMPRODUCT($W$18:$W$29,$AA$18:$AA$29)/$W$8,"-")</f>
        <v>0.10103120080255297</v>
      </c>
      <c r="AB8" s="31"/>
      <c r="AC8" s="31">
        <f t="shared" ref="AC8:AC9" si="10">IFERROR(SUMIF($B$10:$B$41,$B8,AC$10:AC$41),"-")</f>
        <v>174482</v>
      </c>
      <c r="AD8" s="31"/>
      <c r="AE8" s="31">
        <f t="shared" ref="AE8:AE9" si="11">IFERROR(SUMIF($B$10:$B$41,$B8,AE$10:AE$41),"-")</f>
        <v>249208.88277777776</v>
      </c>
      <c r="AF8" s="77">
        <f t="shared" ref="AF8:AF9" si="12">IFERROR(AE8/AC8/24,"-")</f>
        <v>5.9511602624190883E-2</v>
      </c>
      <c r="AG8" s="77">
        <f>IFERROR(SUMPRODUCT($AC$18:$AC$29,$AG$18:$AG$29)/$AC$8,"-")</f>
        <v>0.13466318901833024</v>
      </c>
    </row>
    <row r="9" spans="1:33" s="7" customFormat="1" ht="14.25" customHeight="1" x14ac:dyDescent="0.2">
      <c r="A9" s="66"/>
      <c r="B9" s="33" t="s">
        <v>913</v>
      </c>
      <c r="C9" s="205" t="s">
        <v>959</v>
      </c>
      <c r="D9" s="34"/>
      <c r="E9" s="31">
        <f>IFERROR(SUMIF($B$10:$B$41,$B9,E$10:E$41),"-")</f>
        <v>114662</v>
      </c>
      <c r="F9" s="31"/>
      <c r="G9" s="31">
        <f>IFERROR(SUMIF($B$10:$B$41,$B9,G$10:G$41),"-")</f>
        <v>13267.509166666667</v>
      </c>
      <c r="H9" s="77">
        <f t="shared" si="0"/>
        <v>4.8212387883034002E-3</v>
      </c>
      <c r="I9" s="77">
        <f>IFERROR(SUMPRODUCT($E$30:$E$41,$I$30:$I$41)/$E$9,"-")</f>
        <v>8.4369912583651657E-3</v>
      </c>
      <c r="J9" s="31"/>
      <c r="K9" s="31">
        <f t="shared" si="1"/>
        <v>77670</v>
      </c>
      <c r="L9" s="31"/>
      <c r="M9" s="31">
        <f t="shared" si="2"/>
        <v>13705.235277777778</v>
      </c>
      <c r="N9" s="77">
        <f t="shared" si="3"/>
        <v>7.3522784847097648E-3</v>
      </c>
      <c r="O9" s="77">
        <f>IFERROR(SUMPRODUCT($K$30:$K$41,$O$30:$O$41)/$K$9,"-")</f>
        <v>1.3616314601423875E-2</v>
      </c>
      <c r="P9" s="31"/>
      <c r="Q9" s="31">
        <f t="shared" si="4"/>
        <v>768681</v>
      </c>
      <c r="R9" s="31"/>
      <c r="S9" s="31">
        <f t="shared" si="5"/>
        <v>272091.49055555556</v>
      </c>
      <c r="T9" s="77">
        <f t="shared" si="6"/>
        <v>1.4748830060603573E-2</v>
      </c>
      <c r="U9" s="77">
        <f>IFERROR(SUMPRODUCT($Q$30:$Q$41,$U$30:$U$41)/$Q$9,"-")</f>
        <v>3.0173070412173583E-2</v>
      </c>
      <c r="V9" s="31"/>
      <c r="W9" s="31">
        <f t="shared" si="7"/>
        <v>342262</v>
      </c>
      <c r="X9" s="31"/>
      <c r="Y9" s="31">
        <f t="shared" si="8"/>
        <v>350333.80888888886</v>
      </c>
      <c r="Z9" s="77">
        <f t="shared" si="9"/>
        <v>4.2649321388401384E-2</v>
      </c>
      <c r="AA9" s="77">
        <f>IFERROR(SUMPRODUCT($W$30:$W$41,$AA$30:$AA$41)/$W$9,"-")</f>
        <v>0.10172233585890558</v>
      </c>
      <c r="AB9" s="31"/>
      <c r="AC9" s="31">
        <f t="shared" si="10"/>
        <v>31544</v>
      </c>
      <c r="AD9" s="31"/>
      <c r="AE9" s="31">
        <f t="shared" si="11"/>
        <v>41049.302500000005</v>
      </c>
      <c r="AF9" s="77">
        <f t="shared" si="12"/>
        <v>5.4222280121946076E-2</v>
      </c>
      <c r="AG9" s="77">
        <f>IFERROR(SUMPRODUCT($AC$30:$AC$41,$AG$30:$AG$41)/$AC$9,"-")</f>
        <v>0.12469148987070383</v>
      </c>
    </row>
    <row r="10" spans="1:33" x14ac:dyDescent="0.2">
      <c r="A10" s="67"/>
      <c r="B10" s="7" t="s">
        <v>654</v>
      </c>
      <c r="C10" s="7" t="s">
        <v>550</v>
      </c>
      <c r="D10" s="16" t="s">
        <v>550</v>
      </c>
      <c r="E10" s="31">
        <f>IFERROR(INDEX(Raw!$H$6:$CI$2111,MATCH($B10&amp;$D10&amp;$B$6,Raw!$A$6:$A$2111,0),MATCH('Response times'!E$6,Raw!$H$5:$CI$5,0)),"-")</f>
        <v>10233</v>
      </c>
      <c r="F10" s="31"/>
      <c r="G10" s="31">
        <f>IFERROR(INDEX(Raw!$H$6:$CI$2111,MATCH($B10&amp;$D10&amp;$B$6,Raw!$A$6:$A$2111,0),MATCH('Response times'!G$6,Raw!$H$5:$CI$5,0))/60/60,"-")</f>
        <v>1575.3444444444444</v>
      </c>
      <c r="H10" s="77">
        <f>IFERROR(INDEX(Raw!$H$6:$CI$2111,MATCH($B10&amp;$D10&amp;$B$6,Raw!$A$6:$A$2111,0),MATCH('Response times'!H$6,Raw!$H$5:$CI$5,0))/60/60/24,"-")</f>
        <v>6.4120370370370364E-3</v>
      </c>
      <c r="I10" s="77">
        <f>IFERROR(INDEX(Raw!$H$6:$CI$2111,MATCH($B10&amp;$D10&amp;$B$6,Raw!$A$6:$A$2111,0),MATCH('Response times'!I$6,Raw!$H$5:$CI$5,0))/60/60/24,"-")</f>
        <v>1.0555555555555554E-2</v>
      </c>
      <c r="J10" s="31"/>
      <c r="K10" s="31">
        <f>IFERROR(INDEX(Raw!$H$6:$CI$2111,MATCH($B10&amp;$D10&amp;$B$6,Raw!$A$6:$A$2111,0),MATCH('Response times'!K$6,Raw!$H$5:$CI$5,0)),"-")</f>
        <v>6931</v>
      </c>
      <c r="L10" s="31"/>
      <c r="M10" s="31">
        <f>IFERROR(INDEX(Raw!$H$6:$CI$2111,MATCH($B10&amp;$D10&amp;$B$6,Raw!$A$6:$A$2111,0),MATCH('Response times'!M$6,Raw!$H$5:$CI$5,0))/60/60,"-")</f>
        <v>1957.6391666666668</v>
      </c>
      <c r="N10" s="77">
        <f>IFERROR(INDEX(Raw!$H$6:$CI$2111,MATCH($B10&amp;$D10&amp;$B$6,Raw!$A$6:$A$2111,0),MATCH('Response times'!N$6,Raw!$H$5:$CI$5,0))/60/60/24,"-")</f>
        <v>1.1770833333333333E-2</v>
      </c>
      <c r="O10" s="77">
        <f>IFERROR(INDEX(Raw!$H$6:$CI$2111,MATCH($B10&amp;$D10&amp;$B$6,Raw!$A$6:$A$2111,0),MATCH('Response times'!O$6,Raw!$H$5:$CI$5,0))/60/60/24,"-")</f>
        <v>2.4293981481481482E-2</v>
      </c>
      <c r="P10" s="31"/>
      <c r="Q10" s="31">
        <f>IFERROR(INDEX(Raw!$H$6:$CI$2111,MATCH($B10&amp;$D10&amp;$B$6,Raw!$A$6:$A$2111,0),MATCH('Response times'!Q$6,Raw!$H$5:$CI$5,0)),"-")</f>
        <v>67946</v>
      </c>
      <c r="R10" s="31"/>
      <c r="S10" s="31">
        <f>IFERROR(INDEX(Raw!$H$6:$CI$2111,MATCH($B10&amp;$D10&amp;$B$6,Raw!$A$6:$A$2111,0),MATCH('Response times'!S$6,Raw!$H$5:$CI$5,0))/60/60,"-")</f>
        <v>27087.377499999999</v>
      </c>
      <c r="T10" s="77">
        <f>IFERROR(INDEX(Raw!$H$6:$CI$2111,MATCH($B10&amp;$D10&amp;$B$6,Raw!$A$6:$A$2111,0),MATCH('Response times'!T$6,Raw!$H$5:$CI$5,0))/60/60/24,"-")</f>
        <v>1.6608796296296299E-2</v>
      </c>
      <c r="U10" s="77">
        <f>IFERROR(INDEX(Raw!$H$6:$CI$2111,MATCH($B10&amp;$D10&amp;$B$6,Raw!$A$6:$A$2111,0),MATCH('Response times'!U$6,Raw!$H$5:$CI$5,0))/60/60/24,"-")</f>
        <v>3.6909722222222226E-2</v>
      </c>
      <c r="V10" s="31"/>
      <c r="W10" s="31">
        <f>IFERROR(INDEX(Raw!$H$6:$CI$2111,MATCH($B10&amp;$D10&amp;$B$6,Raw!$A$6:$A$2111,0),MATCH('Response times'!W$6,Raw!$H$5:$CI$5,0)),"-")</f>
        <v>32227</v>
      </c>
      <c r="X10" s="31"/>
      <c r="Y10" s="31">
        <f>IFERROR(INDEX(Raw!$H$6:$CI$2111,MATCH($B10&amp;$D10&amp;$B$6,Raw!$A$6:$A$2111,0),MATCH('Response times'!Y$6,Raw!$H$5:$CI$5,0))/60/60,"-")</f>
        <v>27226.987222222222</v>
      </c>
      <c r="Z10" s="77">
        <f>IFERROR(INDEX(Raw!$H$6:$CI$2111,MATCH($B10&amp;$D10&amp;$B$6,Raw!$A$6:$A$2111,0),MATCH('Response times'!Z$6,Raw!$H$5:$CI$5,0))/60/60/24,"-")</f>
        <v>3.5196759259259254E-2</v>
      </c>
      <c r="AA10" s="77">
        <f>IFERROR(INDEX(Raw!$H$6:$CI$2111,MATCH($B10&amp;$D10&amp;$B$6,Raw!$A$6:$A$2111,0),MATCH('Response times'!AA$6,Raw!$H$5:$CI$5,0))/60/60/24,"-")</f>
        <v>8.2002314814814806E-2</v>
      </c>
      <c r="AB10" s="31"/>
      <c r="AC10" s="31">
        <f>IFERROR(INDEX(Raw!$H$6:$CI$2111,MATCH($B10&amp;$D10&amp;$B$6,Raw!$A$6:$A$2111,0),MATCH('Response times'!AC$6,Raw!$H$5:$CI$5,0)),"-")</f>
        <v>2610</v>
      </c>
      <c r="AD10" s="31"/>
      <c r="AE10" s="31">
        <f>IFERROR(INDEX(Raw!$H$6:$CI$2111,MATCH($B10&amp;$D10&amp;$B$6,Raw!$A$6:$A$2111,0),MATCH('Response times'!AE$6,Raw!$H$5:$CI$5,0))/60/60,"-")</f>
        <v>3541.6750000000002</v>
      </c>
      <c r="AF10" s="77">
        <f>IFERROR(INDEX(Raw!$H$6:$CI$2111,MATCH($B10&amp;$D10&amp;$B$6,Raw!$A$6:$A$2111,0),MATCH('Response times'!AF$6,Raw!$H$5:$CI$5,0))/60/60/24,"-")</f>
        <v>5.6539351851851855E-2</v>
      </c>
      <c r="AG10" s="77">
        <f>IFERROR(INDEX(Raw!$H$6:$CI$2111,MATCH($B10&amp;$D10&amp;$B$6,Raw!$A$6:$A$2111,0),MATCH('Response times'!AG$6,Raw!$H$5:$CI$5,0))/60/60/24,"-")</f>
        <v>0.10612268518518518</v>
      </c>
    </row>
    <row r="11" spans="1:33" ht="12.75" customHeight="1" x14ac:dyDescent="0.2">
      <c r="A11" s="67"/>
      <c r="B11" s="16" t="str">
        <f t="shared" ref="B11:B41" si="13">IF($D11="April",LEFT($B10,4)+1&amp;"-"&amp;RIGHT($B10,2)+1,$B10)</f>
        <v>2017-18</v>
      </c>
      <c r="C11" s="7" t="s">
        <v>551</v>
      </c>
      <c r="D11" s="16" t="s">
        <v>551</v>
      </c>
      <c r="E11" s="31">
        <f>IFERROR(INDEX(Raw!$H$6:$CI$2111,MATCH($B11&amp;$D11&amp;$B$6,Raw!$A$6:$A$2111,0),MATCH('Response times'!E$6,Raw!$H$5:$CI$5,0)),"-")</f>
        <v>25533</v>
      </c>
      <c r="F11" s="31"/>
      <c r="G11" s="31">
        <f>IFERROR(INDEX(Raw!$H$6:$CI$2111,MATCH($B11&amp;$D11&amp;$B$6,Raw!$A$6:$A$2111,0),MATCH('Response times'!G$6,Raw!$H$5:$CI$5,0))/60/60,"-")</f>
        <v>3453.3230555555556</v>
      </c>
      <c r="H11" s="77">
        <f>IFERROR(INDEX(Raw!$H$6:$CI$2111,MATCH($B11&amp;$D11&amp;$B$6,Raw!$A$6:$A$2111,0),MATCH('Response times'!H$6,Raw!$H$5:$CI$5,0))/60/60/24,"-")</f>
        <v>5.6365740740740742E-3</v>
      </c>
      <c r="I11" s="77">
        <f>IFERROR(INDEX(Raw!$H$6:$CI$2111,MATCH($B11&amp;$D11&amp;$B$6,Raw!$A$6:$A$2111,0),MATCH('Response times'!I$6,Raw!$H$5:$CI$5,0))/60/60/24,"-")</f>
        <v>9.8958333333333329E-3</v>
      </c>
      <c r="J11" s="31"/>
      <c r="K11" s="31">
        <f>IFERROR(INDEX(Raw!$H$6:$CI$2111,MATCH($B11&amp;$D11&amp;$B$6,Raw!$A$6:$A$2111,0),MATCH('Response times'!K$6,Raw!$H$5:$CI$5,0)),"-")</f>
        <v>18268</v>
      </c>
      <c r="L11" s="31"/>
      <c r="M11" s="31">
        <f>IFERROR(INDEX(Raw!$H$6:$CI$2111,MATCH($B11&amp;$D11&amp;$B$6,Raw!$A$6:$A$2111,0),MATCH('Response times'!M$6,Raw!$H$5:$CI$5,0))/60/60,"-")</f>
        <v>3904.4333333333334</v>
      </c>
      <c r="N11" s="77">
        <f>IFERROR(INDEX(Raw!$H$6:$CI$2111,MATCH($B11&amp;$D11&amp;$B$6,Raw!$A$6:$A$2111,0),MATCH('Response times'!N$6,Raw!$H$5:$CI$5,0))/60/60/24,"-")</f>
        <v>8.9004629629629625E-3</v>
      </c>
      <c r="O11" s="77">
        <f>IFERROR(INDEX(Raw!$H$6:$CI$2111,MATCH($B11&amp;$D11&amp;$B$6,Raw!$A$6:$A$2111,0),MATCH('Response times'!O$6,Raw!$H$5:$CI$5,0))/60/60/24,"-")</f>
        <v>1.7708333333333333E-2</v>
      </c>
      <c r="P11" s="31"/>
      <c r="Q11" s="31">
        <f>IFERROR(INDEX(Raw!$H$6:$CI$2111,MATCH($B11&amp;$D11&amp;$B$6,Raw!$A$6:$A$2111,0),MATCH('Response times'!Q$6,Raw!$H$5:$CI$5,0)),"-")</f>
        <v>137472</v>
      </c>
      <c r="R11" s="31"/>
      <c r="S11" s="31">
        <f>IFERROR(INDEX(Raw!$H$6:$CI$2111,MATCH($B11&amp;$D11&amp;$B$6,Raw!$A$6:$A$2111,0),MATCH('Response times'!S$6,Raw!$H$5:$CI$5,0))/60/60,"-")</f>
        <v>50378.136111111111</v>
      </c>
      <c r="T11" s="77">
        <f>IFERROR(INDEX(Raw!$H$6:$CI$2111,MATCH($B11&amp;$D11&amp;$B$6,Raw!$A$6:$A$2111,0),MATCH('Response times'!T$6,Raw!$H$5:$CI$5,0))/60/60/24,"-")</f>
        <v>1.5266203703703705E-2</v>
      </c>
      <c r="U11" s="77">
        <f>IFERROR(INDEX(Raw!$H$6:$CI$2111,MATCH($B11&amp;$D11&amp;$B$6,Raw!$A$6:$A$2111,0),MATCH('Response times'!U$6,Raw!$H$5:$CI$5,0))/60/60/24,"-")</f>
        <v>3.2499999999999994E-2</v>
      </c>
      <c r="V11" s="31"/>
      <c r="W11" s="31">
        <f>IFERROR(INDEX(Raw!$H$6:$CI$2111,MATCH($B11&amp;$D11&amp;$B$6,Raw!$A$6:$A$2111,0),MATCH('Response times'!W$6,Raw!$H$5:$CI$5,0)),"-")</f>
        <v>74760</v>
      </c>
      <c r="X11" s="31"/>
      <c r="Y11" s="31">
        <f>IFERROR(INDEX(Raw!$H$6:$CI$2111,MATCH($B11&amp;$D11&amp;$B$6,Raw!$A$6:$A$2111,0),MATCH('Response times'!Y$6,Raw!$H$5:$CI$5,0))/60/60,"-")</f>
        <v>60482.024722222224</v>
      </c>
      <c r="Z11" s="77">
        <f>IFERROR(INDEX(Raw!$H$6:$CI$2111,MATCH($B11&amp;$D11&amp;$B$6,Raw!$A$6:$A$2111,0),MATCH('Response times'!Z$6,Raw!$H$5:$CI$5,0))/60/60/24,"-")</f>
        <v>3.3703703703703701E-2</v>
      </c>
      <c r="AA11" s="77">
        <f>IFERROR(INDEX(Raw!$H$6:$CI$2111,MATCH($B11&amp;$D11&amp;$B$6,Raw!$A$6:$A$2111,0),MATCH('Response times'!AA$6,Raw!$H$5:$CI$5,0))/60/60/24,"-")</f>
        <v>7.8634259259259251E-2</v>
      </c>
      <c r="AB11" s="31"/>
      <c r="AC11" s="31">
        <f>IFERROR(INDEX(Raw!$H$6:$CI$2111,MATCH($B11&amp;$D11&amp;$B$6,Raw!$A$6:$A$2111,0),MATCH('Response times'!AC$6,Raw!$H$5:$CI$5,0)),"-")</f>
        <v>6076</v>
      </c>
      <c r="AD11" s="31"/>
      <c r="AE11" s="31">
        <f>IFERROR(INDEX(Raw!$H$6:$CI$2111,MATCH($B11&amp;$D11&amp;$B$6,Raw!$A$6:$A$2111,0),MATCH('Response times'!AE$6,Raw!$H$5:$CI$5,0))/60/60,"-")</f>
        <v>7889.8308333333325</v>
      </c>
      <c r="AF11" s="77">
        <f>IFERROR(INDEX(Raw!$H$6:$CI$2111,MATCH($B11&amp;$D11&amp;$B$6,Raw!$A$6:$A$2111,0),MATCH('Response times'!AF$6,Raw!$H$5:$CI$5,0))/60/60/24,"-")</f>
        <v>5.4108796296296301E-2</v>
      </c>
      <c r="AG11" s="77">
        <f>IFERROR(INDEX(Raw!$H$6:$CI$2111,MATCH($B11&amp;$D11&amp;$B$6,Raw!$A$6:$A$2111,0),MATCH('Response times'!AG$6,Raw!$H$5:$CI$5,0))/60/60/24,"-")</f>
        <v>0.11452546296296295</v>
      </c>
    </row>
    <row r="12" spans="1:33" ht="18" x14ac:dyDescent="0.25">
      <c r="A12" s="67"/>
      <c r="B12" s="16" t="str">
        <f t="shared" si="13"/>
        <v>2017-18</v>
      </c>
      <c r="C12" s="7" t="s">
        <v>552</v>
      </c>
      <c r="D12" s="259" t="s">
        <v>552</v>
      </c>
      <c r="E12" s="31">
        <f>IFERROR(INDEX(Raw!$H$6:$CI$2111,MATCH($B12&amp;$D12&amp;$B$6,Raw!$A$6:$A$2111,0),MATCH('Response times'!E$6,Raw!$H$5:$CI$5,0)),"-")</f>
        <v>27768</v>
      </c>
      <c r="F12" s="31"/>
      <c r="G12" s="31">
        <f>IFERROR(INDEX(Raw!$H$6:$CI$2111,MATCH($B12&amp;$D12&amp;$B$6,Raw!$A$6:$A$2111,0),MATCH('Response times'!G$6,Raw!$H$5:$CI$5,0))/60/60,"-")</f>
        <v>3662.1444444444442</v>
      </c>
      <c r="H12" s="77">
        <f>IFERROR(INDEX(Raw!$H$6:$CI$2111,MATCH($B12&amp;$D12&amp;$B$6,Raw!$A$6:$A$2111,0),MATCH('Response times'!H$6,Raw!$H$5:$CI$5,0))/60/60/24,"-")</f>
        <v>5.4976851851851853E-3</v>
      </c>
      <c r="I12" s="77">
        <f>IFERROR(INDEX(Raw!$H$6:$CI$2111,MATCH($B12&amp;$D12&amp;$B$6,Raw!$A$6:$A$2111,0),MATCH('Response times'!I$6,Raw!$H$5:$CI$5,0))/60/60/24,"-")</f>
        <v>9.525462962962963E-3</v>
      </c>
      <c r="J12" s="31"/>
      <c r="K12" s="31">
        <f>IFERROR(INDEX(Raw!$H$6:$CI$2111,MATCH($B12&amp;$D12&amp;$B$6,Raw!$A$6:$A$2111,0),MATCH('Response times'!K$6,Raw!$H$5:$CI$5,0)),"-")</f>
        <v>19786</v>
      </c>
      <c r="L12" s="31"/>
      <c r="M12" s="31">
        <f>IFERROR(INDEX(Raw!$H$6:$CI$2111,MATCH($B12&amp;$D12&amp;$B$6,Raw!$A$6:$A$2111,0),MATCH('Response times'!M$6,Raw!$H$5:$CI$5,0))/60/60,"-")</f>
        <v>4207.2347222222224</v>
      </c>
      <c r="N12" s="77">
        <f>IFERROR(INDEX(Raw!$H$6:$CI$2111,MATCH($B12&amp;$D12&amp;$B$6,Raw!$A$6:$A$2111,0),MATCH('Response times'!N$6,Raw!$H$5:$CI$5,0))/60/60/24,"-")</f>
        <v>8.8541666666666664E-3</v>
      </c>
      <c r="O12" s="77">
        <f>IFERROR(INDEX(Raw!$H$6:$CI$2111,MATCH($B12&amp;$D12&amp;$B$6,Raw!$A$6:$A$2111,0),MATCH('Response times'!O$6,Raw!$H$5:$CI$5,0))/60/60/24,"-")</f>
        <v>1.7430555555555557E-2</v>
      </c>
      <c r="P12" s="31"/>
      <c r="Q12" s="31">
        <f>IFERROR(INDEX(Raw!$H$6:$CI$2111,MATCH($B12&amp;$D12&amp;$B$6,Raw!$A$6:$A$2111,0),MATCH('Response times'!Q$6,Raw!$H$5:$CI$5,0)),"-")</f>
        <v>154158</v>
      </c>
      <c r="R12" s="31"/>
      <c r="S12" s="31">
        <f>IFERROR(INDEX(Raw!$H$6:$CI$2111,MATCH($B12&amp;$D12&amp;$B$6,Raw!$A$6:$A$2111,0),MATCH('Response times'!S$6,Raw!$H$5:$CI$5,0))/60/60,"-")</f>
        <v>56337.912777777776</v>
      </c>
      <c r="T12" s="77">
        <f>IFERROR(INDEX(Raw!$H$6:$CI$2111,MATCH($B12&amp;$D12&amp;$B$6,Raw!$A$6:$A$2111,0),MATCH('Response times'!T$6,Raw!$H$5:$CI$5,0))/60/60/24,"-")</f>
        <v>1.5231481481481483E-2</v>
      </c>
      <c r="U12" s="77">
        <f>IFERROR(INDEX(Raw!$H$6:$CI$2111,MATCH($B12&amp;$D12&amp;$B$6,Raw!$A$6:$A$2111,0),MATCH('Response times'!U$6,Raw!$H$5:$CI$5,0))/60/60/24,"-")</f>
        <v>3.243055555555556E-2</v>
      </c>
      <c r="V12" s="31"/>
      <c r="W12" s="31">
        <f>IFERROR(INDEX(Raw!$H$6:$CI$2111,MATCH($B12&amp;$D12&amp;$B$6,Raw!$A$6:$A$2111,0),MATCH('Response times'!W$6,Raw!$H$5:$CI$5,0)),"-")</f>
        <v>83585</v>
      </c>
      <c r="X12" s="31"/>
      <c r="Y12" s="31">
        <f>IFERROR(INDEX(Raw!$H$6:$CI$2111,MATCH($B12&amp;$D12&amp;$B$6,Raw!$A$6:$A$2111,0),MATCH('Response times'!Y$6,Raw!$H$5:$CI$5,0))/60/60,"-")</f>
        <v>62452.450555555552</v>
      </c>
      <c r="Z12" s="77">
        <f>IFERROR(INDEX(Raw!$H$6:$CI$2111,MATCH($B12&amp;$D12&amp;$B$6,Raw!$A$6:$A$2111,0),MATCH('Response times'!Z$6,Raw!$H$5:$CI$5,0))/60/60/24,"-")</f>
        <v>3.1134259259259261E-2</v>
      </c>
      <c r="AA12" s="77">
        <f>IFERROR(INDEX(Raw!$H$6:$CI$2111,MATCH($B12&amp;$D12&amp;$B$6,Raw!$A$6:$A$2111,0),MATCH('Response times'!AA$6,Raw!$H$5:$CI$5,0))/60/60/24,"-")</f>
        <v>7.2650462962962958E-2</v>
      </c>
      <c r="AB12" s="31"/>
      <c r="AC12" s="31">
        <f>IFERROR(INDEX(Raw!$H$6:$CI$2111,MATCH($B12&amp;$D12&amp;$B$6,Raw!$A$6:$A$2111,0),MATCH('Response times'!AC$6,Raw!$H$5:$CI$5,0)),"-")</f>
        <v>7428</v>
      </c>
      <c r="AD12" s="31"/>
      <c r="AE12" s="31">
        <f>IFERROR(INDEX(Raw!$H$6:$CI$2111,MATCH($B12&amp;$D12&amp;$B$6,Raw!$A$6:$A$2111,0),MATCH('Response times'!AE$6,Raw!$H$5:$CI$5,0))/60/60,"-")</f>
        <v>8482.7733333333344</v>
      </c>
      <c r="AF12" s="77">
        <f>IFERROR(INDEX(Raw!$H$6:$CI$2111,MATCH($B12&amp;$D12&amp;$B$6,Raw!$A$6:$A$2111,0),MATCH('Response times'!AF$6,Raw!$H$5:$CI$5,0))/60/60/24,"-")</f>
        <v>4.7581018518518516E-2</v>
      </c>
      <c r="AG12" s="77">
        <f>IFERROR(INDEX(Raw!$H$6:$CI$2111,MATCH($B12&amp;$D12&amp;$B$6,Raw!$A$6:$A$2111,0),MATCH('Response times'!AG$6,Raw!$H$5:$CI$5,0))/60/60/24,"-")</f>
        <v>0.10498842592592593</v>
      </c>
    </row>
    <row r="13" spans="1:33" ht="12.75" customHeight="1" x14ac:dyDescent="0.2">
      <c r="A13" s="67"/>
      <c r="B13" s="16" t="str">
        <f t="shared" si="13"/>
        <v>2017-18</v>
      </c>
      <c r="C13" s="7" t="s">
        <v>553</v>
      </c>
      <c r="D13" s="16" t="s">
        <v>553</v>
      </c>
      <c r="E13" s="31">
        <f>IFERROR(INDEX(Raw!$H$6:$CI$2111,MATCH($B13&amp;$D13&amp;$B$6,Raw!$A$6:$A$2111,0),MATCH('Response times'!E$6,Raw!$H$5:$CI$5,0)),"-")</f>
        <v>50380</v>
      </c>
      <c r="F13" s="31"/>
      <c r="G13" s="31">
        <f>IFERROR(INDEX(Raw!$H$6:$CI$2111,MATCH($B13&amp;$D13&amp;$B$6,Raw!$A$6:$A$2111,0),MATCH('Response times'!G$6,Raw!$H$5:$CI$5,0))/60/60,"-")</f>
        <v>6679.3322222222223</v>
      </c>
      <c r="H13" s="77">
        <f>IFERROR(INDEX(Raw!$H$6:$CI$2111,MATCH($B13&amp;$D13&amp;$B$6,Raw!$A$6:$A$2111,0),MATCH('Response times'!H$6,Raw!$H$5:$CI$5,0))/60/60/24,"-")</f>
        <v>5.5208333333333333E-3</v>
      </c>
      <c r="I13" s="77">
        <f>IFERROR(INDEX(Raw!$H$6:$CI$2111,MATCH($B13&amp;$D13&amp;$B$6,Raw!$A$6:$A$2111,0),MATCH('Response times'!I$6,Raw!$H$5:$CI$5,0))/60/60/24,"-")</f>
        <v>9.5833333333333343E-3</v>
      </c>
      <c r="J13" s="31"/>
      <c r="K13" s="31">
        <f>IFERROR(INDEX(Raw!$H$6:$CI$2111,MATCH($B13&amp;$D13&amp;$B$6,Raw!$A$6:$A$2111,0),MATCH('Response times'!K$6,Raw!$H$5:$CI$5,0)),"-")</f>
        <v>35581</v>
      </c>
      <c r="L13" s="31"/>
      <c r="M13" s="31">
        <f>IFERROR(INDEX(Raw!$H$6:$CI$2111,MATCH($B13&amp;$D13&amp;$B$6,Raw!$A$6:$A$2111,0),MATCH('Response times'!M$6,Raw!$H$5:$CI$5,0))/60/60,"-")</f>
        <v>7815.6066666666675</v>
      </c>
      <c r="N13" s="77">
        <f>IFERROR(INDEX(Raw!$H$6:$CI$2111,MATCH($B13&amp;$D13&amp;$B$6,Raw!$A$6:$A$2111,0),MATCH('Response times'!N$6,Raw!$H$5:$CI$5,0))/60/60/24,"-")</f>
        <v>9.1550925925925931E-3</v>
      </c>
      <c r="O13" s="77">
        <f>IFERROR(INDEX(Raw!$H$6:$CI$2111,MATCH($B13&amp;$D13&amp;$B$6,Raw!$A$6:$A$2111,0),MATCH('Response times'!O$6,Raw!$H$5:$CI$5,0))/60/60/24,"-")</f>
        <v>1.7465277777777777E-2</v>
      </c>
      <c r="P13" s="31"/>
      <c r="Q13" s="31">
        <f>IFERROR(INDEX(Raw!$H$6:$CI$2111,MATCH($B13&amp;$D13&amp;$B$6,Raw!$A$6:$A$2111,0),MATCH('Response times'!Q$6,Raw!$H$5:$CI$5,0)),"-")</f>
        <v>288995</v>
      </c>
      <c r="R13" s="31"/>
      <c r="S13" s="31">
        <f>IFERROR(INDEX(Raw!$H$6:$CI$2111,MATCH($B13&amp;$D13&amp;$B$6,Raw!$A$6:$A$2111,0),MATCH('Response times'!S$6,Raw!$H$5:$CI$5,0))/60/60,"-")</f>
        <v>109566.86638888888</v>
      </c>
      <c r="T13" s="77">
        <f>IFERROR(INDEX(Raw!$H$6:$CI$2111,MATCH($B13&amp;$D13&amp;$B$6,Raw!$A$6:$A$2111,0),MATCH('Response times'!T$6,Raw!$H$5:$CI$5,0))/60/60/24,"-")</f>
        <v>1.579861111111111E-2</v>
      </c>
      <c r="U13" s="77">
        <f>IFERROR(INDEX(Raw!$H$6:$CI$2111,MATCH($B13&amp;$D13&amp;$B$6,Raw!$A$6:$A$2111,0),MATCH('Response times'!U$6,Raw!$H$5:$CI$5,0))/60/60/24,"-")</f>
        <v>3.3148148148148149E-2</v>
      </c>
      <c r="V13" s="31"/>
      <c r="W13" s="31">
        <f>IFERROR(INDEX(Raw!$H$6:$CI$2111,MATCH($B13&amp;$D13&amp;$B$6,Raw!$A$6:$A$2111,0),MATCH('Response times'!W$6,Raw!$H$5:$CI$5,0)),"-")</f>
        <v>144395</v>
      </c>
      <c r="X13" s="31"/>
      <c r="Y13" s="31">
        <f>IFERROR(INDEX(Raw!$H$6:$CI$2111,MATCH($B13&amp;$D13&amp;$B$6,Raw!$A$6:$A$2111,0),MATCH('Response times'!Y$6,Raw!$H$5:$CI$5,0))/60/60,"-")</f>
        <v>130399.87055555555</v>
      </c>
      <c r="Z13" s="77">
        <f>IFERROR(INDEX(Raw!$H$6:$CI$2111,MATCH($B13&amp;$D13&amp;$B$6,Raw!$A$6:$A$2111,0),MATCH('Response times'!Z$6,Raw!$H$5:$CI$5,0))/60/60/24,"-")</f>
        <v>3.7627314814814815E-2</v>
      </c>
      <c r="AA13" s="77">
        <f>IFERROR(INDEX(Raw!$H$6:$CI$2111,MATCH($B13&amp;$D13&amp;$B$6,Raw!$A$6:$A$2111,0),MATCH('Response times'!AA$6,Raw!$H$5:$CI$5,0))/60/60/24,"-")</f>
        <v>8.8171296296296289E-2</v>
      </c>
      <c r="AB13" s="31"/>
      <c r="AC13" s="31">
        <f>IFERROR(INDEX(Raw!$H$6:$CI$2111,MATCH($B13&amp;$D13&amp;$B$6,Raw!$A$6:$A$2111,0),MATCH('Response times'!AC$6,Raw!$H$5:$CI$5,0)),"-")</f>
        <v>17285</v>
      </c>
      <c r="AD13" s="31"/>
      <c r="AE13" s="31">
        <f>IFERROR(INDEX(Raw!$H$6:$CI$2111,MATCH($B13&amp;$D13&amp;$B$6,Raw!$A$6:$A$2111,0),MATCH('Response times'!AE$6,Raw!$H$5:$CI$5,0))/60/60,"-")</f>
        <v>23184.260277777779</v>
      </c>
      <c r="AF13" s="77">
        <f>IFERROR(INDEX(Raw!$H$6:$CI$2111,MATCH($B13&amp;$D13&amp;$B$6,Raw!$A$6:$A$2111,0),MATCH('Response times'!AF$6,Raw!$H$5:$CI$5,0))/60/60/24,"-")</f>
        <v>5.5891203703703707E-2</v>
      </c>
      <c r="AG13" s="77">
        <f>IFERROR(INDEX(Raw!$H$6:$CI$2111,MATCH($B13&amp;$D13&amp;$B$6,Raw!$A$6:$A$2111,0),MATCH('Response times'!AG$6,Raw!$H$5:$CI$5,0))/60/60/24,"-")</f>
        <v>0.12660879629629629</v>
      </c>
    </row>
    <row r="14" spans="1:33" ht="12.75" customHeight="1" x14ac:dyDescent="0.2">
      <c r="A14" s="67"/>
      <c r="B14" s="16" t="str">
        <f t="shared" si="13"/>
        <v>2017-18</v>
      </c>
      <c r="C14" s="7" t="s">
        <v>554</v>
      </c>
      <c r="D14" s="16" t="s">
        <v>554</v>
      </c>
      <c r="E14" s="31">
        <f>IFERROR(INDEX(Raw!$H$6:$CI$2111,MATCH($B14&amp;$D14&amp;$B$6,Raw!$A$6:$A$2111,0),MATCH('Response times'!E$6,Raw!$H$5:$CI$5,0)),"-")</f>
        <v>63476</v>
      </c>
      <c r="F14" s="31"/>
      <c r="G14" s="31">
        <f>IFERROR(INDEX(Raw!$H$6:$CI$2111,MATCH($B14&amp;$D14&amp;$B$6,Raw!$A$6:$A$2111,0),MATCH('Response times'!G$6,Raw!$H$5:$CI$5,0))/60/60,"-")</f>
        <v>9379.4666666666672</v>
      </c>
      <c r="H14" s="77">
        <f>IFERROR(INDEX(Raw!$H$6:$CI$2111,MATCH($B14&amp;$D14&amp;$B$6,Raw!$A$6:$A$2111,0),MATCH('Response times'!H$6,Raw!$H$5:$CI$5,0))/60/60/24,"-")</f>
        <v>6.1574074074074074E-3</v>
      </c>
      <c r="I14" s="77">
        <f>IFERROR(INDEX(Raw!$H$6:$CI$2111,MATCH($B14&amp;$D14&amp;$B$6,Raw!$A$6:$A$2111,0),MATCH('Response times'!I$6,Raw!$H$5:$CI$5,0))/60/60/24,"-")</f>
        <v>1.0694444444444444E-2</v>
      </c>
      <c r="J14" s="31"/>
      <c r="K14" s="31">
        <f>IFERROR(INDEX(Raw!$H$6:$CI$2111,MATCH($B14&amp;$D14&amp;$B$6,Raw!$A$6:$A$2111,0),MATCH('Response times'!K$6,Raw!$H$5:$CI$5,0)),"-")</f>
        <v>43136</v>
      </c>
      <c r="L14" s="31"/>
      <c r="M14" s="31">
        <f>IFERROR(INDEX(Raw!$H$6:$CI$2111,MATCH($B14&amp;$D14&amp;$B$6,Raw!$A$6:$A$2111,0),MATCH('Response times'!M$6,Raw!$H$5:$CI$5,0))/60/60,"-")</f>
        <v>10371.073055555555</v>
      </c>
      <c r="N14" s="77">
        <f>IFERROR(INDEX(Raw!$H$6:$CI$2111,MATCH($B14&amp;$D14&amp;$B$6,Raw!$A$6:$A$2111,0),MATCH('Response times'!N$6,Raw!$H$5:$CI$5,0))/60/60/24,"-")</f>
        <v>1.0023148148148147E-2</v>
      </c>
      <c r="O14" s="77">
        <f>IFERROR(INDEX(Raw!$H$6:$CI$2111,MATCH($B14&amp;$D14&amp;$B$6,Raw!$A$6:$A$2111,0),MATCH('Response times'!O$6,Raw!$H$5:$CI$5,0))/60/60/24,"-")</f>
        <v>1.9027777777777779E-2</v>
      </c>
      <c r="P14" s="31"/>
      <c r="Q14" s="31">
        <f>IFERROR(INDEX(Raw!$H$6:$CI$2111,MATCH($B14&amp;$D14&amp;$B$6,Raw!$A$6:$A$2111,0),MATCH('Response times'!Q$6,Raw!$H$5:$CI$5,0)),"-")</f>
        <v>394375</v>
      </c>
      <c r="R14" s="31"/>
      <c r="S14" s="31">
        <f>IFERROR(INDEX(Raw!$H$6:$CI$2111,MATCH($B14&amp;$D14&amp;$B$6,Raw!$A$6:$A$2111,0),MATCH('Response times'!S$6,Raw!$H$5:$CI$5,0))/60/60,"-")</f>
        <v>194564.5772222222</v>
      </c>
      <c r="T14" s="77">
        <f>IFERROR(INDEX(Raw!$H$6:$CI$2111,MATCH($B14&amp;$D14&amp;$B$6,Raw!$A$6:$A$2111,0),MATCH('Response times'!T$6,Raw!$H$5:$CI$5,0))/60/60/24,"-")</f>
        <v>2.0555555555555556E-2</v>
      </c>
      <c r="U14" s="77">
        <f>IFERROR(INDEX(Raw!$H$6:$CI$2111,MATCH($B14&amp;$D14&amp;$B$6,Raw!$A$6:$A$2111,0),MATCH('Response times'!U$6,Raw!$H$5:$CI$5,0))/60/60/24,"-")</f>
        <v>4.3738425925925924E-2</v>
      </c>
      <c r="V14" s="31"/>
      <c r="W14" s="31">
        <f>IFERROR(INDEX(Raw!$H$6:$CI$2111,MATCH($B14&amp;$D14&amp;$B$6,Raw!$A$6:$A$2111,0),MATCH('Response times'!W$6,Raw!$H$5:$CI$5,0)),"-")</f>
        <v>179315</v>
      </c>
      <c r="X14" s="31"/>
      <c r="Y14" s="31">
        <f>IFERROR(INDEX(Raw!$H$6:$CI$2111,MATCH($B14&amp;$D14&amp;$B$6,Raw!$A$6:$A$2111,0),MATCH('Response times'!Y$6,Raw!$H$5:$CI$5,0))/60/60,"-")</f>
        <v>236132.76527777777</v>
      </c>
      <c r="Z14" s="77">
        <f>IFERROR(INDEX(Raw!$H$6:$CI$2111,MATCH($B14&amp;$D14&amp;$B$6,Raw!$A$6:$A$2111,0),MATCH('Response times'!Z$6,Raw!$H$5:$CI$5,0))/60/60/24,"-")</f>
        <v>5.4872685185185184E-2</v>
      </c>
      <c r="AA14" s="77">
        <f>IFERROR(INDEX(Raw!$H$6:$CI$2111,MATCH($B14&amp;$D14&amp;$B$6,Raw!$A$6:$A$2111,0),MATCH('Response times'!AA$6,Raw!$H$5:$CI$5,0))/60/60/24,"-")</f>
        <v>0.12972222222222224</v>
      </c>
      <c r="AB14" s="31"/>
      <c r="AC14" s="31">
        <f>IFERROR(INDEX(Raw!$H$6:$CI$2111,MATCH($B14&amp;$D14&amp;$B$6,Raw!$A$6:$A$2111,0),MATCH('Response times'!AC$6,Raw!$H$5:$CI$5,0)),"-")</f>
        <v>19616</v>
      </c>
      <c r="AD14" s="31"/>
      <c r="AE14" s="31">
        <f>IFERROR(INDEX(Raw!$H$6:$CI$2111,MATCH($B14&amp;$D14&amp;$B$6,Raw!$A$6:$A$2111,0),MATCH('Response times'!AE$6,Raw!$H$5:$CI$5,0))/60/60,"-")</f>
        <v>34885.272222222222</v>
      </c>
      <c r="AF14" s="77">
        <f>IFERROR(INDEX(Raw!$H$6:$CI$2111,MATCH($B14&amp;$D14&amp;$B$6,Raw!$A$6:$A$2111,0),MATCH('Response times'!AF$6,Raw!$H$5:$CI$5,0))/60/60/24,"-")</f>
        <v>7.4097222222222217E-2</v>
      </c>
      <c r="AG14" s="77">
        <f>IFERROR(INDEX(Raw!$H$6:$CI$2111,MATCH($B14&amp;$D14&amp;$B$6,Raw!$A$6:$A$2111,0),MATCH('Response times'!AG$6,Raw!$H$5:$CI$5,0))/60/60/24,"-")</f>
        <v>0.17278935185185185</v>
      </c>
    </row>
    <row r="15" spans="1:33" ht="18" x14ac:dyDescent="0.25">
      <c r="A15" s="67"/>
      <c r="B15" s="16" t="str">
        <f t="shared" si="13"/>
        <v>2017-18</v>
      </c>
      <c r="C15" s="7" t="s">
        <v>555</v>
      </c>
      <c r="D15" s="259" t="s">
        <v>555</v>
      </c>
      <c r="E15" s="31">
        <f>IFERROR(INDEX(Raw!$H$6:$CI$2111,MATCH($B15&amp;$D15&amp;$B$6,Raw!$A$6:$A$2111,0),MATCH('Response times'!E$6,Raw!$H$5:$CI$5,0)),"-")</f>
        <v>60170</v>
      </c>
      <c r="F15" s="31"/>
      <c r="G15" s="31">
        <f>IFERROR(INDEX(Raw!$H$6:$CI$2111,MATCH($B15&amp;$D15&amp;$B$6,Raw!$A$6:$A$2111,0),MATCH('Response times'!G$6,Raw!$H$5:$CI$5,0))/60/60,"-")</f>
        <v>8343.0102777777774</v>
      </c>
      <c r="H15" s="77">
        <f>IFERROR(INDEX(Raw!$H$6:$CI$2111,MATCH($B15&amp;$D15&amp;$B$6,Raw!$A$6:$A$2111,0),MATCH('Response times'!H$6,Raw!$H$5:$CI$5,0))/60/60/24,"-")</f>
        <v>5.7754629629629623E-3</v>
      </c>
      <c r="I15" s="77">
        <f>IFERROR(INDEX(Raw!$H$6:$CI$2111,MATCH($B15&amp;$D15&amp;$B$6,Raw!$A$6:$A$2111,0),MATCH('Response times'!I$6,Raw!$H$5:$CI$5,0))/60/60/24,"-")</f>
        <v>1.005787037037037E-2</v>
      </c>
      <c r="J15" s="31"/>
      <c r="K15" s="31">
        <f>IFERROR(INDEX(Raw!$H$6:$CI$2111,MATCH($B15&amp;$D15&amp;$B$6,Raw!$A$6:$A$2111,0),MATCH('Response times'!K$6,Raw!$H$5:$CI$5,0)),"-")</f>
        <v>40663</v>
      </c>
      <c r="L15" s="31"/>
      <c r="M15" s="31">
        <f>IFERROR(INDEX(Raw!$H$6:$CI$2111,MATCH($B15&amp;$D15&amp;$B$6,Raw!$A$6:$A$2111,0),MATCH('Response times'!M$6,Raw!$H$5:$CI$5,0))/60/60,"-")</f>
        <v>9359.4650000000001</v>
      </c>
      <c r="N15" s="77">
        <f>IFERROR(INDEX(Raw!$H$6:$CI$2111,MATCH($B15&amp;$D15&amp;$B$6,Raw!$A$6:$A$2111,0),MATCH('Response times'!N$6,Raw!$H$5:$CI$5,0))/60/60/24,"-")</f>
        <v>9.5949074074074079E-3</v>
      </c>
      <c r="O15" s="77">
        <f>IFERROR(INDEX(Raw!$H$6:$CI$2111,MATCH($B15&amp;$D15&amp;$B$6,Raw!$A$6:$A$2111,0),MATCH('Response times'!O$6,Raw!$H$5:$CI$5,0))/60/60/24,"-")</f>
        <v>1.8124999999999999E-2</v>
      </c>
      <c r="P15" s="31"/>
      <c r="Q15" s="31">
        <f>IFERROR(INDEX(Raw!$H$6:$CI$2111,MATCH($B15&amp;$D15&amp;$B$6,Raw!$A$6:$A$2111,0),MATCH('Response times'!Q$6,Raw!$H$5:$CI$5,0)),"-")</f>
        <v>373093</v>
      </c>
      <c r="R15" s="31"/>
      <c r="S15" s="31">
        <f>IFERROR(INDEX(Raw!$H$6:$CI$2111,MATCH($B15&amp;$D15&amp;$B$6,Raw!$A$6:$A$2111,0),MATCH('Response times'!S$6,Raw!$H$5:$CI$5,0))/60/60,"-")</f>
        <v>162098.03805555555</v>
      </c>
      <c r="T15" s="77">
        <f>IFERROR(INDEX(Raw!$H$6:$CI$2111,MATCH($B15&amp;$D15&amp;$B$6,Raw!$A$6:$A$2111,0),MATCH('Response times'!T$6,Raw!$H$5:$CI$5,0))/60/60/24,"-")</f>
        <v>1.8101851851851852E-2</v>
      </c>
      <c r="U15" s="77">
        <f>IFERROR(INDEX(Raw!$H$6:$CI$2111,MATCH($B15&amp;$D15&amp;$B$6,Raw!$A$6:$A$2111,0),MATCH('Response times'!U$6,Raw!$H$5:$CI$5,0))/60/60/24,"-")</f>
        <v>3.8576388888888889E-2</v>
      </c>
      <c r="V15" s="31"/>
      <c r="W15" s="31">
        <f>IFERROR(INDEX(Raw!$H$6:$CI$2111,MATCH($B15&amp;$D15&amp;$B$6,Raw!$A$6:$A$2111,0),MATCH('Response times'!W$6,Raw!$H$5:$CI$5,0)),"-")</f>
        <v>177982</v>
      </c>
      <c r="X15" s="31"/>
      <c r="Y15" s="31">
        <f>IFERROR(INDEX(Raw!$H$6:$CI$2111,MATCH($B15&amp;$D15&amp;$B$6,Raw!$A$6:$A$2111,0),MATCH('Response times'!Y$6,Raw!$H$5:$CI$5,0))/60/60,"-")</f>
        <v>186993.17055555555</v>
      </c>
      <c r="Z15" s="77">
        <f>IFERROR(INDEX(Raw!$H$6:$CI$2111,MATCH($B15&amp;$D15&amp;$B$6,Raw!$A$6:$A$2111,0),MATCH('Response times'!Z$6,Raw!$H$5:$CI$5,0))/60/60/24,"-")</f>
        <v>4.3773148148148144E-2</v>
      </c>
      <c r="AA15" s="77">
        <f>IFERROR(INDEX(Raw!$H$6:$CI$2111,MATCH($B15&amp;$D15&amp;$B$6,Raw!$A$6:$A$2111,0),MATCH('Response times'!AA$6,Raw!$H$5:$CI$5,0))/60/60/24,"-")</f>
        <v>0.10297453703703703</v>
      </c>
      <c r="AB15" s="31"/>
      <c r="AC15" s="31">
        <f>IFERROR(INDEX(Raw!$H$6:$CI$2111,MATCH($B15&amp;$D15&amp;$B$6,Raw!$A$6:$A$2111,0),MATCH('Response times'!AC$6,Raw!$H$5:$CI$5,0)),"-")</f>
        <v>20024</v>
      </c>
      <c r="AD15" s="31"/>
      <c r="AE15" s="31">
        <f>IFERROR(INDEX(Raw!$H$6:$CI$2111,MATCH($B15&amp;$D15&amp;$B$6,Raw!$A$6:$A$2111,0),MATCH('Response times'!AE$6,Raw!$H$5:$CI$5,0))/60/60,"-")</f>
        <v>29185.25277777778</v>
      </c>
      <c r="AF15" s="77">
        <f>IFERROR(INDEX(Raw!$H$6:$CI$2111,MATCH($B15&amp;$D15&amp;$B$6,Raw!$A$6:$A$2111,0),MATCH('Response times'!AF$6,Raw!$H$5:$CI$5,0))/60/60/24,"-")</f>
        <v>6.0729166666666667E-2</v>
      </c>
      <c r="AG15" s="77">
        <f>IFERROR(INDEX(Raw!$H$6:$CI$2111,MATCH($B15&amp;$D15&amp;$B$6,Raw!$A$6:$A$2111,0),MATCH('Response times'!AG$6,Raw!$H$5:$CI$5,0))/60/60/24,"-")</f>
        <v>0.13612268518518519</v>
      </c>
    </row>
    <row r="16" spans="1:33" x14ac:dyDescent="0.2">
      <c r="A16" s="67"/>
      <c r="B16" s="16" t="str">
        <f t="shared" si="13"/>
        <v>2017-18</v>
      </c>
      <c r="C16" s="7" t="s">
        <v>556</v>
      </c>
      <c r="D16" s="16" t="s">
        <v>556</v>
      </c>
      <c r="E16" s="31">
        <f>IFERROR(INDEX(Raw!$H$6:$CI$2111,MATCH($B16&amp;$D16&amp;$B$6,Raw!$A$6:$A$2111,0),MATCH('Response times'!E$6,Raw!$H$5:$CI$5,0)),"-")</f>
        <v>52766</v>
      </c>
      <c r="F16" s="31"/>
      <c r="G16" s="31">
        <f>IFERROR(INDEX(Raw!$H$6:$CI$2111,MATCH($B16&amp;$D16&amp;$B$6,Raw!$A$6:$A$2111,0),MATCH('Response times'!G$6,Raw!$H$5:$CI$5,0))/60/60,"-")</f>
        <v>7284.1355555555556</v>
      </c>
      <c r="H16" s="77">
        <f>IFERROR(INDEX(Raw!$H$6:$CI$2111,MATCH($B16&amp;$D16&amp;$B$6,Raw!$A$6:$A$2111,0),MATCH('Response times'!H$6,Raw!$H$5:$CI$5,0))/60/60/24,"-")</f>
        <v>5.7523148148148143E-3</v>
      </c>
      <c r="I16" s="77">
        <f>IFERROR(INDEX(Raw!$H$6:$CI$2111,MATCH($B16&amp;$D16&amp;$B$6,Raw!$A$6:$A$2111,0),MATCH('Response times'!I$6,Raw!$H$5:$CI$5,0))/60/60/24,"-")</f>
        <v>9.9189814814814817E-3</v>
      </c>
      <c r="J16" s="31"/>
      <c r="K16" s="31">
        <f>IFERROR(INDEX(Raw!$H$6:$CI$2111,MATCH($B16&amp;$D16&amp;$B$6,Raw!$A$6:$A$2111,0),MATCH('Response times'!K$6,Raw!$H$5:$CI$5,0)),"-")</f>
        <v>36035</v>
      </c>
      <c r="L16" s="31"/>
      <c r="M16" s="31">
        <f>IFERROR(INDEX(Raw!$H$6:$CI$2111,MATCH($B16&amp;$D16&amp;$B$6,Raw!$A$6:$A$2111,0),MATCH('Response times'!M$6,Raw!$H$5:$CI$5,0))/60/60,"-")</f>
        <v>8261.434444444445</v>
      </c>
      <c r="N16" s="77">
        <f>IFERROR(INDEX(Raw!$H$6:$CI$2111,MATCH($B16&amp;$D16&amp;$B$6,Raw!$A$6:$A$2111,0),MATCH('Response times'!N$6,Raw!$H$5:$CI$5,0))/60/60/24,"-")</f>
        <v>9.5486111111111101E-3</v>
      </c>
      <c r="O16" s="77">
        <f>IFERROR(INDEX(Raw!$H$6:$CI$2111,MATCH($B16&amp;$D16&amp;$B$6,Raw!$A$6:$A$2111,0),MATCH('Response times'!O$6,Raw!$H$5:$CI$5,0))/60/60/24,"-")</f>
        <v>1.818287037037037E-2</v>
      </c>
      <c r="P16" s="31"/>
      <c r="Q16" s="31">
        <f>IFERROR(INDEX(Raw!$H$6:$CI$2111,MATCH($B16&amp;$D16&amp;$B$6,Raw!$A$6:$A$2111,0),MATCH('Response times'!Q$6,Raw!$H$5:$CI$5,0)),"-")</f>
        <v>328216</v>
      </c>
      <c r="R16" s="31"/>
      <c r="S16" s="31">
        <f>IFERROR(INDEX(Raw!$H$6:$CI$2111,MATCH($B16&amp;$D16&amp;$B$6,Raw!$A$6:$A$2111,0),MATCH('Response times'!S$6,Raw!$H$5:$CI$5,0))/60/60,"-")</f>
        <v>139968.58694444445</v>
      </c>
      <c r="T16" s="77">
        <f>IFERROR(INDEX(Raw!$H$6:$CI$2111,MATCH($B16&amp;$D16&amp;$B$6,Raw!$A$6:$A$2111,0),MATCH('Response times'!T$6,Raw!$H$5:$CI$5,0))/60/60/24,"-")</f>
        <v>1.7766203703703704E-2</v>
      </c>
      <c r="U16" s="77">
        <f>IFERROR(INDEX(Raw!$H$6:$CI$2111,MATCH($B16&amp;$D16&amp;$B$6,Raw!$A$6:$A$2111,0),MATCH('Response times'!U$6,Raw!$H$5:$CI$5,0))/60/60/24,"-")</f>
        <v>3.7476851851851851E-2</v>
      </c>
      <c r="V16" s="31"/>
      <c r="W16" s="31">
        <f>IFERROR(INDEX(Raw!$H$6:$CI$2111,MATCH($B16&amp;$D16&amp;$B$6,Raw!$A$6:$A$2111,0),MATCH('Response times'!W$6,Raw!$H$5:$CI$5,0)),"-")</f>
        <v>162470</v>
      </c>
      <c r="X16" s="31"/>
      <c r="Y16" s="31">
        <f>IFERROR(INDEX(Raw!$H$6:$CI$2111,MATCH($B16&amp;$D16&amp;$B$6,Raw!$A$6:$A$2111,0),MATCH('Response times'!Y$6,Raw!$H$5:$CI$5,0))/60/60,"-")</f>
        <v>185856.04499999998</v>
      </c>
      <c r="Z16" s="77">
        <f>IFERROR(INDEX(Raw!$H$6:$CI$2111,MATCH($B16&amp;$D16&amp;$B$6,Raw!$A$6:$A$2111,0),MATCH('Response times'!Z$6,Raw!$H$5:$CI$5,0))/60/60/24,"-")</f>
        <v>4.7662037037037037E-2</v>
      </c>
      <c r="AA16" s="77">
        <f>IFERROR(INDEX(Raw!$H$6:$CI$2111,MATCH($B16&amp;$D16&amp;$B$6,Raw!$A$6:$A$2111,0),MATCH('Response times'!AA$6,Raw!$H$5:$CI$5,0))/60/60/24,"-")</f>
        <v>0.11221064814814814</v>
      </c>
      <c r="AB16" s="31"/>
      <c r="AC16" s="31">
        <f>IFERROR(INDEX(Raw!$H$6:$CI$2111,MATCH($B16&amp;$D16&amp;$B$6,Raw!$A$6:$A$2111,0),MATCH('Response times'!AC$6,Raw!$H$5:$CI$5,0)),"-")</f>
        <v>17534</v>
      </c>
      <c r="AD16" s="31"/>
      <c r="AE16" s="31">
        <f>IFERROR(INDEX(Raw!$H$6:$CI$2111,MATCH($B16&amp;$D16&amp;$B$6,Raw!$A$6:$A$2111,0),MATCH('Response times'!AE$6,Raw!$H$5:$CI$5,0))/60/60,"-")</f>
        <v>27358.895555555555</v>
      </c>
      <c r="AF16" s="77">
        <f>IFERROR(INDEX(Raw!$H$6:$CI$2111,MATCH($B16&amp;$D16&amp;$B$6,Raw!$A$6:$A$2111,0),MATCH('Response times'!AF$6,Raw!$H$5:$CI$5,0))/60/60/24,"-")</f>
        <v>6.5011574074074069E-2</v>
      </c>
      <c r="AG16" s="77">
        <f>IFERROR(INDEX(Raw!$H$6:$CI$2111,MATCH($B16&amp;$D16&amp;$B$6,Raw!$A$6:$A$2111,0),MATCH('Response times'!AG$6,Raw!$H$5:$CI$5,0))/60/60/24,"-")</f>
        <v>0.14571759259259259</v>
      </c>
    </row>
    <row r="17" spans="1:37" s="7" customFormat="1" collapsed="1" x14ac:dyDescent="0.2">
      <c r="A17" s="67"/>
      <c r="B17" s="16" t="str">
        <f t="shared" si="13"/>
        <v>2017-18</v>
      </c>
      <c r="C17" s="34" t="s">
        <v>557</v>
      </c>
      <c r="D17" s="254" t="s">
        <v>557</v>
      </c>
      <c r="E17" s="31">
        <f>IFERROR(INDEX(Raw!$H$6:$CI$2111,MATCH($B17&amp;$D17&amp;$B$6,Raw!$A$6:$A$2111,0),MATCH('Response times'!E$6,Raw!$H$5:$CI$5,0)),"-")</f>
        <v>58932</v>
      </c>
      <c r="F17" s="31"/>
      <c r="G17" s="31">
        <f>IFERROR(INDEX(Raw!$H$6:$CI$2111,MATCH($B17&amp;$D17&amp;$B$6,Raw!$A$6:$A$2111,0),MATCH('Response times'!G$6,Raw!$H$5:$CI$5,0))/60/60,"-")</f>
        <v>8423.2366666666676</v>
      </c>
      <c r="H17" s="77">
        <f>IFERROR(INDEX(Raw!$H$6:$CI$2111,MATCH($B17&amp;$D17&amp;$B$6,Raw!$A$6:$A$2111,0),MATCH('Response times'!H$6,Raw!$H$5:$CI$5,0))/60/60/24,"-")</f>
        <v>5.9606481481481489E-3</v>
      </c>
      <c r="I17" s="77">
        <f>IFERROR(INDEX(Raw!$H$6:$CI$2111,MATCH($B17&amp;$D17&amp;$B$6,Raw!$A$6:$A$2111,0),MATCH('Response times'!I$6,Raw!$H$5:$CI$5,0))/60/60/24,"-")</f>
        <v>1.037037037037037E-2</v>
      </c>
      <c r="J17" s="31"/>
      <c r="K17" s="31">
        <f>IFERROR(INDEX(Raw!$H$6:$CI$2111,MATCH($B17&amp;$D17&amp;$B$6,Raw!$A$6:$A$2111,0),MATCH('Response times'!K$6,Raw!$H$5:$CI$5,0)),"-")</f>
        <v>39934</v>
      </c>
      <c r="L17" s="31"/>
      <c r="M17" s="31">
        <f>IFERROR(INDEX(Raw!$H$6:$CI$2111,MATCH($B17&amp;$D17&amp;$B$6,Raw!$A$6:$A$2111,0),MATCH('Response times'!M$6,Raw!$H$5:$CI$5,0))/60/60,"-")</f>
        <v>9392.8808333333327</v>
      </c>
      <c r="N17" s="77">
        <f>IFERROR(INDEX(Raw!$H$6:$CI$2111,MATCH($B17&amp;$D17&amp;$B$6,Raw!$A$6:$A$2111,0),MATCH('Response times'!N$6,Raw!$H$5:$CI$5,0))/60/60/24,"-")</f>
        <v>9.8032407407407408E-3</v>
      </c>
      <c r="O17" s="77">
        <f>IFERROR(INDEX(Raw!$H$6:$CI$2111,MATCH($B17&amp;$D17&amp;$B$6,Raw!$A$6:$A$2111,0),MATCH('Response times'!O$6,Raw!$H$5:$CI$5,0))/60/60/24,"-")</f>
        <v>1.8437499999999999E-2</v>
      </c>
      <c r="P17" s="31"/>
      <c r="Q17" s="31">
        <f>IFERROR(INDEX(Raw!$H$6:$CI$2111,MATCH($B17&amp;$D17&amp;$B$6,Raw!$A$6:$A$2111,0),MATCH('Response times'!Q$6,Raw!$H$5:$CI$5,0)),"-")</f>
        <v>371274</v>
      </c>
      <c r="R17" s="31"/>
      <c r="S17" s="31">
        <f>IFERROR(INDEX(Raw!$H$6:$CI$2111,MATCH($B17&amp;$D17&amp;$B$6,Raw!$A$6:$A$2111,0),MATCH('Response times'!S$6,Raw!$H$5:$CI$5,0))/60/60,"-")</f>
        <v>171646.42666666667</v>
      </c>
      <c r="T17" s="77">
        <f>IFERROR(INDEX(Raw!$H$6:$CI$2111,MATCH($B17&amp;$D17&amp;$B$6,Raw!$A$6:$A$2111,0),MATCH('Response times'!T$6,Raw!$H$5:$CI$5,0))/60/60/24,"-")</f>
        <v>1.9259259259259261E-2</v>
      </c>
      <c r="U17" s="77">
        <f>IFERROR(INDEX(Raw!$H$6:$CI$2111,MATCH($B17&amp;$D17&amp;$B$6,Raw!$A$6:$A$2111,0),MATCH('Response times'!U$6,Raw!$H$5:$CI$5,0))/60/60/24,"-")</f>
        <v>4.116898148148148E-2</v>
      </c>
      <c r="V17" s="31"/>
      <c r="W17" s="31">
        <f>IFERROR(INDEX(Raw!$H$6:$CI$2111,MATCH($B17&amp;$D17&amp;$B$6,Raw!$A$6:$A$2111,0),MATCH('Response times'!W$6,Raw!$H$5:$CI$5,0)),"-")</f>
        <v>172617</v>
      </c>
      <c r="X17" s="31"/>
      <c r="Y17" s="31">
        <f>IFERROR(INDEX(Raw!$H$6:$CI$2111,MATCH($B17&amp;$D17&amp;$B$6,Raw!$A$6:$A$2111,0),MATCH('Response times'!Y$6,Raw!$H$5:$CI$5,0))/60/60,"-")</f>
        <v>216443.41083333333</v>
      </c>
      <c r="Z17" s="77">
        <f>IFERROR(INDEX(Raw!$H$6:$CI$2111,MATCH($B17&amp;$D17&amp;$B$6,Raw!$A$6:$A$2111,0),MATCH('Response times'!Z$6,Raw!$H$5:$CI$5,0))/60/60/24,"-")</f>
        <v>5.2245370370370366E-2</v>
      </c>
      <c r="AA17" s="77">
        <f>IFERROR(INDEX(Raw!$H$6:$CI$2111,MATCH($B17&amp;$D17&amp;$B$6,Raw!$A$6:$A$2111,0),MATCH('Response times'!AA$6,Raw!$H$5:$CI$5,0))/60/60/24,"-")</f>
        <v>0.12472222222222222</v>
      </c>
      <c r="AB17" s="31"/>
      <c r="AC17" s="31">
        <f>IFERROR(INDEX(Raw!$H$6:$CI$2111,MATCH($B17&amp;$D17&amp;$B$6,Raw!$A$6:$A$2111,0),MATCH('Response times'!AC$6,Raw!$H$5:$CI$5,0)),"-")</f>
        <v>18387</v>
      </c>
      <c r="AD17" s="31"/>
      <c r="AE17" s="31">
        <f>IFERROR(INDEX(Raw!$H$6:$CI$2111,MATCH($B17&amp;$D17&amp;$B$6,Raw!$A$6:$A$2111,0),MATCH('Response times'!AE$6,Raw!$H$5:$CI$5,0))/60/60,"-")</f>
        <v>29893.996111111112</v>
      </c>
      <c r="AF17" s="77">
        <f>IFERROR(INDEX(Raw!$H$6:$CI$2111,MATCH($B17&amp;$D17&amp;$B$6,Raw!$A$6:$A$2111,0),MATCH('Response times'!AF$6,Raw!$H$5:$CI$5,0))/60/60/24,"-")</f>
        <v>6.7743055555555556E-2</v>
      </c>
      <c r="AG17" s="77">
        <f>IFERROR(INDEX(Raw!$H$6:$CI$2111,MATCH($B17&amp;$D17&amp;$B$6,Raw!$A$6:$A$2111,0),MATCH('Response times'!AG$6,Raw!$H$5:$CI$5,0))/60/60/24,"-")</f>
        <v>0.15094907407407407</v>
      </c>
    </row>
    <row r="18" spans="1:37" s="7" customFormat="1" ht="18" x14ac:dyDescent="0.25">
      <c r="A18" s="67"/>
      <c r="B18" s="207" t="str">
        <f t="shared" si="13"/>
        <v>2018-19</v>
      </c>
      <c r="C18" s="208" t="s">
        <v>791</v>
      </c>
      <c r="D18" s="261" t="s">
        <v>791</v>
      </c>
      <c r="E18" s="209">
        <f>IFERROR(INDEX(Raw!$H$6:$CI$2111,MATCH($B18&amp;$D18&amp;$B$6,Raw!$A$6:$A$2111,0),MATCH('Response times'!E$6,Raw!$H$5:$CI$5,0)),"-")</f>
        <v>54279</v>
      </c>
      <c r="F18" s="209"/>
      <c r="G18" s="209">
        <f>IFERROR(INDEX(Raw!$H$6:$CI$2111,MATCH($B18&amp;$D18&amp;$B$6,Raw!$A$6:$A$2111,0),MATCH('Response times'!G$6,Raw!$H$5:$CI$5,0))/60/60,"-")</f>
        <v>6893.5638888888889</v>
      </c>
      <c r="H18" s="210">
        <f>IFERROR(INDEX(Raw!$H$6:$CI$2111,MATCH($B18&amp;$D18&amp;$B$6,Raw!$A$6:$A$2111,0),MATCH('Response times'!H$6,Raw!$H$5:$CI$5,0))/60/60/24,"-")</f>
        <v>5.2893518518518515E-3</v>
      </c>
      <c r="I18" s="210">
        <f>IFERROR(INDEX(Raw!$H$6:$CI$2111,MATCH($B18&amp;$D18&amp;$B$6,Raw!$A$6:$A$2111,0),MATCH('Response times'!I$6,Raw!$H$5:$CI$5,0))/60/60/24,"-")</f>
        <v>9.3055555555555548E-3</v>
      </c>
      <c r="J18" s="209"/>
      <c r="K18" s="209">
        <f>IFERROR(INDEX(Raw!$H$6:$CI$2111,MATCH($B18&amp;$D18&amp;$B$6,Raw!$A$6:$A$2111,0),MATCH('Response times'!K$6,Raw!$H$5:$CI$5,0)),"-")</f>
        <v>37110</v>
      </c>
      <c r="L18" s="209"/>
      <c r="M18" s="209">
        <f>IFERROR(INDEX(Raw!$H$6:$CI$2111,MATCH($B18&amp;$D18&amp;$B$6,Raw!$A$6:$A$2111,0),MATCH('Response times'!M$6,Raw!$H$5:$CI$5,0))/60/60,"-")</f>
        <v>7486.5294444444444</v>
      </c>
      <c r="N18" s="210">
        <f>IFERROR(INDEX(Raw!$H$6:$CI$2111,MATCH($B18&amp;$D18&amp;$B$6,Raw!$A$6:$A$2111,0),MATCH('Response times'!N$6,Raw!$H$5:$CI$5,0))/60/60/24,"-")</f>
        <v>8.4027777777777781E-3</v>
      </c>
      <c r="O18" s="210">
        <f>IFERROR(INDEX(Raw!$H$6:$CI$2111,MATCH($B18&amp;$D18&amp;$B$6,Raw!$A$6:$A$2111,0),MATCH('Response times'!O$6,Raw!$H$5:$CI$5,0))/60/60/24,"-")</f>
        <v>1.5416666666666667E-2</v>
      </c>
      <c r="P18" s="209"/>
      <c r="Q18" s="209">
        <f>IFERROR(INDEX(Raw!$H$6:$CI$2111,MATCH($B18&amp;$D18&amp;$B$6,Raw!$A$6:$A$2111,0),MATCH('Response times'!Q$6,Raw!$H$5:$CI$5,0)),"-")</f>
        <v>338826</v>
      </c>
      <c r="R18" s="209"/>
      <c r="S18" s="209">
        <f>IFERROR(INDEX(Raw!$H$6:$CI$2111,MATCH($B18&amp;$D18&amp;$B$6,Raw!$A$6:$A$2111,0),MATCH('Response times'!S$6,Raw!$H$5:$CI$5,0))/60/60,"-")</f>
        <v>113778.87916666667</v>
      </c>
      <c r="T18" s="210">
        <f>IFERROR(INDEX(Raw!$H$6:$CI$2111,MATCH($B18&amp;$D18&amp;$B$6,Raw!$A$6:$A$2111,0),MATCH('Response times'!T$6,Raw!$H$5:$CI$5,0))/60/60/24,"-")</f>
        <v>1.3993055555555555E-2</v>
      </c>
      <c r="U18" s="210">
        <f>IFERROR(INDEX(Raw!$H$6:$CI$2111,MATCH($B18&amp;$D18&amp;$B$6,Raw!$A$6:$A$2111,0),MATCH('Response times'!U$6,Raw!$H$5:$CI$5,0))/60/60/24,"-")</f>
        <v>2.8749999999999998E-2</v>
      </c>
      <c r="V18" s="209"/>
      <c r="W18" s="209">
        <f>IFERROR(INDEX(Raw!$H$6:$CI$2111,MATCH($B18&amp;$D18&amp;$B$6,Raw!$A$6:$A$2111,0),MATCH('Response times'!W$6,Raw!$H$5:$CI$5,0)),"-")</f>
        <v>176747</v>
      </c>
      <c r="X18" s="209"/>
      <c r="Y18" s="209">
        <f>IFERROR(INDEX(Raw!$H$6:$CI$2111,MATCH($B18&amp;$D18&amp;$B$6,Raw!$A$6:$A$2111,0),MATCH('Response times'!Y$6,Raw!$H$5:$CI$5,0))/60/60,"-")</f>
        <v>144884.21722222221</v>
      </c>
      <c r="Z18" s="210">
        <f>IFERROR(INDEX(Raw!$H$6:$CI$2111,MATCH($B18&amp;$D18&amp;$B$6,Raw!$A$6:$A$2111,0),MATCH('Response times'!Z$6,Raw!$H$5:$CI$5,0))/60/60/24,"-")</f>
        <v>3.4155092592592591E-2</v>
      </c>
      <c r="AA18" s="210">
        <f>IFERROR(INDEX(Raw!$H$6:$CI$2111,MATCH($B18&amp;$D18&amp;$B$6,Raw!$A$6:$A$2111,0),MATCH('Response times'!AA$6,Raw!$H$5:$CI$5,0))/60/60/24,"-")</f>
        <v>7.9745370370370369E-2</v>
      </c>
      <c r="AB18" s="209"/>
      <c r="AC18" s="209">
        <f>IFERROR(INDEX(Raw!$H$6:$CI$2111,MATCH($B18&amp;$D18&amp;$B$6,Raw!$A$6:$A$2111,0),MATCH('Response times'!AC$6,Raw!$H$5:$CI$5,0)),"-")</f>
        <v>17618</v>
      </c>
      <c r="AD18" s="209"/>
      <c r="AE18" s="209">
        <f>IFERROR(INDEX(Raw!$H$6:$CI$2111,MATCH($B18&amp;$D18&amp;$B$6,Raw!$A$6:$A$2111,0),MATCH('Response times'!AE$6,Raw!$H$5:$CI$5,0))/60/60,"-")</f>
        <v>22244.189722222221</v>
      </c>
      <c r="AF18" s="210">
        <f>IFERROR(INDEX(Raw!$H$6:$CI$2111,MATCH($B18&amp;$D18&amp;$B$6,Raw!$A$6:$A$2111,0),MATCH('Response times'!AF$6,Raw!$H$5:$CI$5,0))/60/60/24,"-")</f>
        <v>5.2604166666666667E-2</v>
      </c>
      <c r="AG18" s="210">
        <f>IFERROR(INDEX(Raw!$H$6:$CI$2111,MATCH($B18&amp;$D18&amp;$B$6,Raw!$A$6:$A$2111,0),MATCH('Response times'!AG$6,Raw!$H$5:$CI$5,0))/60/60/24,"-")</f>
        <v>0.11768518518518518</v>
      </c>
    </row>
    <row r="19" spans="1:37" s="7" customFormat="1" x14ac:dyDescent="0.2">
      <c r="A19" s="67"/>
      <c r="B19" s="16" t="str">
        <f t="shared" si="13"/>
        <v>2018-19</v>
      </c>
      <c r="C19" s="7" t="s">
        <v>792</v>
      </c>
      <c r="D19" s="16" t="s">
        <v>792</v>
      </c>
      <c r="E19" s="31">
        <f>IFERROR(INDEX(Raw!$H$6:$CI$2111,MATCH($B19&amp;$D19&amp;$B$6,Raw!$A$6:$A$2111,0),MATCH('Response times'!E$6,Raw!$H$5:$CI$5,0)),"-")</f>
        <v>58154</v>
      </c>
      <c r="F19" s="31"/>
      <c r="G19" s="31">
        <f>IFERROR(INDEX(Raw!$H$6:$CI$2111,MATCH($B19&amp;$D19&amp;$B$6,Raw!$A$6:$A$2111,0),MATCH('Response times'!G$6,Raw!$H$5:$CI$5,0))/60/60,"-")</f>
        <v>7490.932777777778</v>
      </c>
      <c r="H19" s="77">
        <f>IFERROR(INDEX(Raw!$H$6:$CI$2111,MATCH($B19&amp;$D19&amp;$B$6,Raw!$A$6:$A$2111,0),MATCH('Response times'!H$6,Raw!$H$5:$CI$5,0))/60/60/24,"-")</f>
        <v>5.37037037037037E-3</v>
      </c>
      <c r="I19" s="77">
        <f>IFERROR(INDEX(Raw!$H$6:$CI$2111,MATCH($B19&amp;$D19&amp;$B$6,Raw!$A$6:$A$2111,0),MATCH('Response times'!I$6,Raw!$H$5:$CI$5,0))/60/60/24,"-")</f>
        <v>9.386574074074075E-3</v>
      </c>
      <c r="J19" s="31"/>
      <c r="K19" s="31">
        <f>IFERROR(INDEX(Raw!$H$6:$CI$2111,MATCH($B19&amp;$D19&amp;$B$6,Raw!$A$6:$A$2111,0),MATCH('Response times'!K$6,Raw!$H$5:$CI$5,0)),"-")</f>
        <v>39853</v>
      </c>
      <c r="L19" s="31"/>
      <c r="M19" s="31">
        <f>IFERROR(INDEX(Raw!$H$6:$CI$2111,MATCH($B19&amp;$D19&amp;$B$6,Raw!$A$6:$A$2111,0),MATCH('Response times'!M$6,Raw!$H$5:$CI$5,0))/60/60,"-")</f>
        <v>8255.6305555555555</v>
      </c>
      <c r="N19" s="77">
        <f>IFERROR(INDEX(Raw!$H$6:$CI$2111,MATCH($B19&amp;$D19&amp;$B$6,Raw!$A$6:$A$2111,0),MATCH('Response times'!N$6,Raw!$H$5:$CI$5,0))/60/60/24,"-")</f>
        <v>8.6342592592592599E-3</v>
      </c>
      <c r="O19" s="77">
        <f>IFERROR(INDEX(Raw!$H$6:$CI$2111,MATCH($B19&amp;$D19&amp;$B$6,Raw!$A$6:$A$2111,0),MATCH('Response times'!O$6,Raw!$H$5:$CI$5,0))/60/60/24,"-")</f>
        <v>1.6018518518518519E-2</v>
      </c>
      <c r="P19" s="31"/>
      <c r="Q19" s="31">
        <f>IFERROR(INDEX(Raw!$H$6:$CI$2111,MATCH($B19&amp;$D19&amp;$B$6,Raw!$A$6:$A$2111,0),MATCH('Response times'!Q$6,Raw!$H$5:$CI$5,0)),"-")</f>
        <v>358991</v>
      </c>
      <c r="R19" s="31"/>
      <c r="S19" s="31">
        <f>IFERROR(INDEX(Raw!$H$6:$CI$2111,MATCH($B19&amp;$D19&amp;$B$6,Raw!$A$6:$A$2111,0),MATCH('Response times'!S$6,Raw!$H$5:$CI$5,0))/60/60,"-")</f>
        <v>126716.07249999999</v>
      </c>
      <c r="T19" s="77">
        <f>IFERROR(INDEX(Raw!$H$6:$CI$2111,MATCH($B19&amp;$D19&amp;$B$6,Raw!$A$6:$A$2111,0),MATCH('Response times'!T$6,Raw!$H$5:$CI$5,0))/60/60/24,"-")</f>
        <v>1.4710648148148148E-2</v>
      </c>
      <c r="U19" s="77">
        <f>IFERROR(INDEX(Raw!$H$6:$CI$2111,MATCH($B19&amp;$D19&amp;$B$6,Raw!$A$6:$A$2111,0),MATCH('Response times'!U$6,Raw!$H$5:$CI$5,0))/60/60/24,"-")</f>
        <v>3.0358796296296297E-2</v>
      </c>
      <c r="V19" s="31"/>
      <c r="W19" s="31">
        <f>IFERROR(INDEX(Raw!$H$6:$CI$2111,MATCH($B19&amp;$D19&amp;$B$6,Raw!$A$6:$A$2111,0),MATCH('Response times'!W$6,Raw!$H$5:$CI$5,0)),"-")</f>
        <v>184520</v>
      </c>
      <c r="X19" s="31"/>
      <c r="Y19" s="31">
        <f>IFERROR(INDEX(Raw!$H$6:$CI$2111,MATCH($B19&amp;$D19&amp;$B$6,Raw!$A$6:$A$2111,0),MATCH('Response times'!Y$6,Raw!$H$5:$CI$5,0))/60/60,"-")</f>
        <v>177005.22861111112</v>
      </c>
      <c r="Z19" s="77">
        <f>IFERROR(INDEX(Raw!$H$6:$CI$2111,MATCH($B19&amp;$D19&amp;$B$6,Raw!$A$6:$A$2111,0),MATCH('Response times'!Z$6,Raw!$H$5:$CI$5,0))/60/60/24,"-")</f>
        <v>3.9965277777777773E-2</v>
      </c>
      <c r="AA19" s="77">
        <f>IFERROR(INDEX(Raw!$H$6:$CI$2111,MATCH($B19&amp;$D19&amp;$B$6,Raw!$A$6:$A$2111,0),MATCH('Response times'!AA$6,Raw!$H$5:$CI$5,0))/60/60/24,"-")</f>
        <v>9.3877314814814816E-2</v>
      </c>
      <c r="AB19" s="31"/>
      <c r="AC19" s="31">
        <f>IFERROR(INDEX(Raw!$H$6:$CI$2111,MATCH($B19&amp;$D19&amp;$B$6,Raw!$A$6:$A$2111,0),MATCH('Response times'!AC$6,Raw!$H$5:$CI$5,0)),"-")</f>
        <v>18022</v>
      </c>
      <c r="AD19" s="31"/>
      <c r="AE19" s="31">
        <f>IFERROR(INDEX(Raw!$H$6:$CI$2111,MATCH($B19&amp;$D19&amp;$B$6,Raw!$A$6:$A$2111,0),MATCH('Response times'!AE$6,Raw!$H$5:$CI$5,0))/60/60,"-")</f>
        <v>26482.766111111108</v>
      </c>
      <c r="AF19" s="77">
        <f>IFERROR(INDEX(Raw!$H$6:$CI$2111,MATCH($B19&amp;$D19&amp;$B$6,Raw!$A$6:$A$2111,0),MATCH('Response times'!AF$6,Raw!$H$5:$CI$5,0))/60/60/24,"-")</f>
        <v>6.1226851851851859E-2</v>
      </c>
      <c r="AG19" s="77">
        <f>IFERROR(INDEX(Raw!$H$6:$CI$2111,MATCH($B19&amp;$D19&amp;$B$6,Raw!$A$6:$A$2111,0),MATCH('Response times'!AG$6,Raw!$H$5:$CI$5,0))/60/60/24,"-")</f>
        <v>0.13817129629629629</v>
      </c>
    </row>
    <row r="20" spans="1:37" s="7" customFormat="1" x14ac:dyDescent="0.2">
      <c r="A20" s="67"/>
      <c r="B20" s="16" t="str">
        <f t="shared" si="13"/>
        <v>2018-19</v>
      </c>
      <c r="C20" s="34" t="s">
        <v>793</v>
      </c>
      <c r="D20" s="254" t="s">
        <v>793</v>
      </c>
      <c r="E20" s="31">
        <f>IFERROR(INDEX(Raw!$H$6:$CI$2111,MATCH($B20&amp;$D20&amp;$B$6,Raw!$A$6:$A$2111,0),MATCH('Response times'!E$6,Raw!$H$5:$CI$5,0)),"-")</f>
        <v>56481</v>
      </c>
      <c r="F20" s="31"/>
      <c r="G20" s="31">
        <f>IFERROR(INDEX(Raw!$H$6:$CI$2111,MATCH($B20&amp;$D20&amp;$B$6,Raw!$A$6:$A$2111,0),MATCH('Response times'!G$6,Raw!$H$5:$CI$5,0))/60/60,"-")</f>
        <v>7150.9113888888887</v>
      </c>
      <c r="H20" s="77">
        <f>IFERROR(INDEX(Raw!$H$6:$CI$2111,MATCH($B20&amp;$D20&amp;$B$6,Raw!$A$6:$A$2111,0),MATCH('Response times'!H$6,Raw!$H$5:$CI$5,0))/60/60/24,"-")</f>
        <v>5.2777777777777771E-3</v>
      </c>
      <c r="I20" s="77">
        <f>IFERROR(INDEX(Raw!$H$6:$CI$2111,MATCH($B20&amp;$D20&amp;$B$6,Raw!$A$6:$A$2111,0),MATCH('Response times'!I$6,Raw!$H$5:$CI$5,0))/60/60/24,"-")</f>
        <v>9.2361111111111116E-3</v>
      </c>
      <c r="J20" s="31"/>
      <c r="K20" s="31">
        <f>IFERROR(INDEX(Raw!$H$6:$CI$2111,MATCH($B20&amp;$D20&amp;$B$6,Raw!$A$6:$A$2111,0),MATCH('Response times'!K$6,Raw!$H$5:$CI$5,0)),"-")</f>
        <v>38523</v>
      </c>
      <c r="L20" s="31"/>
      <c r="M20" s="31">
        <f>IFERROR(INDEX(Raw!$H$6:$CI$2111,MATCH($B20&amp;$D20&amp;$B$6,Raw!$A$6:$A$2111,0),MATCH('Response times'!M$6,Raw!$H$5:$CI$5,0))/60/60,"-")</f>
        <v>7868.6488888888889</v>
      </c>
      <c r="N20" s="77">
        <f>IFERROR(INDEX(Raw!$H$6:$CI$2111,MATCH($B20&amp;$D20&amp;$B$6,Raw!$A$6:$A$2111,0),MATCH('Response times'!N$6,Raw!$H$5:$CI$5,0))/60/60/24,"-")</f>
        <v>8.5069444444444437E-3</v>
      </c>
      <c r="O20" s="77">
        <f>IFERROR(INDEX(Raw!$H$6:$CI$2111,MATCH($B20&amp;$D20&amp;$B$6,Raw!$A$6:$A$2111,0),MATCH('Response times'!O$6,Raw!$H$5:$CI$5,0))/60/60/24,"-")</f>
        <v>1.5694444444444445E-2</v>
      </c>
      <c r="P20" s="31"/>
      <c r="Q20" s="31">
        <f>IFERROR(INDEX(Raw!$H$6:$CI$2111,MATCH($B20&amp;$D20&amp;$B$6,Raw!$A$6:$A$2111,0),MATCH('Response times'!Q$6,Raw!$H$5:$CI$5,0)),"-")</f>
        <v>348099</v>
      </c>
      <c r="R20" s="31"/>
      <c r="S20" s="31">
        <f>IFERROR(INDEX(Raw!$H$6:$CI$2111,MATCH($B20&amp;$D20&amp;$B$6,Raw!$A$6:$A$2111,0),MATCH('Response times'!S$6,Raw!$H$5:$CI$5,0))/60/60,"-")</f>
        <v>124750.94805555556</v>
      </c>
      <c r="T20" s="77">
        <f>IFERROR(INDEX(Raw!$H$6:$CI$2111,MATCH($B20&amp;$D20&amp;$B$6,Raw!$A$6:$A$2111,0),MATCH('Response times'!T$6,Raw!$H$5:$CI$5,0))/60/60/24,"-")</f>
        <v>1.4930555555555556E-2</v>
      </c>
      <c r="U20" s="77">
        <f>IFERROR(INDEX(Raw!$H$6:$CI$2111,MATCH($B20&amp;$D20&amp;$B$6,Raw!$A$6:$A$2111,0),MATCH('Response times'!U$6,Raw!$H$5:$CI$5,0))/60/60/24,"-")</f>
        <v>3.0740740740740739E-2</v>
      </c>
      <c r="V20" s="31"/>
      <c r="W20" s="31">
        <f>IFERROR(INDEX(Raw!$H$6:$CI$2111,MATCH($B20&amp;$D20&amp;$B$6,Raw!$A$6:$A$2111,0),MATCH('Response times'!W$6,Raw!$H$5:$CI$5,0)),"-")</f>
        <v>176767</v>
      </c>
      <c r="X20" s="31"/>
      <c r="Y20" s="31">
        <f>IFERROR(INDEX(Raw!$H$6:$CI$2111,MATCH($B20&amp;$D20&amp;$B$6,Raw!$A$6:$A$2111,0),MATCH('Response times'!Y$6,Raw!$H$5:$CI$5,0))/60/60,"-")</f>
        <v>175592.98</v>
      </c>
      <c r="Z20" s="77">
        <f>IFERROR(INDEX(Raw!$H$6:$CI$2111,MATCH($B20&amp;$D20&amp;$B$6,Raw!$A$6:$A$2111,0),MATCH('Response times'!Z$6,Raw!$H$5:$CI$5,0))/60/60/24,"-")</f>
        <v>4.1388888888888892E-2</v>
      </c>
      <c r="AA20" s="77">
        <f>IFERROR(INDEX(Raw!$H$6:$CI$2111,MATCH($B20&amp;$D20&amp;$B$6,Raw!$A$6:$A$2111,0),MATCH('Response times'!AA$6,Raw!$H$5:$CI$5,0))/60/60/24,"-")</f>
        <v>9.7002314814814819E-2</v>
      </c>
      <c r="AB20" s="31"/>
      <c r="AC20" s="31">
        <f>IFERROR(INDEX(Raw!$H$6:$CI$2111,MATCH($B20&amp;$D20&amp;$B$6,Raw!$A$6:$A$2111,0),MATCH('Response times'!AC$6,Raw!$H$5:$CI$5,0)),"-")</f>
        <v>15706</v>
      </c>
      <c r="AD20" s="31"/>
      <c r="AE20" s="31">
        <f>IFERROR(INDEX(Raw!$H$6:$CI$2111,MATCH($B20&amp;$D20&amp;$B$6,Raw!$A$6:$A$2111,0),MATCH('Response times'!AE$6,Raw!$H$5:$CI$5,0))/60/60,"-")</f>
        <v>23911.178333333333</v>
      </c>
      <c r="AF20" s="77">
        <f>IFERROR(INDEX(Raw!$H$6:$CI$2111,MATCH($B20&amp;$D20&amp;$B$6,Raw!$A$6:$A$2111,0),MATCH('Response times'!AF$6,Raw!$H$5:$CI$5,0))/60/60/24,"-")</f>
        <v>6.3437499999999994E-2</v>
      </c>
      <c r="AG20" s="77">
        <f>IFERROR(INDEX(Raw!$H$6:$CI$2111,MATCH($B20&amp;$D20&amp;$B$6,Raw!$A$6:$A$2111,0),MATCH('Response times'!AG$6,Raw!$H$5:$CI$5,0))/60/60/24,"-")</f>
        <v>0.14179398148148148</v>
      </c>
    </row>
    <row r="21" spans="1:37" s="7" customFormat="1" ht="18" x14ac:dyDescent="0.25">
      <c r="A21" s="67"/>
      <c r="B21" s="16" t="str">
        <f t="shared" si="13"/>
        <v>2018-19</v>
      </c>
      <c r="C21" s="7" t="s">
        <v>794</v>
      </c>
      <c r="D21" s="259" t="s">
        <v>794</v>
      </c>
      <c r="E21" s="31">
        <f>IFERROR(INDEX(Raw!$H$6:$CI$2111,MATCH($B21&amp;$D21&amp;$B$6,Raw!$A$6:$A$2111,0),MATCH('Response times'!E$6,Raw!$H$5:$CI$5,0)),"-")</f>
        <v>58884</v>
      </c>
      <c r="F21" s="31"/>
      <c r="G21" s="31">
        <f>IFERROR(INDEX(Raw!$H$6:$CI$2111,MATCH($B21&amp;$D21&amp;$B$6,Raw!$A$6:$A$2111,0),MATCH('Response times'!G$6,Raw!$H$5:$CI$5,0))/60/60,"-")</f>
        <v>7333.2238888888887</v>
      </c>
      <c r="H21" s="77">
        <f>IFERROR(INDEX(Raw!$H$6:$CI$2111,MATCH($B21&amp;$D21&amp;$B$6,Raw!$A$6:$A$2111,0),MATCH('Response times'!H$6,Raw!$H$5:$CI$5,0))/60/60/24,"-")</f>
        <v>5.185185185185185E-3</v>
      </c>
      <c r="I21" s="77">
        <f>IFERROR(INDEX(Raw!$H$6:$CI$2111,MATCH($B21&amp;$D21&amp;$B$6,Raw!$A$6:$A$2111,0),MATCH('Response times'!I$6,Raw!$H$5:$CI$5,0))/60/60/24,"-")</f>
        <v>9.0624999999999994E-3</v>
      </c>
      <c r="J21" s="31"/>
      <c r="K21" s="31">
        <f>IFERROR(INDEX(Raw!$H$6:$CI$2111,MATCH($B21&amp;$D21&amp;$B$6,Raw!$A$6:$A$2111,0),MATCH('Response times'!K$6,Raw!$H$5:$CI$5,0)),"-")</f>
        <v>39903</v>
      </c>
      <c r="L21" s="31"/>
      <c r="M21" s="31">
        <f>IFERROR(INDEX(Raw!$H$6:$CI$2111,MATCH($B21&amp;$D21&amp;$B$6,Raw!$A$6:$A$2111,0),MATCH('Response times'!M$6,Raw!$H$5:$CI$5,0))/60/60,"-")</f>
        <v>7979.2472222222223</v>
      </c>
      <c r="N21" s="77">
        <f>IFERROR(INDEX(Raw!$H$6:$CI$2111,MATCH($B21&amp;$D21&amp;$B$6,Raw!$A$6:$A$2111,0),MATCH('Response times'!N$6,Raw!$H$5:$CI$5,0))/60/60/24,"-")</f>
        <v>8.3333333333333332E-3</v>
      </c>
      <c r="O21" s="77">
        <f>IFERROR(INDEX(Raw!$H$6:$CI$2111,MATCH($B21&amp;$D21&amp;$B$6,Raw!$A$6:$A$2111,0),MATCH('Response times'!O$6,Raw!$H$5:$CI$5,0))/60/60/24,"-")</f>
        <v>1.5613425925925926E-2</v>
      </c>
      <c r="P21" s="31"/>
      <c r="Q21" s="31">
        <f>IFERROR(INDEX(Raw!$H$6:$CI$2111,MATCH($B21&amp;$D21&amp;$B$6,Raw!$A$6:$A$2111,0),MATCH('Response times'!Q$6,Raw!$H$5:$CI$5,0)),"-")</f>
        <v>370886</v>
      </c>
      <c r="R21" s="31"/>
      <c r="S21" s="31">
        <f>IFERROR(INDEX(Raw!$H$6:$CI$2111,MATCH($B21&amp;$D21&amp;$B$6,Raw!$A$6:$A$2111,0),MATCH('Response times'!S$6,Raw!$H$5:$CI$5,0))/60/60,"-")</f>
        <v>139396.68222222224</v>
      </c>
      <c r="T21" s="77">
        <f>IFERROR(INDEX(Raw!$H$6:$CI$2111,MATCH($B21&amp;$D21&amp;$B$6,Raw!$A$6:$A$2111,0),MATCH('Response times'!T$6,Raw!$H$5:$CI$5,0))/60/60/24,"-")</f>
        <v>1.5659722222222224E-2</v>
      </c>
      <c r="U21" s="77">
        <f>IFERROR(INDEX(Raw!$H$6:$CI$2111,MATCH($B21&amp;$D21&amp;$B$6,Raw!$A$6:$A$2111,0),MATCH('Response times'!U$6,Raw!$H$5:$CI$5,0))/60/60/24,"-")</f>
        <v>3.2534722222222222E-2</v>
      </c>
      <c r="V21" s="31"/>
      <c r="W21" s="31">
        <f>IFERROR(INDEX(Raw!$H$6:$CI$2111,MATCH($B21&amp;$D21&amp;$B$6,Raw!$A$6:$A$2111,0),MATCH('Response times'!W$6,Raw!$H$5:$CI$5,0)),"-")</f>
        <v>180611</v>
      </c>
      <c r="X21" s="31"/>
      <c r="Y21" s="31">
        <f>IFERROR(INDEX(Raw!$H$6:$CI$2111,MATCH($B21&amp;$D21&amp;$B$6,Raw!$A$6:$A$2111,0),MATCH('Response times'!Y$6,Raw!$H$5:$CI$5,0))/60/60,"-")</f>
        <v>199126.9522222222</v>
      </c>
      <c r="Z21" s="77">
        <f>IFERROR(INDEX(Raw!$H$6:$CI$2111,MATCH($B21&amp;$D21&amp;$B$6,Raw!$A$6:$A$2111,0),MATCH('Response times'!Z$6,Raw!$H$5:$CI$5,0))/60/60/24,"-")</f>
        <v>4.5937499999999999E-2</v>
      </c>
      <c r="AA21" s="77">
        <f>IFERROR(INDEX(Raw!$H$6:$CI$2111,MATCH($B21&amp;$D21&amp;$B$6,Raw!$A$6:$A$2111,0),MATCH('Response times'!AA$6,Raw!$H$5:$CI$5,0))/60/60/24,"-")</f>
        <v>0.10924768518518518</v>
      </c>
      <c r="AB21" s="31"/>
      <c r="AC21" s="31">
        <f>IFERROR(INDEX(Raw!$H$6:$CI$2111,MATCH($B21&amp;$D21&amp;$B$6,Raw!$A$6:$A$2111,0),MATCH('Response times'!AC$6,Raw!$H$5:$CI$5,0)),"-")</f>
        <v>13902</v>
      </c>
      <c r="AD21" s="31"/>
      <c r="AE21" s="31">
        <f>IFERROR(INDEX(Raw!$H$6:$CI$2111,MATCH($B21&amp;$D21&amp;$B$6,Raw!$A$6:$A$2111,0),MATCH('Response times'!AE$6,Raw!$H$5:$CI$5,0))/60/60,"-")</f>
        <v>22218.679166666665</v>
      </c>
      <c r="AF21" s="77">
        <f>IFERROR(INDEX(Raw!$H$6:$CI$2111,MATCH($B21&amp;$D21&amp;$B$6,Raw!$A$6:$A$2111,0),MATCH('Response times'!AF$6,Raw!$H$5:$CI$5,0))/60/60/24,"-")</f>
        <v>6.6597222222222224E-2</v>
      </c>
      <c r="AG21" s="77">
        <f>IFERROR(INDEX(Raw!$H$6:$CI$2111,MATCH($B21&amp;$D21&amp;$B$6,Raw!$A$6:$A$2111,0),MATCH('Response times'!AG$6,Raw!$H$5:$CI$5,0))/60/60/24,"-")</f>
        <v>0.1482523148148148</v>
      </c>
    </row>
    <row r="22" spans="1:37" s="7" customFormat="1" x14ac:dyDescent="0.2">
      <c r="A22" s="67"/>
      <c r="B22" s="16" t="str">
        <f t="shared" si="13"/>
        <v>2018-19</v>
      </c>
      <c r="C22" s="7" t="s">
        <v>550</v>
      </c>
      <c r="D22" s="16" t="s">
        <v>550</v>
      </c>
      <c r="E22" s="31">
        <f>IFERROR(INDEX(Raw!$H$6:$CI$2111,MATCH($B22&amp;$D22&amp;$B$6,Raw!$A$6:$A$2111,0),MATCH('Response times'!E$6,Raw!$H$5:$CI$5,0)),"-")</f>
        <v>53240</v>
      </c>
      <c r="F22" s="31"/>
      <c r="G22" s="31">
        <f>IFERROR(INDEX(Raw!$H$6:$CI$2111,MATCH($B22&amp;$D22&amp;$B$6,Raw!$A$6:$A$2111,0),MATCH('Response times'!G$6,Raw!$H$5:$CI$5,0))/60/60,"-")</f>
        <v>6332.1077777777782</v>
      </c>
      <c r="H22" s="77">
        <f>IFERROR(INDEX(Raw!$H$6:$CI$2111,MATCH($B22&amp;$D22&amp;$B$6,Raw!$A$6:$A$2111,0),MATCH('Response times'!H$6,Raw!$H$5:$CI$5,0))/60/60/24,"-")</f>
        <v>4.9537037037037041E-3</v>
      </c>
      <c r="I22" s="77">
        <f>IFERROR(INDEX(Raw!$H$6:$CI$2111,MATCH($B22&amp;$D22&amp;$B$6,Raw!$A$6:$A$2111,0),MATCH('Response times'!I$6,Raw!$H$5:$CI$5,0))/60/60/24,"-")</f>
        <v>8.726851851851852E-3</v>
      </c>
      <c r="J22" s="31"/>
      <c r="K22" s="31">
        <f>IFERROR(INDEX(Raw!$H$6:$CI$2111,MATCH($B22&amp;$D22&amp;$B$6,Raw!$A$6:$A$2111,0),MATCH('Response times'!K$6,Raw!$H$5:$CI$5,0)),"-")</f>
        <v>35843</v>
      </c>
      <c r="L22" s="31"/>
      <c r="M22" s="31">
        <f>IFERROR(INDEX(Raw!$H$6:$CI$2111,MATCH($B22&amp;$D22&amp;$B$6,Raw!$A$6:$A$2111,0),MATCH('Response times'!M$6,Raw!$H$5:$CI$5,0))/60/60,"-")</f>
        <v>6773.788333333333</v>
      </c>
      <c r="N22" s="77">
        <f>IFERROR(INDEX(Raw!$H$6:$CI$2111,MATCH($B22&amp;$D22&amp;$B$6,Raw!$A$6:$A$2111,0),MATCH('Response times'!N$6,Raw!$H$5:$CI$5,0))/60/60/24,"-")</f>
        <v>7.8703703703703713E-3</v>
      </c>
      <c r="O22" s="77">
        <f>IFERROR(INDEX(Raw!$H$6:$CI$2111,MATCH($B22&amp;$D22&amp;$B$6,Raw!$A$6:$A$2111,0),MATCH('Response times'!O$6,Raw!$H$5:$CI$5,0))/60/60/24,"-")</f>
        <v>1.4849537037037036E-2</v>
      </c>
      <c r="P22" s="31"/>
      <c r="Q22" s="31">
        <f>IFERROR(INDEX(Raw!$H$6:$CI$2111,MATCH($B22&amp;$D22&amp;$B$6,Raw!$A$6:$A$2111,0),MATCH('Response times'!Q$6,Raw!$H$5:$CI$5,0)),"-")</f>
        <v>354353</v>
      </c>
      <c r="R22" s="31"/>
      <c r="S22" s="31">
        <f>IFERROR(INDEX(Raw!$H$6:$CI$2111,MATCH($B22&amp;$D22&amp;$B$6,Raw!$A$6:$A$2111,0),MATCH('Response times'!S$6,Raw!$H$5:$CI$5,0))/60/60,"-")</f>
        <v>121711.49944444445</v>
      </c>
      <c r="T22" s="77">
        <f>IFERROR(INDEX(Raw!$H$6:$CI$2111,MATCH($B22&amp;$D22&amp;$B$6,Raw!$A$6:$A$2111,0),MATCH('Response times'!T$6,Raw!$H$5:$CI$5,0))/60/60/24,"-")</f>
        <v>1.4317129629629631E-2</v>
      </c>
      <c r="U22" s="77">
        <f>IFERROR(INDEX(Raw!$H$6:$CI$2111,MATCH($B22&amp;$D22&amp;$B$6,Raw!$A$6:$A$2111,0),MATCH('Response times'!U$6,Raw!$H$5:$CI$5,0))/60/60/24,"-")</f>
        <v>2.9398148148148149E-2</v>
      </c>
      <c r="V22" s="31"/>
      <c r="W22" s="31">
        <f>IFERROR(INDEX(Raw!$H$6:$CI$2111,MATCH($B22&amp;$D22&amp;$B$6,Raw!$A$6:$A$2111,0),MATCH('Response times'!W$6,Raw!$H$5:$CI$5,0)),"-")</f>
        <v>174586</v>
      </c>
      <c r="X22" s="31"/>
      <c r="Y22" s="31">
        <f>IFERROR(INDEX(Raw!$H$6:$CI$2111,MATCH($B22&amp;$D22&amp;$B$6,Raw!$A$6:$A$2111,0),MATCH('Response times'!Y$6,Raw!$H$5:$CI$5,0))/60/60,"-")</f>
        <v>165333.67583333334</v>
      </c>
      <c r="Z22" s="77">
        <f>IFERROR(INDEX(Raw!$H$6:$CI$2111,MATCH($B22&amp;$D22&amp;$B$6,Raw!$A$6:$A$2111,0),MATCH('Response times'!Z$6,Raw!$H$5:$CI$5,0))/60/60/24,"-")</f>
        <v>3.9456018518518522E-2</v>
      </c>
      <c r="AA22" s="77">
        <f>IFERROR(INDEX(Raw!$H$6:$CI$2111,MATCH($B22&amp;$D22&amp;$B$6,Raw!$A$6:$A$2111,0),MATCH('Response times'!AA$6,Raw!$H$5:$CI$5,0))/60/60/24,"-")</f>
        <v>9.2824074074074059E-2</v>
      </c>
      <c r="AB22" s="31"/>
      <c r="AC22" s="31">
        <f>IFERROR(INDEX(Raw!$H$6:$CI$2111,MATCH($B22&amp;$D22&amp;$B$6,Raw!$A$6:$A$2111,0),MATCH('Response times'!AC$6,Raw!$H$5:$CI$5,0)),"-")</f>
        <v>13312</v>
      </c>
      <c r="AD22" s="31"/>
      <c r="AE22" s="31">
        <f>IFERROR(INDEX(Raw!$H$6:$CI$2111,MATCH($B22&amp;$D22&amp;$B$6,Raw!$A$6:$A$2111,0),MATCH('Response times'!AE$6,Raw!$H$5:$CI$5,0))/60/60,"-")</f>
        <v>18202.014444444445</v>
      </c>
      <c r="AF22" s="77">
        <f>IFERROR(INDEX(Raw!$H$6:$CI$2111,MATCH($B22&amp;$D22&amp;$B$6,Raw!$A$6:$A$2111,0),MATCH('Response times'!AF$6,Raw!$H$5:$CI$5,0))/60/60/24,"-")</f>
        <v>5.6967592592592591E-2</v>
      </c>
      <c r="AG22" s="77">
        <f>IFERROR(INDEX(Raw!$H$6:$CI$2111,MATCH($B22&amp;$D22&amp;$B$6,Raw!$A$6:$A$2111,0),MATCH('Response times'!AG$6,Raw!$H$5:$CI$5,0))/60/60/24,"-")</f>
        <v>0.12873842592592591</v>
      </c>
      <c r="AJ22" s="172"/>
      <c r="AK22" s="172"/>
    </row>
    <row r="23" spans="1:37" s="7" customFormat="1" x14ac:dyDescent="0.2">
      <c r="A23" s="67"/>
      <c r="B23" s="16" t="str">
        <f t="shared" si="13"/>
        <v>2018-19</v>
      </c>
      <c r="C23" s="34" t="s">
        <v>551</v>
      </c>
      <c r="D23" s="254" t="s">
        <v>551</v>
      </c>
      <c r="E23" s="31">
        <f>IFERROR(INDEX(Raw!$H$6:$CI$2111,MATCH($B23&amp;$D23&amp;$B$6,Raw!$A$6:$A$2111,0),MATCH('Response times'!E$6,Raw!$H$5:$CI$5,0)),"-")</f>
        <v>52568</v>
      </c>
      <c r="F23" s="31"/>
      <c r="G23" s="31">
        <f>IFERROR(INDEX(Raw!$H$6:$CI$2111,MATCH($B23&amp;$D23&amp;$B$6,Raw!$A$6:$A$2111,0),MATCH('Response times'!G$6,Raw!$H$5:$CI$5,0))/60/60,"-")</f>
        <v>6299.7980555555559</v>
      </c>
      <c r="H23" s="77">
        <f>IFERROR(INDEX(Raw!$H$6:$CI$2111,MATCH($B23&amp;$D23&amp;$B$6,Raw!$A$6:$A$2111,0),MATCH('Response times'!H$6,Raw!$H$5:$CI$5,0))/60/60/24,"-")</f>
        <v>4.9884259259259265E-3</v>
      </c>
      <c r="I23" s="77">
        <f>IFERROR(INDEX(Raw!$H$6:$CI$2111,MATCH($B23&amp;$D23&amp;$B$6,Raw!$A$6:$A$2111,0),MATCH('Response times'!I$6,Raw!$H$5:$CI$5,0))/60/60/24,"-")</f>
        <v>8.726851851851852E-3</v>
      </c>
      <c r="J23" s="31"/>
      <c r="K23" s="31">
        <f>IFERROR(INDEX(Raw!$H$6:$CI$2111,MATCH($B23&amp;$D23&amp;$B$6,Raw!$A$6:$A$2111,0),MATCH('Response times'!K$6,Raw!$H$5:$CI$5,0)),"-")</f>
        <v>35591</v>
      </c>
      <c r="L23" s="31"/>
      <c r="M23" s="31">
        <f>IFERROR(INDEX(Raw!$H$6:$CI$2111,MATCH($B23&amp;$D23&amp;$B$6,Raw!$A$6:$A$2111,0),MATCH('Response times'!M$6,Raw!$H$5:$CI$5,0))/60/60,"-")</f>
        <v>6744.1111111111113</v>
      </c>
      <c r="N23" s="77">
        <f>IFERROR(INDEX(Raw!$H$6:$CI$2111,MATCH($B23&amp;$D23&amp;$B$6,Raw!$A$6:$A$2111,0),MATCH('Response times'!N$6,Raw!$H$5:$CI$5,0))/60/60/24,"-")</f>
        <v>7.8935185185185185E-3</v>
      </c>
      <c r="O23" s="77">
        <f>IFERROR(INDEX(Raw!$H$6:$CI$2111,MATCH($B23&amp;$D23&amp;$B$6,Raw!$A$6:$A$2111,0),MATCH('Response times'!O$6,Raw!$H$5:$CI$5,0))/60/60/24,"-")</f>
        <v>1.4918981481481483E-2</v>
      </c>
      <c r="P23" s="31"/>
      <c r="Q23" s="31">
        <f>IFERROR(INDEX(Raw!$H$6:$CI$2111,MATCH($B23&amp;$D23&amp;$B$6,Raw!$A$6:$A$2111,0),MATCH('Response times'!Q$6,Raw!$H$5:$CI$5,0)),"-")</f>
        <v>356904</v>
      </c>
      <c r="R23" s="31"/>
      <c r="S23" s="31">
        <f>IFERROR(INDEX(Raw!$H$6:$CI$2111,MATCH($B23&amp;$D23&amp;$B$6,Raw!$A$6:$A$2111,0),MATCH('Response times'!S$6,Raw!$H$5:$CI$5,0))/60/60,"-")</f>
        <v>128504.97666666665</v>
      </c>
      <c r="T23" s="77">
        <f>IFERROR(INDEX(Raw!$H$6:$CI$2111,MATCH($B23&amp;$D23&amp;$B$6,Raw!$A$6:$A$2111,0),MATCH('Response times'!T$6,Raw!$H$5:$CI$5,0))/60/60/24,"-")</f>
        <v>1.5000000000000001E-2</v>
      </c>
      <c r="U23" s="77">
        <f>IFERROR(INDEX(Raw!$H$6:$CI$2111,MATCH($B23&amp;$D23&amp;$B$6,Raw!$A$6:$A$2111,0),MATCH('Response times'!U$6,Raw!$H$5:$CI$5,0))/60/60/24,"-")</f>
        <v>3.0729166666666669E-2</v>
      </c>
      <c r="V23" s="31"/>
      <c r="W23" s="31">
        <f>IFERROR(INDEX(Raw!$H$6:$CI$2111,MATCH($B23&amp;$D23&amp;$B$6,Raw!$A$6:$A$2111,0),MATCH('Response times'!W$6,Raw!$H$5:$CI$5,0)),"-")</f>
        <v>167708</v>
      </c>
      <c r="X23" s="31"/>
      <c r="Y23" s="31">
        <f>IFERROR(INDEX(Raw!$H$6:$CI$2111,MATCH($B23&amp;$D23&amp;$B$6,Raw!$A$6:$A$2111,0),MATCH('Response times'!Y$6,Raw!$H$5:$CI$5,0))/60/60,"-")</f>
        <v>173022.96277777778</v>
      </c>
      <c r="Z23" s="77">
        <f>IFERROR(INDEX(Raw!$H$6:$CI$2111,MATCH($B23&amp;$D23&amp;$B$6,Raw!$A$6:$A$2111,0),MATCH('Response times'!Z$6,Raw!$H$5:$CI$5,0))/60/60/24,"-")</f>
        <v>4.2986111111111114E-2</v>
      </c>
      <c r="AA23" s="77">
        <f>IFERROR(INDEX(Raw!$H$6:$CI$2111,MATCH($B23&amp;$D23&amp;$B$6,Raw!$A$6:$A$2111,0),MATCH('Response times'!AA$6,Raw!$H$5:$CI$5,0))/60/60/24,"-")</f>
        <v>0.10084490740740741</v>
      </c>
      <c r="AB23" s="31"/>
      <c r="AC23" s="31">
        <f>IFERROR(INDEX(Raw!$H$6:$CI$2111,MATCH($B23&amp;$D23&amp;$B$6,Raw!$A$6:$A$2111,0),MATCH('Response times'!AC$6,Raw!$H$5:$CI$5,0)),"-")</f>
        <v>12421</v>
      </c>
      <c r="AD23" s="31"/>
      <c r="AE23" s="31">
        <f>IFERROR(INDEX(Raw!$H$6:$CI$2111,MATCH($B23&amp;$D23&amp;$B$6,Raw!$A$6:$A$2111,0),MATCH('Response times'!AE$6,Raw!$H$5:$CI$5,0))/60/60,"-")</f>
        <v>18096.359444444442</v>
      </c>
      <c r="AF23" s="77">
        <f>IFERROR(INDEX(Raw!$H$6:$CI$2111,MATCH($B23&amp;$D23&amp;$B$6,Raw!$A$6:$A$2111,0),MATCH('Response times'!AF$6,Raw!$H$5:$CI$5,0))/60/60/24,"-")</f>
        <v>6.0706018518518527E-2</v>
      </c>
      <c r="AG23" s="77">
        <f>IFERROR(INDEX(Raw!$H$6:$CI$2111,MATCH($B23&amp;$D23&amp;$B$6,Raw!$A$6:$A$2111,0),MATCH('Response times'!AG$6,Raw!$H$5:$CI$5,0))/60/60/24,"-")</f>
        <v>0.14011574074074076</v>
      </c>
      <c r="AJ23" s="172"/>
      <c r="AK23" s="172"/>
    </row>
    <row r="24" spans="1:37" s="7" customFormat="1" ht="18" x14ac:dyDescent="0.25">
      <c r="A24" s="67"/>
      <c r="B24" s="16" t="str">
        <f t="shared" si="13"/>
        <v>2018-19</v>
      </c>
      <c r="C24" s="7" t="s">
        <v>552</v>
      </c>
      <c r="D24" s="259" t="s">
        <v>552</v>
      </c>
      <c r="E24" s="31">
        <f>IFERROR(INDEX(Raw!$H$6:$CI$2111,MATCH($B24&amp;$D24&amp;$B$6,Raw!$A$6:$A$2111,0),MATCH('Response times'!E$6,Raw!$H$5:$CI$5,0)),"-")</f>
        <v>55383</v>
      </c>
      <c r="F24" s="31"/>
      <c r="G24" s="31">
        <f>IFERROR(INDEX(Raw!$H$6:$CI$2111,MATCH($B24&amp;$D24&amp;$B$6,Raw!$A$6:$A$2111,0),MATCH('Response times'!G$6,Raw!$H$5:$CI$5,0))/60/60,"-")</f>
        <v>6631.78</v>
      </c>
      <c r="H24" s="77">
        <f>IFERROR(INDEX(Raw!$H$6:$CI$2111,MATCH($B24&amp;$D24&amp;$B$6,Raw!$A$6:$A$2111,0),MATCH('Response times'!H$6,Raw!$H$5:$CI$5,0))/60/60/24,"-")</f>
        <v>4.9884259259259265E-3</v>
      </c>
      <c r="I24" s="77">
        <f>IFERROR(INDEX(Raw!$H$6:$CI$2111,MATCH($B24&amp;$D24&amp;$B$6,Raw!$A$6:$A$2111,0),MATCH('Response times'!I$6,Raw!$H$5:$CI$5,0))/60/60/24,"-")</f>
        <v>8.6805555555555559E-3</v>
      </c>
      <c r="J24" s="31"/>
      <c r="K24" s="31">
        <f>IFERROR(INDEX(Raw!$H$6:$CI$2111,MATCH($B24&amp;$D24&amp;$B$6,Raw!$A$6:$A$2111,0),MATCH('Response times'!K$6,Raw!$H$5:$CI$5,0)),"-")</f>
        <v>37926</v>
      </c>
      <c r="L24" s="31"/>
      <c r="M24" s="31">
        <f>IFERROR(INDEX(Raw!$H$6:$CI$2111,MATCH($B24&amp;$D24&amp;$B$6,Raw!$A$6:$A$2111,0),MATCH('Response times'!M$6,Raw!$H$5:$CI$5,0))/60/60,"-")</f>
        <v>7079.8227777777774</v>
      </c>
      <c r="N24" s="77">
        <f>IFERROR(INDEX(Raw!$H$6:$CI$2111,MATCH($B24&amp;$D24&amp;$B$6,Raw!$A$6:$A$2111,0),MATCH('Response times'!N$6,Raw!$H$5:$CI$5,0))/60/60/24,"-")</f>
        <v>7.7777777777777767E-3</v>
      </c>
      <c r="O24" s="77">
        <f>IFERROR(INDEX(Raw!$H$6:$CI$2111,MATCH($B24&amp;$D24&amp;$B$6,Raw!$A$6:$A$2111,0),MATCH('Response times'!O$6,Raw!$H$5:$CI$5,0))/60/60/24,"-")</f>
        <v>1.4479166666666668E-2</v>
      </c>
      <c r="P24" s="31"/>
      <c r="Q24" s="31">
        <f>IFERROR(INDEX(Raw!$H$6:$CI$2111,MATCH($B24&amp;$D24&amp;$B$6,Raw!$A$6:$A$2111,0),MATCH('Response times'!Q$6,Raw!$H$5:$CI$5,0)),"-")</f>
        <v>372315</v>
      </c>
      <c r="R24" s="31"/>
      <c r="S24" s="31">
        <f>IFERROR(INDEX(Raw!$H$6:$CI$2111,MATCH($B24&amp;$D24&amp;$B$6,Raw!$A$6:$A$2111,0),MATCH('Response times'!S$6,Raw!$H$5:$CI$5,0))/60/60,"-")</f>
        <v>131854.99972222222</v>
      </c>
      <c r="T24" s="77">
        <f>IFERROR(INDEX(Raw!$H$6:$CI$2111,MATCH($B24&amp;$D24&amp;$B$6,Raw!$A$6:$A$2111,0),MATCH('Response times'!T$6,Raw!$H$5:$CI$5,0))/60/60/24,"-")</f>
        <v>1.4756944444444446E-2</v>
      </c>
      <c r="U24" s="77">
        <f>IFERROR(INDEX(Raw!$H$6:$CI$2111,MATCH($B24&amp;$D24&amp;$B$6,Raw!$A$6:$A$2111,0),MATCH('Response times'!U$6,Raw!$H$5:$CI$5,0))/60/60/24,"-")</f>
        <v>3.0150462962962962E-2</v>
      </c>
      <c r="V24" s="31"/>
      <c r="W24" s="31">
        <f>IFERROR(INDEX(Raw!$H$6:$CI$2111,MATCH($B24&amp;$D24&amp;$B$6,Raw!$A$6:$A$2111,0),MATCH('Response times'!W$6,Raw!$H$5:$CI$5,0)),"-")</f>
        <v>176292</v>
      </c>
      <c r="X24" s="31"/>
      <c r="Y24" s="31">
        <f>IFERROR(INDEX(Raw!$H$6:$CI$2111,MATCH($B24&amp;$D24&amp;$B$6,Raw!$A$6:$A$2111,0),MATCH('Response times'!Y$6,Raw!$H$5:$CI$5,0))/60/60,"-")</f>
        <v>177428.33833333335</v>
      </c>
      <c r="Z24" s="77">
        <f>IFERROR(INDEX(Raw!$H$6:$CI$2111,MATCH($B24&amp;$D24&amp;$B$6,Raw!$A$6:$A$2111,0),MATCH('Response times'!Z$6,Raw!$H$5:$CI$5,0))/60/60/24,"-")</f>
        <v>4.1932870370370363E-2</v>
      </c>
      <c r="AA24" s="77">
        <f>IFERROR(INDEX(Raw!$H$6:$CI$2111,MATCH($B24&amp;$D24&amp;$B$6,Raw!$A$6:$A$2111,0),MATCH('Response times'!AA$6,Raw!$H$5:$CI$5,0))/60/60/24,"-")</f>
        <v>9.840277777777777E-2</v>
      </c>
      <c r="AB24" s="31"/>
      <c r="AC24" s="31">
        <f>IFERROR(INDEX(Raw!$H$6:$CI$2111,MATCH($B24&amp;$D24&amp;$B$6,Raw!$A$6:$A$2111,0),MATCH('Response times'!AC$6,Raw!$H$5:$CI$5,0)),"-")</f>
        <v>13090</v>
      </c>
      <c r="AD24" s="31"/>
      <c r="AE24" s="31">
        <f>IFERROR(INDEX(Raw!$H$6:$CI$2111,MATCH($B24&amp;$D24&amp;$B$6,Raw!$A$6:$A$2111,0),MATCH('Response times'!AE$6,Raw!$H$5:$CI$5,0))/60/60,"-")</f>
        <v>18281.818055555555</v>
      </c>
      <c r="AF24" s="77">
        <f>IFERROR(INDEX(Raw!$H$6:$CI$2111,MATCH($B24&amp;$D24&amp;$B$6,Raw!$A$6:$A$2111,0),MATCH('Response times'!AF$6,Raw!$H$5:$CI$5,0))/60/60/24,"-")</f>
        <v>5.8194444444444444E-2</v>
      </c>
      <c r="AG24" s="77">
        <f>IFERROR(INDEX(Raw!$H$6:$CI$2111,MATCH($B24&amp;$D24&amp;$B$6,Raw!$A$6:$A$2111,0),MATCH('Response times'!AG$6,Raw!$H$5:$CI$5,0))/60/60/24,"-")</f>
        <v>0.13385416666666666</v>
      </c>
    </row>
    <row r="25" spans="1:37" s="7" customFormat="1" x14ac:dyDescent="0.2">
      <c r="A25" s="67"/>
      <c r="B25" s="16" t="str">
        <f t="shared" si="13"/>
        <v>2018-19</v>
      </c>
      <c r="C25" s="7" t="s">
        <v>553</v>
      </c>
      <c r="D25" s="16" t="s">
        <v>553</v>
      </c>
      <c r="E25" s="31">
        <f>IFERROR(INDEX(Raw!$H$6:$CI$2111,MATCH($B25&amp;$D25&amp;$B$6,Raw!$A$6:$A$2111,0),MATCH('Response times'!E$6,Raw!$H$5:$CI$5,0)),"-")</f>
        <v>56484</v>
      </c>
      <c r="F25" s="31"/>
      <c r="G25" s="31">
        <f>IFERROR(INDEX(Raw!$H$6:$CI$2111,MATCH($B25&amp;$D25&amp;$B$6,Raw!$A$6:$A$2111,0),MATCH('Response times'!G$6,Raw!$H$5:$CI$5,0))/60/60,"-")</f>
        <v>6756.8030555555561</v>
      </c>
      <c r="H25" s="77">
        <f>IFERROR(INDEX(Raw!$H$6:$CI$2111,MATCH($B25&amp;$D25&amp;$B$6,Raw!$A$6:$A$2111,0),MATCH('Response times'!H$6,Raw!$H$5:$CI$5,0))/60/60/24,"-")</f>
        <v>4.9884259259259265E-3</v>
      </c>
      <c r="I25" s="77">
        <f>IFERROR(INDEX(Raw!$H$6:$CI$2111,MATCH($B25&amp;$D25&amp;$B$6,Raw!$A$6:$A$2111,0),MATCH('Response times'!I$6,Raw!$H$5:$CI$5,0))/60/60/24,"-")</f>
        <v>8.6921296296296312E-3</v>
      </c>
      <c r="J25" s="31"/>
      <c r="K25" s="31">
        <f>IFERROR(INDEX(Raw!$H$6:$CI$2111,MATCH($B25&amp;$D25&amp;$B$6,Raw!$A$6:$A$2111,0),MATCH('Response times'!K$6,Raw!$H$5:$CI$5,0)),"-")</f>
        <v>38556</v>
      </c>
      <c r="L25" s="31"/>
      <c r="M25" s="31">
        <f>IFERROR(INDEX(Raw!$H$6:$CI$2111,MATCH($B25&amp;$D25&amp;$B$6,Raw!$A$6:$A$2111,0),MATCH('Response times'!M$6,Raw!$H$5:$CI$5,0))/60/60,"-")</f>
        <v>7191.6366666666672</v>
      </c>
      <c r="N25" s="77">
        <f>IFERROR(INDEX(Raw!$H$6:$CI$2111,MATCH($B25&amp;$D25&amp;$B$6,Raw!$A$6:$A$2111,0),MATCH('Response times'!N$6,Raw!$H$5:$CI$5,0))/60/60/24,"-")</f>
        <v>7.7662037037037031E-3</v>
      </c>
      <c r="O25" s="77">
        <f>IFERROR(INDEX(Raw!$H$6:$CI$2111,MATCH($B25&amp;$D25&amp;$B$6,Raw!$A$6:$A$2111,0),MATCH('Response times'!O$6,Raw!$H$5:$CI$5,0))/60/60/24,"-")</f>
        <v>1.4537037037037038E-2</v>
      </c>
      <c r="P25" s="31"/>
      <c r="Q25" s="31">
        <f>IFERROR(INDEX(Raw!$H$6:$CI$2111,MATCH($B25&amp;$D25&amp;$B$6,Raw!$A$6:$A$2111,0),MATCH('Response times'!Q$6,Raw!$H$5:$CI$5,0)),"-")</f>
        <v>379545</v>
      </c>
      <c r="R25" s="31"/>
      <c r="S25" s="31">
        <f>IFERROR(INDEX(Raw!$H$6:$CI$2111,MATCH($B25&amp;$D25&amp;$B$6,Raw!$A$6:$A$2111,0),MATCH('Response times'!S$6,Raw!$H$5:$CI$5,0))/60/60,"-")</f>
        <v>138770.61722222221</v>
      </c>
      <c r="T25" s="77">
        <f>IFERROR(INDEX(Raw!$H$6:$CI$2111,MATCH($B25&amp;$D25&amp;$B$6,Raw!$A$6:$A$2111,0),MATCH('Response times'!T$6,Raw!$H$5:$CI$5,0))/60/60/24,"-")</f>
        <v>1.5231481481481483E-2</v>
      </c>
      <c r="U25" s="77">
        <f>IFERROR(INDEX(Raw!$H$6:$CI$2111,MATCH($B25&amp;$D25&amp;$B$6,Raw!$A$6:$A$2111,0),MATCH('Response times'!U$6,Raw!$H$5:$CI$5,0))/60/60/24,"-")</f>
        <v>3.1168981481481482E-2</v>
      </c>
      <c r="V25" s="31"/>
      <c r="W25" s="31">
        <f>IFERROR(INDEX(Raw!$H$6:$CI$2111,MATCH($B25&amp;$D25&amp;$B$6,Raw!$A$6:$A$2111,0),MATCH('Response times'!W$6,Raw!$H$5:$CI$5,0)),"-")</f>
        <v>171217</v>
      </c>
      <c r="X25" s="31"/>
      <c r="Y25" s="31">
        <f>IFERROR(INDEX(Raw!$H$6:$CI$2111,MATCH($B25&amp;$D25&amp;$B$6,Raw!$A$6:$A$2111,0),MATCH('Response times'!Y$6,Raw!$H$5:$CI$5,0))/60/60,"-")</f>
        <v>180940.69694444444</v>
      </c>
      <c r="Z25" s="77">
        <f>IFERROR(INDEX(Raw!$H$6:$CI$2111,MATCH($B25&amp;$D25&amp;$B$6,Raw!$A$6:$A$2111,0),MATCH('Response times'!Z$6,Raw!$H$5:$CI$5,0))/60/60/24,"-")</f>
        <v>4.4027777777777777E-2</v>
      </c>
      <c r="AA25" s="77">
        <f>IFERROR(INDEX(Raw!$H$6:$CI$2111,MATCH($B25&amp;$D25&amp;$B$6,Raw!$A$6:$A$2111,0),MATCH('Response times'!AA$6,Raw!$H$5:$CI$5,0))/60/60/24,"-")</f>
        <v>0.10332175925925925</v>
      </c>
      <c r="AB25" s="31"/>
      <c r="AC25" s="31">
        <f>IFERROR(INDEX(Raw!$H$6:$CI$2111,MATCH($B25&amp;$D25&amp;$B$6,Raw!$A$6:$A$2111,0),MATCH('Response times'!AC$6,Raw!$H$5:$CI$5,0)),"-")</f>
        <v>12619</v>
      </c>
      <c r="AD25" s="31"/>
      <c r="AE25" s="31">
        <f>IFERROR(INDEX(Raw!$H$6:$CI$2111,MATCH($B25&amp;$D25&amp;$B$6,Raw!$A$6:$A$2111,0),MATCH('Response times'!AE$6,Raw!$H$5:$CI$5,0))/60/60,"-")</f>
        <v>18017.768611111111</v>
      </c>
      <c r="AF25" s="77">
        <f>IFERROR(INDEX(Raw!$H$6:$CI$2111,MATCH($B25&amp;$D25&amp;$B$6,Raw!$A$6:$A$2111,0),MATCH('Response times'!AF$6,Raw!$H$5:$CI$5,0))/60/60/24,"-")</f>
        <v>5.949074074074074E-2</v>
      </c>
      <c r="AG25" s="77">
        <f>IFERROR(INDEX(Raw!$H$6:$CI$2111,MATCH($B25&amp;$D25&amp;$B$6,Raw!$A$6:$A$2111,0),MATCH('Response times'!AG$6,Raw!$H$5:$CI$5,0))/60/60/24,"-")</f>
        <v>0.136875</v>
      </c>
    </row>
    <row r="26" spans="1:37" s="7" customFormat="1" x14ac:dyDescent="0.2">
      <c r="A26" s="67"/>
      <c r="B26" s="16" t="str">
        <f t="shared" si="13"/>
        <v>2018-19</v>
      </c>
      <c r="C26" s="34" t="s">
        <v>554</v>
      </c>
      <c r="D26" s="254" t="s">
        <v>554</v>
      </c>
      <c r="E26" s="31">
        <f>IFERROR(INDEX(Raw!$H$6:$CI$2111,MATCH($B26&amp;$D26&amp;$B$6,Raw!$A$6:$A$2111,0),MATCH('Response times'!E$6,Raw!$H$5:$CI$5,0)),"-")</f>
        <v>60238</v>
      </c>
      <c r="F26" s="31"/>
      <c r="G26" s="31">
        <f>IFERROR(INDEX(Raw!$H$6:$CI$2111,MATCH($B26&amp;$D26&amp;$B$6,Raw!$A$6:$A$2111,0),MATCH('Response times'!G$6,Raw!$H$5:$CI$5,0))/60/60,"-")</f>
        <v>7131.8355555555563</v>
      </c>
      <c r="H26" s="77">
        <f>IFERROR(INDEX(Raw!$H$6:$CI$2111,MATCH($B26&amp;$D26&amp;$B$6,Raw!$A$6:$A$2111,0),MATCH('Response times'!H$6,Raw!$H$5:$CI$5,0))/60/60/24,"-")</f>
        <v>4.9305555555555552E-3</v>
      </c>
      <c r="I26" s="77">
        <f>IFERROR(INDEX(Raw!$H$6:$CI$2111,MATCH($B26&amp;$D26&amp;$B$6,Raw!$A$6:$A$2111,0),MATCH('Response times'!I$6,Raw!$H$5:$CI$5,0))/60/60/24,"-")</f>
        <v>8.6226851851851846E-3</v>
      </c>
      <c r="J26" s="31"/>
      <c r="K26" s="31">
        <f>IFERROR(INDEX(Raw!$H$6:$CI$2111,MATCH($B26&amp;$D26&amp;$B$6,Raw!$A$6:$A$2111,0),MATCH('Response times'!K$6,Raw!$H$5:$CI$5,0)),"-")</f>
        <v>41373</v>
      </c>
      <c r="L26" s="31"/>
      <c r="M26" s="31">
        <f>IFERROR(INDEX(Raw!$H$6:$CI$2111,MATCH($B26&amp;$D26&amp;$B$6,Raw!$A$6:$A$2111,0),MATCH('Response times'!M$6,Raw!$H$5:$CI$5,0))/60/60,"-")</f>
        <v>7554.2455555555553</v>
      </c>
      <c r="N26" s="77">
        <f>IFERROR(INDEX(Raw!$H$6:$CI$2111,MATCH($B26&amp;$D26&amp;$B$6,Raw!$A$6:$A$2111,0),MATCH('Response times'!N$6,Raw!$H$5:$CI$5,0))/60/60/24,"-")</f>
        <v>7.6041666666666662E-3</v>
      </c>
      <c r="O26" s="77">
        <f>IFERROR(INDEX(Raw!$H$6:$CI$2111,MATCH($B26&amp;$D26&amp;$B$6,Raw!$A$6:$A$2111,0),MATCH('Response times'!O$6,Raw!$H$5:$CI$5,0))/60/60/24,"-")</f>
        <v>1.4259259259259261E-2</v>
      </c>
      <c r="P26" s="31"/>
      <c r="Q26" s="31">
        <f>IFERROR(INDEX(Raw!$H$6:$CI$2111,MATCH($B26&amp;$D26&amp;$B$6,Raw!$A$6:$A$2111,0),MATCH('Response times'!Q$6,Raw!$H$5:$CI$5,0)),"-")</f>
        <v>409106</v>
      </c>
      <c r="R26" s="31"/>
      <c r="S26" s="31">
        <f>IFERROR(INDEX(Raw!$H$6:$CI$2111,MATCH($B26&amp;$D26&amp;$B$6,Raw!$A$6:$A$2111,0),MATCH('Response times'!S$6,Raw!$H$5:$CI$5,0))/60/60,"-")</f>
        <v>152576.13555555555</v>
      </c>
      <c r="T26" s="77">
        <f>IFERROR(INDEX(Raw!$H$6:$CI$2111,MATCH($B26&amp;$D26&amp;$B$6,Raw!$A$6:$A$2111,0),MATCH('Response times'!T$6,Raw!$H$5:$CI$5,0))/60/60/24,"-")</f>
        <v>1.554398148148148E-2</v>
      </c>
      <c r="U26" s="77">
        <f>IFERROR(INDEX(Raw!$H$6:$CI$2111,MATCH($B26&amp;$D26&amp;$B$6,Raw!$A$6:$A$2111,0),MATCH('Response times'!U$6,Raw!$H$5:$CI$5,0))/60/60/24,"-")</f>
        <v>3.2199074074074074E-2</v>
      </c>
      <c r="V26" s="31"/>
      <c r="W26" s="31">
        <f>IFERROR(INDEX(Raw!$H$6:$CI$2111,MATCH($B26&amp;$D26&amp;$B$6,Raw!$A$6:$A$2111,0),MATCH('Response times'!W$6,Raw!$H$5:$CI$5,0)),"-")</f>
        <v>175117</v>
      </c>
      <c r="X26" s="31"/>
      <c r="Y26" s="31">
        <f>IFERROR(INDEX(Raw!$H$6:$CI$2111,MATCH($B26&amp;$D26&amp;$B$6,Raw!$A$6:$A$2111,0),MATCH('Response times'!Y$6,Raw!$H$5:$CI$5,0))/60/60,"-")</f>
        <v>193952.55472222221</v>
      </c>
      <c r="Z26" s="77">
        <f>IFERROR(INDEX(Raw!$H$6:$CI$2111,MATCH($B26&amp;$D26&amp;$B$6,Raw!$A$6:$A$2111,0),MATCH('Response times'!Z$6,Raw!$H$5:$CI$5,0))/60/60/24,"-")</f>
        <v>4.6145833333333337E-2</v>
      </c>
      <c r="AA26" s="77">
        <f>IFERROR(INDEX(Raw!$H$6:$CI$2111,MATCH($B26&amp;$D26&amp;$B$6,Raw!$A$6:$A$2111,0),MATCH('Response times'!AA$6,Raw!$H$5:$CI$5,0))/60/60/24,"-")</f>
        <v>0.10907407407407406</v>
      </c>
      <c r="AB26" s="31"/>
      <c r="AC26" s="31">
        <f>IFERROR(INDEX(Raw!$H$6:$CI$2111,MATCH($B26&amp;$D26&amp;$B$6,Raw!$A$6:$A$2111,0),MATCH('Response times'!AC$6,Raw!$H$5:$CI$5,0)),"-")</f>
        <v>15053</v>
      </c>
      <c r="AD26" s="31"/>
      <c r="AE26" s="31">
        <f>IFERROR(INDEX(Raw!$H$6:$CI$2111,MATCH($B26&amp;$D26&amp;$B$6,Raw!$A$6:$A$2111,0),MATCH('Response times'!AE$6,Raw!$H$5:$CI$5,0))/60/60,"-")</f>
        <v>21128.717500000002</v>
      </c>
      <c r="AF26" s="77">
        <f>IFERROR(INDEX(Raw!$H$6:$CI$2111,MATCH($B26&amp;$D26&amp;$B$6,Raw!$A$6:$A$2111,0),MATCH('Response times'!AF$6,Raw!$H$5:$CI$5,0))/60/60/24,"-")</f>
        <v>5.8483796296296298E-2</v>
      </c>
      <c r="AG26" s="77">
        <f>IFERROR(INDEX(Raw!$H$6:$CI$2111,MATCH($B26&amp;$D26&amp;$B$6,Raw!$A$6:$A$2111,0),MATCH('Response times'!AG$6,Raw!$H$5:$CI$5,0))/60/60/24,"-")</f>
        <v>0.13160879629629632</v>
      </c>
    </row>
    <row r="27" spans="1:37" ht="18" x14ac:dyDescent="0.25">
      <c r="A27" s="67"/>
      <c r="B27" s="16" t="str">
        <f t="shared" si="13"/>
        <v>2018-19</v>
      </c>
      <c r="C27" s="7" t="s">
        <v>555</v>
      </c>
      <c r="D27" s="259" t="s">
        <v>555</v>
      </c>
      <c r="E27" s="31">
        <f>IFERROR(INDEX(Raw!$H$6:$CI$2111,MATCH($B27&amp;$D27&amp;$B$6,Raw!$A$6:$A$2111,0),MATCH('Response times'!E$6,Raw!$H$5:$CI$5,0)),"-")</f>
        <v>60108</v>
      </c>
      <c r="F27" s="31"/>
      <c r="G27" s="31">
        <f>IFERROR(INDEX(Raw!$H$6:$CI$2111,MATCH($B27&amp;$D27&amp;$B$6,Raw!$A$6:$A$2111,0),MATCH('Response times'!G$6,Raw!$H$5:$CI$5,0))/60/60,"-")</f>
        <v>7138.7222222222217</v>
      </c>
      <c r="H27" s="77">
        <f>IFERROR(INDEX(Raw!$H$6:$CI$2111,MATCH($B27&amp;$D27&amp;$B$6,Raw!$A$6:$A$2111,0),MATCH('Response times'!H$6,Raw!$H$5:$CI$5,0))/60/60/24,"-")</f>
        <v>4.9537037037037041E-3</v>
      </c>
      <c r="I27" s="77">
        <f>IFERROR(INDEX(Raw!$H$6:$CI$2111,MATCH($B27&amp;$D27&amp;$B$6,Raw!$A$6:$A$2111,0),MATCH('Response times'!I$6,Raw!$H$5:$CI$5,0))/60/60/24,"-")</f>
        <v>8.564814814814815E-3</v>
      </c>
      <c r="J27" s="31"/>
      <c r="K27" s="31">
        <f>IFERROR(INDEX(Raw!$H$6:$CI$2111,MATCH($B27&amp;$D27&amp;$B$6,Raw!$A$6:$A$2111,0),MATCH('Response times'!K$6,Raw!$H$5:$CI$5,0)),"-")</f>
        <v>41161</v>
      </c>
      <c r="L27" s="31"/>
      <c r="M27" s="31">
        <f>IFERROR(INDEX(Raw!$H$6:$CI$2111,MATCH($B27&amp;$D27&amp;$B$6,Raw!$A$6:$A$2111,0),MATCH('Response times'!M$6,Raw!$H$5:$CI$5,0))/60/60,"-")</f>
        <v>7727.4705555555556</v>
      </c>
      <c r="N27" s="77">
        <f>IFERROR(INDEX(Raw!$H$6:$CI$2111,MATCH($B27&amp;$D27&amp;$B$6,Raw!$A$6:$A$2111,0),MATCH('Response times'!N$6,Raw!$H$5:$CI$5,0))/60/60/24,"-")</f>
        <v>7.8240740740740753E-3</v>
      </c>
      <c r="O27" s="77">
        <f>IFERROR(INDEX(Raw!$H$6:$CI$2111,MATCH($B27&amp;$D27&amp;$B$6,Raw!$A$6:$A$2111,0),MATCH('Response times'!O$6,Raw!$H$5:$CI$5,0))/60/60/24,"-")</f>
        <v>1.4560185185185183E-2</v>
      </c>
      <c r="P27" s="31"/>
      <c r="Q27" s="31">
        <f>IFERROR(INDEX(Raw!$H$6:$CI$2111,MATCH($B27&amp;$D27&amp;$B$6,Raw!$A$6:$A$2111,0),MATCH('Response times'!Q$6,Raw!$H$5:$CI$5,0)),"-")</f>
        <v>410108</v>
      </c>
      <c r="R27" s="31"/>
      <c r="S27" s="31">
        <f>IFERROR(INDEX(Raw!$H$6:$CI$2111,MATCH($B27&amp;$D27&amp;$B$6,Raw!$A$6:$A$2111,0),MATCH('Response times'!S$6,Raw!$H$5:$CI$5,0))/60/60,"-")</f>
        <v>156981.27388888889</v>
      </c>
      <c r="T27" s="77">
        <f>IFERROR(INDEX(Raw!$H$6:$CI$2111,MATCH($B27&amp;$D27&amp;$B$6,Raw!$A$6:$A$2111,0),MATCH('Response times'!T$6,Raw!$H$5:$CI$5,0))/60/60/24,"-")</f>
        <v>1.5949074074074074E-2</v>
      </c>
      <c r="U27" s="77">
        <f>IFERROR(INDEX(Raw!$H$6:$CI$2111,MATCH($B27&amp;$D27&amp;$B$6,Raw!$A$6:$A$2111,0),MATCH('Response times'!U$6,Raw!$H$5:$CI$5,0))/60/60/24,"-")</f>
        <v>3.3090277777777781E-2</v>
      </c>
      <c r="V27" s="31"/>
      <c r="W27" s="31">
        <f>IFERROR(INDEX(Raw!$H$6:$CI$2111,MATCH($B27&amp;$D27&amp;$B$6,Raw!$A$6:$A$2111,0),MATCH('Response times'!W$6,Raw!$H$5:$CI$5,0)),"-")</f>
        <v>171717</v>
      </c>
      <c r="X27" s="31"/>
      <c r="Y27" s="31">
        <f>IFERROR(INDEX(Raw!$H$6:$CI$2111,MATCH($B27&amp;$D27&amp;$B$6,Raw!$A$6:$A$2111,0),MATCH('Response times'!Y$6,Raw!$H$5:$CI$5,0))/60/60,"-")</f>
        <v>193778.18083333332</v>
      </c>
      <c r="Z27" s="77">
        <f>IFERROR(INDEX(Raw!$H$6:$CI$2111,MATCH($B27&amp;$D27&amp;$B$6,Raw!$A$6:$A$2111,0),MATCH('Response times'!Z$6,Raw!$H$5:$CI$5,0))/60/60/24,"-")</f>
        <v>4.702546296296297E-2</v>
      </c>
      <c r="AA27" s="77">
        <f>IFERROR(INDEX(Raw!$H$6:$CI$2111,MATCH($B27&amp;$D27&amp;$B$6,Raw!$A$6:$A$2111,0),MATCH('Response times'!AA$6,Raw!$H$5:$CI$5,0))/60/60/24,"-")</f>
        <v>0.11121527777777779</v>
      </c>
      <c r="AB27" s="31"/>
      <c r="AC27" s="31">
        <f>IFERROR(INDEX(Raw!$H$6:$CI$2111,MATCH($B27&amp;$D27&amp;$B$6,Raw!$A$6:$A$2111,0),MATCH('Response times'!AC$6,Raw!$H$5:$CI$5,0)),"-")</f>
        <v>14589</v>
      </c>
      <c r="AD27" s="31"/>
      <c r="AE27" s="31">
        <f>IFERROR(INDEX(Raw!$H$6:$CI$2111,MATCH($B27&amp;$D27&amp;$B$6,Raw!$A$6:$A$2111,0),MATCH('Response times'!AE$6,Raw!$H$5:$CI$5,0))/60/60,"-")</f>
        <v>20847.620277777776</v>
      </c>
      <c r="AF27" s="77">
        <f>IFERROR(INDEX(Raw!$H$6:$CI$2111,MATCH($B27&amp;$D27&amp;$B$6,Raw!$A$6:$A$2111,0),MATCH('Response times'!AF$6,Raw!$H$5:$CI$5,0))/60/60/24,"-")</f>
        <v>5.9537037037037034E-2</v>
      </c>
      <c r="AG27" s="77">
        <f>IFERROR(INDEX(Raw!$H$6:$CI$2111,MATCH($B27&amp;$D27&amp;$B$6,Raw!$A$6:$A$2111,0),MATCH('Response times'!AG$6,Raw!$H$5:$CI$5,0))/60/60/24,"-")</f>
        <v>0.13614583333333333</v>
      </c>
    </row>
    <row r="28" spans="1:37" x14ac:dyDescent="0.2">
      <c r="A28" s="67"/>
      <c r="B28" s="16" t="str">
        <f t="shared" si="13"/>
        <v>2018-19</v>
      </c>
      <c r="C28" s="7" t="s">
        <v>556</v>
      </c>
      <c r="D28" s="16" t="s">
        <v>556</v>
      </c>
      <c r="E28" s="31">
        <f>IFERROR(INDEX(Raw!$H$6:$CI$2111,MATCH($B28&amp;$D28&amp;$B$6,Raw!$A$6:$A$2111,0),MATCH('Response times'!E$6,Raw!$H$5:$CI$5,0)),"-")</f>
        <v>54648</v>
      </c>
      <c r="F28" s="31"/>
      <c r="G28" s="31">
        <f>IFERROR(INDEX(Raw!$H$6:$CI$2111,MATCH($B28&amp;$D28&amp;$B$6,Raw!$A$6:$A$2111,0),MATCH('Response times'!G$6,Raw!$H$5:$CI$5,0))/60/60,"-")</f>
        <v>6634.5533333333333</v>
      </c>
      <c r="H28" s="77">
        <f>IFERROR(INDEX(Raw!$H$6:$CI$2111,MATCH($B28&amp;$D28&amp;$B$6,Raw!$A$6:$A$2111,0),MATCH('Response times'!H$6,Raw!$H$5:$CI$5,0))/60/60/24,"-")</f>
        <v>5.0578703703703706E-3</v>
      </c>
      <c r="I28" s="77">
        <f>IFERROR(INDEX(Raw!$H$6:$CI$2111,MATCH($B28&amp;$D28&amp;$B$6,Raw!$A$6:$A$2111,0),MATCH('Response times'!I$6,Raw!$H$5:$CI$5,0))/60/60/24,"-")</f>
        <v>8.8078703703703704E-3</v>
      </c>
      <c r="J28" s="31"/>
      <c r="K28" s="31">
        <f>IFERROR(INDEX(Raw!$H$6:$CI$2111,MATCH($B28&amp;$D28&amp;$B$6,Raw!$A$6:$A$2111,0),MATCH('Response times'!K$6,Raw!$H$5:$CI$5,0)),"-")</f>
        <v>37587</v>
      </c>
      <c r="L28" s="31"/>
      <c r="M28" s="31">
        <f>IFERROR(INDEX(Raw!$H$6:$CI$2111,MATCH($B28&amp;$D28&amp;$B$6,Raw!$A$6:$A$2111,0),MATCH('Response times'!M$6,Raw!$H$5:$CI$5,0))/60/60,"-")</f>
        <v>7132.6427777777772</v>
      </c>
      <c r="N28" s="77">
        <f>IFERROR(INDEX(Raw!$H$6:$CI$2111,MATCH($B28&amp;$D28&amp;$B$6,Raw!$A$6:$A$2111,0),MATCH('Response times'!N$6,Raw!$H$5:$CI$5,0))/60/60/24,"-")</f>
        <v>7.905092592592592E-3</v>
      </c>
      <c r="O28" s="77">
        <f>IFERROR(INDEX(Raw!$H$6:$CI$2111,MATCH($B28&amp;$D28&amp;$B$6,Raw!$A$6:$A$2111,0),MATCH('Response times'!O$6,Raw!$H$5:$CI$5,0))/60/60/24,"-")</f>
        <v>1.4560185185185183E-2</v>
      </c>
      <c r="P28" s="31"/>
      <c r="Q28" s="31">
        <f>IFERROR(INDEX(Raw!$H$6:$CI$2111,MATCH($B28&amp;$D28&amp;$B$6,Raw!$A$6:$A$2111,0),MATCH('Response times'!Q$6,Raw!$H$5:$CI$5,0)),"-")</f>
        <v>365809</v>
      </c>
      <c r="R28" s="31"/>
      <c r="S28" s="31">
        <f>IFERROR(INDEX(Raw!$H$6:$CI$2111,MATCH($B28&amp;$D28&amp;$B$6,Raw!$A$6:$A$2111,0),MATCH('Response times'!S$6,Raw!$H$5:$CI$5,0))/60/60,"-")</f>
        <v>144018.90722222222</v>
      </c>
      <c r="T28" s="77">
        <f>IFERROR(INDEX(Raw!$H$6:$CI$2111,MATCH($B28&amp;$D28&amp;$B$6,Raw!$A$6:$A$2111,0),MATCH('Response times'!T$6,Raw!$H$5:$CI$5,0))/60/60/24,"-")</f>
        <v>1.6400462962962964E-2</v>
      </c>
      <c r="U28" s="77">
        <f>IFERROR(INDEX(Raw!$H$6:$CI$2111,MATCH($B28&amp;$D28&amp;$B$6,Raw!$A$6:$A$2111,0),MATCH('Response times'!U$6,Raw!$H$5:$CI$5,0))/60/60/24,"-")</f>
        <v>3.3993055555555561E-2</v>
      </c>
      <c r="V28" s="31"/>
      <c r="W28" s="31">
        <f>IFERROR(INDEX(Raw!$H$6:$CI$2111,MATCH($B28&amp;$D28&amp;$B$6,Raw!$A$6:$A$2111,0),MATCH('Response times'!W$6,Raw!$H$5:$CI$5,0)),"-")</f>
        <v>152107</v>
      </c>
      <c r="X28" s="31"/>
      <c r="Y28" s="31">
        <f>IFERROR(INDEX(Raw!$H$6:$CI$2111,MATCH($B28&amp;$D28&amp;$B$6,Raw!$A$6:$A$2111,0),MATCH('Response times'!Y$6,Raw!$H$5:$CI$5,0))/60/60,"-")</f>
        <v>183390.01833333334</v>
      </c>
      <c r="Z28" s="77">
        <f>IFERROR(INDEX(Raw!$H$6:$CI$2111,MATCH($B28&amp;$D28&amp;$B$6,Raw!$A$6:$A$2111,0),MATCH('Response times'!Z$6,Raw!$H$5:$CI$5,0))/60/60/24,"-")</f>
        <v>5.0231481481481481E-2</v>
      </c>
      <c r="AA28" s="77">
        <f>IFERROR(INDEX(Raw!$H$6:$CI$2111,MATCH($B28&amp;$D28&amp;$B$6,Raw!$A$6:$A$2111,0),MATCH('Response times'!AA$6,Raw!$H$5:$CI$5,0))/60/60/24,"-")</f>
        <v>0.11894675925925925</v>
      </c>
      <c r="AB28" s="31"/>
      <c r="AC28" s="31">
        <f>IFERROR(INDEX(Raw!$H$6:$CI$2111,MATCH($B28&amp;$D28&amp;$B$6,Raw!$A$6:$A$2111,0),MATCH('Response times'!AC$6,Raw!$H$5:$CI$5,0)),"-")</f>
        <v>12903</v>
      </c>
      <c r="AD28" s="31"/>
      <c r="AE28" s="31">
        <f>IFERROR(INDEX(Raw!$H$6:$CI$2111,MATCH($B28&amp;$D28&amp;$B$6,Raw!$A$6:$A$2111,0),MATCH('Response times'!AE$6,Raw!$H$5:$CI$5,0))/60/60,"-")</f>
        <v>19324.314444444444</v>
      </c>
      <c r="AF28" s="77">
        <f>IFERROR(INDEX(Raw!$H$6:$CI$2111,MATCH($B28&amp;$D28&amp;$B$6,Raw!$A$6:$A$2111,0),MATCH('Response times'!AF$6,Raw!$H$5:$CI$5,0))/60/60/24,"-")</f>
        <v>6.2407407407407404E-2</v>
      </c>
      <c r="AG28" s="77">
        <f>IFERROR(INDEX(Raw!$H$6:$CI$2111,MATCH($B28&amp;$D28&amp;$B$6,Raw!$A$6:$A$2111,0),MATCH('Response times'!AG$6,Raw!$H$5:$CI$5,0))/60/60/24,"-")</f>
        <v>0.13945601851851852</v>
      </c>
    </row>
    <row r="29" spans="1:37" collapsed="1" x14ac:dyDescent="0.2">
      <c r="A29" s="67"/>
      <c r="B29" s="17" t="str">
        <f t="shared" si="13"/>
        <v>2018-19</v>
      </c>
      <c r="C29" s="18" t="s">
        <v>557</v>
      </c>
      <c r="D29" s="255" t="s">
        <v>557</v>
      </c>
      <c r="E29" s="32">
        <f>IFERROR(INDEX(Raw!$H$6:$CI$2111,MATCH($B29&amp;$D29&amp;$B$6,Raw!$A$6:$A$2111,0),MATCH('Response times'!E$6,Raw!$H$5:$CI$5,0)),"-")</f>
        <v>59560</v>
      </c>
      <c r="F29" s="32"/>
      <c r="G29" s="32">
        <f>IFERROR(INDEX(Raw!$H$6:$CI$2111,MATCH($B29&amp;$D29&amp;$B$6,Raw!$A$6:$A$2111,0),MATCH('Response times'!G$6,Raw!$H$5:$CI$5,0))/60/60,"-")</f>
        <v>6943.0322222222221</v>
      </c>
      <c r="H29" s="78">
        <f>IFERROR(INDEX(Raw!$H$6:$CI$2111,MATCH($B29&amp;$D29&amp;$B$6,Raw!$A$6:$A$2111,0),MATCH('Response times'!H$6,Raw!$H$5:$CI$5,0))/60/60/24,"-")</f>
        <v>4.8611111111111112E-3</v>
      </c>
      <c r="I29" s="78">
        <f>IFERROR(INDEX(Raw!$H$6:$CI$2111,MATCH($B29&amp;$D29&amp;$B$6,Raw!$A$6:$A$2111,0),MATCH('Response times'!I$6,Raw!$H$5:$CI$5,0))/60/60/24,"-")</f>
        <v>8.4606481481481494E-3</v>
      </c>
      <c r="J29" s="32"/>
      <c r="K29" s="32">
        <f>IFERROR(INDEX(Raw!$H$6:$CI$2111,MATCH($B29&amp;$D29&amp;$B$6,Raw!$A$6:$A$2111,0),MATCH('Response times'!K$6,Raw!$H$5:$CI$5,0)),"-")</f>
        <v>40717</v>
      </c>
      <c r="L29" s="32"/>
      <c r="M29" s="32">
        <f>IFERROR(INDEX(Raw!$H$6:$CI$2111,MATCH($B29&amp;$D29&amp;$B$6,Raw!$A$6:$A$2111,0),MATCH('Response times'!M$6,Raw!$H$5:$CI$5,0))/60/60,"-")</f>
        <v>7313.5611111111111</v>
      </c>
      <c r="N29" s="78">
        <f>IFERROR(INDEX(Raw!$H$6:$CI$2111,MATCH($B29&amp;$D29&amp;$B$6,Raw!$A$6:$A$2111,0),MATCH('Response times'!N$6,Raw!$H$5:$CI$5,0))/60/60/24,"-")</f>
        <v>7.4884259259259262E-3</v>
      </c>
      <c r="O29" s="78">
        <f>IFERROR(INDEX(Raw!$H$6:$CI$2111,MATCH($B29&amp;$D29&amp;$B$6,Raw!$A$6:$A$2111,0),MATCH('Response times'!O$6,Raw!$H$5:$CI$5,0))/60/60/24,"-")</f>
        <v>1.383101851851852E-2</v>
      </c>
      <c r="P29" s="32"/>
      <c r="Q29" s="32">
        <f>IFERROR(INDEX(Raw!$H$6:$CI$2111,MATCH($B29&amp;$D29&amp;$B$6,Raw!$A$6:$A$2111,0),MATCH('Response times'!Q$6,Raw!$H$5:$CI$5,0)),"-")</f>
        <v>390841</v>
      </c>
      <c r="R29" s="32"/>
      <c r="S29" s="32">
        <f>IFERROR(INDEX(Raw!$H$6:$CI$2111,MATCH($B29&amp;$D29&amp;$B$6,Raw!$A$6:$A$2111,0),MATCH('Response times'!S$6,Raw!$H$5:$CI$5,0))/60/60,"-")</f>
        <v>138374.06111111111</v>
      </c>
      <c r="T29" s="78">
        <f>IFERROR(INDEX(Raw!$H$6:$CI$2111,MATCH($B29&amp;$D29&amp;$B$6,Raw!$A$6:$A$2111,0),MATCH('Response times'!T$6,Raw!$H$5:$CI$5,0))/60/60/24,"-")</f>
        <v>1.4756944444444446E-2</v>
      </c>
      <c r="U29" s="78">
        <f>IFERROR(INDEX(Raw!$H$6:$CI$2111,MATCH($B29&amp;$D29&amp;$B$6,Raw!$A$6:$A$2111,0),MATCH('Response times'!U$6,Raw!$H$5:$CI$5,0))/60/60/24,"-")</f>
        <v>3.0000000000000002E-2</v>
      </c>
      <c r="V29" s="32"/>
      <c r="W29" s="32">
        <f>IFERROR(INDEX(Raw!$H$6:$CI$2111,MATCH($B29&amp;$D29&amp;$B$6,Raw!$A$6:$A$2111,0),MATCH('Response times'!W$6,Raw!$H$5:$CI$5,0)),"-")</f>
        <v>174735</v>
      </c>
      <c r="X29" s="32"/>
      <c r="Y29" s="32">
        <f>IFERROR(INDEX(Raw!$H$6:$CI$2111,MATCH($B29&amp;$D29&amp;$B$6,Raw!$A$6:$A$2111,0),MATCH('Response times'!Y$6,Raw!$H$5:$CI$5,0))/60/60,"-")</f>
        <v>178803.37972222222</v>
      </c>
      <c r="Z29" s="78">
        <f>IFERROR(INDEX(Raw!$H$6:$CI$2111,MATCH($B29&amp;$D29&amp;$B$6,Raw!$A$6:$A$2111,0),MATCH('Response times'!Z$6,Raw!$H$5:$CI$5,0))/60/60/24,"-")</f>
        <v>4.2638888888888886E-2</v>
      </c>
      <c r="AA29" s="78">
        <f>IFERROR(INDEX(Raw!$H$6:$CI$2111,MATCH($B29&amp;$D29&amp;$B$6,Raw!$A$6:$A$2111,0),MATCH('Response times'!AA$6,Raw!$H$5:$CI$5,0))/60/60/24,"-")</f>
        <v>0.10082175925925925</v>
      </c>
      <c r="AB29" s="32"/>
      <c r="AC29" s="32">
        <f>IFERROR(INDEX(Raw!$H$6:$CI$2111,MATCH($B29&amp;$D29&amp;$B$6,Raw!$A$6:$A$2111,0),MATCH('Response times'!AC$6,Raw!$H$5:$CI$5,0)),"-")</f>
        <v>15247</v>
      </c>
      <c r="AD29" s="32"/>
      <c r="AE29" s="32">
        <f>IFERROR(INDEX(Raw!$H$6:$CI$2111,MATCH($B29&amp;$D29&amp;$B$6,Raw!$A$6:$A$2111,0),MATCH('Response times'!AE$6,Raw!$H$5:$CI$5,0))/60/60,"-")</f>
        <v>20453.456666666665</v>
      </c>
      <c r="AF29" s="78">
        <f>IFERROR(INDEX(Raw!$H$6:$CI$2111,MATCH($B29&amp;$D29&amp;$B$6,Raw!$A$6:$A$2111,0),MATCH('Response times'!AF$6,Raw!$H$5:$CI$5,0))/60/60/24,"-")</f>
        <v>5.5891203703703707E-2</v>
      </c>
      <c r="AG29" s="78">
        <f>IFERROR(INDEX(Raw!$H$6:$CI$2111,MATCH($B29&amp;$D29&amp;$B$6,Raw!$A$6:$A$2111,0),MATCH('Response times'!AG$6,Raw!$H$5:$CI$5,0))/60/60/24,"-")</f>
        <v>0.12753472222222223</v>
      </c>
    </row>
    <row r="30" spans="1:37" s="7" customFormat="1" ht="18" x14ac:dyDescent="0.25">
      <c r="A30" s="67"/>
      <c r="B30" s="115" t="str">
        <f t="shared" si="13"/>
        <v>2019-20</v>
      </c>
      <c r="C30" s="263" t="s">
        <v>791</v>
      </c>
      <c r="D30" s="259" t="s">
        <v>791</v>
      </c>
      <c r="E30" s="31">
        <f>IFERROR(INDEX(Raw!$H$6:$CI$2111,MATCH($B30&amp;$D30&amp;$B$6,Raw!$A$6:$A$2111,0),MATCH('Response times'!E$6,Raw!$H$5:$CI$5,0)),"-")</f>
        <v>56911</v>
      </c>
      <c r="F30" s="31"/>
      <c r="G30" s="31">
        <f>IFERROR(INDEX(Raw!$H$6:$CI$2111,MATCH($B30&amp;$D30&amp;$B$6,Raw!$A$6:$A$2111,0),MATCH('Response times'!G$6,Raw!$H$5:$CI$5,0))/60/60,"-")</f>
        <v>6625.6161111111114</v>
      </c>
      <c r="H30" s="77">
        <f>IFERROR(INDEX(Raw!$H$6:$CI$2111,MATCH($B30&amp;$D30&amp;$B$6,Raw!$A$6:$A$2111,0),MATCH('Response times'!H$6,Raw!$H$5:$CI$5,0))/60/60/24,"-")</f>
        <v>4.8495370370370368E-3</v>
      </c>
      <c r="I30" s="77">
        <f>IFERROR(INDEX(Raw!$H$6:$CI$2111,MATCH($B30&amp;$D30&amp;$B$6,Raw!$A$6:$A$2111,0),MATCH('Response times'!I$6,Raw!$H$5:$CI$5,0))/60/60/24,"-")</f>
        <v>8.5069444444444437E-3</v>
      </c>
      <c r="J30" s="31"/>
      <c r="K30" s="31">
        <f>IFERROR(INDEX(Raw!$H$6:$CI$2111,MATCH($B30&amp;$D30&amp;$B$6,Raw!$A$6:$A$2111,0),MATCH('Response times'!K$6,Raw!$H$5:$CI$5,0)),"-")</f>
        <v>38479</v>
      </c>
      <c r="L30" s="31"/>
      <c r="M30" s="31">
        <f>IFERROR(INDEX(Raw!$H$6:$CI$2111,MATCH($B30&amp;$D30&amp;$B$6,Raw!$A$6:$A$2111,0),MATCH('Response times'!M$6,Raw!$H$5:$CI$5,0))/60/60,"-")</f>
        <v>6829.77</v>
      </c>
      <c r="N30" s="77">
        <f>IFERROR(INDEX(Raw!$H$6:$CI$2111,MATCH($B30&amp;$D30&amp;$B$6,Raw!$A$6:$A$2111,0),MATCH('Response times'!N$6,Raw!$H$5:$CI$5,0))/60/60/24,"-")</f>
        <v>7.3958333333333341E-3</v>
      </c>
      <c r="O30" s="77">
        <f>IFERROR(INDEX(Raw!$H$6:$CI$2111,MATCH($B30&amp;$D30&amp;$B$6,Raw!$A$6:$A$2111,0),MATCH('Response times'!O$6,Raw!$H$5:$CI$5,0))/60/60/24,"-")</f>
        <v>1.3680555555555555E-2</v>
      </c>
      <c r="P30" s="31"/>
      <c r="Q30" s="31">
        <f>IFERROR(INDEX(Raw!$H$6:$CI$2111,MATCH($B30&amp;$D30&amp;$B$6,Raw!$A$6:$A$2111,0),MATCH('Response times'!Q$6,Raw!$H$5:$CI$5,0)),"-")</f>
        <v>383742</v>
      </c>
      <c r="R30" s="31"/>
      <c r="S30" s="31">
        <f>IFERROR(INDEX(Raw!$H$6:$CI$2111,MATCH($B30&amp;$D30&amp;$B$6,Raw!$A$6:$A$2111,0),MATCH('Response times'!S$6,Raw!$H$5:$CI$5,0))/60/60,"-")</f>
        <v>137290.9375</v>
      </c>
      <c r="T30" s="77">
        <f>IFERROR(INDEX(Raw!$H$6:$CI$2111,MATCH($B30&amp;$D30&amp;$B$6,Raw!$A$6:$A$2111,0),MATCH('Response times'!T$6,Raw!$H$5:$CI$5,0))/60/60/24,"-")</f>
        <v>1.4907407407407406E-2</v>
      </c>
      <c r="U30" s="77">
        <f>IFERROR(INDEX(Raw!$H$6:$CI$2111,MATCH($B30&amp;$D30&amp;$B$6,Raw!$A$6:$A$2111,0),MATCH('Response times'!U$6,Raw!$H$5:$CI$5,0))/60/60/24,"-")</f>
        <v>3.0520833333333334E-2</v>
      </c>
      <c r="V30" s="31"/>
      <c r="W30" s="31">
        <f>IFERROR(INDEX(Raw!$H$6:$CI$2111,MATCH($B30&amp;$D30&amp;$B$6,Raw!$A$6:$A$2111,0),MATCH('Response times'!W$6,Raw!$H$5:$CI$5,0)),"-")</f>
        <v>169094</v>
      </c>
      <c r="X30" s="31"/>
      <c r="Y30" s="31">
        <f>IFERROR(INDEX(Raw!$H$6:$CI$2111,MATCH($B30&amp;$D30&amp;$B$6,Raw!$A$6:$A$2111,0),MATCH('Response times'!Y$6,Raw!$H$5:$CI$5,0))/60/60,"-")</f>
        <v>175792.12555555554</v>
      </c>
      <c r="Z30" s="77">
        <f>IFERROR(INDEX(Raw!$H$6:$CI$2111,MATCH($B30&amp;$D30&amp;$B$6,Raw!$A$6:$A$2111,0),MATCH('Response times'!Z$6,Raw!$H$5:$CI$5,0))/60/60/24,"-")</f>
        <v>4.3321759259259261E-2</v>
      </c>
      <c r="AA30" s="77">
        <f>IFERROR(INDEX(Raw!$H$6:$CI$2111,MATCH($B30&amp;$D30&amp;$B$6,Raw!$A$6:$A$2111,0),MATCH('Response times'!AA$6,Raw!$H$5:$CI$5,0))/60/60/24,"-")</f>
        <v>0.10387731481481483</v>
      </c>
      <c r="AB30" s="31"/>
      <c r="AC30" s="31">
        <f>IFERROR(INDEX(Raw!$H$6:$CI$2111,MATCH($B30&amp;$D30&amp;$B$6,Raw!$A$6:$A$2111,0),MATCH('Response times'!AC$6,Raw!$H$5:$CI$5,0)),"-")</f>
        <v>14721</v>
      </c>
      <c r="AD30" s="31"/>
      <c r="AE30" s="31">
        <f>IFERROR(INDEX(Raw!$H$6:$CI$2111,MATCH($B30&amp;$D30&amp;$B$6,Raw!$A$6:$A$2111,0),MATCH('Response times'!AE$6,Raw!$H$5:$CI$5,0))/60/60,"-")</f>
        <v>19733.064166666667</v>
      </c>
      <c r="AF30" s="77">
        <f>IFERROR(INDEX(Raw!$H$6:$CI$2111,MATCH($B30&amp;$D30&amp;$B$6,Raw!$A$6:$A$2111,0),MATCH('Response times'!AF$6,Raw!$H$5:$CI$5,0))/60/60/24,"-")</f>
        <v>5.5856481481481486E-2</v>
      </c>
      <c r="AG30" s="77">
        <f>IFERROR(INDEX(Raw!$H$6:$CI$2111,MATCH($B30&amp;$D30&amp;$B$6,Raw!$A$6:$A$2111,0),MATCH('Response times'!AG$6,Raw!$H$5:$CI$5,0))/60/60/24,"-")</f>
        <v>0.12944444444444445</v>
      </c>
    </row>
    <row r="31" spans="1:37" s="7" customFormat="1" x14ac:dyDescent="0.2">
      <c r="A31" s="67"/>
      <c r="B31" s="16" t="str">
        <f t="shared" si="13"/>
        <v>2019-20</v>
      </c>
      <c r="C31" s="7" t="s">
        <v>792</v>
      </c>
      <c r="D31" s="16" t="s">
        <v>792</v>
      </c>
      <c r="E31" s="31">
        <f>IFERROR(INDEX(Raw!$H$6:$CI$2111,MATCH($B31&amp;$D31&amp;$B$6,Raw!$A$6:$A$2111,0),MATCH('Response times'!E$6,Raw!$H$5:$CI$5,0)),"-")</f>
        <v>57751</v>
      </c>
      <c r="F31" s="31"/>
      <c r="G31" s="31">
        <f>IFERROR(INDEX(Raw!$H$6:$CI$2111,MATCH($B31&amp;$D31&amp;$B$6,Raw!$A$6:$A$2111,0),MATCH('Response times'!G$6,Raw!$H$5:$CI$5,0))/60/60,"-")</f>
        <v>6641.8930555555553</v>
      </c>
      <c r="H31" s="77">
        <f>IFERROR(INDEX(Raw!$H$6:$CI$2111,MATCH($B31&amp;$D31&amp;$B$6,Raw!$A$6:$A$2111,0),MATCH('Response times'!H$6,Raw!$H$5:$CI$5,0))/60/60/24,"-")</f>
        <v>4.7916666666666672E-3</v>
      </c>
      <c r="I31" s="77">
        <f>IFERROR(INDEX(Raw!$H$6:$CI$2111,MATCH($B31&amp;$D31&amp;$B$6,Raw!$A$6:$A$2111,0),MATCH('Response times'!I$6,Raw!$H$5:$CI$5,0))/60/60/24,"-")</f>
        <v>8.3680555555555557E-3</v>
      </c>
      <c r="J31" s="31"/>
      <c r="K31" s="31">
        <f>IFERROR(INDEX(Raw!$H$6:$CI$2111,MATCH($B31&amp;$D31&amp;$B$6,Raw!$A$6:$A$2111,0),MATCH('Response times'!K$6,Raw!$H$5:$CI$5,0)),"-")</f>
        <v>39191</v>
      </c>
      <c r="L31" s="31"/>
      <c r="M31" s="31">
        <f>IFERROR(INDEX(Raw!$H$6:$CI$2111,MATCH($B31&amp;$D31&amp;$B$6,Raw!$A$6:$A$2111,0),MATCH('Response times'!M$6,Raw!$H$5:$CI$5,0))/60/60,"-")</f>
        <v>6875.4652777777783</v>
      </c>
      <c r="N31" s="77">
        <f>IFERROR(INDEX(Raw!$H$6:$CI$2111,MATCH($B31&amp;$D31&amp;$B$6,Raw!$A$6:$A$2111,0),MATCH('Response times'!N$6,Raw!$H$5:$CI$5,0))/60/60/24,"-")</f>
        <v>7.3148148148148148E-3</v>
      </c>
      <c r="O31" s="77">
        <f>IFERROR(INDEX(Raw!$H$6:$CI$2111,MATCH($B31&amp;$D31&amp;$B$6,Raw!$A$6:$A$2111,0),MATCH('Response times'!O$6,Raw!$H$5:$CI$5,0))/60/60/24,"-")</f>
        <v>1.3553240740740741E-2</v>
      </c>
      <c r="P31" s="31"/>
      <c r="Q31" s="31">
        <f>IFERROR(INDEX(Raw!$H$6:$CI$2111,MATCH($B31&amp;$D31&amp;$B$6,Raw!$A$6:$A$2111,0),MATCH('Response times'!Q$6,Raw!$H$5:$CI$5,0)),"-")</f>
        <v>384939</v>
      </c>
      <c r="R31" s="31"/>
      <c r="S31" s="31">
        <f>IFERROR(INDEX(Raw!$H$6:$CI$2111,MATCH($B31&amp;$D31&amp;$B$6,Raw!$A$6:$A$2111,0),MATCH('Response times'!S$6,Raw!$H$5:$CI$5,0))/60/60,"-")</f>
        <v>134800.55305555556</v>
      </c>
      <c r="T31" s="77">
        <f>IFERROR(INDEX(Raw!$H$6:$CI$2111,MATCH($B31&amp;$D31&amp;$B$6,Raw!$A$6:$A$2111,0),MATCH('Response times'!T$6,Raw!$H$5:$CI$5,0))/60/60/24,"-")</f>
        <v>1.4594907407407405E-2</v>
      </c>
      <c r="U31" s="77">
        <f>IFERROR(INDEX(Raw!$H$6:$CI$2111,MATCH($B31&amp;$D31&amp;$B$6,Raw!$A$6:$A$2111,0),MATCH('Response times'!U$6,Raw!$H$5:$CI$5,0))/60/60/24,"-")</f>
        <v>2.9826388888888892E-2</v>
      </c>
      <c r="V31" s="31"/>
      <c r="W31" s="31">
        <f>IFERROR(INDEX(Raw!$H$6:$CI$2111,MATCH($B31&amp;$D31&amp;$B$6,Raw!$A$6:$A$2111,0),MATCH('Response times'!W$6,Raw!$H$5:$CI$5,0)),"-")</f>
        <v>173168</v>
      </c>
      <c r="X31" s="31"/>
      <c r="Y31" s="31">
        <f>IFERROR(INDEX(Raw!$H$6:$CI$2111,MATCH($B31&amp;$D31&amp;$B$6,Raw!$A$6:$A$2111,0),MATCH('Response times'!Y$6,Raw!$H$5:$CI$5,0))/60/60,"-")</f>
        <v>174541.68333333332</v>
      </c>
      <c r="Z31" s="77">
        <f>IFERROR(INDEX(Raw!$H$6:$CI$2111,MATCH($B31&amp;$D31&amp;$B$6,Raw!$A$6:$A$2111,0),MATCH('Response times'!Z$6,Raw!$H$5:$CI$5,0))/60/60/24,"-")</f>
        <v>4.2002314814814812E-2</v>
      </c>
      <c r="AA31" s="77">
        <f>IFERROR(INDEX(Raw!$H$6:$CI$2111,MATCH($B31&amp;$D31&amp;$B$6,Raw!$A$6:$A$2111,0),MATCH('Response times'!AA$6,Raw!$H$5:$CI$5,0))/60/60/24,"-")</f>
        <v>9.9618055555555543E-2</v>
      </c>
      <c r="AB31" s="31"/>
      <c r="AC31" s="31">
        <f>IFERROR(INDEX(Raw!$H$6:$CI$2111,MATCH($B31&amp;$D31&amp;$B$6,Raw!$A$6:$A$2111,0),MATCH('Response times'!AC$6,Raw!$H$5:$CI$5,0)),"-")</f>
        <v>16823</v>
      </c>
      <c r="AD31" s="31"/>
      <c r="AE31" s="31">
        <f>IFERROR(INDEX(Raw!$H$6:$CI$2111,MATCH($B31&amp;$D31&amp;$B$6,Raw!$A$6:$A$2111,0),MATCH('Response times'!AE$6,Raw!$H$5:$CI$5,0))/60/60,"-")</f>
        <v>21316.238333333335</v>
      </c>
      <c r="AF31" s="77">
        <f>IFERROR(INDEX(Raw!$H$6:$CI$2111,MATCH($B31&amp;$D31&amp;$B$6,Raw!$A$6:$A$2111,0),MATCH('Response times'!AF$6,Raw!$H$5:$CI$5,0))/60/60/24,"-")</f>
        <v>5.2800925925925925E-2</v>
      </c>
      <c r="AG31" s="77">
        <f>IFERROR(INDEX(Raw!$H$6:$CI$2111,MATCH($B31&amp;$D31&amp;$B$6,Raw!$A$6:$A$2111,0),MATCH('Response times'!AG$6,Raw!$H$5:$CI$5,0))/60/60/24,"-")</f>
        <v>0.12053240740740741</v>
      </c>
    </row>
    <row r="32" spans="1:37" s="7" customFormat="1" x14ac:dyDescent="0.2">
      <c r="A32" s="67"/>
      <c r="B32" s="16" t="str">
        <f t="shared" si="13"/>
        <v>2019-20</v>
      </c>
      <c r="C32" s="34" t="s">
        <v>793</v>
      </c>
      <c r="D32" s="254" t="s">
        <v>793</v>
      </c>
      <c r="E32" s="31" t="str">
        <f>IFERROR(INDEX(Raw!$H$6:$CI$2111,MATCH($B32&amp;$D32&amp;$B$6,Raw!$A$6:$A$2111,0),MATCH('Response times'!E$6,Raw!$H$5:$CI$5,0)),"-")</f>
        <v>-</v>
      </c>
      <c r="F32" s="31"/>
      <c r="G32" s="31" t="str">
        <f>IFERROR(INDEX(Raw!$H$6:$CI$2111,MATCH($B32&amp;$D32&amp;$B$6,Raw!$A$6:$A$2111,0),MATCH('Response times'!G$6,Raw!$H$5:$CI$5,0))/60/60,"-")</f>
        <v>-</v>
      </c>
      <c r="H32" s="77" t="str">
        <f>IFERROR(INDEX(Raw!$H$6:$CI$2111,MATCH($B32&amp;$D32&amp;$B$6,Raw!$A$6:$A$2111,0),MATCH('Response times'!H$6,Raw!$H$5:$CI$5,0))/60/60/24,"-")</f>
        <v>-</v>
      </c>
      <c r="I32" s="77" t="str">
        <f>IFERROR(INDEX(Raw!$H$6:$CI$2111,MATCH($B32&amp;$D32&amp;$B$6,Raw!$A$6:$A$2111,0),MATCH('Response times'!I$6,Raw!$H$5:$CI$5,0))/60/60/24,"-")</f>
        <v>-</v>
      </c>
      <c r="J32" s="31"/>
      <c r="K32" s="31" t="str">
        <f>IFERROR(INDEX(Raw!$H$6:$CI$2111,MATCH($B32&amp;$D32&amp;$B$6,Raw!$A$6:$A$2111,0),MATCH('Response times'!K$6,Raw!$H$5:$CI$5,0)),"-")</f>
        <v>-</v>
      </c>
      <c r="L32" s="31"/>
      <c r="M32" s="31" t="str">
        <f>IFERROR(INDEX(Raw!$H$6:$CI$2111,MATCH($B32&amp;$D32&amp;$B$6,Raw!$A$6:$A$2111,0),MATCH('Response times'!M$6,Raw!$H$5:$CI$5,0))/60/60,"-")</f>
        <v>-</v>
      </c>
      <c r="N32" s="77" t="str">
        <f>IFERROR(INDEX(Raw!$H$6:$CI$2111,MATCH($B32&amp;$D32&amp;$B$6,Raw!$A$6:$A$2111,0),MATCH('Response times'!N$6,Raw!$H$5:$CI$5,0))/60/60/24,"-")</f>
        <v>-</v>
      </c>
      <c r="O32" s="77" t="str">
        <f>IFERROR(INDEX(Raw!$H$6:$CI$2111,MATCH($B32&amp;$D32&amp;$B$6,Raw!$A$6:$A$2111,0),MATCH('Response times'!O$6,Raw!$H$5:$CI$5,0))/60/60/24,"-")</f>
        <v>-</v>
      </c>
      <c r="P32" s="31"/>
      <c r="Q32" s="31" t="str">
        <f>IFERROR(INDEX(Raw!$H$6:$CI$2111,MATCH($B32&amp;$D32&amp;$B$6,Raw!$A$6:$A$2111,0),MATCH('Response times'!Q$6,Raw!$H$5:$CI$5,0)),"-")</f>
        <v>-</v>
      </c>
      <c r="R32" s="31"/>
      <c r="S32" s="31" t="str">
        <f>IFERROR(INDEX(Raw!$H$6:$CI$2111,MATCH($B32&amp;$D32&amp;$B$6,Raw!$A$6:$A$2111,0),MATCH('Response times'!S$6,Raw!$H$5:$CI$5,0))/60/60,"-")</f>
        <v>-</v>
      </c>
      <c r="T32" s="77" t="str">
        <f>IFERROR(INDEX(Raw!$H$6:$CI$2111,MATCH($B32&amp;$D32&amp;$B$6,Raw!$A$6:$A$2111,0),MATCH('Response times'!T$6,Raw!$H$5:$CI$5,0))/60/60/24,"-")</f>
        <v>-</v>
      </c>
      <c r="U32" s="77" t="str">
        <f>IFERROR(INDEX(Raw!$H$6:$CI$2111,MATCH($B32&amp;$D32&amp;$B$6,Raw!$A$6:$A$2111,0),MATCH('Response times'!U$6,Raw!$H$5:$CI$5,0))/60/60/24,"-")</f>
        <v>-</v>
      </c>
      <c r="V32" s="31"/>
      <c r="W32" s="31" t="str">
        <f>IFERROR(INDEX(Raw!$H$6:$CI$2111,MATCH($B32&amp;$D32&amp;$B$6,Raw!$A$6:$A$2111,0),MATCH('Response times'!W$6,Raw!$H$5:$CI$5,0)),"-")</f>
        <v>-</v>
      </c>
      <c r="X32" s="31"/>
      <c r="Y32" s="31" t="str">
        <f>IFERROR(INDEX(Raw!$H$6:$CI$2111,MATCH($B32&amp;$D32&amp;$B$6,Raw!$A$6:$A$2111,0),MATCH('Response times'!Y$6,Raw!$H$5:$CI$5,0))/60/60,"-")</f>
        <v>-</v>
      </c>
      <c r="Z32" s="77" t="str">
        <f>IFERROR(INDEX(Raw!$H$6:$CI$2111,MATCH($B32&amp;$D32&amp;$B$6,Raw!$A$6:$A$2111,0),MATCH('Response times'!Z$6,Raw!$H$5:$CI$5,0))/60/60/24,"-")</f>
        <v>-</v>
      </c>
      <c r="AA32" s="77" t="str">
        <f>IFERROR(INDEX(Raw!$H$6:$CI$2111,MATCH($B32&amp;$D32&amp;$B$6,Raw!$A$6:$A$2111,0),MATCH('Response times'!AA$6,Raw!$H$5:$CI$5,0))/60/60/24,"-")</f>
        <v>-</v>
      </c>
      <c r="AB32" s="31"/>
      <c r="AC32" s="31" t="str">
        <f>IFERROR(INDEX(Raw!$H$6:$CI$2111,MATCH($B32&amp;$D32&amp;$B$6,Raw!$A$6:$A$2111,0),MATCH('Response times'!AC$6,Raw!$H$5:$CI$5,0)),"-")</f>
        <v>-</v>
      </c>
      <c r="AD32" s="31"/>
      <c r="AE32" s="31" t="str">
        <f>IFERROR(INDEX(Raw!$H$6:$CI$2111,MATCH($B32&amp;$D32&amp;$B$6,Raw!$A$6:$A$2111,0),MATCH('Response times'!AE$6,Raw!$H$5:$CI$5,0))/60/60,"-")</f>
        <v>-</v>
      </c>
      <c r="AF32" s="77" t="str">
        <f>IFERROR(INDEX(Raw!$H$6:$CI$2111,MATCH($B32&amp;$D32&amp;$B$6,Raw!$A$6:$A$2111,0),MATCH('Response times'!AF$6,Raw!$H$5:$CI$5,0))/60/60/24,"-")</f>
        <v>-</v>
      </c>
      <c r="AG32" s="77" t="str">
        <f>IFERROR(INDEX(Raw!$H$6:$CI$2111,MATCH($B32&amp;$D32&amp;$B$6,Raw!$A$6:$A$2111,0),MATCH('Response times'!AG$6,Raw!$H$5:$CI$5,0))/60/60/24,"-")</f>
        <v>-</v>
      </c>
    </row>
    <row r="33" spans="1:37" s="7" customFormat="1" ht="18" hidden="1" x14ac:dyDescent="0.25">
      <c r="A33" s="67"/>
      <c r="B33" s="16" t="str">
        <f t="shared" si="13"/>
        <v>2019-20</v>
      </c>
      <c r="C33" s="7" t="s">
        <v>794</v>
      </c>
      <c r="D33" s="259" t="s">
        <v>794</v>
      </c>
      <c r="E33" s="31" t="str">
        <f>IFERROR(INDEX(Raw!$H$6:$CI$2111,MATCH($B33&amp;$D33&amp;$B$6,Raw!$A$6:$A$2111,0),MATCH('Response times'!E$6,Raw!$H$5:$CI$5,0)),"-")</f>
        <v>-</v>
      </c>
      <c r="F33" s="31"/>
      <c r="G33" s="31" t="str">
        <f>IFERROR(INDEX(Raw!$H$6:$CI$2111,MATCH($B33&amp;$D33&amp;$B$6,Raw!$A$6:$A$2111,0),MATCH('Response times'!G$6,Raw!$H$5:$CI$5,0))/60/60,"-")</f>
        <v>-</v>
      </c>
      <c r="H33" s="77" t="str">
        <f>IFERROR(INDEX(Raw!$H$6:$CI$2111,MATCH($B33&amp;$D33&amp;$B$6,Raw!$A$6:$A$2111,0),MATCH('Response times'!H$6,Raw!$H$5:$CI$5,0))/60/60/24,"-")</f>
        <v>-</v>
      </c>
      <c r="I33" s="77" t="str">
        <f>IFERROR(INDEX(Raw!$H$6:$CI$2111,MATCH($B33&amp;$D33&amp;$B$6,Raw!$A$6:$A$2111,0),MATCH('Response times'!I$6,Raw!$H$5:$CI$5,0))/60/60/24,"-")</f>
        <v>-</v>
      </c>
      <c r="J33" s="31"/>
      <c r="K33" s="31" t="str">
        <f>IFERROR(INDEX(Raw!$H$6:$CI$2111,MATCH($B33&amp;$D33&amp;$B$6,Raw!$A$6:$A$2111,0),MATCH('Response times'!K$6,Raw!$H$5:$CI$5,0)),"-")</f>
        <v>-</v>
      </c>
      <c r="L33" s="31"/>
      <c r="M33" s="31" t="str">
        <f>IFERROR(INDEX(Raw!$H$6:$CI$2111,MATCH($B33&amp;$D33&amp;$B$6,Raw!$A$6:$A$2111,0),MATCH('Response times'!M$6,Raw!$H$5:$CI$5,0))/60/60,"-")</f>
        <v>-</v>
      </c>
      <c r="N33" s="77" t="str">
        <f>IFERROR(INDEX(Raw!$H$6:$CI$2111,MATCH($B33&amp;$D33&amp;$B$6,Raw!$A$6:$A$2111,0),MATCH('Response times'!N$6,Raw!$H$5:$CI$5,0))/60/60/24,"-")</f>
        <v>-</v>
      </c>
      <c r="O33" s="77" t="str">
        <f>IFERROR(INDEX(Raw!$H$6:$CI$2111,MATCH($B33&amp;$D33&amp;$B$6,Raw!$A$6:$A$2111,0),MATCH('Response times'!O$6,Raw!$H$5:$CI$5,0))/60/60/24,"-")</f>
        <v>-</v>
      </c>
      <c r="P33" s="31"/>
      <c r="Q33" s="31" t="str">
        <f>IFERROR(INDEX(Raw!$H$6:$CI$2111,MATCH($B33&amp;$D33&amp;$B$6,Raw!$A$6:$A$2111,0),MATCH('Response times'!Q$6,Raw!$H$5:$CI$5,0)),"-")</f>
        <v>-</v>
      </c>
      <c r="R33" s="31"/>
      <c r="S33" s="31" t="str">
        <f>IFERROR(INDEX(Raw!$H$6:$CI$2111,MATCH($B33&amp;$D33&amp;$B$6,Raw!$A$6:$A$2111,0),MATCH('Response times'!S$6,Raw!$H$5:$CI$5,0))/60/60,"-")</f>
        <v>-</v>
      </c>
      <c r="T33" s="77" t="str">
        <f>IFERROR(INDEX(Raw!$H$6:$CI$2111,MATCH($B33&amp;$D33&amp;$B$6,Raw!$A$6:$A$2111,0),MATCH('Response times'!T$6,Raw!$H$5:$CI$5,0))/60/60/24,"-")</f>
        <v>-</v>
      </c>
      <c r="U33" s="77" t="str">
        <f>IFERROR(INDEX(Raw!$H$6:$CI$2111,MATCH($B33&amp;$D33&amp;$B$6,Raw!$A$6:$A$2111,0),MATCH('Response times'!U$6,Raw!$H$5:$CI$5,0))/60/60/24,"-")</f>
        <v>-</v>
      </c>
      <c r="V33" s="31"/>
      <c r="W33" s="31" t="str">
        <f>IFERROR(INDEX(Raw!$H$6:$CI$2111,MATCH($B33&amp;$D33&amp;$B$6,Raw!$A$6:$A$2111,0),MATCH('Response times'!W$6,Raw!$H$5:$CI$5,0)),"-")</f>
        <v>-</v>
      </c>
      <c r="X33" s="31"/>
      <c r="Y33" s="31" t="str">
        <f>IFERROR(INDEX(Raw!$H$6:$CI$2111,MATCH($B33&amp;$D33&amp;$B$6,Raw!$A$6:$A$2111,0),MATCH('Response times'!Y$6,Raw!$H$5:$CI$5,0))/60/60,"-")</f>
        <v>-</v>
      </c>
      <c r="Z33" s="77" t="str">
        <f>IFERROR(INDEX(Raw!$H$6:$CI$2111,MATCH($B33&amp;$D33&amp;$B$6,Raw!$A$6:$A$2111,0),MATCH('Response times'!Z$6,Raw!$H$5:$CI$5,0))/60/60/24,"-")</f>
        <v>-</v>
      </c>
      <c r="AA33" s="77" t="str">
        <f>IFERROR(INDEX(Raw!$H$6:$CI$2111,MATCH($B33&amp;$D33&amp;$B$6,Raw!$A$6:$A$2111,0),MATCH('Response times'!AA$6,Raw!$H$5:$CI$5,0))/60/60/24,"-")</f>
        <v>-</v>
      </c>
      <c r="AB33" s="31"/>
      <c r="AC33" s="31" t="str">
        <f>IFERROR(INDEX(Raw!$H$6:$CI$2111,MATCH($B33&amp;$D33&amp;$B$6,Raw!$A$6:$A$2111,0),MATCH('Response times'!AC$6,Raw!$H$5:$CI$5,0)),"-")</f>
        <v>-</v>
      </c>
      <c r="AD33" s="31"/>
      <c r="AE33" s="31" t="str">
        <f>IFERROR(INDEX(Raw!$H$6:$CI$2111,MATCH($B33&amp;$D33&amp;$B$6,Raw!$A$6:$A$2111,0),MATCH('Response times'!AE$6,Raw!$H$5:$CI$5,0))/60/60,"-")</f>
        <v>-</v>
      </c>
      <c r="AF33" s="77" t="str">
        <f>IFERROR(INDEX(Raw!$H$6:$CI$2111,MATCH($B33&amp;$D33&amp;$B$6,Raw!$A$6:$A$2111,0),MATCH('Response times'!AF$6,Raw!$H$5:$CI$5,0))/60/60/24,"-")</f>
        <v>-</v>
      </c>
      <c r="AG33" s="77" t="str">
        <f>IFERROR(INDEX(Raw!$H$6:$CI$2111,MATCH($B33&amp;$D33&amp;$B$6,Raw!$A$6:$A$2111,0),MATCH('Response times'!AG$6,Raw!$H$5:$CI$5,0))/60/60/24,"-")</f>
        <v>-</v>
      </c>
    </row>
    <row r="34" spans="1:37" s="7" customFormat="1" hidden="1" x14ac:dyDescent="0.2">
      <c r="A34" s="67"/>
      <c r="B34" s="16" t="str">
        <f t="shared" si="13"/>
        <v>2019-20</v>
      </c>
      <c r="C34" s="7" t="s">
        <v>550</v>
      </c>
      <c r="D34" s="16" t="s">
        <v>550</v>
      </c>
      <c r="E34" s="31" t="str">
        <f>IFERROR(INDEX(Raw!$H$6:$CI$2111,MATCH($B34&amp;$D34&amp;$B$6,Raw!$A$6:$A$2111,0),MATCH('Response times'!E$6,Raw!$H$5:$CI$5,0)),"-")</f>
        <v>-</v>
      </c>
      <c r="F34" s="31"/>
      <c r="G34" s="31" t="str">
        <f>IFERROR(INDEX(Raw!$H$6:$CI$2111,MATCH($B34&amp;$D34&amp;$B$6,Raw!$A$6:$A$2111,0),MATCH('Response times'!G$6,Raw!$H$5:$CI$5,0))/60/60,"-")</f>
        <v>-</v>
      </c>
      <c r="H34" s="77" t="str">
        <f>IFERROR(INDEX(Raw!$H$6:$CI$2111,MATCH($B34&amp;$D34&amp;$B$6,Raw!$A$6:$A$2111,0),MATCH('Response times'!H$6,Raw!$H$5:$CI$5,0))/60/60/24,"-")</f>
        <v>-</v>
      </c>
      <c r="I34" s="77" t="str">
        <f>IFERROR(INDEX(Raw!$H$6:$CI$2111,MATCH($B34&amp;$D34&amp;$B$6,Raw!$A$6:$A$2111,0),MATCH('Response times'!I$6,Raw!$H$5:$CI$5,0))/60/60/24,"-")</f>
        <v>-</v>
      </c>
      <c r="J34" s="31"/>
      <c r="K34" s="31" t="str">
        <f>IFERROR(INDEX(Raw!$H$6:$CI$2111,MATCH($B34&amp;$D34&amp;$B$6,Raw!$A$6:$A$2111,0),MATCH('Response times'!K$6,Raw!$H$5:$CI$5,0)),"-")</f>
        <v>-</v>
      </c>
      <c r="L34" s="31"/>
      <c r="M34" s="31" t="str">
        <f>IFERROR(INDEX(Raw!$H$6:$CI$2111,MATCH($B34&amp;$D34&amp;$B$6,Raw!$A$6:$A$2111,0),MATCH('Response times'!M$6,Raw!$H$5:$CI$5,0))/60/60,"-")</f>
        <v>-</v>
      </c>
      <c r="N34" s="77" t="str">
        <f>IFERROR(INDEX(Raw!$H$6:$CI$2111,MATCH($B34&amp;$D34&amp;$B$6,Raw!$A$6:$A$2111,0),MATCH('Response times'!N$6,Raw!$H$5:$CI$5,0))/60/60/24,"-")</f>
        <v>-</v>
      </c>
      <c r="O34" s="77" t="str">
        <f>IFERROR(INDEX(Raw!$H$6:$CI$2111,MATCH($B34&amp;$D34&amp;$B$6,Raw!$A$6:$A$2111,0),MATCH('Response times'!O$6,Raw!$H$5:$CI$5,0))/60/60/24,"-")</f>
        <v>-</v>
      </c>
      <c r="P34" s="31"/>
      <c r="Q34" s="31" t="str">
        <f>IFERROR(INDEX(Raw!$H$6:$CI$2111,MATCH($B34&amp;$D34&amp;$B$6,Raw!$A$6:$A$2111,0),MATCH('Response times'!Q$6,Raw!$H$5:$CI$5,0)),"-")</f>
        <v>-</v>
      </c>
      <c r="R34" s="31"/>
      <c r="S34" s="31" t="str">
        <f>IFERROR(INDEX(Raw!$H$6:$CI$2111,MATCH($B34&amp;$D34&amp;$B$6,Raw!$A$6:$A$2111,0),MATCH('Response times'!S$6,Raw!$H$5:$CI$5,0))/60/60,"-")</f>
        <v>-</v>
      </c>
      <c r="T34" s="77" t="str">
        <f>IFERROR(INDEX(Raw!$H$6:$CI$2111,MATCH($B34&amp;$D34&amp;$B$6,Raw!$A$6:$A$2111,0),MATCH('Response times'!T$6,Raw!$H$5:$CI$5,0))/60/60/24,"-")</f>
        <v>-</v>
      </c>
      <c r="U34" s="77" t="str">
        <f>IFERROR(INDEX(Raw!$H$6:$CI$2111,MATCH($B34&amp;$D34&amp;$B$6,Raw!$A$6:$A$2111,0),MATCH('Response times'!U$6,Raw!$H$5:$CI$5,0))/60/60/24,"-")</f>
        <v>-</v>
      </c>
      <c r="V34" s="31"/>
      <c r="W34" s="31" t="str">
        <f>IFERROR(INDEX(Raw!$H$6:$CI$2111,MATCH($B34&amp;$D34&amp;$B$6,Raw!$A$6:$A$2111,0),MATCH('Response times'!W$6,Raw!$H$5:$CI$5,0)),"-")</f>
        <v>-</v>
      </c>
      <c r="X34" s="31"/>
      <c r="Y34" s="31" t="str">
        <f>IFERROR(INDEX(Raw!$H$6:$CI$2111,MATCH($B34&amp;$D34&amp;$B$6,Raw!$A$6:$A$2111,0),MATCH('Response times'!Y$6,Raw!$H$5:$CI$5,0))/60/60,"-")</f>
        <v>-</v>
      </c>
      <c r="Z34" s="77" t="str">
        <f>IFERROR(INDEX(Raw!$H$6:$CI$2111,MATCH($B34&amp;$D34&amp;$B$6,Raw!$A$6:$A$2111,0),MATCH('Response times'!Z$6,Raw!$H$5:$CI$5,0))/60/60/24,"-")</f>
        <v>-</v>
      </c>
      <c r="AA34" s="77" t="str">
        <f>IFERROR(INDEX(Raw!$H$6:$CI$2111,MATCH($B34&amp;$D34&amp;$B$6,Raw!$A$6:$A$2111,0),MATCH('Response times'!AA$6,Raw!$H$5:$CI$5,0))/60/60/24,"-")</f>
        <v>-</v>
      </c>
      <c r="AB34" s="31"/>
      <c r="AC34" s="31" t="str">
        <f>IFERROR(INDEX(Raw!$H$6:$CI$2111,MATCH($B34&amp;$D34&amp;$B$6,Raw!$A$6:$A$2111,0),MATCH('Response times'!AC$6,Raw!$H$5:$CI$5,0)),"-")</f>
        <v>-</v>
      </c>
      <c r="AD34" s="31"/>
      <c r="AE34" s="31" t="str">
        <f>IFERROR(INDEX(Raw!$H$6:$CI$2111,MATCH($B34&amp;$D34&amp;$B$6,Raw!$A$6:$A$2111,0),MATCH('Response times'!AE$6,Raw!$H$5:$CI$5,0))/60/60,"-")</f>
        <v>-</v>
      </c>
      <c r="AF34" s="77" t="str">
        <f>IFERROR(INDEX(Raw!$H$6:$CI$2111,MATCH($B34&amp;$D34&amp;$B$6,Raw!$A$6:$A$2111,0),MATCH('Response times'!AF$6,Raw!$H$5:$CI$5,0))/60/60/24,"-")</f>
        <v>-</v>
      </c>
      <c r="AG34" s="77" t="str">
        <f>IFERROR(INDEX(Raw!$H$6:$CI$2111,MATCH($B34&amp;$D34&amp;$B$6,Raw!$A$6:$A$2111,0),MATCH('Response times'!AG$6,Raw!$H$5:$CI$5,0))/60/60/24,"-")</f>
        <v>-</v>
      </c>
      <c r="AJ34" s="172"/>
      <c r="AK34" s="172"/>
    </row>
    <row r="35" spans="1:37" s="7" customFormat="1" hidden="1" x14ac:dyDescent="0.2">
      <c r="A35" s="67"/>
      <c r="B35" s="16" t="str">
        <f t="shared" si="13"/>
        <v>2019-20</v>
      </c>
      <c r="C35" s="34" t="s">
        <v>551</v>
      </c>
      <c r="D35" s="254" t="s">
        <v>551</v>
      </c>
      <c r="E35" s="31" t="str">
        <f>IFERROR(INDEX(Raw!$H$6:$CI$2111,MATCH($B35&amp;$D35&amp;$B$6,Raw!$A$6:$A$2111,0),MATCH('Response times'!E$6,Raw!$H$5:$CI$5,0)),"-")</f>
        <v>-</v>
      </c>
      <c r="F35" s="31"/>
      <c r="G35" s="31" t="str">
        <f>IFERROR(INDEX(Raw!$H$6:$CI$2111,MATCH($B35&amp;$D35&amp;$B$6,Raw!$A$6:$A$2111,0),MATCH('Response times'!G$6,Raw!$H$5:$CI$5,0))/60/60,"-")</f>
        <v>-</v>
      </c>
      <c r="H35" s="77" t="str">
        <f>IFERROR(INDEX(Raw!$H$6:$CI$2111,MATCH($B35&amp;$D35&amp;$B$6,Raw!$A$6:$A$2111,0),MATCH('Response times'!H$6,Raw!$H$5:$CI$5,0))/60/60/24,"-")</f>
        <v>-</v>
      </c>
      <c r="I35" s="77" t="str">
        <f>IFERROR(INDEX(Raw!$H$6:$CI$2111,MATCH($B35&amp;$D35&amp;$B$6,Raw!$A$6:$A$2111,0),MATCH('Response times'!I$6,Raw!$H$5:$CI$5,0))/60/60/24,"-")</f>
        <v>-</v>
      </c>
      <c r="J35" s="31"/>
      <c r="K35" s="31" t="str">
        <f>IFERROR(INDEX(Raw!$H$6:$CI$2111,MATCH($B35&amp;$D35&amp;$B$6,Raw!$A$6:$A$2111,0),MATCH('Response times'!K$6,Raw!$H$5:$CI$5,0)),"-")</f>
        <v>-</v>
      </c>
      <c r="L35" s="31"/>
      <c r="M35" s="31" t="str">
        <f>IFERROR(INDEX(Raw!$H$6:$CI$2111,MATCH($B35&amp;$D35&amp;$B$6,Raw!$A$6:$A$2111,0),MATCH('Response times'!M$6,Raw!$H$5:$CI$5,0))/60/60,"-")</f>
        <v>-</v>
      </c>
      <c r="N35" s="77" t="str">
        <f>IFERROR(INDEX(Raw!$H$6:$CI$2111,MATCH($B35&amp;$D35&amp;$B$6,Raw!$A$6:$A$2111,0),MATCH('Response times'!N$6,Raw!$H$5:$CI$5,0))/60/60/24,"-")</f>
        <v>-</v>
      </c>
      <c r="O35" s="77" t="str">
        <f>IFERROR(INDEX(Raw!$H$6:$CI$2111,MATCH($B35&amp;$D35&amp;$B$6,Raw!$A$6:$A$2111,0),MATCH('Response times'!O$6,Raw!$H$5:$CI$5,0))/60/60/24,"-")</f>
        <v>-</v>
      </c>
      <c r="P35" s="31"/>
      <c r="Q35" s="31" t="str">
        <f>IFERROR(INDEX(Raw!$H$6:$CI$2111,MATCH($B35&amp;$D35&amp;$B$6,Raw!$A$6:$A$2111,0),MATCH('Response times'!Q$6,Raw!$H$5:$CI$5,0)),"-")</f>
        <v>-</v>
      </c>
      <c r="R35" s="31"/>
      <c r="S35" s="31" t="str">
        <f>IFERROR(INDEX(Raw!$H$6:$CI$2111,MATCH($B35&amp;$D35&amp;$B$6,Raw!$A$6:$A$2111,0),MATCH('Response times'!S$6,Raw!$H$5:$CI$5,0))/60/60,"-")</f>
        <v>-</v>
      </c>
      <c r="T35" s="77" t="str">
        <f>IFERROR(INDEX(Raw!$H$6:$CI$2111,MATCH($B35&amp;$D35&amp;$B$6,Raw!$A$6:$A$2111,0),MATCH('Response times'!T$6,Raw!$H$5:$CI$5,0))/60/60/24,"-")</f>
        <v>-</v>
      </c>
      <c r="U35" s="77" t="str">
        <f>IFERROR(INDEX(Raw!$H$6:$CI$2111,MATCH($B35&amp;$D35&amp;$B$6,Raw!$A$6:$A$2111,0),MATCH('Response times'!U$6,Raw!$H$5:$CI$5,0))/60/60/24,"-")</f>
        <v>-</v>
      </c>
      <c r="V35" s="31"/>
      <c r="W35" s="31" t="str">
        <f>IFERROR(INDEX(Raw!$H$6:$CI$2111,MATCH($B35&amp;$D35&amp;$B$6,Raw!$A$6:$A$2111,0),MATCH('Response times'!W$6,Raw!$H$5:$CI$5,0)),"-")</f>
        <v>-</v>
      </c>
      <c r="X35" s="31"/>
      <c r="Y35" s="31" t="str">
        <f>IFERROR(INDEX(Raw!$H$6:$CI$2111,MATCH($B35&amp;$D35&amp;$B$6,Raw!$A$6:$A$2111,0),MATCH('Response times'!Y$6,Raw!$H$5:$CI$5,0))/60/60,"-")</f>
        <v>-</v>
      </c>
      <c r="Z35" s="77" t="str">
        <f>IFERROR(INDEX(Raw!$H$6:$CI$2111,MATCH($B35&amp;$D35&amp;$B$6,Raw!$A$6:$A$2111,0),MATCH('Response times'!Z$6,Raw!$H$5:$CI$5,0))/60/60/24,"-")</f>
        <v>-</v>
      </c>
      <c r="AA35" s="77" t="str">
        <f>IFERROR(INDEX(Raw!$H$6:$CI$2111,MATCH($B35&amp;$D35&amp;$B$6,Raw!$A$6:$A$2111,0),MATCH('Response times'!AA$6,Raw!$H$5:$CI$5,0))/60/60/24,"-")</f>
        <v>-</v>
      </c>
      <c r="AB35" s="31"/>
      <c r="AC35" s="31" t="str">
        <f>IFERROR(INDEX(Raw!$H$6:$CI$2111,MATCH($B35&amp;$D35&amp;$B$6,Raw!$A$6:$A$2111,0),MATCH('Response times'!AC$6,Raw!$H$5:$CI$5,0)),"-")</f>
        <v>-</v>
      </c>
      <c r="AD35" s="31"/>
      <c r="AE35" s="31" t="str">
        <f>IFERROR(INDEX(Raw!$H$6:$CI$2111,MATCH($B35&amp;$D35&amp;$B$6,Raw!$A$6:$A$2111,0),MATCH('Response times'!AE$6,Raw!$H$5:$CI$5,0))/60/60,"-")</f>
        <v>-</v>
      </c>
      <c r="AF35" s="77" t="str">
        <f>IFERROR(INDEX(Raw!$H$6:$CI$2111,MATCH($B35&amp;$D35&amp;$B$6,Raw!$A$6:$A$2111,0),MATCH('Response times'!AF$6,Raw!$H$5:$CI$5,0))/60/60/24,"-")</f>
        <v>-</v>
      </c>
      <c r="AG35" s="77" t="str">
        <f>IFERROR(INDEX(Raw!$H$6:$CI$2111,MATCH($B35&amp;$D35&amp;$B$6,Raw!$A$6:$A$2111,0),MATCH('Response times'!AG$6,Raw!$H$5:$CI$5,0))/60/60/24,"-")</f>
        <v>-</v>
      </c>
      <c r="AJ35" s="172"/>
      <c r="AK35" s="172"/>
    </row>
    <row r="36" spans="1:37" s="7" customFormat="1" ht="18" hidden="1" x14ac:dyDescent="0.25">
      <c r="A36" s="67"/>
      <c r="B36" s="16" t="str">
        <f t="shared" si="13"/>
        <v>2019-20</v>
      </c>
      <c r="C36" s="7" t="s">
        <v>552</v>
      </c>
      <c r="D36" s="259" t="s">
        <v>552</v>
      </c>
      <c r="E36" s="31" t="str">
        <f>IFERROR(INDEX(Raw!$H$6:$CI$2111,MATCH($B36&amp;$D36&amp;$B$6,Raw!$A$6:$A$2111,0),MATCH('Response times'!E$6,Raw!$H$5:$CI$5,0)),"-")</f>
        <v>-</v>
      </c>
      <c r="F36" s="31"/>
      <c r="G36" s="31" t="str">
        <f>IFERROR(INDEX(Raw!$H$6:$CI$2111,MATCH($B36&amp;$D36&amp;$B$6,Raw!$A$6:$A$2111,0),MATCH('Response times'!G$6,Raw!$H$5:$CI$5,0))/60/60,"-")</f>
        <v>-</v>
      </c>
      <c r="H36" s="77" t="str">
        <f>IFERROR(INDEX(Raw!$H$6:$CI$2111,MATCH($B36&amp;$D36&amp;$B$6,Raw!$A$6:$A$2111,0),MATCH('Response times'!H$6,Raw!$H$5:$CI$5,0))/60/60/24,"-")</f>
        <v>-</v>
      </c>
      <c r="I36" s="77" t="str">
        <f>IFERROR(INDEX(Raw!$H$6:$CI$2111,MATCH($B36&amp;$D36&amp;$B$6,Raw!$A$6:$A$2111,0),MATCH('Response times'!I$6,Raw!$H$5:$CI$5,0))/60/60/24,"-")</f>
        <v>-</v>
      </c>
      <c r="J36" s="31"/>
      <c r="K36" s="31" t="str">
        <f>IFERROR(INDEX(Raw!$H$6:$CI$2111,MATCH($B36&amp;$D36&amp;$B$6,Raw!$A$6:$A$2111,0),MATCH('Response times'!K$6,Raw!$H$5:$CI$5,0)),"-")</f>
        <v>-</v>
      </c>
      <c r="L36" s="31"/>
      <c r="M36" s="31" t="str">
        <f>IFERROR(INDEX(Raw!$H$6:$CI$2111,MATCH($B36&amp;$D36&amp;$B$6,Raw!$A$6:$A$2111,0),MATCH('Response times'!M$6,Raw!$H$5:$CI$5,0))/60/60,"-")</f>
        <v>-</v>
      </c>
      <c r="N36" s="77" t="str">
        <f>IFERROR(INDEX(Raw!$H$6:$CI$2111,MATCH($B36&amp;$D36&amp;$B$6,Raw!$A$6:$A$2111,0),MATCH('Response times'!N$6,Raw!$H$5:$CI$5,0))/60/60/24,"-")</f>
        <v>-</v>
      </c>
      <c r="O36" s="77" t="str">
        <f>IFERROR(INDEX(Raw!$H$6:$CI$2111,MATCH($B36&amp;$D36&amp;$B$6,Raw!$A$6:$A$2111,0),MATCH('Response times'!O$6,Raw!$H$5:$CI$5,0))/60/60/24,"-")</f>
        <v>-</v>
      </c>
      <c r="P36" s="31"/>
      <c r="Q36" s="31" t="str">
        <f>IFERROR(INDEX(Raw!$H$6:$CI$2111,MATCH($B36&amp;$D36&amp;$B$6,Raw!$A$6:$A$2111,0),MATCH('Response times'!Q$6,Raw!$H$5:$CI$5,0)),"-")</f>
        <v>-</v>
      </c>
      <c r="R36" s="31"/>
      <c r="S36" s="31" t="str">
        <f>IFERROR(INDEX(Raw!$H$6:$CI$2111,MATCH($B36&amp;$D36&amp;$B$6,Raw!$A$6:$A$2111,0),MATCH('Response times'!S$6,Raw!$H$5:$CI$5,0))/60/60,"-")</f>
        <v>-</v>
      </c>
      <c r="T36" s="77" t="str">
        <f>IFERROR(INDEX(Raw!$H$6:$CI$2111,MATCH($B36&amp;$D36&amp;$B$6,Raw!$A$6:$A$2111,0),MATCH('Response times'!T$6,Raw!$H$5:$CI$5,0))/60/60/24,"-")</f>
        <v>-</v>
      </c>
      <c r="U36" s="77" t="str">
        <f>IFERROR(INDEX(Raw!$H$6:$CI$2111,MATCH($B36&amp;$D36&amp;$B$6,Raw!$A$6:$A$2111,0),MATCH('Response times'!U$6,Raw!$H$5:$CI$5,0))/60/60/24,"-")</f>
        <v>-</v>
      </c>
      <c r="V36" s="31"/>
      <c r="W36" s="31" t="str">
        <f>IFERROR(INDEX(Raw!$H$6:$CI$2111,MATCH($B36&amp;$D36&amp;$B$6,Raw!$A$6:$A$2111,0),MATCH('Response times'!W$6,Raw!$H$5:$CI$5,0)),"-")</f>
        <v>-</v>
      </c>
      <c r="X36" s="31"/>
      <c r="Y36" s="31" t="str">
        <f>IFERROR(INDEX(Raw!$H$6:$CI$2111,MATCH($B36&amp;$D36&amp;$B$6,Raw!$A$6:$A$2111,0),MATCH('Response times'!Y$6,Raw!$H$5:$CI$5,0))/60/60,"-")</f>
        <v>-</v>
      </c>
      <c r="Z36" s="77" t="str">
        <f>IFERROR(INDEX(Raw!$H$6:$CI$2111,MATCH($B36&amp;$D36&amp;$B$6,Raw!$A$6:$A$2111,0),MATCH('Response times'!Z$6,Raw!$H$5:$CI$5,0))/60/60/24,"-")</f>
        <v>-</v>
      </c>
      <c r="AA36" s="77" t="str">
        <f>IFERROR(INDEX(Raw!$H$6:$CI$2111,MATCH($B36&amp;$D36&amp;$B$6,Raw!$A$6:$A$2111,0),MATCH('Response times'!AA$6,Raw!$H$5:$CI$5,0))/60/60/24,"-")</f>
        <v>-</v>
      </c>
      <c r="AB36" s="31"/>
      <c r="AC36" s="31" t="str">
        <f>IFERROR(INDEX(Raw!$H$6:$CI$2111,MATCH($B36&amp;$D36&amp;$B$6,Raw!$A$6:$A$2111,0),MATCH('Response times'!AC$6,Raw!$H$5:$CI$5,0)),"-")</f>
        <v>-</v>
      </c>
      <c r="AD36" s="31"/>
      <c r="AE36" s="31" t="str">
        <f>IFERROR(INDEX(Raw!$H$6:$CI$2111,MATCH($B36&amp;$D36&amp;$B$6,Raw!$A$6:$A$2111,0),MATCH('Response times'!AE$6,Raw!$H$5:$CI$5,0))/60/60,"-")</f>
        <v>-</v>
      </c>
      <c r="AF36" s="77" t="str">
        <f>IFERROR(INDEX(Raw!$H$6:$CI$2111,MATCH($B36&amp;$D36&amp;$B$6,Raw!$A$6:$A$2111,0),MATCH('Response times'!AF$6,Raw!$H$5:$CI$5,0))/60/60/24,"-")</f>
        <v>-</v>
      </c>
      <c r="AG36" s="77" t="str">
        <f>IFERROR(INDEX(Raw!$H$6:$CI$2111,MATCH($B36&amp;$D36&amp;$B$6,Raw!$A$6:$A$2111,0),MATCH('Response times'!AG$6,Raw!$H$5:$CI$5,0))/60/60/24,"-")</f>
        <v>-</v>
      </c>
    </row>
    <row r="37" spans="1:37" s="7" customFormat="1" hidden="1" x14ac:dyDescent="0.2">
      <c r="A37" s="67"/>
      <c r="B37" s="16" t="str">
        <f t="shared" si="13"/>
        <v>2019-20</v>
      </c>
      <c r="C37" s="7" t="s">
        <v>553</v>
      </c>
      <c r="D37" s="16" t="s">
        <v>553</v>
      </c>
      <c r="E37" s="31" t="str">
        <f>IFERROR(INDEX(Raw!$H$6:$CI$2111,MATCH($B37&amp;$D37&amp;$B$6,Raw!$A$6:$A$2111,0),MATCH('Response times'!E$6,Raw!$H$5:$CI$5,0)),"-")</f>
        <v>-</v>
      </c>
      <c r="F37" s="31"/>
      <c r="G37" s="31" t="str">
        <f>IFERROR(INDEX(Raw!$H$6:$CI$2111,MATCH($B37&amp;$D37&amp;$B$6,Raw!$A$6:$A$2111,0),MATCH('Response times'!G$6,Raw!$H$5:$CI$5,0))/60/60,"-")</f>
        <v>-</v>
      </c>
      <c r="H37" s="77" t="str">
        <f>IFERROR(INDEX(Raw!$H$6:$CI$2111,MATCH($B37&amp;$D37&amp;$B$6,Raw!$A$6:$A$2111,0),MATCH('Response times'!H$6,Raw!$H$5:$CI$5,0))/60/60/24,"-")</f>
        <v>-</v>
      </c>
      <c r="I37" s="77" t="str">
        <f>IFERROR(INDEX(Raw!$H$6:$CI$2111,MATCH($B37&amp;$D37&amp;$B$6,Raw!$A$6:$A$2111,0),MATCH('Response times'!I$6,Raw!$H$5:$CI$5,0))/60/60/24,"-")</f>
        <v>-</v>
      </c>
      <c r="J37" s="31"/>
      <c r="K37" s="31" t="str">
        <f>IFERROR(INDEX(Raw!$H$6:$CI$2111,MATCH($B37&amp;$D37&amp;$B$6,Raw!$A$6:$A$2111,0),MATCH('Response times'!K$6,Raw!$H$5:$CI$5,0)),"-")</f>
        <v>-</v>
      </c>
      <c r="L37" s="31"/>
      <c r="M37" s="31" t="str">
        <f>IFERROR(INDEX(Raw!$H$6:$CI$2111,MATCH($B37&amp;$D37&amp;$B$6,Raw!$A$6:$A$2111,0),MATCH('Response times'!M$6,Raw!$H$5:$CI$5,0))/60/60,"-")</f>
        <v>-</v>
      </c>
      <c r="N37" s="77" t="str">
        <f>IFERROR(INDEX(Raw!$H$6:$CI$2111,MATCH($B37&amp;$D37&amp;$B$6,Raw!$A$6:$A$2111,0),MATCH('Response times'!N$6,Raw!$H$5:$CI$5,0))/60/60/24,"-")</f>
        <v>-</v>
      </c>
      <c r="O37" s="77" t="str">
        <f>IFERROR(INDEX(Raw!$H$6:$CI$2111,MATCH($B37&amp;$D37&amp;$B$6,Raw!$A$6:$A$2111,0),MATCH('Response times'!O$6,Raw!$H$5:$CI$5,0))/60/60/24,"-")</f>
        <v>-</v>
      </c>
      <c r="P37" s="31"/>
      <c r="Q37" s="31" t="str">
        <f>IFERROR(INDEX(Raw!$H$6:$CI$2111,MATCH($B37&amp;$D37&amp;$B$6,Raw!$A$6:$A$2111,0),MATCH('Response times'!Q$6,Raw!$H$5:$CI$5,0)),"-")</f>
        <v>-</v>
      </c>
      <c r="R37" s="31"/>
      <c r="S37" s="31" t="str">
        <f>IFERROR(INDEX(Raw!$H$6:$CI$2111,MATCH($B37&amp;$D37&amp;$B$6,Raw!$A$6:$A$2111,0),MATCH('Response times'!S$6,Raw!$H$5:$CI$5,0))/60/60,"-")</f>
        <v>-</v>
      </c>
      <c r="T37" s="77" t="str">
        <f>IFERROR(INDEX(Raw!$H$6:$CI$2111,MATCH($B37&amp;$D37&amp;$B$6,Raw!$A$6:$A$2111,0),MATCH('Response times'!T$6,Raw!$H$5:$CI$5,0))/60/60/24,"-")</f>
        <v>-</v>
      </c>
      <c r="U37" s="77" t="str">
        <f>IFERROR(INDEX(Raw!$H$6:$CI$2111,MATCH($B37&amp;$D37&amp;$B$6,Raw!$A$6:$A$2111,0),MATCH('Response times'!U$6,Raw!$H$5:$CI$5,0))/60/60/24,"-")</f>
        <v>-</v>
      </c>
      <c r="V37" s="31"/>
      <c r="W37" s="31" t="str">
        <f>IFERROR(INDEX(Raw!$H$6:$CI$2111,MATCH($B37&amp;$D37&amp;$B$6,Raw!$A$6:$A$2111,0),MATCH('Response times'!W$6,Raw!$H$5:$CI$5,0)),"-")</f>
        <v>-</v>
      </c>
      <c r="X37" s="31"/>
      <c r="Y37" s="31" t="str">
        <f>IFERROR(INDEX(Raw!$H$6:$CI$2111,MATCH($B37&amp;$D37&amp;$B$6,Raw!$A$6:$A$2111,0),MATCH('Response times'!Y$6,Raw!$H$5:$CI$5,0))/60/60,"-")</f>
        <v>-</v>
      </c>
      <c r="Z37" s="77" t="str">
        <f>IFERROR(INDEX(Raw!$H$6:$CI$2111,MATCH($B37&amp;$D37&amp;$B$6,Raw!$A$6:$A$2111,0),MATCH('Response times'!Z$6,Raw!$H$5:$CI$5,0))/60/60/24,"-")</f>
        <v>-</v>
      </c>
      <c r="AA37" s="77" t="str">
        <f>IFERROR(INDEX(Raw!$H$6:$CI$2111,MATCH($B37&amp;$D37&amp;$B$6,Raw!$A$6:$A$2111,0),MATCH('Response times'!AA$6,Raw!$H$5:$CI$5,0))/60/60/24,"-")</f>
        <v>-</v>
      </c>
      <c r="AB37" s="31"/>
      <c r="AC37" s="31" t="str">
        <f>IFERROR(INDEX(Raw!$H$6:$CI$2111,MATCH($B37&amp;$D37&amp;$B$6,Raw!$A$6:$A$2111,0),MATCH('Response times'!AC$6,Raw!$H$5:$CI$5,0)),"-")</f>
        <v>-</v>
      </c>
      <c r="AD37" s="31"/>
      <c r="AE37" s="31" t="str">
        <f>IFERROR(INDEX(Raw!$H$6:$CI$2111,MATCH($B37&amp;$D37&amp;$B$6,Raw!$A$6:$A$2111,0),MATCH('Response times'!AE$6,Raw!$H$5:$CI$5,0))/60/60,"-")</f>
        <v>-</v>
      </c>
      <c r="AF37" s="77" t="str">
        <f>IFERROR(INDEX(Raw!$H$6:$CI$2111,MATCH($B37&amp;$D37&amp;$B$6,Raw!$A$6:$A$2111,0),MATCH('Response times'!AF$6,Raw!$H$5:$CI$5,0))/60/60/24,"-")</f>
        <v>-</v>
      </c>
      <c r="AG37" s="77" t="str">
        <f>IFERROR(INDEX(Raw!$H$6:$CI$2111,MATCH($B37&amp;$D37&amp;$B$6,Raw!$A$6:$A$2111,0),MATCH('Response times'!AG$6,Raw!$H$5:$CI$5,0))/60/60/24,"-")</f>
        <v>-</v>
      </c>
    </row>
    <row r="38" spans="1:37" s="7" customFormat="1" hidden="1" x14ac:dyDescent="0.2">
      <c r="A38" s="67"/>
      <c r="B38" s="16" t="str">
        <f t="shared" si="13"/>
        <v>2019-20</v>
      </c>
      <c r="C38" s="34" t="s">
        <v>554</v>
      </c>
      <c r="D38" s="254" t="s">
        <v>554</v>
      </c>
      <c r="E38" s="31" t="str">
        <f>IFERROR(INDEX(Raw!$H$6:$CI$2111,MATCH($B38&amp;$D38&amp;$B$6,Raw!$A$6:$A$2111,0),MATCH('Response times'!E$6,Raw!$H$5:$CI$5,0)),"-")</f>
        <v>-</v>
      </c>
      <c r="F38" s="31"/>
      <c r="G38" s="31" t="str">
        <f>IFERROR(INDEX(Raw!$H$6:$CI$2111,MATCH($B38&amp;$D38&amp;$B$6,Raw!$A$6:$A$2111,0),MATCH('Response times'!G$6,Raw!$H$5:$CI$5,0))/60/60,"-")</f>
        <v>-</v>
      </c>
      <c r="H38" s="77" t="str">
        <f>IFERROR(INDEX(Raw!$H$6:$CI$2111,MATCH($B38&amp;$D38&amp;$B$6,Raw!$A$6:$A$2111,0),MATCH('Response times'!H$6,Raw!$H$5:$CI$5,0))/60/60/24,"-")</f>
        <v>-</v>
      </c>
      <c r="I38" s="77" t="str">
        <f>IFERROR(INDEX(Raw!$H$6:$CI$2111,MATCH($B38&amp;$D38&amp;$B$6,Raw!$A$6:$A$2111,0),MATCH('Response times'!I$6,Raw!$H$5:$CI$5,0))/60/60/24,"-")</f>
        <v>-</v>
      </c>
      <c r="J38" s="31"/>
      <c r="K38" s="31" t="str">
        <f>IFERROR(INDEX(Raw!$H$6:$CI$2111,MATCH($B38&amp;$D38&amp;$B$6,Raw!$A$6:$A$2111,0),MATCH('Response times'!K$6,Raw!$H$5:$CI$5,0)),"-")</f>
        <v>-</v>
      </c>
      <c r="L38" s="31"/>
      <c r="M38" s="31" t="str">
        <f>IFERROR(INDEX(Raw!$H$6:$CI$2111,MATCH($B38&amp;$D38&amp;$B$6,Raw!$A$6:$A$2111,0),MATCH('Response times'!M$6,Raw!$H$5:$CI$5,0))/60/60,"-")</f>
        <v>-</v>
      </c>
      <c r="N38" s="77" t="str">
        <f>IFERROR(INDEX(Raw!$H$6:$CI$2111,MATCH($B38&amp;$D38&amp;$B$6,Raw!$A$6:$A$2111,0),MATCH('Response times'!N$6,Raw!$H$5:$CI$5,0))/60/60/24,"-")</f>
        <v>-</v>
      </c>
      <c r="O38" s="77" t="str">
        <f>IFERROR(INDEX(Raw!$H$6:$CI$2111,MATCH($B38&amp;$D38&amp;$B$6,Raw!$A$6:$A$2111,0),MATCH('Response times'!O$6,Raw!$H$5:$CI$5,0))/60/60/24,"-")</f>
        <v>-</v>
      </c>
      <c r="P38" s="31"/>
      <c r="Q38" s="31" t="str">
        <f>IFERROR(INDEX(Raw!$H$6:$CI$2111,MATCH($B38&amp;$D38&amp;$B$6,Raw!$A$6:$A$2111,0),MATCH('Response times'!Q$6,Raw!$H$5:$CI$5,0)),"-")</f>
        <v>-</v>
      </c>
      <c r="R38" s="31"/>
      <c r="S38" s="31" t="str">
        <f>IFERROR(INDEX(Raw!$H$6:$CI$2111,MATCH($B38&amp;$D38&amp;$B$6,Raw!$A$6:$A$2111,0),MATCH('Response times'!S$6,Raw!$H$5:$CI$5,0))/60/60,"-")</f>
        <v>-</v>
      </c>
      <c r="T38" s="77" t="str">
        <f>IFERROR(INDEX(Raw!$H$6:$CI$2111,MATCH($B38&amp;$D38&amp;$B$6,Raw!$A$6:$A$2111,0),MATCH('Response times'!T$6,Raw!$H$5:$CI$5,0))/60/60/24,"-")</f>
        <v>-</v>
      </c>
      <c r="U38" s="77" t="str">
        <f>IFERROR(INDEX(Raw!$H$6:$CI$2111,MATCH($B38&amp;$D38&amp;$B$6,Raw!$A$6:$A$2111,0),MATCH('Response times'!U$6,Raw!$H$5:$CI$5,0))/60/60/24,"-")</f>
        <v>-</v>
      </c>
      <c r="V38" s="31"/>
      <c r="W38" s="31" t="str">
        <f>IFERROR(INDEX(Raw!$H$6:$CI$2111,MATCH($B38&amp;$D38&amp;$B$6,Raw!$A$6:$A$2111,0),MATCH('Response times'!W$6,Raw!$H$5:$CI$5,0)),"-")</f>
        <v>-</v>
      </c>
      <c r="X38" s="31"/>
      <c r="Y38" s="31" t="str">
        <f>IFERROR(INDEX(Raw!$H$6:$CI$2111,MATCH($B38&amp;$D38&amp;$B$6,Raw!$A$6:$A$2111,0),MATCH('Response times'!Y$6,Raw!$H$5:$CI$5,0))/60/60,"-")</f>
        <v>-</v>
      </c>
      <c r="Z38" s="77" t="str">
        <f>IFERROR(INDEX(Raw!$H$6:$CI$2111,MATCH($B38&amp;$D38&amp;$B$6,Raw!$A$6:$A$2111,0),MATCH('Response times'!Z$6,Raw!$H$5:$CI$5,0))/60/60/24,"-")</f>
        <v>-</v>
      </c>
      <c r="AA38" s="77" t="str">
        <f>IFERROR(INDEX(Raw!$H$6:$CI$2111,MATCH($B38&amp;$D38&amp;$B$6,Raw!$A$6:$A$2111,0),MATCH('Response times'!AA$6,Raw!$H$5:$CI$5,0))/60/60/24,"-")</f>
        <v>-</v>
      </c>
      <c r="AB38" s="31"/>
      <c r="AC38" s="31" t="str">
        <f>IFERROR(INDEX(Raw!$H$6:$CI$2111,MATCH($B38&amp;$D38&amp;$B$6,Raw!$A$6:$A$2111,0),MATCH('Response times'!AC$6,Raw!$H$5:$CI$5,0)),"-")</f>
        <v>-</v>
      </c>
      <c r="AD38" s="31"/>
      <c r="AE38" s="31" t="str">
        <f>IFERROR(INDEX(Raw!$H$6:$CI$2111,MATCH($B38&amp;$D38&amp;$B$6,Raw!$A$6:$A$2111,0),MATCH('Response times'!AE$6,Raw!$H$5:$CI$5,0))/60/60,"-")</f>
        <v>-</v>
      </c>
      <c r="AF38" s="77" t="str">
        <f>IFERROR(INDEX(Raw!$H$6:$CI$2111,MATCH($B38&amp;$D38&amp;$B$6,Raw!$A$6:$A$2111,0),MATCH('Response times'!AF$6,Raw!$H$5:$CI$5,0))/60/60/24,"-")</f>
        <v>-</v>
      </c>
      <c r="AG38" s="77" t="str">
        <f>IFERROR(INDEX(Raw!$H$6:$CI$2111,MATCH($B38&amp;$D38&amp;$B$6,Raw!$A$6:$A$2111,0),MATCH('Response times'!AG$6,Raw!$H$5:$CI$5,0))/60/60/24,"-")</f>
        <v>-</v>
      </c>
    </row>
    <row r="39" spans="1:37" ht="18" hidden="1" x14ac:dyDescent="0.25">
      <c r="A39" s="67"/>
      <c r="B39" s="16" t="str">
        <f t="shared" si="13"/>
        <v>2019-20</v>
      </c>
      <c r="C39" s="7" t="s">
        <v>555</v>
      </c>
      <c r="D39" s="259" t="s">
        <v>555</v>
      </c>
      <c r="E39" s="31" t="str">
        <f>IFERROR(INDEX(Raw!$H$6:$CI$2111,MATCH($B39&amp;$D39&amp;$B$6,Raw!$A$6:$A$2111,0),MATCH('Response times'!E$6,Raw!$H$5:$CI$5,0)),"-")</f>
        <v>-</v>
      </c>
      <c r="F39" s="31"/>
      <c r="G39" s="31" t="str">
        <f>IFERROR(INDEX(Raw!$H$6:$CI$2111,MATCH($B39&amp;$D39&amp;$B$6,Raw!$A$6:$A$2111,0),MATCH('Response times'!G$6,Raw!$H$5:$CI$5,0))/60/60,"-")</f>
        <v>-</v>
      </c>
      <c r="H39" s="77" t="str">
        <f>IFERROR(INDEX(Raw!$H$6:$CI$2111,MATCH($B39&amp;$D39&amp;$B$6,Raw!$A$6:$A$2111,0),MATCH('Response times'!H$6,Raw!$H$5:$CI$5,0))/60/60/24,"-")</f>
        <v>-</v>
      </c>
      <c r="I39" s="77" t="str">
        <f>IFERROR(INDEX(Raw!$H$6:$CI$2111,MATCH($B39&amp;$D39&amp;$B$6,Raw!$A$6:$A$2111,0),MATCH('Response times'!I$6,Raw!$H$5:$CI$5,0))/60/60/24,"-")</f>
        <v>-</v>
      </c>
      <c r="J39" s="31"/>
      <c r="K39" s="31" t="str">
        <f>IFERROR(INDEX(Raw!$H$6:$CI$2111,MATCH($B39&amp;$D39&amp;$B$6,Raw!$A$6:$A$2111,0),MATCH('Response times'!K$6,Raw!$H$5:$CI$5,0)),"-")</f>
        <v>-</v>
      </c>
      <c r="L39" s="31"/>
      <c r="M39" s="31" t="str">
        <f>IFERROR(INDEX(Raw!$H$6:$CI$2111,MATCH($B39&amp;$D39&amp;$B$6,Raw!$A$6:$A$2111,0),MATCH('Response times'!M$6,Raw!$H$5:$CI$5,0))/60/60,"-")</f>
        <v>-</v>
      </c>
      <c r="N39" s="77" t="str">
        <f>IFERROR(INDEX(Raw!$H$6:$CI$2111,MATCH($B39&amp;$D39&amp;$B$6,Raw!$A$6:$A$2111,0),MATCH('Response times'!N$6,Raw!$H$5:$CI$5,0))/60/60/24,"-")</f>
        <v>-</v>
      </c>
      <c r="O39" s="77" t="str">
        <f>IFERROR(INDEX(Raw!$H$6:$CI$2111,MATCH($B39&amp;$D39&amp;$B$6,Raw!$A$6:$A$2111,0),MATCH('Response times'!O$6,Raw!$H$5:$CI$5,0))/60/60/24,"-")</f>
        <v>-</v>
      </c>
      <c r="P39" s="31"/>
      <c r="Q39" s="31" t="str">
        <f>IFERROR(INDEX(Raw!$H$6:$CI$2111,MATCH($B39&amp;$D39&amp;$B$6,Raw!$A$6:$A$2111,0),MATCH('Response times'!Q$6,Raw!$H$5:$CI$5,0)),"-")</f>
        <v>-</v>
      </c>
      <c r="R39" s="31"/>
      <c r="S39" s="31" t="str">
        <f>IFERROR(INDEX(Raw!$H$6:$CI$2111,MATCH($B39&amp;$D39&amp;$B$6,Raw!$A$6:$A$2111,0),MATCH('Response times'!S$6,Raw!$H$5:$CI$5,0))/60/60,"-")</f>
        <v>-</v>
      </c>
      <c r="T39" s="77" t="str">
        <f>IFERROR(INDEX(Raw!$H$6:$CI$2111,MATCH($B39&amp;$D39&amp;$B$6,Raw!$A$6:$A$2111,0),MATCH('Response times'!T$6,Raw!$H$5:$CI$5,0))/60/60/24,"-")</f>
        <v>-</v>
      </c>
      <c r="U39" s="77" t="str">
        <f>IFERROR(INDEX(Raw!$H$6:$CI$2111,MATCH($B39&amp;$D39&amp;$B$6,Raw!$A$6:$A$2111,0),MATCH('Response times'!U$6,Raw!$H$5:$CI$5,0))/60/60/24,"-")</f>
        <v>-</v>
      </c>
      <c r="V39" s="31"/>
      <c r="W39" s="31" t="str">
        <f>IFERROR(INDEX(Raw!$H$6:$CI$2111,MATCH($B39&amp;$D39&amp;$B$6,Raw!$A$6:$A$2111,0),MATCH('Response times'!W$6,Raw!$H$5:$CI$5,0)),"-")</f>
        <v>-</v>
      </c>
      <c r="X39" s="31"/>
      <c r="Y39" s="31" t="str">
        <f>IFERROR(INDEX(Raw!$H$6:$CI$2111,MATCH($B39&amp;$D39&amp;$B$6,Raw!$A$6:$A$2111,0),MATCH('Response times'!Y$6,Raw!$H$5:$CI$5,0))/60/60,"-")</f>
        <v>-</v>
      </c>
      <c r="Z39" s="77" t="str">
        <f>IFERROR(INDEX(Raw!$H$6:$CI$2111,MATCH($B39&amp;$D39&amp;$B$6,Raw!$A$6:$A$2111,0),MATCH('Response times'!Z$6,Raw!$H$5:$CI$5,0))/60/60/24,"-")</f>
        <v>-</v>
      </c>
      <c r="AA39" s="77" t="str">
        <f>IFERROR(INDEX(Raw!$H$6:$CI$2111,MATCH($B39&amp;$D39&amp;$B$6,Raw!$A$6:$A$2111,0),MATCH('Response times'!AA$6,Raw!$H$5:$CI$5,0))/60/60/24,"-")</f>
        <v>-</v>
      </c>
      <c r="AB39" s="31"/>
      <c r="AC39" s="31" t="str">
        <f>IFERROR(INDEX(Raw!$H$6:$CI$2111,MATCH($B39&amp;$D39&amp;$B$6,Raw!$A$6:$A$2111,0),MATCH('Response times'!AC$6,Raw!$H$5:$CI$5,0)),"-")</f>
        <v>-</v>
      </c>
      <c r="AD39" s="31"/>
      <c r="AE39" s="31" t="str">
        <f>IFERROR(INDEX(Raw!$H$6:$CI$2111,MATCH($B39&amp;$D39&amp;$B$6,Raw!$A$6:$A$2111,0),MATCH('Response times'!AE$6,Raw!$H$5:$CI$5,0))/60/60,"-")</f>
        <v>-</v>
      </c>
      <c r="AF39" s="77" t="str">
        <f>IFERROR(INDEX(Raw!$H$6:$CI$2111,MATCH($B39&amp;$D39&amp;$B$6,Raw!$A$6:$A$2111,0),MATCH('Response times'!AF$6,Raw!$H$5:$CI$5,0))/60/60/24,"-")</f>
        <v>-</v>
      </c>
      <c r="AG39" s="77" t="str">
        <f>IFERROR(INDEX(Raw!$H$6:$CI$2111,MATCH($B39&amp;$D39&amp;$B$6,Raw!$A$6:$A$2111,0),MATCH('Response times'!AG$6,Raw!$H$5:$CI$5,0))/60/60/24,"-")</f>
        <v>-</v>
      </c>
    </row>
    <row r="40" spans="1:37" hidden="1" x14ac:dyDescent="0.2">
      <c r="A40" s="67"/>
      <c r="B40" s="16" t="str">
        <f t="shared" si="13"/>
        <v>2019-20</v>
      </c>
      <c r="C40" s="7" t="s">
        <v>556</v>
      </c>
      <c r="D40" s="16" t="s">
        <v>556</v>
      </c>
      <c r="E40" s="31" t="str">
        <f>IFERROR(INDEX(Raw!$H$6:$CI$2111,MATCH($B40&amp;$D40&amp;$B$6,Raw!$A$6:$A$2111,0),MATCH('Response times'!E$6,Raw!$H$5:$CI$5,0)),"-")</f>
        <v>-</v>
      </c>
      <c r="F40" s="31"/>
      <c r="G40" s="31" t="str">
        <f>IFERROR(INDEX(Raw!$H$6:$CI$2111,MATCH($B40&amp;$D40&amp;$B$6,Raw!$A$6:$A$2111,0),MATCH('Response times'!G$6,Raw!$H$5:$CI$5,0))/60/60,"-")</f>
        <v>-</v>
      </c>
      <c r="H40" s="77" t="str">
        <f>IFERROR(INDEX(Raw!$H$6:$CI$2111,MATCH($B40&amp;$D40&amp;$B$6,Raw!$A$6:$A$2111,0),MATCH('Response times'!H$6,Raw!$H$5:$CI$5,0))/60/60/24,"-")</f>
        <v>-</v>
      </c>
      <c r="I40" s="77" t="str">
        <f>IFERROR(INDEX(Raw!$H$6:$CI$2111,MATCH($B40&amp;$D40&amp;$B$6,Raw!$A$6:$A$2111,0),MATCH('Response times'!I$6,Raw!$H$5:$CI$5,0))/60/60/24,"-")</f>
        <v>-</v>
      </c>
      <c r="J40" s="31"/>
      <c r="K40" s="31" t="str">
        <f>IFERROR(INDEX(Raw!$H$6:$CI$2111,MATCH($B40&amp;$D40&amp;$B$6,Raw!$A$6:$A$2111,0),MATCH('Response times'!K$6,Raw!$H$5:$CI$5,0)),"-")</f>
        <v>-</v>
      </c>
      <c r="L40" s="31"/>
      <c r="M40" s="31" t="str">
        <f>IFERROR(INDEX(Raw!$H$6:$CI$2111,MATCH($B40&amp;$D40&amp;$B$6,Raw!$A$6:$A$2111,0),MATCH('Response times'!M$6,Raw!$H$5:$CI$5,0))/60/60,"-")</f>
        <v>-</v>
      </c>
      <c r="N40" s="77" t="str">
        <f>IFERROR(INDEX(Raw!$H$6:$CI$2111,MATCH($B40&amp;$D40&amp;$B$6,Raw!$A$6:$A$2111,0),MATCH('Response times'!N$6,Raw!$H$5:$CI$5,0))/60/60/24,"-")</f>
        <v>-</v>
      </c>
      <c r="O40" s="77" t="str">
        <f>IFERROR(INDEX(Raw!$H$6:$CI$2111,MATCH($B40&amp;$D40&amp;$B$6,Raw!$A$6:$A$2111,0),MATCH('Response times'!O$6,Raw!$H$5:$CI$5,0))/60/60/24,"-")</f>
        <v>-</v>
      </c>
      <c r="P40" s="31"/>
      <c r="Q40" s="31" t="str">
        <f>IFERROR(INDEX(Raw!$H$6:$CI$2111,MATCH($B40&amp;$D40&amp;$B$6,Raw!$A$6:$A$2111,0),MATCH('Response times'!Q$6,Raw!$H$5:$CI$5,0)),"-")</f>
        <v>-</v>
      </c>
      <c r="R40" s="31"/>
      <c r="S40" s="31" t="str">
        <f>IFERROR(INDEX(Raw!$H$6:$CI$2111,MATCH($B40&amp;$D40&amp;$B$6,Raw!$A$6:$A$2111,0),MATCH('Response times'!S$6,Raw!$H$5:$CI$5,0))/60/60,"-")</f>
        <v>-</v>
      </c>
      <c r="T40" s="77" t="str">
        <f>IFERROR(INDEX(Raw!$H$6:$CI$2111,MATCH($B40&amp;$D40&amp;$B$6,Raw!$A$6:$A$2111,0),MATCH('Response times'!T$6,Raw!$H$5:$CI$5,0))/60/60/24,"-")</f>
        <v>-</v>
      </c>
      <c r="U40" s="77" t="str">
        <f>IFERROR(INDEX(Raw!$H$6:$CI$2111,MATCH($B40&amp;$D40&amp;$B$6,Raw!$A$6:$A$2111,0),MATCH('Response times'!U$6,Raw!$H$5:$CI$5,0))/60/60/24,"-")</f>
        <v>-</v>
      </c>
      <c r="V40" s="31"/>
      <c r="W40" s="31" t="str">
        <f>IFERROR(INDEX(Raw!$H$6:$CI$2111,MATCH($B40&amp;$D40&amp;$B$6,Raw!$A$6:$A$2111,0),MATCH('Response times'!W$6,Raw!$H$5:$CI$5,0)),"-")</f>
        <v>-</v>
      </c>
      <c r="X40" s="31"/>
      <c r="Y40" s="31" t="str">
        <f>IFERROR(INDEX(Raw!$H$6:$CI$2111,MATCH($B40&amp;$D40&amp;$B$6,Raw!$A$6:$A$2111,0),MATCH('Response times'!Y$6,Raw!$H$5:$CI$5,0))/60/60,"-")</f>
        <v>-</v>
      </c>
      <c r="Z40" s="77" t="str">
        <f>IFERROR(INDEX(Raw!$H$6:$CI$2111,MATCH($B40&amp;$D40&amp;$B$6,Raw!$A$6:$A$2111,0),MATCH('Response times'!Z$6,Raw!$H$5:$CI$5,0))/60/60/24,"-")</f>
        <v>-</v>
      </c>
      <c r="AA40" s="77" t="str">
        <f>IFERROR(INDEX(Raw!$H$6:$CI$2111,MATCH($B40&amp;$D40&amp;$B$6,Raw!$A$6:$A$2111,0),MATCH('Response times'!AA$6,Raw!$H$5:$CI$5,0))/60/60/24,"-")</f>
        <v>-</v>
      </c>
      <c r="AB40" s="31"/>
      <c r="AC40" s="31" t="str">
        <f>IFERROR(INDEX(Raw!$H$6:$CI$2111,MATCH($B40&amp;$D40&amp;$B$6,Raw!$A$6:$A$2111,0),MATCH('Response times'!AC$6,Raw!$H$5:$CI$5,0)),"-")</f>
        <v>-</v>
      </c>
      <c r="AD40" s="31"/>
      <c r="AE40" s="31" t="str">
        <f>IFERROR(INDEX(Raw!$H$6:$CI$2111,MATCH($B40&amp;$D40&amp;$B$6,Raw!$A$6:$A$2111,0),MATCH('Response times'!AE$6,Raw!$H$5:$CI$5,0))/60/60,"-")</f>
        <v>-</v>
      </c>
      <c r="AF40" s="77" t="str">
        <f>IFERROR(INDEX(Raw!$H$6:$CI$2111,MATCH($B40&amp;$D40&amp;$B$6,Raw!$A$6:$A$2111,0),MATCH('Response times'!AF$6,Raw!$H$5:$CI$5,0))/60/60/24,"-")</f>
        <v>-</v>
      </c>
      <c r="AG40" s="77" t="str">
        <f>IFERROR(INDEX(Raw!$H$6:$CI$2111,MATCH($B40&amp;$D40&amp;$B$6,Raw!$A$6:$A$2111,0),MATCH('Response times'!AG$6,Raw!$H$5:$CI$5,0))/60/60/24,"-")</f>
        <v>-</v>
      </c>
    </row>
    <row r="41" spans="1:37" hidden="1" collapsed="1" x14ac:dyDescent="0.2">
      <c r="A41" s="67"/>
      <c r="B41" s="17" t="str">
        <f t="shared" si="13"/>
        <v>2019-20</v>
      </c>
      <c r="C41" s="18" t="s">
        <v>557</v>
      </c>
      <c r="D41" s="255" t="s">
        <v>557</v>
      </c>
      <c r="E41" s="32" t="str">
        <f>IFERROR(INDEX(Raw!$H$6:$CI$2111,MATCH($B41&amp;$D41&amp;$B$6,Raw!$A$6:$A$2111,0),MATCH('Response times'!E$6,Raw!$H$5:$CI$5,0)),"-")</f>
        <v>-</v>
      </c>
      <c r="F41" s="32"/>
      <c r="G41" s="32" t="str">
        <f>IFERROR(INDEX(Raw!$H$6:$CI$2111,MATCH($B41&amp;$D41&amp;$B$6,Raw!$A$6:$A$2111,0),MATCH('Response times'!G$6,Raw!$H$5:$CI$5,0))/60/60,"-")</f>
        <v>-</v>
      </c>
      <c r="H41" s="78" t="str">
        <f>IFERROR(INDEX(Raw!$H$6:$CI$2111,MATCH($B41&amp;$D41&amp;$B$6,Raw!$A$6:$A$2111,0),MATCH('Response times'!H$6,Raw!$H$5:$CI$5,0))/60/60/24,"-")</f>
        <v>-</v>
      </c>
      <c r="I41" s="78" t="str">
        <f>IFERROR(INDEX(Raw!$H$6:$CI$2111,MATCH($B41&amp;$D41&amp;$B$6,Raw!$A$6:$A$2111,0),MATCH('Response times'!I$6,Raw!$H$5:$CI$5,0))/60/60/24,"-")</f>
        <v>-</v>
      </c>
      <c r="J41" s="32"/>
      <c r="K41" s="32" t="str">
        <f>IFERROR(INDEX(Raw!$H$6:$CI$2111,MATCH($B41&amp;$D41&amp;$B$6,Raw!$A$6:$A$2111,0),MATCH('Response times'!K$6,Raw!$H$5:$CI$5,0)),"-")</f>
        <v>-</v>
      </c>
      <c r="L41" s="32"/>
      <c r="M41" s="32" t="str">
        <f>IFERROR(INDEX(Raw!$H$6:$CI$2111,MATCH($B41&amp;$D41&amp;$B$6,Raw!$A$6:$A$2111,0),MATCH('Response times'!M$6,Raw!$H$5:$CI$5,0))/60/60,"-")</f>
        <v>-</v>
      </c>
      <c r="N41" s="78" t="str">
        <f>IFERROR(INDEX(Raw!$H$6:$CI$2111,MATCH($B41&amp;$D41&amp;$B$6,Raw!$A$6:$A$2111,0),MATCH('Response times'!N$6,Raw!$H$5:$CI$5,0))/60/60/24,"-")</f>
        <v>-</v>
      </c>
      <c r="O41" s="78" t="str">
        <f>IFERROR(INDEX(Raw!$H$6:$CI$2111,MATCH($B41&amp;$D41&amp;$B$6,Raw!$A$6:$A$2111,0),MATCH('Response times'!O$6,Raw!$H$5:$CI$5,0))/60/60/24,"-")</f>
        <v>-</v>
      </c>
      <c r="P41" s="32"/>
      <c r="Q41" s="32" t="str">
        <f>IFERROR(INDEX(Raw!$H$6:$CI$2111,MATCH($B41&amp;$D41&amp;$B$6,Raw!$A$6:$A$2111,0),MATCH('Response times'!Q$6,Raw!$H$5:$CI$5,0)),"-")</f>
        <v>-</v>
      </c>
      <c r="R41" s="32"/>
      <c r="S41" s="32" t="str">
        <f>IFERROR(INDEX(Raw!$H$6:$CI$2111,MATCH($B41&amp;$D41&amp;$B$6,Raw!$A$6:$A$2111,0),MATCH('Response times'!S$6,Raw!$H$5:$CI$5,0))/60/60,"-")</f>
        <v>-</v>
      </c>
      <c r="T41" s="78" t="str">
        <f>IFERROR(INDEX(Raw!$H$6:$CI$2111,MATCH($B41&amp;$D41&amp;$B$6,Raw!$A$6:$A$2111,0),MATCH('Response times'!T$6,Raw!$H$5:$CI$5,0))/60/60/24,"-")</f>
        <v>-</v>
      </c>
      <c r="U41" s="78" t="str">
        <f>IFERROR(INDEX(Raw!$H$6:$CI$2111,MATCH($B41&amp;$D41&amp;$B$6,Raw!$A$6:$A$2111,0),MATCH('Response times'!U$6,Raw!$H$5:$CI$5,0))/60/60/24,"-")</f>
        <v>-</v>
      </c>
      <c r="V41" s="32"/>
      <c r="W41" s="32" t="str">
        <f>IFERROR(INDEX(Raw!$H$6:$CI$2111,MATCH($B41&amp;$D41&amp;$B$6,Raw!$A$6:$A$2111,0),MATCH('Response times'!W$6,Raw!$H$5:$CI$5,0)),"-")</f>
        <v>-</v>
      </c>
      <c r="X41" s="32"/>
      <c r="Y41" s="32" t="str">
        <f>IFERROR(INDEX(Raw!$H$6:$CI$2111,MATCH($B41&amp;$D41&amp;$B$6,Raw!$A$6:$A$2111,0),MATCH('Response times'!Y$6,Raw!$H$5:$CI$5,0))/60/60,"-")</f>
        <v>-</v>
      </c>
      <c r="Z41" s="78" t="str">
        <f>IFERROR(INDEX(Raw!$H$6:$CI$2111,MATCH($B41&amp;$D41&amp;$B$6,Raw!$A$6:$A$2111,0),MATCH('Response times'!Z$6,Raw!$H$5:$CI$5,0))/60/60/24,"-")</f>
        <v>-</v>
      </c>
      <c r="AA41" s="78" t="str">
        <f>IFERROR(INDEX(Raw!$H$6:$CI$2111,MATCH($B41&amp;$D41&amp;$B$6,Raw!$A$6:$A$2111,0),MATCH('Response times'!AA$6,Raw!$H$5:$CI$5,0))/60/60/24,"-")</f>
        <v>-</v>
      </c>
      <c r="AB41" s="32"/>
      <c r="AC41" s="32" t="str">
        <f>IFERROR(INDEX(Raw!$H$6:$CI$2111,MATCH($B41&amp;$D41&amp;$B$6,Raw!$A$6:$A$2111,0),MATCH('Response times'!AC$6,Raw!$H$5:$CI$5,0)),"-")</f>
        <v>-</v>
      </c>
      <c r="AD41" s="32"/>
      <c r="AE41" s="32" t="str">
        <f>IFERROR(INDEX(Raw!$H$6:$CI$2111,MATCH($B41&amp;$D41&amp;$B$6,Raw!$A$6:$A$2111,0),MATCH('Response times'!AE$6,Raw!$H$5:$CI$5,0))/60/60,"-")</f>
        <v>-</v>
      </c>
      <c r="AF41" s="78" t="str">
        <f>IFERROR(INDEX(Raw!$H$6:$CI$2111,MATCH($B41&amp;$D41&amp;$B$6,Raw!$A$6:$A$2111,0),MATCH('Response times'!AF$6,Raw!$H$5:$CI$5,0))/60/60/24,"-")</f>
        <v>-</v>
      </c>
      <c r="AG41" s="78" t="str">
        <f>IFERROR(INDEX(Raw!$H$6:$CI$2111,MATCH($B41&amp;$D41&amp;$B$6,Raw!$A$6:$A$2111,0),MATCH('Response times'!AG$6,Raw!$H$5:$CI$5,0))/60/60/24,"-")</f>
        <v>-</v>
      </c>
    </row>
    <row r="42" spans="1:37" x14ac:dyDescent="0.2">
      <c r="A42" s="9"/>
      <c r="B42" s="208"/>
      <c r="C42" s="208"/>
      <c r="D42" s="247" t="s">
        <v>733</v>
      </c>
      <c r="E42" s="208" t="s">
        <v>830</v>
      </c>
      <c r="F42" s="249"/>
      <c r="G42" s="249"/>
      <c r="H42" s="249"/>
      <c r="I42" s="249"/>
      <c r="J42" s="250"/>
      <c r="K42" s="252"/>
      <c r="L42" s="253"/>
      <c r="M42" s="253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</row>
    <row r="43" spans="1:37" x14ac:dyDescent="0.2">
      <c r="A43" s="1"/>
      <c r="D43" s="10" t="s">
        <v>568</v>
      </c>
      <c r="E43" s="7" t="s">
        <v>842</v>
      </c>
      <c r="F43" s="68"/>
      <c r="G43" s="68"/>
      <c r="H43" s="114"/>
      <c r="I43" s="68"/>
      <c r="M43" s="204"/>
      <c r="N43" s="204"/>
      <c r="O43" s="204"/>
      <c r="P43" s="204"/>
      <c r="Q43" s="204"/>
      <c r="R43" s="204"/>
      <c r="T43" s="114"/>
      <c r="Z43" s="41"/>
      <c r="AA43" s="41"/>
      <c r="AB43" s="41"/>
      <c r="AC43" s="41"/>
      <c r="AD43" s="41"/>
      <c r="AE43" s="41"/>
      <c r="AF43" s="41"/>
      <c r="AG43" s="41"/>
    </row>
    <row r="44" spans="1:37" x14ac:dyDescent="0.2">
      <c r="A44" s="1"/>
      <c r="D44" s="10" t="s">
        <v>569</v>
      </c>
      <c r="E44" s="69">
        <f>Introduction!$B$59</f>
        <v>43629</v>
      </c>
      <c r="F44" s="68"/>
      <c r="G44" s="68"/>
      <c r="H44" s="206"/>
      <c r="I44" s="151"/>
      <c r="T44" s="114"/>
      <c r="Z44" s="41"/>
      <c r="AA44" s="41"/>
      <c r="AB44" s="41"/>
      <c r="AC44" s="41"/>
      <c r="AD44" s="41"/>
      <c r="AE44" s="41"/>
      <c r="AF44" s="41"/>
      <c r="AG44" s="41"/>
    </row>
    <row r="45" spans="1:37" x14ac:dyDescent="0.2">
      <c r="A45" s="1"/>
      <c r="D45" s="10" t="s">
        <v>570</v>
      </c>
      <c r="E45" s="7" t="s">
        <v>572</v>
      </c>
      <c r="F45" s="68"/>
      <c r="G45" s="68"/>
      <c r="H45" s="68"/>
      <c r="I45" s="68"/>
      <c r="Z45" s="41"/>
      <c r="AA45" s="41"/>
      <c r="AB45" s="41"/>
      <c r="AC45" s="41"/>
      <c r="AD45" s="41"/>
      <c r="AE45" s="41"/>
      <c r="AF45" s="41"/>
      <c r="AG45" s="41"/>
    </row>
    <row r="46" spans="1:37" x14ac:dyDescent="0.2">
      <c r="A46" s="1"/>
      <c r="D46" s="68"/>
      <c r="E46" s="55" t="s">
        <v>571</v>
      </c>
      <c r="F46" s="68"/>
      <c r="G46" s="68"/>
      <c r="H46" s="68"/>
      <c r="I46" s="68"/>
      <c r="J46" s="19"/>
      <c r="K46" s="55"/>
      <c r="Z46" s="41"/>
      <c r="AA46" s="41"/>
      <c r="AB46" s="41"/>
      <c r="AC46" s="41"/>
      <c r="AD46" s="41"/>
      <c r="AE46" s="41"/>
      <c r="AF46" s="41"/>
      <c r="AG46" s="41"/>
    </row>
    <row r="47" spans="1:37" x14ac:dyDescent="0.2">
      <c r="A47" s="1"/>
      <c r="D47" s="68"/>
      <c r="E47" s="15" t="s">
        <v>691</v>
      </c>
      <c r="F47" s="68"/>
      <c r="G47" s="68"/>
      <c r="H47" s="68"/>
      <c r="I47" s="68"/>
      <c r="J47" s="19"/>
      <c r="K47" s="55"/>
      <c r="Z47" s="41"/>
      <c r="AA47" s="41"/>
      <c r="AB47" s="41"/>
      <c r="AC47" s="41"/>
      <c r="AD47" s="41"/>
      <c r="AE47" s="41"/>
      <c r="AF47" s="41"/>
      <c r="AG47" s="41"/>
    </row>
    <row r="48" spans="1:37" x14ac:dyDescent="0.2">
      <c r="A48" s="1"/>
      <c r="E48" s="81" t="s">
        <v>762</v>
      </c>
      <c r="F48" s="69"/>
      <c r="G48" s="69"/>
      <c r="H48" s="69"/>
      <c r="I48" s="69"/>
    </row>
    <row r="49" spans="1:9" x14ac:dyDescent="0.2">
      <c r="A49" s="1"/>
      <c r="D49" s="96">
        <v>1</v>
      </c>
      <c r="E49" s="59" t="s">
        <v>975</v>
      </c>
      <c r="F49" s="7"/>
      <c r="G49" s="7"/>
      <c r="H49" s="7"/>
      <c r="I49" s="7"/>
    </row>
    <row r="50" spans="1:9" x14ac:dyDescent="0.2">
      <c r="A50" s="1"/>
      <c r="D50" s="71">
        <v>2</v>
      </c>
      <c r="E50" s="59" t="s">
        <v>980</v>
      </c>
      <c r="F50" s="55"/>
      <c r="G50" s="55"/>
      <c r="H50" s="55"/>
      <c r="I50" s="55"/>
    </row>
    <row r="51" spans="1:9" x14ac:dyDescent="0.2">
      <c r="A51" s="1"/>
      <c r="D51" s="71"/>
      <c r="F51" s="15"/>
      <c r="G51" s="15"/>
      <c r="H51" s="15"/>
      <c r="I51" s="55"/>
    </row>
    <row r="52" spans="1:9" x14ac:dyDescent="0.2"/>
    <row r="53" spans="1:9" x14ac:dyDescent="0.2"/>
    <row r="54" spans="1:9" x14ac:dyDescent="0.2"/>
    <row r="55" spans="1:9" x14ac:dyDescent="0.2"/>
    <row r="56" spans="1:9" x14ac:dyDescent="0.2"/>
  </sheetData>
  <mergeCells count="1">
    <mergeCell ref="B5:C5"/>
  </mergeCells>
  <phoneticPr fontId="0" type="noConversion"/>
  <conditionalFormatting sqref="H7:I99 N7:O99 T7:U99 Z7:AA99 AF7:AG99">
    <cfRule type="cellIs" dxfId="0" priority="2" operator="greaterThan">
      <formula>0.0416550925925926</formula>
    </cfRule>
  </conditionalFormatting>
  <dataValidations count="1">
    <dataValidation type="list" allowBlank="1" showInputMessage="1" showErrorMessage="1" sqref="B5:C5" xr:uid="{00000000-0002-0000-0100-000000000000}">
      <formula1>Dropdown_Geography</formula1>
    </dataValidation>
  </dataValidations>
  <hyperlinks>
    <hyperlink ref="E47" r:id="rId1" xr:uid="{00000000-0004-0000-0100-000000000000}"/>
    <hyperlink ref="E46" r:id="rId2" xr:uid="{00000000-0004-0000-0100-000001000000}"/>
    <hyperlink ref="E48" location="Introduction!A1" display="Introduction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D56"/>
  <sheetViews>
    <sheetView workbookViewId="0">
      <pane xSplit="4" ySplit="9" topLeftCell="E10" activePane="bottomRight" state="frozen"/>
      <selection activeCell="A5" sqref="A5"/>
      <selection pane="topRight" activeCell="A5" sqref="A5"/>
      <selection pane="bottomLeft" activeCell="A5" sqref="A5"/>
      <selection pane="bottomRight" activeCell="E10" sqref="E10"/>
    </sheetView>
  </sheetViews>
  <sheetFormatPr defaultColWidth="0" defaultRowHeight="12.75" zeroHeight="1" x14ac:dyDescent="0.2"/>
  <cols>
    <col min="1" max="1" width="1.7109375" style="46" customWidth="1"/>
    <col min="2" max="2" width="8.7109375" style="1" customWidth="1"/>
    <col min="3" max="3" width="14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4" width="8.7109375" style="1" customWidth="1"/>
    <col min="25" max="25" width="9.42578125" style="1" customWidth="1"/>
    <col min="26" max="26" width="8.7109375" style="1" customWidth="1"/>
    <col min="27" max="27" width="1.7109375" style="1" customWidth="1"/>
    <col min="28" max="29" width="9.140625" style="1" customWidth="1"/>
    <col min="30" max="30" width="9.28515625" style="1" customWidth="1"/>
    <col min="31" max="16384" width="9.28515625" style="1" hidden="1"/>
  </cols>
  <sheetData>
    <row r="1" spans="1:26" ht="18.75" x14ac:dyDescent="0.25">
      <c r="B1" s="47" t="s">
        <v>712</v>
      </c>
      <c r="C1" s="48"/>
      <c r="E1" s="58" t="s">
        <v>784</v>
      </c>
      <c r="F1" s="47"/>
      <c r="G1" s="48"/>
      <c r="H1" s="48"/>
      <c r="I1" s="60"/>
      <c r="J1" s="60"/>
      <c r="K1" s="59"/>
      <c r="L1" s="59"/>
      <c r="M1" s="59"/>
      <c r="N1" s="58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63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63"/>
      <c r="B3" s="49" t="str">
        <f ca="1">OFFSET(Raw!$DE$5,MATCH($B$4,Raw!$DF$6:$DF$26,0),0)</f>
        <v>Eng</v>
      </c>
      <c r="D3" s="29"/>
      <c r="E3" s="13"/>
      <c r="F3" s="13"/>
      <c r="G3" s="13"/>
      <c r="H3" s="13"/>
      <c r="I3" s="13"/>
      <c r="J3" s="144" t="s">
        <v>900</v>
      </c>
      <c r="K3" s="50"/>
      <c r="L3" s="12"/>
      <c r="M3" s="12"/>
      <c r="N3" s="7"/>
      <c r="O3" s="144" t="s">
        <v>901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295" t="s">
        <v>547</v>
      </c>
      <c r="C4" s="295"/>
      <c r="D4" s="30"/>
      <c r="E4" s="170" t="s">
        <v>705</v>
      </c>
      <c r="F4" s="6"/>
      <c r="G4" s="5" t="s">
        <v>709</v>
      </c>
      <c r="H4" s="5" t="s">
        <v>701</v>
      </c>
      <c r="I4" s="6"/>
      <c r="J4" s="51" t="s">
        <v>702</v>
      </c>
      <c r="K4" s="52" t="s">
        <v>703</v>
      </c>
      <c r="L4" s="52" t="s">
        <v>704</v>
      </c>
      <c r="M4" s="170" t="s">
        <v>902</v>
      </c>
      <c r="N4" s="6"/>
      <c r="O4" s="51" t="s">
        <v>702</v>
      </c>
      <c r="P4" s="52" t="s">
        <v>703</v>
      </c>
      <c r="Q4" s="52" t="s">
        <v>704</v>
      </c>
      <c r="R4" s="6"/>
      <c r="S4" s="53" t="s">
        <v>713</v>
      </c>
      <c r="T4" s="53" t="s">
        <v>714</v>
      </c>
      <c r="U4" s="53" t="s">
        <v>706</v>
      </c>
      <c r="V4" s="6"/>
      <c r="W4" s="53" t="s">
        <v>710</v>
      </c>
      <c r="X4" s="53" t="s">
        <v>711</v>
      </c>
      <c r="Y4" s="202" t="s">
        <v>894</v>
      </c>
      <c r="Z4" s="53" t="s">
        <v>763</v>
      </c>
    </row>
    <row r="5" spans="1:26" s="65" customFormat="1" x14ac:dyDescent="0.2">
      <c r="A5" s="24"/>
      <c r="B5" s="49" t="str">
        <f>VLOOKUP($B$4,Raw!$DF$6:$DG$26,2,0)</f>
        <v>ENG</v>
      </c>
      <c r="C5" s="64"/>
      <c r="D5" s="24" t="s">
        <v>558</v>
      </c>
      <c r="E5" s="25" t="s">
        <v>586</v>
      </c>
      <c r="F5" s="25"/>
      <c r="G5" s="25" t="s">
        <v>617</v>
      </c>
      <c r="H5" s="25" t="s">
        <v>607</v>
      </c>
      <c r="I5" s="25"/>
      <c r="J5" s="25" t="s">
        <v>611</v>
      </c>
      <c r="K5" s="25" t="s">
        <v>612</v>
      </c>
      <c r="L5" s="25" t="s">
        <v>613</v>
      </c>
      <c r="M5" s="56" t="s">
        <v>707</v>
      </c>
      <c r="N5" s="25"/>
      <c r="O5" s="54" t="s">
        <v>608</v>
      </c>
      <c r="P5" s="54" t="s">
        <v>609</v>
      </c>
      <c r="Q5" s="54" t="s">
        <v>610</v>
      </c>
      <c r="R5" s="25"/>
      <c r="S5" s="54" t="s">
        <v>614</v>
      </c>
      <c r="T5" s="54" t="s">
        <v>615</v>
      </c>
      <c r="U5" s="54" t="s">
        <v>616</v>
      </c>
      <c r="V5" s="25"/>
      <c r="W5" s="57" t="s">
        <v>607</v>
      </c>
      <c r="X5" s="57" t="s">
        <v>616</v>
      </c>
      <c r="Y5" s="57" t="s">
        <v>615</v>
      </c>
      <c r="Z5" s="57" t="s">
        <v>614</v>
      </c>
    </row>
    <row r="6" spans="1:26" s="65" customFormat="1" x14ac:dyDescent="0.2">
      <c r="A6" s="24"/>
      <c r="B6" s="49"/>
      <c r="C6" s="64"/>
      <c r="D6" s="24" t="s">
        <v>559</v>
      </c>
      <c r="E6" s="25"/>
      <c r="F6" s="25"/>
      <c r="G6" s="25"/>
      <c r="H6" s="25"/>
      <c r="I6" s="25"/>
      <c r="J6" s="25"/>
      <c r="K6" s="25"/>
      <c r="L6" s="25"/>
      <c r="M6" s="25" t="s">
        <v>708</v>
      </c>
      <c r="N6" s="25"/>
      <c r="O6" s="54"/>
      <c r="P6" s="54"/>
      <c r="Q6" s="54"/>
      <c r="R6" s="25"/>
      <c r="S6" s="54"/>
      <c r="T6" s="54"/>
      <c r="U6" s="54"/>
      <c r="V6" s="25"/>
      <c r="W6" s="25" t="s">
        <v>586</v>
      </c>
      <c r="X6" s="25" t="s">
        <v>586</v>
      </c>
      <c r="Y6" s="25" t="s">
        <v>586</v>
      </c>
      <c r="Z6" s="25" t="s">
        <v>586</v>
      </c>
    </row>
    <row r="7" spans="1:26" s="7" customFormat="1" ht="14.25" customHeight="1" x14ac:dyDescent="0.2">
      <c r="A7" s="66"/>
      <c r="B7" s="33" t="str">
        <f>'Response times'!$B7</f>
        <v>2017-18</v>
      </c>
      <c r="C7" s="205" t="s">
        <v>960</v>
      </c>
      <c r="D7" s="34"/>
      <c r="E7" s="31">
        <f>IFERROR(SUMIF($B$12:$B$41,$B7,E$12:E$41),"-")</f>
        <v>3675797</v>
      </c>
      <c r="F7" s="31"/>
      <c r="G7" s="31">
        <f t="shared" ref="G7:H9" si="0">IFERROR(SUMIF($B$12:$B$41,$B7,G$12:G$41),"-")</f>
        <v>3464161</v>
      </c>
      <c r="H7" s="31">
        <f t="shared" si="0"/>
        <v>211636</v>
      </c>
      <c r="I7" s="31"/>
      <c r="J7" s="31">
        <f t="shared" ref="J7:L9" si="1">IFERROR(SUMIF($B$12:$B$41,$B7,J$12:J$41),"-")</f>
        <v>20728</v>
      </c>
      <c r="K7" s="31">
        <f t="shared" si="1"/>
        <v>103348</v>
      </c>
      <c r="L7" s="82">
        <f t="shared" si="1"/>
        <v>42894</v>
      </c>
      <c r="M7" s="139">
        <f>IFERROR((J7+K7)/SUM(J7:L7),"-")</f>
        <v>0.74310355153620411</v>
      </c>
      <c r="N7" s="31"/>
      <c r="O7" s="31">
        <f t="shared" ref="O7:Q9" si="2">IFERROR(SUMIF($B$12:$B$41,$B7,O$12:O$41),"-")</f>
        <v>22057</v>
      </c>
      <c r="P7" s="31">
        <f t="shared" si="2"/>
        <v>65503</v>
      </c>
      <c r="Q7" s="82">
        <f t="shared" si="2"/>
        <v>123730</v>
      </c>
      <c r="R7" s="82"/>
      <c r="S7" s="82">
        <f t="shared" ref="S7:U9" si="3">IFERROR(SUMIF($B$12:$B$41,$B7,S$12:S$41),"-")</f>
        <v>2173655</v>
      </c>
      <c r="T7" s="82">
        <f t="shared" si="3"/>
        <v>213164</v>
      </c>
      <c r="U7" s="82">
        <f t="shared" si="3"/>
        <v>1077342</v>
      </c>
      <c r="V7" s="31"/>
      <c r="W7" s="145">
        <f>IFERROR(H7/$E7,"-")</f>
        <v>5.7575540760275934E-2</v>
      </c>
      <c r="X7" s="145">
        <f>IFERROR(U7/$E7,"-")</f>
        <v>0.29309072290988863</v>
      </c>
      <c r="Y7" s="145">
        <f>IFERROR(T7/$E7,"-")</f>
        <v>5.7991232921730987E-2</v>
      </c>
      <c r="Z7" s="145">
        <f>IFERROR(S7/$E7,"-")</f>
        <v>0.59134250340810446</v>
      </c>
    </row>
    <row r="8" spans="1:26" s="7" customFormat="1" ht="14.25" customHeight="1" x14ac:dyDescent="0.2">
      <c r="A8" s="66"/>
      <c r="B8" s="33" t="str">
        <f>'Response times'!$B8</f>
        <v>2018-19</v>
      </c>
      <c r="C8" s="205" t="s">
        <v>961</v>
      </c>
      <c r="D8" s="34"/>
      <c r="E8" s="31">
        <f>IFERROR(SUMIF($B$12:$B$41,$B8,E$12:E$41),"-")</f>
        <v>8395133</v>
      </c>
      <c r="F8" s="31"/>
      <c r="G8" s="31">
        <f t="shared" si="0"/>
        <v>7886168</v>
      </c>
      <c r="H8" s="31">
        <f t="shared" si="0"/>
        <v>508965</v>
      </c>
      <c r="I8" s="31"/>
      <c r="J8" s="31">
        <f t="shared" si="1"/>
        <v>37774</v>
      </c>
      <c r="K8" s="31">
        <f t="shared" si="1"/>
        <v>278900</v>
      </c>
      <c r="L8" s="82">
        <f t="shared" si="1"/>
        <v>82213</v>
      </c>
      <c r="M8" s="139">
        <f>IFERROR((J8+K8)/SUM(J8:L8),"-")</f>
        <v>0.79389401008305616</v>
      </c>
      <c r="N8" s="31"/>
      <c r="O8" s="31">
        <f t="shared" si="2"/>
        <v>43980</v>
      </c>
      <c r="P8" s="31">
        <f t="shared" si="2"/>
        <v>148311</v>
      </c>
      <c r="Q8" s="82">
        <f t="shared" si="2"/>
        <v>303029</v>
      </c>
      <c r="R8" s="82"/>
      <c r="S8" s="82">
        <f t="shared" si="3"/>
        <v>4959324</v>
      </c>
      <c r="T8" s="82">
        <f t="shared" si="3"/>
        <v>456232</v>
      </c>
      <c r="U8" s="82">
        <f t="shared" si="3"/>
        <v>2470612</v>
      </c>
      <c r="V8" s="31"/>
      <c r="W8" s="145">
        <f>IFERROR(H8/$E8,"-")</f>
        <v>6.0626198536699774E-2</v>
      </c>
      <c r="X8" s="145">
        <f>IFERROR(U8/$E8,"-")</f>
        <v>0.29429098979134694</v>
      </c>
      <c r="Y8" s="145">
        <f>IFERROR(T8/$E8,"-")</f>
        <v>5.4344820981394815E-2</v>
      </c>
      <c r="Z8" s="145">
        <f>IFERROR(S8/$E8,"-")</f>
        <v>0.59073799069055843</v>
      </c>
    </row>
    <row r="9" spans="1:26" s="7" customFormat="1" ht="14.25" customHeight="1" x14ac:dyDescent="0.2">
      <c r="A9" s="66"/>
      <c r="B9" s="33" t="str">
        <f>'Response times'!$B9</f>
        <v>2019-20</v>
      </c>
      <c r="C9" s="205" t="s">
        <v>959</v>
      </c>
      <c r="D9" s="34"/>
      <c r="E9" s="31">
        <f>IFERROR(SUMIF($B$12:$B$41,$B9,E$12:E$41),"-")</f>
        <v>1437133</v>
      </c>
      <c r="F9" s="31"/>
      <c r="G9" s="31">
        <f t="shared" si="0"/>
        <v>1344730</v>
      </c>
      <c r="H9" s="31">
        <f t="shared" si="0"/>
        <v>92403</v>
      </c>
      <c r="I9" s="31"/>
      <c r="J9" s="31">
        <f t="shared" si="1"/>
        <v>7666</v>
      </c>
      <c r="K9" s="31">
        <f t="shared" si="1"/>
        <v>48474</v>
      </c>
      <c r="L9" s="82">
        <f t="shared" si="1"/>
        <v>13898</v>
      </c>
      <c r="M9" s="139">
        <f>IFERROR((J9+K9)/SUM(J9:L9),"-")</f>
        <v>0.80156486478768674</v>
      </c>
      <c r="N9" s="31"/>
      <c r="O9" s="31">
        <f t="shared" si="2"/>
        <v>7726</v>
      </c>
      <c r="P9" s="31">
        <f t="shared" si="2"/>
        <v>28537</v>
      </c>
      <c r="Q9" s="82">
        <f t="shared" si="2"/>
        <v>38963</v>
      </c>
      <c r="R9" s="82"/>
      <c r="S9" s="82">
        <f t="shared" si="3"/>
        <v>840019</v>
      </c>
      <c r="T9" s="82">
        <f t="shared" si="3"/>
        <v>77822</v>
      </c>
      <c r="U9" s="82">
        <f t="shared" si="3"/>
        <v>426889</v>
      </c>
      <c r="V9" s="31"/>
      <c r="W9" s="145">
        <f>IFERROR(H9/$E9,"-")</f>
        <v>6.4296763069249682E-2</v>
      </c>
      <c r="X9" s="145">
        <f>IFERROR(U9/$E9,"-")</f>
        <v>0.29704209700841883</v>
      </c>
      <c r="Y9" s="145">
        <f>IFERROR(T9/$E9,"-")</f>
        <v>5.4150868430409713E-2</v>
      </c>
      <c r="Z9" s="145">
        <f>IFERROR(S9/$E9,"-")</f>
        <v>0.58451027149192181</v>
      </c>
    </row>
    <row r="10" spans="1:26" x14ac:dyDescent="0.2">
      <c r="A10" s="67"/>
      <c r="B10" s="7" t="s">
        <v>654</v>
      </c>
      <c r="C10" s="7" t="s">
        <v>550</v>
      </c>
      <c r="D10" s="16" t="s">
        <v>550</v>
      </c>
      <c r="E10" s="31">
        <f>IFERROR(INDEX(Raw!$H$6:$CI$2111,MATCH($B10&amp;$D10&amp;$B$5,Raw!$A$6:$A$2111,0),MATCH(E$5,Raw!$H$5:$CI$5,0)),"-")</f>
        <v>58813</v>
      </c>
      <c r="F10" s="31"/>
      <c r="G10" s="31">
        <f>IFERROR(INDEX(Raw!$H$6:$CI$2111,MATCH($B10&amp;$D10&amp;$B$5,Raw!$A$6:$A$2111,0),MATCH(G$5,Raw!$H$5:$CI$5,0)),"-")</f>
        <v>123260</v>
      </c>
      <c r="H10" s="31">
        <f>IFERROR(INDEX(Raw!$H$6:$CI$2111,MATCH($B10&amp;$D10&amp;$B$5,Raw!$A$6:$A$2111,0),MATCH(H$5,Raw!$H$5:$CI$5,0)),"-")</f>
        <v>6083</v>
      </c>
      <c r="I10" s="31"/>
      <c r="J10" s="31">
        <f>IFERROR(INDEX(Raw!$H$6:$CI$2111,MATCH($B10&amp;$D10&amp;$B$5,Raw!$A$6:$A$2111,0),MATCH(J$5,Raw!$H$5:$CI$5,0)),"-")</f>
        <v>0</v>
      </c>
      <c r="K10" s="31">
        <f>IFERROR(INDEX(Raw!$H$6:$CI$2111,MATCH($B10&amp;$D10&amp;$B$5,Raw!$A$6:$A$2111,0),MATCH(K$5,Raw!$H$5:$CI$5,0)),"-")</f>
        <v>3369</v>
      </c>
      <c r="L10" s="82">
        <f>IFERROR(INDEX(Raw!$H$6:$CI$2111,MATCH($B10&amp;$D10&amp;$B$5,Raw!$A$6:$A$2111,0),MATCH(L$5,Raw!$H$5:$CI$5,0)),"-")</f>
        <v>13</v>
      </c>
      <c r="M10" s="139">
        <f t="shared" ref="M10:M17" si="4">IFERROR((J10+K10)/SUM(J10:L10),"-")</f>
        <v>0.99615612063867531</v>
      </c>
      <c r="N10" s="31"/>
      <c r="O10" s="31">
        <f>IFERROR(INDEX(Raw!$H$6:$CI$2111,MATCH($B10&amp;$D10&amp;$B$5,Raw!$A$6:$A$2111,0),MATCH(O$5,Raw!$H$5:$CI$5,0)),"-")</f>
        <v>0</v>
      </c>
      <c r="P10" s="31">
        <f>IFERROR(INDEX(Raw!$H$6:$CI$2111,MATCH($B10&amp;$D10&amp;$B$5,Raw!$A$6:$A$2111,0),MATCH(P$5,Raw!$H$5:$CI$5,0)),"-")</f>
        <v>2714</v>
      </c>
      <c r="Q10" s="82">
        <f>IFERROR(INDEX(Raw!$H$6:$CI$2111,MATCH($B10&amp;$D10&amp;$B$5,Raw!$A$6:$A$2111,0),MATCH(Q$5,Raw!$H$5:$CI$5,0)),"-")</f>
        <v>7</v>
      </c>
      <c r="R10" s="82"/>
      <c r="S10" s="82">
        <f>IFERROR(INDEX(Raw!$H$6:$CI$2111,MATCH($B10&amp;$D10&amp;$B$5,Raw!$A$6:$A$2111,0),MATCH(S$5,Raw!$H$5:$CI$5,0)),"-")</f>
        <v>83929</v>
      </c>
      <c r="T10" s="82">
        <f>IFERROR(INDEX(Raw!$H$6:$CI$2111,MATCH($B10&amp;$D10&amp;$B$5,Raw!$A$6:$A$2111,0),MATCH(T$5,Raw!$H$5:$CI$5,0)),"-")</f>
        <v>6359</v>
      </c>
      <c r="U10" s="82">
        <f>IFERROR(INDEX(Raw!$H$6:$CI$2111,MATCH($B10&amp;$D10&amp;$B$5,Raw!$A$6:$A$2111,0),MATCH(U$5,Raw!$H$5:$CI$5,0)),"-")</f>
        <v>32972</v>
      </c>
      <c r="V10" s="31"/>
      <c r="W10" s="145" t="s">
        <v>733</v>
      </c>
      <c r="X10" s="145" t="s">
        <v>733</v>
      </c>
      <c r="Y10" s="145" t="s">
        <v>733</v>
      </c>
      <c r="Z10" s="145" t="s">
        <v>733</v>
      </c>
    </row>
    <row r="11" spans="1:26" ht="12.75" customHeight="1" x14ac:dyDescent="0.2">
      <c r="A11" s="67"/>
      <c r="B11" s="16" t="str">
        <f t="shared" ref="B11:B41" si="5">IF($D11="April",LEFT($B10,4)+1&amp;"-"&amp;RIGHT($B10,2)+1,$B10)</f>
        <v>2017-18</v>
      </c>
      <c r="C11" s="7" t="s">
        <v>551</v>
      </c>
      <c r="D11" s="16" t="s">
        <v>551</v>
      </c>
      <c r="E11" s="31">
        <f>IFERROR(INDEX(Raw!$H$6:$CI$2111,MATCH($B11&amp;$D11&amp;$B$5,Raw!$A$6:$A$2111,0),MATCH(E$5,Raw!$H$5:$CI$5,0)),"-")</f>
        <v>187539</v>
      </c>
      <c r="F11" s="31"/>
      <c r="G11" s="31">
        <f>IFERROR(INDEX(Raw!$H$6:$CI$2111,MATCH($B11&amp;$D11&amp;$B$5,Raw!$A$6:$A$2111,0),MATCH(G$5,Raw!$H$5:$CI$5,0)),"-")</f>
        <v>262112</v>
      </c>
      <c r="H11" s="31">
        <f>IFERROR(INDEX(Raw!$H$6:$CI$2111,MATCH($B11&amp;$D11&amp;$B$5,Raw!$A$6:$A$2111,0),MATCH(H$5,Raw!$H$5:$CI$5,0)),"-")</f>
        <v>12705</v>
      </c>
      <c r="I11" s="31"/>
      <c r="J11" s="31">
        <f>IFERROR(INDEX(Raw!$H$6:$CI$2111,MATCH($B11&amp;$D11&amp;$B$5,Raw!$A$6:$A$2111,0),MATCH(J$5,Raw!$H$5:$CI$5,0)),"-")</f>
        <v>3022</v>
      </c>
      <c r="K11" s="31">
        <f>IFERROR(INDEX(Raw!$H$6:$CI$2111,MATCH($B11&amp;$D11&amp;$B$5,Raw!$A$6:$A$2111,0),MATCH(K$5,Raw!$H$5:$CI$5,0)),"-")</f>
        <v>5185</v>
      </c>
      <c r="L11" s="82">
        <f>IFERROR(INDEX(Raw!$H$6:$CI$2111,MATCH($B11&amp;$D11&amp;$B$5,Raw!$A$6:$A$2111,0),MATCH(L$5,Raw!$H$5:$CI$5,0)),"-")</f>
        <v>3165</v>
      </c>
      <c r="M11" s="139">
        <f t="shared" si="4"/>
        <v>0.72168483995779109</v>
      </c>
      <c r="N11" s="31"/>
      <c r="O11" s="31">
        <f>IFERROR(INDEX(Raw!$H$6:$CI$2111,MATCH($B11&amp;$D11&amp;$B$5,Raw!$A$6:$A$2111,0),MATCH(O$5,Raw!$H$5:$CI$5,0)),"-")</f>
        <v>1967</v>
      </c>
      <c r="P11" s="31">
        <f>IFERROR(INDEX(Raw!$H$6:$CI$2111,MATCH($B11&amp;$D11&amp;$B$5,Raw!$A$6:$A$2111,0),MATCH(P$5,Raw!$H$5:$CI$5,0)),"-")</f>
        <v>2531</v>
      </c>
      <c r="Q11" s="82">
        <f>IFERROR(INDEX(Raw!$H$6:$CI$2111,MATCH($B11&amp;$D11&amp;$B$5,Raw!$A$6:$A$2111,0),MATCH(Q$5,Raw!$H$5:$CI$5,0)),"-")</f>
        <v>3533</v>
      </c>
      <c r="R11" s="82"/>
      <c r="S11" s="82">
        <f>IFERROR(INDEX(Raw!$H$6:$CI$2111,MATCH($B11&amp;$D11&amp;$B$5,Raw!$A$6:$A$2111,0),MATCH(S$5,Raw!$H$5:$CI$5,0)),"-")</f>
        <v>172181</v>
      </c>
      <c r="T11" s="82">
        <f>IFERROR(INDEX(Raw!$H$6:$CI$2111,MATCH($B11&amp;$D11&amp;$B$5,Raw!$A$6:$A$2111,0),MATCH(T$5,Raw!$H$5:$CI$5,0)),"-")</f>
        <v>15986</v>
      </c>
      <c r="U11" s="82">
        <f>IFERROR(INDEX(Raw!$H$6:$CI$2111,MATCH($B11&amp;$D11&amp;$B$5,Raw!$A$6:$A$2111,0),MATCH(U$5,Raw!$H$5:$CI$5,0)),"-")</f>
        <v>73945</v>
      </c>
      <c r="V11" s="31"/>
      <c r="W11" s="145" t="s">
        <v>733</v>
      </c>
      <c r="X11" s="145" t="s">
        <v>733</v>
      </c>
      <c r="Y11" s="145" t="s">
        <v>733</v>
      </c>
      <c r="Z11" s="145" t="s">
        <v>733</v>
      </c>
    </row>
    <row r="12" spans="1:26" ht="18" x14ac:dyDescent="0.25">
      <c r="A12" s="67"/>
      <c r="B12" s="16" t="str">
        <f t="shared" si="5"/>
        <v>2017-18</v>
      </c>
      <c r="C12" s="263" t="s">
        <v>962</v>
      </c>
      <c r="D12" s="259" t="s">
        <v>552</v>
      </c>
      <c r="E12" s="31">
        <f>IFERROR(INDEX(Raw!$H$6:$CI$2111,MATCH($B12&amp;$D12&amp;$B$5,Raw!$A$6:$A$2111,0),MATCH(E$5,Raw!$H$5:$CI$5,0)),"-")</f>
        <v>307209</v>
      </c>
      <c r="F12" s="31"/>
      <c r="G12" s="31">
        <f>IFERROR(INDEX(Raw!$H$6:$CI$2111,MATCH($B12&amp;$D12&amp;$B$5,Raw!$A$6:$A$2111,0),MATCH(G$5,Raw!$H$5:$CI$5,0)),"-")</f>
        <v>292933</v>
      </c>
      <c r="H12" s="31">
        <f>IFERROR(INDEX(Raw!$H$6:$CI$2111,MATCH($B12&amp;$D12&amp;$B$5,Raw!$A$6:$A$2111,0),MATCH(H$5,Raw!$H$5:$CI$5,0)),"-")</f>
        <v>14276</v>
      </c>
      <c r="I12" s="31"/>
      <c r="J12" s="31">
        <f>IFERROR(INDEX(Raw!$H$6:$CI$2111,MATCH($B12&amp;$D12&amp;$B$5,Raw!$A$6:$A$2111,0),MATCH(J$5,Raw!$H$5:$CI$5,0)),"-")</f>
        <v>3763</v>
      </c>
      <c r="K12" s="31">
        <f>IFERROR(INDEX(Raw!$H$6:$CI$2111,MATCH($B12&amp;$D12&amp;$B$5,Raw!$A$6:$A$2111,0),MATCH(K$5,Raw!$H$5:$CI$5,0)),"-")</f>
        <v>4901</v>
      </c>
      <c r="L12" s="82">
        <f>IFERROR(INDEX(Raw!$H$6:$CI$2111,MATCH($B12&amp;$D12&amp;$B$5,Raw!$A$6:$A$2111,0),MATCH(L$5,Raw!$H$5:$CI$5,0)),"-")</f>
        <v>4028</v>
      </c>
      <c r="M12" s="139">
        <f t="shared" si="4"/>
        <v>0.68263473053892221</v>
      </c>
      <c r="N12" s="31"/>
      <c r="O12" s="31">
        <f>IFERROR(INDEX(Raw!$H$6:$CI$2111,MATCH($B12&amp;$D12&amp;$B$5,Raw!$A$6:$A$2111,0),MATCH(O$5,Raw!$H$5:$CI$5,0)),"-")</f>
        <v>2974</v>
      </c>
      <c r="P12" s="31">
        <f>IFERROR(INDEX(Raw!$H$6:$CI$2111,MATCH($B12&amp;$D12&amp;$B$5,Raw!$A$6:$A$2111,0),MATCH(P$5,Raw!$H$5:$CI$5,0)),"-")</f>
        <v>2638</v>
      </c>
      <c r="Q12" s="82">
        <f>IFERROR(INDEX(Raw!$H$6:$CI$2111,MATCH($B12&amp;$D12&amp;$B$5,Raw!$A$6:$A$2111,0),MATCH(Q$5,Raw!$H$5:$CI$5,0)),"-")</f>
        <v>8959</v>
      </c>
      <c r="R12" s="82"/>
      <c r="S12" s="82">
        <f>IFERROR(INDEX(Raw!$H$6:$CI$2111,MATCH($B12&amp;$D12&amp;$B$5,Raw!$A$6:$A$2111,0),MATCH(S$5,Raw!$H$5:$CI$5,0)),"-")</f>
        <v>191251</v>
      </c>
      <c r="T12" s="82">
        <f>IFERROR(INDEX(Raw!$H$6:$CI$2111,MATCH($B12&amp;$D12&amp;$B$5,Raw!$A$6:$A$2111,0),MATCH(T$5,Raw!$H$5:$CI$5,0)),"-")</f>
        <v>17233</v>
      </c>
      <c r="U12" s="82">
        <f>IFERROR(INDEX(Raw!$H$6:$CI$2111,MATCH($B12&amp;$D12&amp;$B$5,Raw!$A$6:$A$2111,0),MATCH(U$5,Raw!$H$5:$CI$5,0)),"-")</f>
        <v>84449</v>
      </c>
      <c r="V12" s="31"/>
      <c r="W12" s="145">
        <f t="shared" ref="W12:W17" si="6">IFERROR(H12/$E12,"-")</f>
        <v>4.646999274109808E-2</v>
      </c>
      <c r="X12" s="145">
        <f t="shared" ref="X12:X17" si="7">IFERROR(U12/$E12,"-")</f>
        <v>0.27489103509337293</v>
      </c>
      <c r="Y12" s="145">
        <f>IFERROR(T12/$E12,"-")</f>
        <v>5.6095361789530902E-2</v>
      </c>
      <c r="Z12" s="145">
        <f t="shared" ref="Z12:Z17" si="8">IFERROR(S12/$E12,"-")</f>
        <v>0.62254361037599815</v>
      </c>
    </row>
    <row r="13" spans="1:26" ht="12.75" customHeight="1" x14ac:dyDescent="0.2">
      <c r="A13" s="67"/>
      <c r="B13" s="16" t="str">
        <f t="shared" si="5"/>
        <v>2017-18</v>
      </c>
      <c r="C13" s="7" t="s">
        <v>553</v>
      </c>
      <c r="D13" s="16" t="s">
        <v>553</v>
      </c>
      <c r="E13" s="31">
        <f>IFERROR(INDEX(Raw!$H$6:$CI$2111,MATCH($B13&amp;$D13&amp;$B$5,Raw!$A$6:$A$2111,0),MATCH(E$5,Raw!$H$5:$CI$5,0)),"-")</f>
        <v>571269</v>
      </c>
      <c r="F13" s="31"/>
      <c r="G13" s="31">
        <f>IFERROR(INDEX(Raw!$H$6:$CI$2111,MATCH($B13&amp;$D13&amp;$B$5,Raw!$A$6:$A$2111,0),MATCH(G$5,Raw!$H$5:$CI$5,0)),"-")</f>
        <v>538739</v>
      </c>
      <c r="H13" s="31">
        <f>IFERROR(INDEX(Raw!$H$6:$CI$2111,MATCH($B13&amp;$D13&amp;$B$5,Raw!$A$6:$A$2111,0),MATCH(H$5,Raw!$H$5:$CI$5,0)),"-")</f>
        <v>32530</v>
      </c>
      <c r="I13" s="31"/>
      <c r="J13" s="31">
        <f>IFERROR(INDEX(Raw!$H$6:$CI$2111,MATCH($B13&amp;$D13&amp;$B$5,Raw!$A$6:$A$2111,0),MATCH(J$5,Raw!$H$5:$CI$5,0)),"-")</f>
        <v>4398</v>
      </c>
      <c r="K13" s="31">
        <f>IFERROR(INDEX(Raw!$H$6:$CI$2111,MATCH($B13&amp;$D13&amp;$B$5,Raw!$A$6:$A$2111,0),MATCH(K$5,Raw!$H$5:$CI$5,0)),"-")</f>
        <v>16321</v>
      </c>
      <c r="L13" s="82">
        <f>IFERROR(INDEX(Raw!$H$6:$CI$2111,MATCH($B13&amp;$D13&amp;$B$5,Raw!$A$6:$A$2111,0),MATCH(L$5,Raw!$H$5:$CI$5,0)),"-")</f>
        <v>9130</v>
      </c>
      <c r="M13" s="139">
        <f t="shared" si="4"/>
        <v>0.6941271064357265</v>
      </c>
      <c r="N13" s="31"/>
      <c r="O13" s="31">
        <f>IFERROR(INDEX(Raw!$H$6:$CI$2111,MATCH($B13&amp;$D13&amp;$B$5,Raw!$A$6:$A$2111,0),MATCH(O$5,Raw!$H$5:$CI$5,0)),"-")</f>
        <v>3555</v>
      </c>
      <c r="P13" s="31">
        <f>IFERROR(INDEX(Raw!$H$6:$CI$2111,MATCH($B13&amp;$D13&amp;$B$5,Raw!$A$6:$A$2111,0),MATCH(P$5,Raw!$H$5:$CI$5,0)),"-")</f>
        <v>8256</v>
      </c>
      <c r="Q13" s="82">
        <f>IFERROR(INDEX(Raw!$H$6:$CI$2111,MATCH($B13&amp;$D13&amp;$B$5,Raw!$A$6:$A$2111,0),MATCH(Q$5,Raw!$H$5:$CI$5,0)),"-")</f>
        <v>22165</v>
      </c>
      <c r="R13" s="82"/>
      <c r="S13" s="82">
        <f>IFERROR(INDEX(Raw!$H$6:$CI$2111,MATCH($B13&amp;$D13&amp;$B$5,Raw!$A$6:$A$2111,0),MATCH(S$5,Raw!$H$5:$CI$5,0)),"-")</f>
        <v>342932</v>
      </c>
      <c r="T13" s="82">
        <f>IFERROR(INDEX(Raw!$H$6:$CI$2111,MATCH($B13&amp;$D13&amp;$B$5,Raw!$A$6:$A$2111,0),MATCH(T$5,Raw!$H$5:$CI$5,0)),"-")</f>
        <v>37018</v>
      </c>
      <c r="U13" s="82">
        <f>IFERROR(INDEX(Raw!$H$6:$CI$2111,MATCH($B13&amp;$D13&amp;$B$5,Raw!$A$6:$A$2111,0),MATCH(U$5,Raw!$H$5:$CI$5,0)),"-")</f>
        <v>158789</v>
      </c>
      <c r="V13" s="31"/>
      <c r="W13" s="145">
        <f t="shared" si="6"/>
        <v>5.6943401444853478E-2</v>
      </c>
      <c r="X13" s="145">
        <f t="shared" si="7"/>
        <v>0.27795836987478756</v>
      </c>
      <c r="Y13" s="145">
        <f t="shared" ref="Y13:Y29" si="9">IFERROR(T13/$E13,"-")</f>
        <v>6.4799595286983896E-2</v>
      </c>
      <c r="Z13" s="145">
        <f t="shared" si="8"/>
        <v>0.60029863339337508</v>
      </c>
    </row>
    <row r="14" spans="1:26" x14ac:dyDescent="0.2">
      <c r="A14" s="67"/>
      <c r="B14" s="16" t="str">
        <f t="shared" si="5"/>
        <v>2017-18</v>
      </c>
      <c r="C14" s="7" t="s">
        <v>554</v>
      </c>
      <c r="D14" s="16" t="s">
        <v>554</v>
      </c>
      <c r="E14" s="31">
        <f>IFERROR(INDEX(Raw!$H$6:$CI$2111,MATCH($B14&amp;$D14&amp;$B$5,Raw!$A$6:$A$2111,0),MATCH(E$5,Raw!$H$5:$CI$5,0)),"-")</f>
        <v>746767</v>
      </c>
      <c r="F14" s="31"/>
      <c r="G14" s="31">
        <f>IFERROR(INDEX(Raw!$H$6:$CI$2111,MATCH($B14&amp;$D14&amp;$B$5,Raw!$A$6:$A$2111,0),MATCH(G$5,Raw!$H$5:$CI$5,0)),"-")</f>
        <v>696361</v>
      </c>
      <c r="H14" s="31">
        <f>IFERROR(INDEX(Raw!$H$6:$CI$2111,MATCH($B14&amp;$D14&amp;$B$5,Raw!$A$6:$A$2111,0),MATCH(H$5,Raw!$H$5:$CI$5,0)),"-")</f>
        <v>50406</v>
      </c>
      <c r="I14" s="31"/>
      <c r="J14" s="31">
        <f>IFERROR(INDEX(Raw!$H$6:$CI$2111,MATCH($B14&amp;$D14&amp;$B$5,Raw!$A$6:$A$2111,0),MATCH(J$5,Raw!$H$5:$CI$5,0)),"-")</f>
        <v>4259</v>
      </c>
      <c r="K14" s="31">
        <f>IFERROR(INDEX(Raw!$H$6:$CI$2111,MATCH($B14&amp;$D14&amp;$B$5,Raw!$A$6:$A$2111,0),MATCH(K$5,Raw!$H$5:$CI$5,0)),"-")</f>
        <v>24664</v>
      </c>
      <c r="L14" s="82">
        <f>IFERROR(INDEX(Raw!$H$6:$CI$2111,MATCH($B14&amp;$D14&amp;$B$5,Raw!$A$6:$A$2111,0),MATCH(L$5,Raw!$H$5:$CI$5,0)),"-")</f>
        <v>9760</v>
      </c>
      <c r="M14" s="139">
        <f t="shared" si="4"/>
        <v>0.74769278494429081</v>
      </c>
      <c r="N14" s="31"/>
      <c r="O14" s="31">
        <f>IFERROR(INDEX(Raw!$H$6:$CI$2111,MATCH($B14&amp;$D14&amp;$B$5,Raw!$A$6:$A$2111,0),MATCH(O$5,Raw!$H$5:$CI$5,0)),"-")</f>
        <v>4769</v>
      </c>
      <c r="P14" s="31">
        <f>IFERROR(INDEX(Raw!$H$6:$CI$2111,MATCH($B14&amp;$D14&amp;$B$5,Raw!$A$6:$A$2111,0),MATCH(P$5,Raw!$H$5:$CI$5,0)),"-")</f>
        <v>16714</v>
      </c>
      <c r="Q14" s="82">
        <f>IFERROR(INDEX(Raw!$H$6:$CI$2111,MATCH($B14&amp;$D14&amp;$B$5,Raw!$A$6:$A$2111,0),MATCH(Q$5,Raw!$H$5:$CI$5,0)),"-")</f>
        <v>25700</v>
      </c>
      <c r="R14" s="82"/>
      <c r="S14" s="82">
        <f>IFERROR(INDEX(Raw!$H$6:$CI$2111,MATCH($B14&amp;$D14&amp;$B$5,Raw!$A$6:$A$2111,0),MATCH(S$5,Raw!$H$5:$CI$5,0)),"-")</f>
        <v>429337</v>
      </c>
      <c r="T14" s="82">
        <f>IFERROR(INDEX(Raw!$H$6:$CI$2111,MATCH($B14&amp;$D14&amp;$B$5,Raw!$A$6:$A$2111,0),MATCH(T$5,Raw!$H$5:$CI$5,0)),"-")</f>
        <v>42051</v>
      </c>
      <c r="U14" s="82">
        <f>IFERROR(INDEX(Raw!$H$6:$CI$2111,MATCH($B14&amp;$D14&amp;$B$5,Raw!$A$6:$A$2111,0),MATCH(U$5,Raw!$H$5:$CI$5,0)),"-")</f>
        <v>224973</v>
      </c>
      <c r="V14" s="31"/>
      <c r="W14" s="145">
        <f t="shared" si="6"/>
        <v>6.749896554079117E-2</v>
      </c>
      <c r="X14" s="145">
        <f t="shared" si="7"/>
        <v>0.30126264283236942</v>
      </c>
      <c r="Y14" s="145">
        <f t="shared" si="9"/>
        <v>5.6310736816168896E-2</v>
      </c>
      <c r="Z14" s="145">
        <f t="shared" si="8"/>
        <v>0.57492765481067054</v>
      </c>
    </row>
    <row r="15" spans="1:26" ht="18" x14ac:dyDescent="0.25">
      <c r="A15" s="67"/>
      <c r="B15" s="16" t="str">
        <f t="shared" si="5"/>
        <v>2017-18</v>
      </c>
      <c r="C15" s="263" t="s">
        <v>963</v>
      </c>
      <c r="D15" s="259" t="s">
        <v>555</v>
      </c>
      <c r="E15" s="31">
        <f>IFERROR(INDEX(Raw!$H$6:$CI$2111,MATCH($B15&amp;$D15&amp;$B$5,Raw!$A$6:$A$2111,0),MATCH(E$5,Raw!$H$5:$CI$5,0)),"-")</f>
        <v>714166</v>
      </c>
      <c r="F15" s="31"/>
      <c r="G15" s="31">
        <f>IFERROR(INDEX(Raw!$H$6:$CI$2111,MATCH($B15&amp;$D15&amp;$B$5,Raw!$A$6:$A$2111,0),MATCH(G$5,Raw!$H$5:$CI$5,0)),"-")</f>
        <v>674475</v>
      </c>
      <c r="H15" s="31">
        <f>IFERROR(INDEX(Raw!$H$6:$CI$2111,MATCH($B15&amp;$D15&amp;$B$5,Raw!$A$6:$A$2111,0),MATCH(H$5,Raw!$H$5:$CI$5,0)),"-")</f>
        <v>39691</v>
      </c>
      <c r="I15" s="31"/>
      <c r="J15" s="31">
        <f>IFERROR(INDEX(Raw!$H$6:$CI$2111,MATCH($B15&amp;$D15&amp;$B$5,Raw!$A$6:$A$2111,0),MATCH(J$5,Raw!$H$5:$CI$5,0)),"-")</f>
        <v>2631</v>
      </c>
      <c r="K15" s="31">
        <f>IFERROR(INDEX(Raw!$H$6:$CI$2111,MATCH($B15&amp;$D15&amp;$B$5,Raw!$A$6:$A$2111,0),MATCH(K$5,Raw!$H$5:$CI$5,0)),"-")</f>
        <v>19151</v>
      </c>
      <c r="L15" s="82">
        <f>IFERROR(INDEX(Raw!$H$6:$CI$2111,MATCH($B15&amp;$D15&amp;$B$5,Raw!$A$6:$A$2111,0),MATCH(L$5,Raw!$H$5:$CI$5,0)),"-")</f>
        <v>5138</v>
      </c>
      <c r="M15" s="139">
        <f t="shared" si="4"/>
        <v>0.80913818722139674</v>
      </c>
      <c r="N15" s="31"/>
      <c r="O15" s="31">
        <f>IFERROR(INDEX(Raw!$H$6:$CI$2111,MATCH($B15&amp;$D15&amp;$B$5,Raw!$A$6:$A$2111,0),MATCH(O$5,Raw!$H$5:$CI$5,0)),"-")</f>
        <v>3836</v>
      </c>
      <c r="P15" s="31">
        <f>IFERROR(INDEX(Raw!$H$6:$CI$2111,MATCH($B15&amp;$D15&amp;$B$5,Raw!$A$6:$A$2111,0),MATCH(P$5,Raw!$H$5:$CI$5,0)),"-")</f>
        <v>14073</v>
      </c>
      <c r="Q15" s="82">
        <f>IFERROR(INDEX(Raw!$H$6:$CI$2111,MATCH($B15&amp;$D15&amp;$B$5,Raw!$A$6:$A$2111,0),MATCH(Q$5,Raw!$H$5:$CI$5,0)),"-")</f>
        <v>20533</v>
      </c>
      <c r="R15" s="82"/>
      <c r="S15" s="82">
        <f>IFERROR(INDEX(Raw!$H$6:$CI$2111,MATCH($B15&amp;$D15&amp;$B$5,Raw!$A$6:$A$2111,0),MATCH(S$5,Raw!$H$5:$CI$5,0)),"-")</f>
        <v>420002</v>
      </c>
      <c r="T15" s="82">
        <f>IFERROR(INDEX(Raw!$H$6:$CI$2111,MATCH($B15&amp;$D15&amp;$B$5,Raw!$A$6:$A$2111,0),MATCH(T$5,Raw!$H$5:$CI$5,0)),"-")</f>
        <v>40170</v>
      </c>
      <c r="U15" s="82">
        <f>IFERROR(INDEX(Raw!$H$6:$CI$2111,MATCH($B15&amp;$D15&amp;$B$5,Raw!$A$6:$A$2111,0),MATCH(U$5,Raw!$H$5:$CI$5,0)),"-")</f>
        <v>214303</v>
      </c>
      <c r="V15" s="31"/>
      <c r="W15" s="145">
        <f t="shared" si="6"/>
        <v>5.5576714657376576E-2</v>
      </c>
      <c r="X15" s="145">
        <f t="shared" si="7"/>
        <v>0.3000744924849405</v>
      </c>
      <c r="Y15" s="145">
        <f t="shared" si="9"/>
        <v>5.624742706877673E-2</v>
      </c>
      <c r="Z15" s="145">
        <f t="shared" si="8"/>
        <v>0.58810136578890626</v>
      </c>
    </row>
    <row r="16" spans="1:26" x14ac:dyDescent="0.2">
      <c r="A16" s="67"/>
      <c r="B16" s="16" t="str">
        <f t="shared" si="5"/>
        <v>2017-18</v>
      </c>
      <c r="C16" s="7" t="s">
        <v>556</v>
      </c>
      <c r="D16" s="16" t="s">
        <v>556</v>
      </c>
      <c r="E16" s="31">
        <f>IFERROR(INDEX(Raw!$H$6:$CI$2111,MATCH($B16&amp;$D16&amp;$B$5,Raw!$A$6:$A$2111,0),MATCH(E$5,Raw!$H$5:$CI$5,0)),"-")</f>
        <v>633772</v>
      </c>
      <c r="F16" s="31"/>
      <c r="G16" s="31">
        <f>IFERROR(INDEX(Raw!$H$6:$CI$2111,MATCH($B16&amp;$D16&amp;$B$5,Raw!$A$6:$A$2111,0),MATCH(G$5,Raw!$H$5:$CI$5,0)),"-")</f>
        <v>599288</v>
      </c>
      <c r="H16" s="31">
        <f>IFERROR(INDEX(Raw!$H$6:$CI$2111,MATCH($B16&amp;$D16&amp;$B$5,Raw!$A$6:$A$2111,0),MATCH(H$5,Raw!$H$5:$CI$5,0)),"-")</f>
        <v>34484</v>
      </c>
      <c r="I16" s="31"/>
      <c r="J16" s="31">
        <f>IFERROR(INDEX(Raw!$H$6:$CI$2111,MATCH($B16&amp;$D16&amp;$B$5,Raw!$A$6:$A$2111,0),MATCH(J$5,Raw!$H$5:$CI$5,0)),"-")</f>
        <v>2526</v>
      </c>
      <c r="K16" s="31">
        <f>IFERROR(INDEX(Raw!$H$6:$CI$2111,MATCH($B16&amp;$D16&amp;$B$5,Raw!$A$6:$A$2111,0),MATCH(K$5,Raw!$H$5:$CI$5,0)),"-")</f>
        <v>17592</v>
      </c>
      <c r="L16" s="82">
        <f>IFERROR(INDEX(Raw!$H$6:$CI$2111,MATCH($B16&amp;$D16&amp;$B$5,Raw!$A$6:$A$2111,0),MATCH(L$5,Raw!$H$5:$CI$5,0)),"-")</f>
        <v>4361</v>
      </c>
      <c r="M16" s="139">
        <f t="shared" si="4"/>
        <v>0.82184729768372888</v>
      </c>
      <c r="N16" s="31"/>
      <c r="O16" s="31">
        <f>IFERROR(INDEX(Raw!$H$6:$CI$2111,MATCH($B16&amp;$D16&amp;$B$5,Raw!$A$6:$A$2111,0),MATCH(O$5,Raw!$H$5:$CI$5,0)),"-")</f>
        <v>3264</v>
      </c>
      <c r="P16" s="31">
        <f>IFERROR(INDEX(Raw!$H$6:$CI$2111,MATCH($B16&amp;$D16&amp;$B$5,Raw!$A$6:$A$2111,0),MATCH(P$5,Raw!$H$5:$CI$5,0)),"-")</f>
        <v>11102</v>
      </c>
      <c r="Q16" s="82">
        <f>IFERROR(INDEX(Raw!$H$6:$CI$2111,MATCH($B16&amp;$D16&amp;$B$5,Raw!$A$6:$A$2111,0),MATCH(Q$5,Raw!$H$5:$CI$5,0)),"-")</f>
        <v>20231</v>
      </c>
      <c r="R16" s="82"/>
      <c r="S16" s="82">
        <f>IFERROR(INDEX(Raw!$H$6:$CI$2111,MATCH($B16&amp;$D16&amp;$B$5,Raw!$A$6:$A$2111,0),MATCH(S$5,Raw!$H$5:$CI$5,0)),"-")</f>
        <v>376157</v>
      </c>
      <c r="T16" s="82">
        <f>IFERROR(INDEX(Raw!$H$6:$CI$2111,MATCH($B16&amp;$D16&amp;$B$5,Raw!$A$6:$A$2111,0),MATCH(T$5,Raw!$H$5:$CI$5,0)),"-")</f>
        <v>35490</v>
      </c>
      <c r="U16" s="82">
        <f>IFERROR(INDEX(Raw!$H$6:$CI$2111,MATCH($B16&amp;$D16&amp;$B$5,Raw!$A$6:$A$2111,0),MATCH(U$5,Raw!$H$5:$CI$5,0)),"-")</f>
        <v>187641</v>
      </c>
      <c r="V16" s="31"/>
      <c r="W16" s="145">
        <f t="shared" si="6"/>
        <v>5.4410734459711063E-2</v>
      </c>
      <c r="X16" s="145">
        <f t="shared" si="7"/>
        <v>0.29607019559084341</v>
      </c>
      <c r="Y16" s="145">
        <f t="shared" si="9"/>
        <v>5.5998056083260229E-2</v>
      </c>
      <c r="Z16" s="145">
        <f t="shared" si="8"/>
        <v>0.59352101386618528</v>
      </c>
    </row>
    <row r="17" spans="1:29" s="7" customFormat="1" collapsed="1" x14ac:dyDescent="0.2">
      <c r="A17" s="67"/>
      <c r="B17" s="16" t="str">
        <f t="shared" si="5"/>
        <v>2017-18</v>
      </c>
      <c r="C17" s="34" t="s">
        <v>557</v>
      </c>
      <c r="D17" s="254" t="s">
        <v>557</v>
      </c>
      <c r="E17" s="31">
        <f>IFERROR(INDEX(Raw!$H$6:$CI$2111,MATCH($B17&amp;$D17&amp;$B$5,Raw!$A$6:$A$2111,0),MATCH(E$5,Raw!$H$5:$CI$5,0)),"-")</f>
        <v>702614</v>
      </c>
      <c r="F17" s="31"/>
      <c r="G17" s="31">
        <f>IFERROR(INDEX(Raw!$H$6:$CI$2111,MATCH($B17&amp;$D17&amp;$B$5,Raw!$A$6:$A$2111,0),MATCH(G$5,Raw!$H$5:$CI$5,0)),"-")</f>
        <v>662365</v>
      </c>
      <c r="H17" s="31">
        <f>IFERROR(INDEX(Raw!$H$6:$CI$2111,MATCH($B17&amp;$D17&amp;$B$5,Raw!$A$6:$A$2111,0),MATCH(H$5,Raw!$H$5:$CI$5,0)),"-")</f>
        <v>40249</v>
      </c>
      <c r="I17" s="31"/>
      <c r="J17" s="31">
        <f>IFERROR(INDEX(Raw!$H$6:$CI$2111,MATCH($B17&amp;$D17&amp;$B$5,Raw!$A$6:$A$2111,0),MATCH(J$5,Raw!$H$5:$CI$5,0)),"-")</f>
        <v>3151</v>
      </c>
      <c r="K17" s="31">
        <f>IFERROR(INDEX(Raw!$H$6:$CI$2111,MATCH($B17&amp;$D17&amp;$B$5,Raw!$A$6:$A$2111,0),MATCH(K$5,Raw!$H$5:$CI$5,0)),"-")</f>
        <v>20719</v>
      </c>
      <c r="L17" s="82">
        <f>IFERROR(INDEX(Raw!$H$6:$CI$2111,MATCH($B17&amp;$D17&amp;$B$5,Raw!$A$6:$A$2111,0),MATCH(L$5,Raw!$H$5:$CI$5,0)),"-")</f>
        <v>10477</v>
      </c>
      <c r="M17" s="139">
        <f t="shared" si="4"/>
        <v>0.69496608146271877</v>
      </c>
      <c r="N17" s="31"/>
      <c r="O17" s="31">
        <f>IFERROR(INDEX(Raw!$H$6:$CI$2111,MATCH($B17&amp;$D17&amp;$B$5,Raw!$A$6:$A$2111,0),MATCH(O$5,Raw!$H$5:$CI$5,0)),"-")</f>
        <v>3659</v>
      </c>
      <c r="P17" s="31">
        <f>IFERROR(INDEX(Raw!$H$6:$CI$2111,MATCH($B17&amp;$D17&amp;$B$5,Raw!$A$6:$A$2111,0),MATCH(P$5,Raw!$H$5:$CI$5,0)),"-")</f>
        <v>12720</v>
      </c>
      <c r="Q17" s="82">
        <f>IFERROR(INDEX(Raw!$H$6:$CI$2111,MATCH($B17&amp;$D17&amp;$B$5,Raw!$A$6:$A$2111,0),MATCH(Q$5,Raw!$H$5:$CI$5,0)),"-")</f>
        <v>26142</v>
      </c>
      <c r="R17" s="82"/>
      <c r="S17" s="82">
        <f>IFERROR(INDEX(Raw!$H$6:$CI$2111,MATCH($B17&amp;$D17&amp;$B$5,Raw!$A$6:$A$2111,0),MATCH(S$5,Raw!$H$5:$CI$5,0)),"-")</f>
        <v>413976</v>
      </c>
      <c r="T17" s="82">
        <f>IFERROR(INDEX(Raw!$H$6:$CI$2111,MATCH($B17&amp;$D17&amp;$B$5,Raw!$A$6:$A$2111,0),MATCH(T$5,Raw!$H$5:$CI$5,0)),"-")</f>
        <v>41202</v>
      </c>
      <c r="U17" s="82">
        <f>IFERROR(INDEX(Raw!$H$6:$CI$2111,MATCH($B17&amp;$D17&amp;$B$5,Raw!$A$6:$A$2111,0),MATCH(U$5,Raw!$H$5:$CI$5,0)),"-")</f>
        <v>207187</v>
      </c>
      <c r="V17" s="31"/>
      <c r="W17" s="145">
        <f t="shared" si="6"/>
        <v>5.7284654162883177E-2</v>
      </c>
      <c r="X17" s="145">
        <f t="shared" si="7"/>
        <v>0.29488026142376894</v>
      </c>
      <c r="Y17" s="145">
        <f t="shared" si="9"/>
        <v>5.8641017685386286E-2</v>
      </c>
      <c r="Z17" s="145">
        <f t="shared" si="8"/>
        <v>0.5891940667279616</v>
      </c>
    </row>
    <row r="18" spans="1:29" s="7" customFormat="1" ht="18" x14ac:dyDescent="0.25">
      <c r="A18" s="67"/>
      <c r="B18" s="207" t="str">
        <f t="shared" si="5"/>
        <v>2018-19</v>
      </c>
      <c r="C18" s="258" t="s">
        <v>964</v>
      </c>
      <c r="D18" s="261" t="s">
        <v>791</v>
      </c>
      <c r="E18" s="209">
        <f>IFERROR(INDEX(Raw!$H$6:$CI$2111,MATCH($B18&amp;$D18&amp;$B$5,Raw!$A$6:$A$2111,0),MATCH(E$5,Raw!$H$5:$CI$5,0)),"-")</f>
        <v>663982</v>
      </c>
      <c r="F18" s="209"/>
      <c r="G18" s="209">
        <f>IFERROR(INDEX(Raw!$H$6:$CI$2111,MATCH($B18&amp;$D18&amp;$B$5,Raw!$A$6:$A$2111,0),MATCH(G$5,Raw!$H$5:$CI$5,0)),"-")</f>
        <v>626021</v>
      </c>
      <c r="H18" s="209">
        <f>IFERROR(INDEX(Raw!$H$6:$CI$2111,MATCH($B18&amp;$D18&amp;$B$5,Raw!$A$6:$A$2111,0),MATCH(H$5,Raw!$H$5:$CI$5,0)),"-")</f>
        <v>37961</v>
      </c>
      <c r="I18" s="209"/>
      <c r="J18" s="209">
        <f>IFERROR(INDEX(Raw!$H$6:$CI$2111,MATCH($B18&amp;$D18&amp;$B$5,Raw!$A$6:$A$2111,0),MATCH(J$5,Raw!$H$5:$CI$5,0)),"-")</f>
        <v>3074</v>
      </c>
      <c r="K18" s="209">
        <f>IFERROR(INDEX(Raw!$H$6:$CI$2111,MATCH($B18&amp;$D18&amp;$B$5,Raw!$A$6:$A$2111,0),MATCH(K$5,Raw!$H$5:$CI$5,0)),"-")</f>
        <v>22334</v>
      </c>
      <c r="L18" s="211">
        <f>IFERROR(INDEX(Raw!$H$6:$CI$2111,MATCH($B18&amp;$D18&amp;$B$5,Raw!$A$6:$A$2111,0),MATCH(L$5,Raw!$H$5:$CI$5,0)),"-")</f>
        <v>7448</v>
      </c>
      <c r="M18" s="212">
        <f t="shared" ref="M18:M29" si="10">IFERROR((J18+K18)/SUM(J18:L18),"-")</f>
        <v>0.7733138543949355</v>
      </c>
      <c r="N18" s="209"/>
      <c r="O18" s="209">
        <f>IFERROR(INDEX(Raw!$H$6:$CI$2111,MATCH($B18&amp;$D18&amp;$B$5,Raw!$A$6:$A$2111,0),MATCH(O$5,Raw!$H$5:$CI$5,0)),"-")</f>
        <v>2871</v>
      </c>
      <c r="P18" s="209">
        <f>IFERROR(INDEX(Raw!$H$6:$CI$2111,MATCH($B18&amp;$D18&amp;$B$5,Raw!$A$6:$A$2111,0),MATCH(P$5,Raw!$H$5:$CI$5,0)),"-")</f>
        <v>9682</v>
      </c>
      <c r="Q18" s="211">
        <f>IFERROR(INDEX(Raw!$H$6:$CI$2111,MATCH($B18&amp;$D18&amp;$B$5,Raw!$A$6:$A$2111,0),MATCH(Q$5,Raw!$H$5:$CI$5,0)),"-")</f>
        <v>23370</v>
      </c>
      <c r="R18" s="211"/>
      <c r="S18" s="211">
        <f>IFERROR(INDEX(Raw!$H$6:$CI$2111,MATCH($B18&amp;$D18&amp;$B$5,Raw!$A$6:$A$2111,0),MATCH(S$5,Raw!$H$5:$CI$5,0)),"-")</f>
        <v>396275</v>
      </c>
      <c r="T18" s="211">
        <f>IFERROR(INDEX(Raw!$H$6:$CI$2111,MATCH($B18&amp;$D18&amp;$B$5,Raw!$A$6:$A$2111,0),MATCH(T$5,Raw!$H$5:$CI$5,0)),"-")</f>
        <v>37120</v>
      </c>
      <c r="U18" s="211">
        <f>IFERROR(INDEX(Raw!$H$6:$CI$2111,MATCH($B18&amp;$D18&amp;$B$5,Raw!$A$6:$A$2111,0),MATCH(U$5,Raw!$H$5:$CI$5,0)),"-")</f>
        <v>192626</v>
      </c>
      <c r="V18" s="209"/>
      <c r="W18" s="213">
        <f t="shared" ref="W18:W29" si="11">IFERROR(H18/$E18,"-")</f>
        <v>5.7171730558960937E-2</v>
      </c>
      <c r="X18" s="213">
        <f t="shared" ref="X18:X29" si="12">IFERROR(U18/$E18,"-")</f>
        <v>0.29010726194384789</v>
      </c>
      <c r="Y18" s="213">
        <f t="shared" si="9"/>
        <v>5.5905129958342244E-2</v>
      </c>
      <c r="Z18" s="213">
        <f t="shared" ref="Z18:Z29" si="13">IFERROR(S18/$E18,"-")</f>
        <v>0.5968158775388489</v>
      </c>
    </row>
    <row r="19" spans="1:29" s="7" customFormat="1" x14ac:dyDescent="0.2">
      <c r="A19" s="67"/>
      <c r="B19" s="16" t="str">
        <f t="shared" si="5"/>
        <v>2018-19</v>
      </c>
      <c r="C19" s="7" t="s">
        <v>792</v>
      </c>
      <c r="D19" s="16" t="s">
        <v>792</v>
      </c>
      <c r="E19" s="31">
        <f>IFERROR(INDEX(Raw!$H$6:$CI$2111,MATCH($B19&amp;$D19&amp;$B$5,Raw!$A$6:$A$2111,0),MATCH(E$5,Raw!$H$5:$CI$5,0)),"-")</f>
        <v>701078</v>
      </c>
      <c r="F19" s="31"/>
      <c r="G19" s="31">
        <f>IFERROR(INDEX(Raw!$H$6:$CI$2111,MATCH($B19&amp;$D19&amp;$B$5,Raw!$A$6:$A$2111,0),MATCH(G$5,Raw!$H$5:$CI$5,0)),"-")</f>
        <v>659427</v>
      </c>
      <c r="H19" s="31">
        <f>IFERROR(INDEX(Raw!$H$6:$CI$2111,MATCH($B19&amp;$D19&amp;$B$5,Raw!$A$6:$A$2111,0),MATCH(H$5,Raw!$H$5:$CI$5,0)),"-")</f>
        <v>41651</v>
      </c>
      <c r="I19" s="31"/>
      <c r="J19" s="31">
        <f>IFERROR(INDEX(Raw!$H$6:$CI$2111,MATCH($B19&amp;$D19&amp;$B$5,Raw!$A$6:$A$2111,0),MATCH(J$5,Raw!$H$5:$CI$5,0)),"-")</f>
        <v>3103</v>
      </c>
      <c r="K19" s="31">
        <f>IFERROR(INDEX(Raw!$H$6:$CI$2111,MATCH($B19&amp;$D19&amp;$B$5,Raw!$A$6:$A$2111,0),MATCH(K$5,Raw!$H$5:$CI$5,0)),"-")</f>
        <v>23763</v>
      </c>
      <c r="L19" s="82">
        <f>IFERROR(INDEX(Raw!$H$6:$CI$2111,MATCH($B19&amp;$D19&amp;$B$5,Raw!$A$6:$A$2111,0),MATCH(L$5,Raw!$H$5:$CI$5,0)),"-")</f>
        <v>7601</v>
      </c>
      <c r="M19" s="139">
        <f t="shared" si="10"/>
        <v>0.77947021788957549</v>
      </c>
      <c r="N19" s="31"/>
      <c r="O19" s="31">
        <f>IFERROR(INDEX(Raw!$H$6:$CI$2111,MATCH($B19&amp;$D19&amp;$B$5,Raw!$A$6:$A$2111,0),MATCH(O$5,Raw!$H$5:$CI$5,0)),"-")</f>
        <v>3258</v>
      </c>
      <c r="P19" s="31">
        <f>IFERROR(INDEX(Raw!$H$6:$CI$2111,MATCH($B19&amp;$D19&amp;$B$5,Raw!$A$6:$A$2111,0),MATCH(P$5,Raw!$H$5:$CI$5,0)),"-")</f>
        <v>11527</v>
      </c>
      <c r="Q19" s="82">
        <f>IFERROR(INDEX(Raw!$H$6:$CI$2111,MATCH($B19&amp;$D19&amp;$B$5,Raw!$A$6:$A$2111,0),MATCH(Q$5,Raw!$H$5:$CI$5,0)),"-")</f>
        <v>26010</v>
      </c>
      <c r="R19" s="82"/>
      <c r="S19" s="82">
        <f>IFERROR(INDEX(Raw!$H$6:$CI$2111,MATCH($B19&amp;$D19&amp;$B$5,Raw!$A$6:$A$2111,0),MATCH(S$5,Raw!$H$5:$CI$5,0)),"-")</f>
        <v>414417</v>
      </c>
      <c r="T19" s="82">
        <f>IFERROR(INDEX(Raw!$H$6:$CI$2111,MATCH($B19&amp;$D19&amp;$B$5,Raw!$A$6:$A$2111,0),MATCH(T$5,Raw!$H$5:$CI$5,0)),"-")</f>
        <v>39186</v>
      </c>
      <c r="U19" s="82">
        <f>IFERROR(INDEX(Raw!$H$6:$CI$2111,MATCH($B19&amp;$D19&amp;$B$5,Raw!$A$6:$A$2111,0),MATCH(U$5,Raw!$H$5:$CI$5,0)),"-")</f>
        <v>205824</v>
      </c>
      <c r="V19" s="31"/>
      <c r="W19" s="145">
        <f t="shared" si="11"/>
        <v>5.9409937268035798E-2</v>
      </c>
      <c r="X19" s="145">
        <f t="shared" si="12"/>
        <v>0.29358216917375812</v>
      </c>
      <c r="Y19" s="145">
        <f t="shared" si="9"/>
        <v>5.5893923358028633E-2</v>
      </c>
      <c r="Z19" s="145">
        <f t="shared" si="13"/>
        <v>0.59111397020017742</v>
      </c>
    </row>
    <row r="20" spans="1:29" s="7" customFormat="1" x14ac:dyDescent="0.2">
      <c r="A20" s="67"/>
      <c r="B20" s="16" t="str">
        <f t="shared" si="5"/>
        <v>2018-19</v>
      </c>
      <c r="C20" s="34" t="s">
        <v>793</v>
      </c>
      <c r="D20" s="254" t="s">
        <v>793</v>
      </c>
      <c r="E20" s="31">
        <f>IFERROR(INDEX(Raw!$H$6:$CI$2111,MATCH($B20&amp;$D20&amp;$B$5,Raw!$A$6:$A$2111,0),MATCH(E$5,Raw!$H$5:$CI$5,0)),"-")</f>
        <v>675091</v>
      </c>
      <c r="F20" s="31"/>
      <c r="G20" s="31">
        <f>IFERROR(INDEX(Raw!$H$6:$CI$2111,MATCH($B20&amp;$D20&amp;$B$5,Raw!$A$6:$A$2111,0),MATCH(G$5,Raw!$H$5:$CI$5,0)),"-")</f>
        <v>634317</v>
      </c>
      <c r="H20" s="31">
        <f>IFERROR(INDEX(Raw!$H$6:$CI$2111,MATCH($B20&amp;$D20&amp;$B$5,Raw!$A$6:$A$2111,0),MATCH(H$5,Raw!$H$5:$CI$5,0)),"-")</f>
        <v>40774</v>
      </c>
      <c r="I20" s="31"/>
      <c r="J20" s="31">
        <f>IFERROR(INDEX(Raw!$H$6:$CI$2111,MATCH($B20&amp;$D20&amp;$B$5,Raw!$A$6:$A$2111,0),MATCH(J$5,Raw!$H$5:$CI$5,0)),"-")</f>
        <v>2969</v>
      </c>
      <c r="K20" s="31">
        <f>IFERROR(INDEX(Raw!$H$6:$CI$2111,MATCH($B20&amp;$D20&amp;$B$5,Raw!$A$6:$A$2111,0),MATCH(K$5,Raw!$H$5:$CI$5,0)),"-")</f>
        <v>22946</v>
      </c>
      <c r="L20" s="82">
        <f>IFERROR(INDEX(Raw!$H$6:$CI$2111,MATCH($B20&amp;$D20&amp;$B$5,Raw!$A$6:$A$2111,0),MATCH(L$5,Raw!$H$5:$CI$5,0)),"-")</f>
        <v>7064</v>
      </c>
      <c r="M20" s="139">
        <f t="shared" si="10"/>
        <v>0.7858030868128203</v>
      </c>
      <c r="N20" s="31"/>
      <c r="O20" s="31">
        <f>IFERROR(INDEX(Raw!$H$6:$CI$2111,MATCH($B20&amp;$D20&amp;$B$5,Raw!$A$6:$A$2111,0),MATCH(O$5,Raw!$H$5:$CI$5,0)),"-")</f>
        <v>3122</v>
      </c>
      <c r="P20" s="31">
        <f>IFERROR(INDEX(Raw!$H$6:$CI$2111,MATCH($B20&amp;$D20&amp;$B$5,Raw!$A$6:$A$2111,0),MATCH(P$5,Raw!$H$5:$CI$5,0)),"-")</f>
        <v>11737</v>
      </c>
      <c r="Q20" s="82">
        <f>IFERROR(INDEX(Raw!$H$6:$CI$2111,MATCH($B20&amp;$D20&amp;$B$5,Raw!$A$6:$A$2111,0),MATCH(Q$5,Raw!$H$5:$CI$5,0)),"-")</f>
        <v>25043</v>
      </c>
      <c r="R20" s="82"/>
      <c r="S20" s="82">
        <f>IFERROR(INDEX(Raw!$H$6:$CI$2111,MATCH($B20&amp;$D20&amp;$B$5,Raw!$A$6:$A$2111,0),MATCH(S$5,Raw!$H$5:$CI$5,0)),"-")</f>
        <v>397212</v>
      </c>
      <c r="T20" s="82">
        <f>IFERROR(INDEX(Raw!$H$6:$CI$2111,MATCH($B20&amp;$D20&amp;$B$5,Raw!$A$6:$A$2111,0),MATCH(T$5,Raw!$H$5:$CI$5,0)),"-")</f>
        <v>37180</v>
      </c>
      <c r="U20" s="82">
        <f>IFERROR(INDEX(Raw!$H$6:$CI$2111,MATCH($B20&amp;$D20&amp;$B$5,Raw!$A$6:$A$2111,0),MATCH(U$5,Raw!$H$5:$CI$5,0)),"-")</f>
        <v>199925</v>
      </c>
      <c r="V20" s="31"/>
      <c r="W20" s="145">
        <f t="shared" si="11"/>
        <v>6.0397783409940287E-2</v>
      </c>
      <c r="X20" s="145">
        <f t="shared" si="12"/>
        <v>0.29614526041674383</v>
      </c>
      <c r="Y20" s="145">
        <f t="shared" si="9"/>
        <v>5.5074056682728696E-2</v>
      </c>
      <c r="Z20" s="145">
        <f t="shared" si="13"/>
        <v>0.5883828994905872</v>
      </c>
      <c r="AA20" s="171"/>
      <c r="AC20" s="172"/>
    </row>
    <row r="21" spans="1:29" s="7" customFormat="1" ht="18" x14ac:dyDescent="0.25">
      <c r="A21" s="67"/>
      <c r="B21" s="16" t="str">
        <f t="shared" si="5"/>
        <v>2018-19</v>
      </c>
      <c r="C21" s="7" t="s">
        <v>794</v>
      </c>
      <c r="D21" s="259" t="s">
        <v>794</v>
      </c>
      <c r="E21" s="31">
        <f>IFERROR(INDEX(Raw!$H$6:$CI$2111,MATCH($B21&amp;$D21&amp;$B$5,Raw!$A$6:$A$2111,0),MATCH(E$5,Raw!$H$5:$CI$5,0)),"-")</f>
        <v>709841</v>
      </c>
      <c r="F21" s="31"/>
      <c r="G21" s="31">
        <f>IFERROR(INDEX(Raw!$H$6:$CI$2111,MATCH($B21&amp;$D21&amp;$B$5,Raw!$A$6:$A$2111,0),MATCH(G$5,Raw!$H$5:$CI$5,0)),"-")</f>
        <v>665614</v>
      </c>
      <c r="H21" s="31">
        <f>IFERROR(INDEX(Raw!$H$6:$CI$2111,MATCH($B21&amp;$D21&amp;$B$5,Raw!$A$6:$A$2111,0),MATCH(H$5,Raw!$H$5:$CI$5,0)),"-")</f>
        <v>44227</v>
      </c>
      <c r="I21" s="31"/>
      <c r="J21" s="31">
        <f>IFERROR(INDEX(Raw!$H$6:$CI$2111,MATCH($B21&amp;$D21&amp;$B$5,Raw!$A$6:$A$2111,0),MATCH(J$5,Raw!$H$5:$CI$5,0)),"-")</f>
        <v>3267</v>
      </c>
      <c r="K21" s="31">
        <f>IFERROR(INDEX(Raw!$H$6:$CI$2111,MATCH($B21&amp;$D21&amp;$B$5,Raw!$A$6:$A$2111,0),MATCH(K$5,Raw!$H$5:$CI$5,0)),"-")</f>
        <v>24999</v>
      </c>
      <c r="L21" s="82">
        <f>IFERROR(INDEX(Raw!$H$6:$CI$2111,MATCH($B21&amp;$D21&amp;$B$5,Raw!$A$6:$A$2111,0),MATCH(L$5,Raw!$H$5:$CI$5,0)),"-")</f>
        <v>7335</v>
      </c>
      <c r="M21" s="139">
        <f t="shared" si="10"/>
        <v>0.79396646161624673</v>
      </c>
      <c r="N21" s="31"/>
      <c r="O21" s="31">
        <f>IFERROR(INDEX(Raw!$H$6:$CI$2111,MATCH($B21&amp;$D21&amp;$B$5,Raw!$A$6:$A$2111,0),MATCH(O$5,Raw!$H$5:$CI$5,0)),"-")</f>
        <v>3454</v>
      </c>
      <c r="P21" s="31">
        <f>IFERROR(INDEX(Raw!$H$6:$CI$2111,MATCH($B21&amp;$D21&amp;$B$5,Raw!$A$6:$A$2111,0),MATCH(P$5,Raw!$H$5:$CI$5,0)),"-")</f>
        <v>12507</v>
      </c>
      <c r="Q21" s="82">
        <f>IFERROR(INDEX(Raw!$H$6:$CI$2111,MATCH($B21&amp;$D21&amp;$B$5,Raw!$A$6:$A$2111,0),MATCH(Q$5,Raw!$H$5:$CI$5,0)),"-")</f>
        <v>26800</v>
      </c>
      <c r="R21" s="82"/>
      <c r="S21" s="82">
        <f>IFERROR(INDEX(Raw!$H$6:$CI$2111,MATCH($B21&amp;$D21&amp;$B$5,Raw!$A$6:$A$2111,0),MATCH(S$5,Raw!$H$5:$CI$5,0)),"-")</f>
        <v>414745</v>
      </c>
      <c r="T21" s="82">
        <f>IFERROR(INDEX(Raw!$H$6:$CI$2111,MATCH($B21&amp;$D21&amp;$B$5,Raw!$A$6:$A$2111,0),MATCH(T$5,Raw!$H$5:$CI$5,0)),"-")</f>
        <v>37504</v>
      </c>
      <c r="U21" s="82">
        <f>IFERROR(INDEX(Raw!$H$6:$CI$2111,MATCH($B21&amp;$D21&amp;$B$5,Raw!$A$6:$A$2111,0),MATCH(U$5,Raw!$H$5:$CI$5,0)),"-")</f>
        <v>213365</v>
      </c>
      <c r="V21" s="31"/>
      <c r="W21" s="145">
        <f t="shared" si="11"/>
        <v>6.2305502218102361E-2</v>
      </c>
      <c r="X21" s="145">
        <f t="shared" si="12"/>
        <v>0.30058139780598753</v>
      </c>
      <c r="Y21" s="145">
        <f t="shared" si="9"/>
        <v>5.2834367132921313E-2</v>
      </c>
      <c r="Z21" s="145">
        <f t="shared" si="13"/>
        <v>0.58427873284298881</v>
      </c>
      <c r="AA21" s="171"/>
      <c r="AC21" s="172"/>
    </row>
    <row r="22" spans="1:29" s="7" customFormat="1" x14ac:dyDescent="0.2">
      <c r="A22" s="67"/>
      <c r="B22" s="16" t="str">
        <f t="shared" si="5"/>
        <v>2018-19</v>
      </c>
      <c r="C22" s="7" t="s">
        <v>550</v>
      </c>
      <c r="D22" s="16" t="s">
        <v>550</v>
      </c>
      <c r="E22" s="31">
        <f>IFERROR(INDEX(Raw!$H$6:$CI$2111,MATCH($B22&amp;$D22&amp;$B$5,Raw!$A$6:$A$2111,0),MATCH(E$5,Raw!$H$5:$CI$5,0)),"-")</f>
        <v>676555</v>
      </c>
      <c r="F22" s="31"/>
      <c r="G22" s="31">
        <f>IFERROR(INDEX(Raw!$H$6:$CI$2111,MATCH($B22&amp;$D22&amp;$B$5,Raw!$A$6:$A$2111,0),MATCH(G$5,Raw!$H$5:$CI$5,0)),"-")</f>
        <v>637687</v>
      </c>
      <c r="H22" s="31">
        <f>IFERROR(INDEX(Raw!$H$6:$CI$2111,MATCH($B22&amp;$D22&amp;$B$5,Raw!$A$6:$A$2111,0),MATCH(H$5,Raw!$H$5:$CI$5,0)),"-")</f>
        <v>38868</v>
      </c>
      <c r="I22" s="31"/>
      <c r="J22" s="31">
        <f>IFERROR(INDEX(Raw!$H$6:$CI$2111,MATCH($B22&amp;$D22&amp;$B$5,Raw!$A$6:$A$2111,0),MATCH(J$5,Raw!$H$5:$CI$5,0)),"-")</f>
        <v>3062</v>
      </c>
      <c r="K22" s="31">
        <f>IFERROR(INDEX(Raw!$H$6:$CI$2111,MATCH($B22&amp;$D22&amp;$B$5,Raw!$A$6:$A$2111,0),MATCH(K$5,Raw!$H$5:$CI$5,0)),"-")</f>
        <v>21995</v>
      </c>
      <c r="L22" s="82">
        <f>IFERROR(INDEX(Raw!$H$6:$CI$2111,MATCH($B22&amp;$D22&amp;$B$5,Raw!$A$6:$A$2111,0),MATCH(L$5,Raw!$H$5:$CI$5,0)),"-")</f>
        <v>7309</v>
      </c>
      <c r="M22" s="139">
        <f t="shared" si="10"/>
        <v>0.77417660507940433</v>
      </c>
      <c r="N22" s="31"/>
      <c r="O22" s="31">
        <f>IFERROR(INDEX(Raw!$H$6:$CI$2111,MATCH($B22&amp;$D22&amp;$B$5,Raw!$A$6:$A$2111,0),MATCH(O$5,Raw!$H$5:$CI$5,0)),"-")</f>
        <v>3104</v>
      </c>
      <c r="P22" s="31">
        <f>IFERROR(INDEX(Raw!$H$6:$CI$2111,MATCH($B22&amp;$D22&amp;$B$5,Raw!$A$6:$A$2111,0),MATCH(P$5,Raw!$H$5:$CI$5,0)),"-")</f>
        <v>10707</v>
      </c>
      <c r="Q22" s="82">
        <f>IFERROR(INDEX(Raw!$H$6:$CI$2111,MATCH($B22&amp;$D22&amp;$B$5,Raw!$A$6:$A$2111,0),MATCH(Q$5,Raw!$H$5:$CI$5,0)),"-")</f>
        <v>25130</v>
      </c>
      <c r="R22" s="82"/>
      <c r="S22" s="82">
        <f>IFERROR(INDEX(Raw!$H$6:$CI$2111,MATCH($B22&amp;$D22&amp;$B$5,Raw!$A$6:$A$2111,0),MATCH(S$5,Raw!$H$5:$CI$5,0)),"-")</f>
        <v>400070</v>
      </c>
      <c r="T22" s="82">
        <f>IFERROR(INDEX(Raw!$H$6:$CI$2111,MATCH($B22&amp;$D22&amp;$B$5,Raw!$A$6:$A$2111,0),MATCH(T$5,Raw!$H$5:$CI$5,0)),"-")</f>
        <v>37163</v>
      </c>
      <c r="U22" s="82">
        <f>IFERROR(INDEX(Raw!$H$6:$CI$2111,MATCH($B22&amp;$D22&amp;$B$5,Raw!$A$6:$A$2111,0),MATCH(U$5,Raw!$H$5:$CI$5,0)),"-")</f>
        <v>200454</v>
      </c>
      <c r="V22" s="31"/>
      <c r="W22" s="145">
        <f t="shared" si="11"/>
        <v>5.7449874733022446E-2</v>
      </c>
      <c r="X22" s="145">
        <f t="shared" si="12"/>
        <v>0.29628633296627771</v>
      </c>
      <c r="Y22" s="145">
        <f t="shared" si="9"/>
        <v>5.4929754417600937E-2</v>
      </c>
      <c r="Z22" s="145">
        <f t="shared" si="13"/>
        <v>0.59133403788309891</v>
      </c>
      <c r="AA22" s="171"/>
      <c r="AC22" s="172"/>
    </row>
    <row r="23" spans="1:29" s="7" customFormat="1" x14ac:dyDescent="0.2">
      <c r="A23" s="67"/>
      <c r="B23" s="16" t="str">
        <f t="shared" si="5"/>
        <v>2018-19</v>
      </c>
      <c r="C23" s="34" t="s">
        <v>551</v>
      </c>
      <c r="D23" s="254" t="s">
        <v>551</v>
      </c>
      <c r="E23" s="31">
        <f>IFERROR(INDEX(Raw!$H$6:$CI$2111,MATCH($B23&amp;$D23&amp;$B$5,Raw!$A$6:$A$2111,0),MATCH(E$5,Raw!$H$5:$CI$5,0)),"-")</f>
        <v>665369</v>
      </c>
      <c r="F23" s="31"/>
      <c r="G23" s="31">
        <f>IFERROR(INDEX(Raw!$H$6:$CI$2111,MATCH($B23&amp;$D23&amp;$B$5,Raw!$A$6:$A$2111,0),MATCH(G$5,Raw!$H$5:$CI$5,0)),"-")</f>
        <v>627399</v>
      </c>
      <c r="H23" s="31">
        <f>IFERROR(INDEX(Raw!$H$6:$CI$2111,MATCH($B23&amp;$D23&amp;$B$5,Raw!$A$6:$A$2111,0),MATCH(H$5,Raw!$H$5:$CI$5,0)),"-")</f>
        <v>37970</v>
      </c>
      <c r="I23" s="31"/>
      <c r="J23" s="31">
        <f>IFERROR(INDEX(Raw!$H$6:$CI$2111,MATCH($B23&amp;$D23&amp;$B$5,Raw!$A$6:$A$2111,0),MATCH(J$5,Raw!$H$5:$CI$5,0)),"-")</f>
        <v>3035</v>
      </c>
      <c r="K23" s="31">
        <f>IFERROR(INDEX(Raw!$H$6:$CI$2111,MATCH($B23&amp;$D23&amp;$B$5,Raw!$A$6:$A$2111,0),MATCH(K$5,Raw!$H$5:$CI$5,0)),"-")</f>
        <v>21397</v>
      </c>
      <c r="L23" s="82">
        <f>IFERROR(INDEX(Raw!$H$6:$CI$2111,MATCH($B23&amp;$D23&amp;$B$5,Raw!$A$6:$A$2111,0),MATCH(L$5,Raw!$H$5:$CI$5,0)),"-")</f>
        <v>6802</v>
      </c>
      <c r="M23" s="139">
        <f t="shared" si="10"/>
        <v>0.78222449894345902</v>
      </c>
      <c r="N23" s="31"/>
      <c r="O23" s="31">
        <f>IFERROR(INDEX(Raw!$H$6:$CI$2111,MATCH($B23&amp;$D23&amp;$B$5,Raw!$A$6:$A$2111,0),MATCH(O$5,Raw!$H$5:$CI$5,0)),"-")</f>
        <v>3239</v>
      </c>
      <c r="P23" s="31">
        <f>IFERROR(INDEX(Raw!$H$6:$CI$2111,MATCH($B23&amp;$D23&amp;$B$5,Raw!$A$6:$A$2111,0),MATCH(P$5,Raw!$H$5:$CI$5,0)),"-")</f>
        <v>10299</v>
      </c>
      <c r="Q23" s="82">
        <f>IFERROR(INDEX(Raw!$H$6:$CI$2111,MATCH($B23&amp;$D23&amp;$B$5,Raw!$A$6:$A$2111,0),MATCH(Q$5,Raw!$H$5:$CI$5,0)),"-")</f>
        <v>24642</v>
      </c>
      <c r="R23" s="82"/>
      <c r="S23" s="82">
        <f>IFERROR(INDEX(Raw!$H$6:$CI$2111,MATCH($B23&amp;$D23&amp;$B$5,Raw!$A$6:$A$2111,0),MATCH(S$5,Raw!$H$5:$CI$5,0)),"-")</f>
        <v>395522</v>
      </c>
      <c r="T23" s="82">
        <f>IFERROR(INDEX(Raw!$H$6:$CI$2111,MATCH($B23&amp;$D23&amp;$B$5,Raw!$A$6:$A$2111,0),MATCH(T$5,Raw!$H$5:$CI$5,0)),"-")</f>
        <v>35890</v>
      </c>
      <c r="U23" s="82">
        <f>IFERROR(INDEX(Raw!$H$6:$CI$2111,MATCH($B23&amp;$D23&amp;$B$5,Raw!$A$6:$A$2111,0),MATCH(U$5,Raw!$H$5:$CI$5,0)),"-")</f>
        <v>195987</v>
      </c>
      <c r="V23" s="31"/>
      <c r="W23" s="145">
        <f t="shared" si="11"/>
        <v>5.7066079123012946E-2</v>
      </c>
      <c r="X23" s="145">
        <f t="shared" si="12"/>
        <v>0.29455384906720933</v>
      </c>
      <c r="Y23" s="145">
        <f t="shared" si="9"/>
        <v>5.3939994198707784E-2</v>
      </c>
      <c r="Z23" s="145">
        <f t="shared" si="13"/>
        <v>0.59444007761106998</v>
      </c>
      <c r="AA23" s="171"/>
      <c r="AC23" s="172"/>
    </row>
    <row r="24" spans="1:29" s="7" customFormat="1" ht="18" x14ac:dyDescent="0.25">
      <c r="A24" s="67"/>
      <c r="B24" s="16" t="str">
        <f t="shared" si="5"/>
        <v>2018-19</v>
      </c>
      <c r="C24" s="7" t="s">
        <v>552</v>
      </c>
      <c r="D24" s="259" t="s">
        <v>552</v>
      </c>
      <c r="E24" s="31">
        <f>IFERROR(INDEX(Raw!$H$6:$CI$2111,MATCH($B24&amp;$D24&amp;$B$5,Raw!$A$6:$A$2111,0),MATCH(E$5,Raw!$H$5:$CI$5,0)),"-")</f>
        <v>699355</v>
      </c>
      <c r="F24" s="31"/>
      <c r="G24" s="31">
        <f>IFERROR(INDEX(Raw!$H$6:$CI$2111,MATCH($B24&amp;$D24&amp;$B$5,Raw!$A$6:$A$2111,0),MATCH(G$5,Raw!$H$5:$CI$5,0)),"-")</f>
        <v>658288</v>
      </c>
      <c r="H24" s="31">
        <f>IFERROR(INDEX(Raw!$H$6:$CI$2111,MATCH($B24&amp;$D24&amp;$B$5,Raw!$A$6:$A$2111,0),MATCH(H$5,Raw!$H$5:$CI$5,0)),"-")</f>
        <v>41067</v>
      </c>
      <c r="I24" s="31"/>
      <c r="J24" s="31">
        <f>IFERROR(INDEX(Raw!$H$6:$CI$2111,MATCH($B24&amp;$D24&amp;$B$5,Raw!$A$6:$A$2111,0),MATCH(J$5,Raw!$H$5:$CI$5,0)),"-")</f>
        <v>3368</v>
      </c>
      <c r="K24" s="31">
        <f>IFERROR(INDEX(Raw!$H$6:$CI$2111,MATCH($B24&amp;$D24&amp;$B$5,Raw!$A$6:$A$2111,0),MATCH(K$5,Raw!$H$5:$CI$5,0)),"-")</f>
        <v>22444</v>
      </c>
      <c r="L24" s="82">
        <f>IFERROR(INDEX(Raw!$H$6:$CI$2111,MATCH($B24&amp;$D24&amp;$B$5,Raw!$A$6:$A$2111,0),MATCH(L$5,Raw!$H$5:$CI$5,0)),"-")</f>
        <v>5274</v>
      </c>
      <c r="M24" s="139">
        <f t="shared" si="10"/>
        <v>0.83034163288940355</v>
      </c>
      <c r="N24" s="31"/>
      <c r="O24" s="31">
        <f>IFERROR(INDEX(Raw!$H$6:$CI$2111,MATCH($B24&amp;$D24&amp;$B$5,Raw!$A$6:$A$2111,0),MATCH(O$5,Raw!$H$5:$CI$5,0)),"-")</f>
        <v>3670</v>
      </c>
      <c r="P24" s="31">
        <f>IFERROR(INDEX(Raw!$H$6:$CI$2111,MATCH($B24&amp;$D24&amp;$B$5,Raw!$A$6:$A$2111,0),MATCH(P$5,Raw!$H$5:$CI$5,0)),"-")</f>
        <v>11585</v>
      </c>
      <c r="Q24" s="82">
        <f>IFERROR(INDEX(Raw!$H$6:$CI$2111,MATCH($B24&amp;$D24&amp;$B$5,Raw!$A$6:$A$2111,0),MATCH(Q$5,Raw!$H$5:$CI$5,0)),"-")</f>
        <v>25721</v>
      </c>
      <c r="R24" s="82"/>
      <c r="S24" s="82">
        <f>IFERROR(INDEX(Raw!$H$6:$CI$2111,MATCH($B24&amp;$D24&amp;$B$5,Raw!$A$6:$A$2111,0),MATCH(S$5,Raw!$H$5:$CI$5,0)),"-")</f>
        <v>415522</v>
      </c>
      <c r="T24" s="82">
        <f>IFERROR(INDEX(Raw!$H$6:$CI$2111,MATCH($B24&amp;$D24&amp;$B$5,Raw!$A$6:$A$2111,0),MATCH(T$5,Raw!$H$5:$CI$5,0)),"-")</f>
        <v>38774</v>
      </c>
      <c r="U24" s="82">
        <f>IFERROR(INDEX(Raw!$H$6:$CI$2111,MATCH($B24&amp;$D24&amp;$B$5,Raw!$A$6:$A$2111,0),MATCH(U$5,Raw!$H$5:$CI$5,0)),"-")</f>
        <v>203992</v>
      </c>
      <c r="V24" s="31"/>
      <c r="W24" s="145">
        <f t="shared" si="11"/>
        <v>5.8721250294914602E-2</v>
      </c>
      <c r="X24" s="145">
        <f t="shared" si="12"/>
        <v>0.29168591058904275</v>
      </c>
      <c r="Y24" s="145">
        <f t="shared" si="9"/>
        <v>5.5442514888718888E-2</v>
      </c>
      <c r="Z24" s="145">
        <f t="shared" si="13"/>
        <v>0.59415032422732372</v>
      </c>
      <c r="AA24" s="171"/>
      <c r="AC24" s="172"/>
    </row>
    <row r="25" spans="1:29" s="7" customFormat="1" x14ac:dyDescent="0.2">
      <c r="A25" s="67"/>
      <c r="B25" s="16" t="str">
        <f t="shared" si="5"/>
        <v>2018-19</v>
      </c>
      <c r="C25" s="7" t="s">
        <v>553</v>
      </c>
      <c r="D25" s="16" t="s">
        <v>553</v>
      </c>
      <c r="E25" s="31">
        <f>IFERROR(INDEX(Raw!$H$6:$CI$2111,MATCH($B25&amp;$D25&amp;$B$5,Raw!$A$6:$A$2111,0),MATCH(E$5,Raw!$H$5:$CI$5,0)),"-")</f>
        <v>704355</v>
      </c>
      <c r="F25" s="31"/>
      <c r="G25" s="31">
        <f>IFERROR(INDEX(Raw!$H$6:$CI$2111,MATCH($B25&amp;$D25&amp;$B$5,Raw!$A$6:$A$2111,0),MATCH(G$5,Raw!$H$5:$CI$5,0)),"-")</f>
        <v>661780</v>
      </c>
      <c r="H25" s="31">
        <f>IFERROR(INDEX(Raw!$H$6:$CI$2111,MATCH($B25&amp;$D25&amp;$B$5,Raw!$A$6:$A$2111,0),MATCH(H$5,Raw!$H$5:$CI$5,0)),"-")</f>
        <v>42575</v>
      </c>
      <c r="I25" s="31"/>
      <c r="J25" s="31">
        <f>IFERROR(INDEX(Raw!$H$6:$CI$2111,MATCH($B25&amp;$D25&amp;$B$5,Raw!$A$6:$A$2111,0),MATCH(J$5,Raw!$H$5:$CI$5,0)),"-")</f>
        <v>3120</v>
      </c>
      <c r="K25" s="31">
        <f>IFERROR(INDEX(Raw!$H$6:$CI$2111,MATCH($B25&amp;$D25&amp;$B$5,Raw!$A$6:$A$2111,0),MATCH(K$5,Raw!$H$5:$CI$5,0)),"-")</f>
        <v>22482</v>
      </c>
      <c r="L25" s="82">
        <f>IFERROR(INDEX(Raw!$H$6:$CI$2111,MATCH($B25&amp;$D25&amp;$B$5,Raw!$A$6:$A$2111,0),MATCH(L$5,Raw!$H$5:$CI$5,0)),"-")</f>
        <v>5654</v>
      </c>
      <c r="M25" s="139">
        <f t="shared" si="10"/>
        <v>0.81910673150755053</v>
      </c>
      <c r="N25" s="31"/>
      <c r="O25" s="31">
        <f>IFERROR(INDEX(Raw!$H$6:$CI$2111,MATCH($B25&amp;$D25&amp;$B$5,Raw!$A$6:$A$2111,0),MATCH(O$5,Raw!$H$5:$CI$5,0)),"-")</f>
        <v>4355</v>
      </c>
      <c r="P25" s="31">
        <f>IFERROR(INDEX(Raw!$H$6:$CI$2111,MATCH($B25&amp;$D25&amp;$B$5,Raw!$A$6:$A$2111,0),MATCH(P$5,Raw!$H$5:$CI$5,0)),"-")</f>
        <v>12618</v>
      </c>
      <c r="Q25" s="82">
        <f>IFERROR(INDEX(Raw!$H$6:$CI$2111,MATCH($B25&amp;$D25&amp;$B$5,Raw!$A$6:$A$2111,0),MATCH(Q$5,Raw!$H$5:$CI$5,0)),"-")</f>
        <v>25666</v>
      </c>
      <c r="R25" s="82"/>
      <c r="S25" s="82">
        <f>IFERROR(INDEX(Raw!$H$6:$CI$2111,MATCH($B25&amp;$D25&amp;$B$5,Raw!$A$6:$A$2111,0),MATCH(S$5,Raw!$H$5:$CI$5,0)),"-")</f>
        <v>418177</v>
      </c>
      <c r="T25" s="82">
        <f>IFERROR(INDEX(Raw!$H$6:$CI$2111,MATCH($B25&amp;$D25&amp;$B$5,Raw!$A$6:$A$2111,0),MATCH(T$5,Raw!$H$5:$CI$5,0)),"-")</f>
        <v>38544</v>
      </c>
      <c r="U25" s="82">
        <f>IFERROR(INDEX(Raw!$H$6:$CI$2111,MATCH($B25&amp;$D25&amp;$B$5,Raw!$A$6:$A$2111,0),MATCH(U$5,Raw!$H$5:$CI$5,0)),"-")</f>
        <v>205059</v>
      </c>
      <c r="V25" s="31"/>
      <c r="W25" s="145">
        <f t="shared" si="11"/>
        <v>6.0445372007013512E-2</v>
      </c>
      <c r="X25" s="145">
        <f t="shared" si="12"/>
        <v>0.29113018293332199</v>
      </c>
      <c r="Y25" s="145">
        <f t="shared" si="9"/>
        <v>5.4722405605128095E-2</v>
      </c>
      <c r="Z25" s="145">
        <f t="shared" si="13"/>
        <v>0.59370203945453637</v>
      </c>
    </row>
    <row r="26" spans="1:29" s="7" customFormat="1" x14ac:dyDescent="0.2">
      <c r="A26" s="67"/>
      <c r="B26" s="16" t="str">
        <f t="shared" si="5"/>
        <v>2018-19</v>
      </c>
      <c r="C26" s="34" t="s">
        <v>554</v>
      </c>
      <c r="D26" s="254" t="s">
        <v>554</v>
      </c>
      <c r="E26" s="31">
        <f>IFERROR(INDEX(Raw!$H$6:$CI$2111,MATCH($B26&amp;$D26&amp;$B$5,Raw!$A$6:$A$2111,0),MATCH(E$5,Raw!$H$5:$CI$5,0)),"-")</f>
        <v>750240</v>
      </c>
      <c r="F26" s="31"/>
      <c r="G26" s="31">
        <f>IFERROR(INDEX(Raw!$H$6:$CI$2111,MATCH($B26&amp;$D26&amp;$B$5,Raw!$A$6:$A$2111,0),MATCH(G$5,Raw!$H$5:$CI$5,0)),"-")</f>
        <v>702428</v>
      </c>
      <c r="H26" s="31">
        <f>IFERROR(INDEX(Raw!$H$6:$CI$2111,MATCH($B26&amp;$D26&amp;$B$5,Raw!$A$6:$A$2111,0),MATCH(H$5,Raw!$H$5:$CI$5,0)),"-")</f>
        <v>47812</v>
      </c>
      <c r="I26" s="31"/>
      <c r="J26" s="31">
        <f>IFERROR(INDEX(Raw!$H$6:$CI$2111,MATCH($B26&amp;$D26&amp;$B$5,Raw!$A$6:$A$2111,0),MATCH(J$5,Raw!$H$5:$CI$5,0)),"-")</f>
        <v>3356</v>
      </c>
      <c r="K26" s="31">
        <f>IFERROR(INDEX(Raw!$H$6:$CI$2111,MATCH($B26&amp;$D26&amp;$B$5,Raw!$A$6:$A$2111,0),MATCH(K$5,Raw!$H$5:$CI$5,0)),"-")</f>
        <v>24782</v>
      </c>
      <c r="L26" s="82">
        <f>IFERROR(INDEX(Raw!$H$6:$CI$2111,MATCH($B26&amp;$D26&amp;$B$5,Raw!$A$6:$A$2111,0),MATCH(L$5,Raw!$H$5:$CI$5,0)),"-")</f>
        <v>7334</v>
      </c>
      <c r="M26" s="139">
        <f t="shared" si="10"/>
        <v>0.79324537663509243</v>
      </c>
      <c r="N26" s="31"/>
      <c r="O26" s="31">
        <f>IFERROR(INDEX(Raw!$H$6:$CI$2111,MATCH($B26&amp;$D26&amp;$B$5,Raw!$A$6:$A$2111,0),MATCH(O$5,Raw!$H$5:$CI$5,0)),"-")</f>
        <v>4922</v>
      </c>
      <c r="P26" s="31">
        <f>IFERROR(INDEX(Raw!$H$6:$CI$2111,MATCH($B26&amp;$D26&amp;$B$5,Raw!$A$6:$A$2111,0),MATCH(P$5,Raw!$H$5:$CI$5,0)),"-")</f>
        <v>14752</v>
      </c>
      <c r="Q26" s="82">
        <f>IFERROR(INDEX(Raw!$H$6:$CI$2111,MATCH($B26&amp;$D26&amp;$B$5,Raw!$A$6:$A$2111,0),MATCH(Q$5,Raw!$H$5:$CI$5,0)),"-")</f>
        <v>27082</v>
      </c>
      <c r="R26" s="82"/>
      <c r="S26" s="82">
        <f>IFERROR(INDEX(Raw!$H$6:$CI$2111,MATCH($B26&amp;$D26&amp;$B$5,Raw!$A$6:$A$2111,0),MATCH(S$5,Raw!$H$5:$CI$5,0)),"-")</f>
        <v>441399</v>
      </c>
      <c r="T26" s="82">
        <f>IFERROR(INDEX(Raw!$H$6:$CI$2111,MATCH($B26&amp;$D26&amp;$B$5,Raw!$A$6:$A$2111,0),MATCH(T$5,Raw!$H$5:$CI$5,0)),"-")</f>
        <v>38456</v>
      </c>
      <c r="U26" s="82">
        <f>IFERROR(INDEX(Raw!$H$6:$CI$2111,MATCH($B26&amp;$D26&amp;$B$5,Raw!$A$6:$A$2111,0),MATCH(U$5,Raw!$H$5:$CI$5,0)),"-")</f>
        <v>222573</v>
      </c>
      <c r="V26" s="31"/>
      <c r="W26" s="145">
        <f t="shared" si="11"/>
        <v>6.3728940072510135E-2</v>
      </c>
      <c r="X26" s="145">
        <f t="shared" si="12"/>
        <v>0.29666906589891234</v>
      </c>
      <c r="Y26" s="145">
        <f t="shared" si="9"/>
        <v>5.1258264022179569E-2</v>
      </c>
      <c r="Z26" s="145">
        <f t="shared" si="13"/>
        <v>0.58834373000639795</v>
      </c>
    </row>
    <row r="27" spans="1:29" s="7" customFormat="1" ht="18" x14ac:dyDescent="0.25">
      <c r="A27" s="67"/>
      <c r="B27" s="16" t="str">
        <f t="shared" si="5"/>
        <v>2018-19</v>
      </c>
      <c r="C27" s="7" t="s">
        <v>555</v>
      </c>
      <c r="D27" s="259" t="s">
        <v>555</v>
      </c>
      <c r="E27" s="31">
        <f>IFERROR(INDEX(Raw!$H$6:$CI$2111,MATCH($B27&amp;$D27&amp;$B$5,Raw!$A$6:$A$2111,0),MATCH(E$5,Raw!$H$5:$CI$5,0)),"-")</f>
        <v>750181</v>
      </c>
      <c r="F27" s="31"/>
      <c r="G27" s="31">
        <f>IFERROR(INDEX(Raw!$H$6:$CI$2111,MATCH($B27&amp;$D27&amp;$B$5,Raw!$A$6:$A$2111,0),MATCH(G$5,Raw!$H$5:$CI$5,0)),"-")</f>
        <v>702278</v>
      </c>
      <c r="H27" s="31">
        <f>IFERROR(INDEX(Raw!$H$6:$CI$2111,MATCH($B27&amp;$D27&amp;$B$5,Raw!$A$6:$A$2111,0),MATCH(H$5,Raw!$H$5:$CI$5,0)),"-")</f>
        <v>47903</v>
      </c>
      <c r="I27" s="31"/>
      <c r="J27" s="31">
        <f>IFERROR(INDEX(Raw!$H$6:$CI$2111,MATCH($B27&amp;$D27&amp;$B$5,Raw!$A$6:$A$2111,0),MATCH(J$5,Raw!$H$5:$CI$5,0)),"-")</f>
        <v>3346</v>
      </c>
      <c r="K27" s="31">
        <f>IFERROR(INDEX(Raw!$H$6:$CI$2111,MATCH($B27&amp;$D27&amp;$B$5,Raw!$A$6:$A$2111,0),MATCH(K$5,Raw!$H$5:$CI$5,0)),"-")</f>
        <v>24250</v>
      </c>
      <c r="L27" s="82">
        <f>IFERROR(INDEX(Raw!$H$6:$CI$2111,MATCH($B27&amp;$D27&amp;$B$5,Raw!$A$6:$A$2111,0),MATCH(L$5,Raw!$H$5:$CI$5,0)),"-")</f>
        <v>7129</v>
      </c>
      <c r="M27" s="139">
        <f t="shared" si="10"/>
        <v>0.79470122390208786</v>
      </c>
      <c r="N27" s="31"/>
      <c r="O27" s="31">
        <f>IFERROR(INDEX(Raw!$H$6:$CI$2111,MATCH($B27&amp;$D27&amp;$B$5,Raw!$A$6:$A$2111,0),MATCH(O$5,Raw!$H$5:$CI$5,0)),"-")</f>
        <v>4500</v>
      </c>
      <c r="P27" s="31">
        <f>IFERROR(INDEX(Raw!$H$6:$CI$2111,MATCH($B27&amp;$D27&amp;$B$5,Raw!$A$6:$A$2111,0),MATCH(P$5,Raw!$H$5:$CI$5,0)),"-")</f>
        <v>15807</v>
      </c>
      <c r="Q27" s="82">
        <f>IFERROR(INDEX(Raw!$H$6:$CI$2111,MATCH($B27&amp;$D27&amp;$B$5,Raw!$A$6:$A$2111,0),MATCH(Q$5,Raw!$H$5:$CI$5,0)),"-")</f>
        <v>27990</v>
      </c>
      <c r="R27" s="82"/>
      <c r="S27" s="82">
        <f>IFERROR(INDEX(Raw!$H$6:$CI$2111,MATCH($B27&amp;$D27&amp;$B$5,Raw!$A$6:$A$2111,0),MATCH(S$5,Raw!$H$5:$CI$5,0)),"-")</f>
        <v>443530</v>
      </c>
      <c r="T27" s="82">
        <f>IFERROR(INDEX(Raw!$H$6:$CI$2111,MATCH($B27&amp;$D27&amp;$B$5,Raw!$A$6:$A$2111,0),MATCH(T$5,Raw!$H$5:$CI$5,0)),"-")</f>
        <v>40529</v>
      </c>
      <c r="U27" s="82">
        <f>IFERROR(INDEX(Raw!$H$6:$CI$2111,MATCH($B27&amp;$D27&amp;$B$5,Raw!$A$6:$A$2111,0),MATCH(U$5,Raw!$H$5:$CI$5,0)),"-")</f>
        <v>218219</v>
      </c>
      <c r="V27" s="31"/>
      <c r="W27" s="145">
        <f t="shared" si="11"/>
        <v>6.3855256264821428E-2</v>
      </c>
      <c r="X27" s="145">
        <f t="shared" si="12"/>
        <v>0.29088846558363912</v>
      </c>
      <c r="Y27" s="145">
        <f t="shared" si="9"/>
        <v>5.402562848165976E-2</v>
      </c>
      <c r="Z27" s="145">
        <f t="shared" si="13"/>
        <v>0.5912306496698797</v>
      </c>
    </row>
    <row r="28" spans="1:29" x14ac:dyDescent="0.2">
      <c r="A28" s="67"/>
      <c r="B28" s="16" t="str">
        <f t="shared" si="5"/>
        <v>2018-19</v>
      </c>
      <c r="C28" s="7" t="s">
        <v>556</v>
      </c>
      <c r="D28" s="16" t="s">
        <v>556</v>
      </c>
      <c r="E28" s="31">
        <f>IFERROR(INDEX(Raw!$H$6:$CI$2111,MATCH($B28&amp;$D28&amp;$B$5,Raw!$A$6:$A$2111,0),MATCH(E$5,Raw!$H$5:$CI$5,0)),"-")</f>
        <v>669109</v>
      </c>
      <c r="F28" s="31"/>
      <c r="G28" s="31">
        <f>IFERROR(INDEX(Raw!$H$6:$CI$2111,MATCH($B28&amp;$D28&amp;$B$5,Raw!$A$6:$A$2111,0),MATCH(G$5,Raw!$H$5:$CI$5,0)),"-")</f>
        <v>625955</v>
      </c>
      <c r="H28" s="31">
        <f>IFERROR(INDEX(Raw!$H$6:$CI$2111,MATCH($B28&amp;$D28&amp;$B$5,Raw!$A$6:$A$2111,0),MATCH(H$5,Raw!$H$5:$CI$5,0)),"-")</f>
        <v>43154</v>
      </c>
      <c r="I28" s="31"/>
      <c r="J28" s="31">
        <f>IFERROR(INDEX(Raw!$H$6:$CI$2111,MATCH($B28&amp;$D28&amp;$B$5,Raw!$A$6:$A$2111,0),MATCH(J$5,Raw!$H$5:$CI$5,0)),"-")</f>
        <v>2901</v>
      </c>
      <c r="K28" s="31">
        <f>IFERROR(INDEX(Raw!$H$6:$CI$2111,MATCH($B28&amp;$D28&amp;$B$5,Raw!$A$6:$A$2111,0),MATCH(K$5,Raw!$H$5:$CI$5,0)),"-")</f>
        <v>22876</v>
      </c>
      <c r="L28" s="82">
        <f>IFERROR(INDEX(Raw!$H$6:$CI$2111,MATCH($B28&amp;$D28&amp;$B$5,Raw!$A$6:$A$2111,0),MATCH(L$5,Raw!$H$5:$CI$5,0)),"-")</f>
        <v>5989</v>
      </c>
      <c r="M28" s="139">
        <f t="shared" si="10"/>
        <v>0.81146508845935905</v>
      </c>
      <c r="N28" s="31"/>
      <c r="O28" s="31">
        <f>IFERROR(INDEX(Raw!$H$6:$CI$2111,MATCH($B28&amp;$D28&amp;$B$5,Raw!$A$6:$A$2111,0),MATCH(O$5,Raw!$H$5:$CI$5,0)),"-")</f>
        <v>3832</v>
      </c>
      <c r="P28" s="31">
        <f>IFERROR(INDEX(Raw!$H$6:$CI$2111,MATCH($B28&amp;$D28&amp;$B$5,Raw!$A$6:$A$2111,0),MATCH(P$5,Raw!$H$5:$CI$5,0)),"-")</f>
        <v>13545</v>
      </c>
      <c r="Q28" s="82">
        <f>IFERROR(INDEX(Raw!$H$6:$CI$2111,MATCH($B28&amp;$D28&amp;$B$5,Raw!$A$6:$A$2111,0),MATCH(Q$5,Raw!$H$5:$CI$5,0)),"-")</f>
        <v>23939</v>
      </c>
      <c r="R28" s="82"/>
      <c r="S28" s="82">
        <f>IFERROR(INDEX(Raw!$H$6:$CI$2111,MATCH($B28&amp;$D28&amp;$B$5,Raw!$A$6:$A$2111,0),MATCH(S$5,Raw!$H$5:$CI$5,0)),"-")</f>
        <v>393242</v>
      </c>
      <c r="T28" s="82">
        <f>IFERROR(INDEX(Raw!$H$6:$CI$2111,MATCH($B28&amp;$D28&amp;$B$5,Raw!$A$6:$A$2111,0),MATCH(T$5,Raw!$H$5:$CI$5,0)),"-")</f>
        <v>35865</v>
      </c>
      <c r="U28" s="82">
        <f>IFERROR(INDEX(Raw!$H$6:$CI$2111,MATCH($B28&amp;$D28&amp;$B$5,Raw!$A$6:$A$2111,0),MATCH(U$5,Raw!$H$5:$CI$5,0)),"-")</f>
        <v>196848</v>
      </c>
      <c r="V28" s="31"/>
      <c r="W28" s="145">
        <f t="shared" si="11"/>
        <v>6.4494723580164073E-2</v>
      </c>
      <c r="X28" s="145">
        <f t="shared" si="12"/>
        <v>0.29419421947694618</v>
      </c>
      <c r="Y28" s="145">
        <f t="shared" si="9"/>
        <v>5.3601132251994817E-2</v>
      </c>
      <c r="Z28" s="145">
        <f t="shared" si="13"/>
        <v>0.58770992469089489</v>
      </c>
    </row>
    <row r="29" spans="1:29" collapsed="1" x14ac:dyDescent="0.2">
      <c r="A29" s="67"/>
      <c r="B29" s="17" t="str">
        <f t="shared" si="5"/>
        <v>2018-19</v>
      </c>
      <c r="C29" s="18" t="s">
        <v>557</v>
      </c>
      <c r="D29" s="255" t="s">
        <v>557</v>
      </c>
      <c r="E29" s="32">
        <f>IFERROR(INDEX(Raw!$H$6:$CI$2111,MATCH($B29&amp;$D29&amp;$B$5,Raw!$A$6:$A$2111,0),MATCH(E$5,Raw!$H$5:$CI$5,0)),"-")</f>
        <v>729977</v>
      </c>
      <c r="F29" s="32"/>
      <c r="G29" s="32">
        <f>IFERROR(INDEX(Raw!$H$6:$CI$2111,MATCH($B29&amp;$D29&amp;$B$5,Raw!$A$6:$A$2111,0),MATCH(G$5,Raw!$H$5:$CI$5,0)),"-")</f>
        <v>684974</v>
      </c>
      <c r="H29" s="32">
        <f>IFERROR(INDEX(Raw!$H$6:$CI$2111,MATCH($B29&amp;$D29&amp;$B$5,Raw!$A$6:$A$2111,0),MATCH(H$5,Raw!$H$5:$CI$5,0)),"-")</f>
        <v>45003</v>
      </c>
      <c r="I29" s="32"/>
      <c r="J29" s="32">
        <f>IFERROR(INDEX(Raw!$H$6:$CI$2111,MATCH($B29&amp;$D29&amp;$B$5,Raw!$A$6:$A$2111,0),MATCH(J$5,Raw!$H$5:$CI$5,0)),"-")</f>
        <v>3173</v>
      </c>
      <c r="K29" s="32">
        <f>IFERROR(INDEX(Raw!$H$6:$CI$2111,MATCH($B29&amp;$D29&amp;$B$5,Raw!$A$6:$A$2111,0),MATCH(K$5,Raw!$H$5:$CI$5,0)),"-")</f>
        <v>24632</v>
      </c>
      <c r="L29" s="83">
        <f>IFERROR(INDEX(Raw!$H$6:$CI$2111,MATCH($B29&amp;$D29&amp;$B$5,Raw!$A$6:$A$2111,0),MATCH(L$5,Raw!$H$5:$CI$5,0)),"-")</f>
        <v>7274</v>
      </c>
      <c r="M29" s="140">
        <f t="shared" si="10"/>
        <v>0.79263947090852072</v>
      </c>
      <c r="N29" s="32"/>
      <c r="O29" s="32">
        <f>IFERROR(INDEX(Raw!$H$6:$CI$2111,MATCH($B29&amp;$D29&amp;$B$5,Raw!$A$6:$A$2111,0),MATCH(O$5,Raw!$H$5:$CI$5,0)),"-")</f>
        <v>3653</v>
      </c>
      <c r="P29" s="32">
        <f>IFERROR(INDEX(Raw!$H$6:$CI$2111,MATCH($B29&amp;$D29&amp;$B$5,Raw!$A$6:$A$2111,0),MATCH(P$5,Raw!$H$5:$CI$5,0)),"-")</f>
        <v>13545</v>
      </c>
      <c r="Q29" s="83">
        <f>IFERROR(INDEX(Raw!$H$6:$CI$2111,MATCH($B29&amp;$D29&amp;$B$5,Raw!$A$6:$A$2111,0),MATCH(Q$5,Raw!$H$5:$CI$5,0)),"-")</f>
        <v>21636</v>
      </c>
      <c r="R29" s="83"/>
      <c r="S29" s="83">
        <f>IFERROR(INDEX(Raw!$H$6:$CI$2111,MATCH($B29&amp;$D29&amp;$B$5,Raw!$A$6:$A$2111,0),MATCH(S$5,Raw!$H$5:$CI$5,0)),"-")</f>
        <v>429213</v>
      </c>
      <c r="T29" s="83">
        <f>IFERROR(INDEX(Raw!$H$6:$CI$2111,MATCH($B29&amp;$D29&amp;$B$5,Raw!$A$6:$A$2111,0),MATCH(T$5,Raw!$H$5:$CI$5,0)),"-")</f>
        <v>40021</v>
      </c>
      <c r="U29" s="83">
        <f>IFERROR(INDEX(Raw!$H$6:$CI$2111,MATCH($B29&amp;$D29&amp;$B$5,Raw!$A$6:$A$2111,0),MATCH(U$5,Raw!$H$5:$CI$5,0)),"-")</f>
        <v>215740</v>
      </c>
      <c r="V29" s="32"/>
      <c r="W29" s="148">
        <f t="shared" si="11"/>
        <v>6.164988759919833E-2</v>
      </c>
      <c r="X29" s="148">
        <f t="shared" si="12"/>
        <v>0.29554355822169742</v>
      </c>
      <c r="Y29" s="148">
        <f t="shared" si="9"/>
        <v>5.4825015034720273E-2</v>
      </c>
      <c r="Z29" s="148">
        <f t="shared" si="13"/>
        <v>0.587981539144384</v>
      </c>
    </row>
    <row r="30" spans="1:29" s="7" customFormat="1" ht="18" x14ac:dyDescent="0.25">
      <c r="A30" s="67"/>
      <c r="B30" s="207" t="str">
        <f t="shared" si="5"/>
        <v>2019-20</v>
      </c>
      <c r="C30" s="263" t="s">
        <v>791</v>
      </c>
      <c r="D30" s="261" t="s">
        <v>791</v>
      </c>
      <c r="E30" s="209">
        <f>IFERROR(INDEX(Raw!$H$6:$CI$2111,MATCH($B30&amp;$D30&amp;$B$5,Raw!$A$6:$A$2111,0),MATCH(E$5,Raw!$H$5:$CI$5,0)),"-")</f>
        <v>712656</v>
      </c>
      <c r="F30" s="209"/>
      <c r="G30" s="209">
        <f>IFERROR(INDEX(Raw!$H$6:$CI$2111,MATCH($B30&amp;$D30&amp;$B$5,Raw!$A$6:$A$2111,0),MATCH(G$5,Raw!$H$5:$CI$5,0)),"-")</f>
        <v>667449</v>
      </c>
      <c r="H30" s="209">
        <f>IFERROR(INDEX(Raw!$H$6:$CI$2111,MATCH($B30&amp;$D30&amp;$B$5,Raw!$A$6:$A$2111,0),MATCH(H$5,Raw!$H$5:$CI$5,0)),"-")</f>
        <v>45207</v>
      </c>
      <c r="I30" s="209"/>
      <c r="J30" s="209">
        <f>IFERROR(INDEX(Raw!$H$6:$CI$2111,MATCH($B30&amp;$D30&amp;$B$5,Raw!$A$6:$A$2111,0),MATCH(J$5,Raw!$H$5:$CI$5,0)),"-")</f>
        <v>3259</v>
      </c>
      <c r="K30" s="209">
        <f>IFERROR(INDEX(Raw!$H$6:$CI$2111,MATCH($B30&amp;$D30&amp;$B$5,Raw!$A$6:$A$2111,0),MATCH(K$5,Raw!$H$5:$CI$5,0)),"-")</f>
        <v>23947</v>
      </c>
      <c r="L30" s="211">
        <f>IFERROR(INDEX(Raw!$H$6:$CI$2111,MATCH($B30&amp;$D30&amp;$B$5,Raw!$A$6:$A$2111,0),MATCH(L$5,Raw!$H$5:$CI$5,0)),"-")</f>
        <v>7300</v>
      </c>
      <c r="M30" s="212">
        <f t="shared" ref="M30:M41" si="14">IFERROR((J30+K30)/SUM(J30:L30),"-")</f>
        <v>0.78844258969454584</v>
      </c>
      <c r="N30" s="209"/>
      <c r="O30" s="209">
        <f>IFERROR(INDEX(Raw!$H$6:$CI$2111,MATCH($B30&amp;$D30&amp;$B$5,Raw!$A$6:$A$2111,0),MATCH(O$5,Raw!$H$5:$CI$5,0)),"-")</f>
        <v>3725</v>
      </c>
      <c r="P30" s="209">
        <f>IFERROR(INDEX(Raw!$H$6:$CI$2111,MATCH($B30&amp;$D30&amp;$B$5,Raw!$A$6:$A$2111,0),MATCH(P$5,Raw!$H$5:$CI$5,0)),"-")</f>
        <v>14276</v>
      </c>
      <c r="Q30" s="211">
        <f>IFERROR(INDEX(Raw!$H$6:$CI$2111,MATCH($B30&amp;$D30&amp;$B$5,Raw!$A$6:$A$2111,0),MATCH(Q$5,Raw!$H$5:$CI$5,0)),"-")</f>
        <v>16297</v>
      </c>
      <c r="R30" s="211"/>
      <c r="S30" s="211">
        <f>IFERROR(INDEX(Raw!$H$6:$CI$2111,MATCH($B30&amp;$D30&amp;$B$5,Raw!$A$6:$A$2111,0),MATCH(S$5,Raw!$H$5:$CI$5,0)),"-")</f>
        <v>416701</v>
      </c>
      <c r="T30" s="211">
        <f>IFERROR(INDEX(Raw!$H$6:$CI$2111,MATCH($B30&amp;$D30&amp;$B$5,Raw!$A$6:$A$2111,0),MATCH(T$5,Raw!$H$5:$CI$5,0)),"-")</f>
        <v>38487</v>
      </c>
      <c r="U30" s="211">
        <f>IFERROR(INDEX(Raw!$H$6:$CI$2111,MATCH($B30&amp;$D30&amp;$B$5,Raw!$A$6:$A$2111,0),MATCH(U$5,Raw!$H$5:$CI$5,0)),"-")</f>
        <v>212261</v>
      </c>
      <c r="V30" s="209"/>
      <c r="W30" s="213">
        <f t="shared" ref="W30:W41" si="15">IFERROR(H30/$E30,"-")</f>
        <v>6.3434532228733076E-2</v>
      </c>
      <c r="X30" s="213">
        <f t="shared" ref="X30:X41" si="16">IFERROR(U30/$E30,"-")</f>
        <v>0.29784496306773534</v>
      </c>
      <c r="Y30" s="213">
        <f t="shared" ref="Y30:Y41" si="17">IFERROR(T30/$E30,"-")</f>
        <v>5.4005017848723649E-2</v>
      </c>
      <c r="Z30" s="213">
        <f t="shared" ref="Z30:Z41" si="18">IFERROR(S30/$E30,"-")</f>
        <v>0.5847154868548079</v>
      </c>
    </row>
    <row r="31" spans="1:29" s="7" customFormat="1" x14ac:dyDescent="0.2">
      <c r="A31" s="67"/>
      <c r="B31" s="16" t="str">
        <f t="shared" si="5"/>
        <v>2019-20</v>
      </c>
      <c r="C31" s="7" t="s">
        <v>792</v>
      </c>
      <c r="D31" s="16" t="s">
        <v>792</v>
      </c>
      <c r="E31" s="31">
        <f>IFERROR(INDEX(Raw!$H$6:$CI$2111,MATCH($B31&amp;$D31&amp;$B$5,Raw!$A$6:$A$2111,0),MATCH(E$5,Raw!$H$5:$CI$5,0)),"-")</f>
        <v>724477</v>
      </c>
      <c r="F31" s="31"/>
      <c r="G31" s="31">
        <f>IFERROR(INDEX(Raw!$H$6:$CI$2111,MATCH($B31&amp;$D31&amp;$B$5,Raw!$A$6:$A$2111,0),MATCH(G$5,Raw!$H$5:$CI$5,0)),"-")</f>
        <v>677281</v>
      </c>
      <c r="H31" s="31">
        <f>IFERROR(INDEX(Raw!$H$6:$CI$2111,MATCH($B31&amp;$D31&amp;$B$5,Raw!$A$6:$A$2111,0),MATCH(H$5,Raw!$H$5:$CI$5,0)),"-")</f>
        <v>47196</v>
      </c>
      <c r="I31" s="31"/>
      <c r="J31" s="31">
        <f>IFERROR(INDEX(Raw!$H$6:$CI$2111,MATCH($B31&amp;$D31&amp;$B$5,Raw!$A$6:$A$2111,0),MATCH(J$5,Raw!$H$5:$CI$5,0)),"-")</f>
        <v>4407</v>
      </c>
      <c r="K31" s="31">
        <f>IFERROR(INDEX(Raw!$H$6:$CI$2111,MATCH($B31&amp;$D31&amp;$B$5,Raw!$A$6:$A$2111,0),MATCH(K$5,Raw!$H$5:$CI$5,0)),"-")</f>
        <v>24527</v>
      </c>
      <c r="L31" s="82">
        <f>IFERROR(INDEX(Raw!$H$6:$CI$2111,MATCH($B31&amp;$D31&amp;$B$5,Raw!$A$6:$A$2111,0),MATCH(L$5,Raw!$H$5:$CI$5,0)),"-")</f>
        <v>6598</v>
      </c>
      <c r="M31" s="139">
        <f t="shared" si="14"/>
        <v>0.8143082292018462</v>
      </c>
      <c r="N31" s="31"/>
      <c r="O31" s="31">
        <f>IFERROR(INDEX(Raw!$H$6:$CI$2111,MATCH($B31&amp;$D31&amp;$B$5,Raw!$A$6:$A$2111,0),MATCH(O$5,Raw!$H$5:$CI$5,0)),"-")</f>
        <v>4001</v>
      </c>
      <c r="P31" s="31">
        <f>IFERROR(INDEX(Raw!$H$6:$CI$2111,MATCH($B31&amp;$D31&amp;$B$5,Raw!$A$6:$A$2111,0),MATCH(P$5,Raw!$H$5:$CI$5,0)),"-")</f>
        <v>14261</v>
      </c>
      <c r="Q31" s="82">
        <f>IFERROR(INDEX(Raw!$H$6:$CI$2111,MATCH($B31&amp;$D31&amp;$B$5,Raw!$A$6:$A$2111,0),MATCH(Q$5,Raw!$H$5:$CI$5,0)),"-")</f>
        <v>22666</v>
      </c>
      <c r="R31" s="82"/>
      <c r="S31" s="82">
        <f>IFERROR(INDEX(Raw!$H$6:$CI$2111,MATCH($B31&amp;$D31&amp;$B$5,Raw!$A$6:$A$2111,0),MATCH(S$5,Raw!$H$5:$CI$5,0)),"-")</f>
        <v>423318</v>
      </c>
      <c r="T31" s="82">
        <f>IFERROR(INDEX(Raw!$H$6:$CI$2111,MATCH($B31&amp;$D31&amp;$B$5,Raw!$A$6:$A$2111,0),MATCH(T$5,Raw!$H$5:$CI$5,0)),"-")</f>
        <v>39335</v>
      </c>
      <c r="U31" s="82">
        <f>IFERROR(INDEX(Raw!$H$6:$CI$2111,MATCH($B31&amp;$D31&amp;$B$5,Raw!$A$6:$A$2111,0),MATCH(U$5,Raw!$H$5:$CI$5,0)),"-")</f>
        <v>214628</v>
      </c>
      <c r="V31" s="31"/>
      <c r="W31" s="145">
        <f t="shared" si="15"/>
        <v>6.5144925235721768E-2</v>
      </c>
      <c r="X31" s="145">
        <f t="shared" si="16"/>
        <v>0.29625233099187415</v>
      </c>
      <c r="Y31" s="145">
        <f t="shared" si="17"/>
        <v>5.4294339226780147E-2</v>
      </c>
      <c r="Z31" s="145">
        <f t="shared" si="18"/>
        <v>0.58430840454562394</v>
      </c>
    </row>
    <row r="32" spans="1:29" s="7" customFormat="1" x14ac:dyDescent="0.2">
      <c r="A32" s="67"/>
      <c r="B32" s="16" t="str">
        <f t="shared" si="5"/>
        <v>2019-20</v>
      </c>
      <c r="C32" s="34" t="s">
        <v>793</v>
      </c>
      <c r="D32" s="254" t="s">
        <v>793</v>
      </c>
      <c r="E32" s="31" t="str">
        <f>IFERROR(INDEX(Raw!$H$6:$CI$2111,MATCH($B32&amp;$D32&amp;$B$5,Raw!$A$6:$A$2111,0),MATCH(E$5,Raw!$H$5:$CI$5,0)),"-")</f>
        <v>-</v>
      </c>
      <c r="F32" s="31"/>
      <c r="G32" s="31" t="str">
        <f>IFERROR(INDEX(Raw!$H$6:$CI$2111,MATCH($B32&amp;$D32&amp;$B$5,Raw!$A$6:$A$2111,0),MATCH(G$5,Raw!$H$5:$CI$5,0)),"-")</f>
        <v>-</v>
      </c>
      <c r="H32" s="31" t="str">
        <f>IFERROR(INDEX(Raw!$H$6:$CI$2111,MATCH($B32&amp;$D32&amp;$B$5,Raw!$A$6:$A$2111,0),MATCH(H$5,Raw!$H$5:$CI$5,0)),"-")</f>
        <v>-</v>
      </c>
      <c r="I32" s="31"/>
      <c r="J32" s="31" t="str">
        <f>IFERROR(INDEX(Raw!$H$6:$CI$2111,MATCH($B32&amp;$D32&amp;$B$5,Raw!$A$6:$A$2111,0),MATCH(J$5,Raw!$H$5:$CI$5,0)),"-")</f>
        <v>-</v>
      </c>
      <c r="K32" s="31" t="str">
        <f>IFERROR(INDEX(Raw!$H$6:$CI$2111,MATCH($B32&amp;$D32&amp;$B$5,Raw!$A$6:$A$2111,0),MATCH(K$5,Raw!$H$5:$CI$5,0)),"-")</f>
        <v>-</v>
      </c>
      <c r="L32" s="82" t="str">
        <f>IFERROR(INDEX(Raw!$H$6:$CI$2111,MATCH($B32&amp;$D32&amp;$B$5,Raw!$A$6:$A$2111,0),MATCH(L$5,Raw!$H$5:$CI$5,0)),"-")</f>
        <v>-</v>
      </c>
      <c r="M32" s="139" t="str">
        <f t="shared" si="14"/>
        <v>-</v>
      </c>
      <c r="N32" s="31"/>
      <c r="O32" s="31" t="str">
        <f>IFERROR(INDEX(Raw!$H$6:$CI$2111,MATCH($B32&amp;$D32&amp;$B$5,Raw!$A$6:$A$2111,0),MATCH(O$5,Raw!$H$5:$CI$5,0)),"-")</f>
        <v>-</v>
      </c>
      <c r="P32" s="31" t="str">
        <f>IFERROR(INDEX(Raw!$H$6:$CI$2111,MATCH($B32&amp;$D32&amp;$B$5,Raw!$A$6:$A$2111,0),MATCH(P$5,Raw!$H$5:$CI$5,0)),"-")</f>
        <v>-</v>
      </c>
      <c r="Q32" s="82" t="str">
        <f>IFERROR(INDEX(Raw!$H$6:$CI$2111,MATCH($B32&amp;$D32&amp;$B$5,Raw!$A$6:$A$2111,0),MATCH(Q$5,Raw!$H$5:$CI$5,0)),"-")</f>
        <v>-</v>
      </c>
      <c r="R32" s="82"/>
      <c r="S32" s="82" t="str">
        <f>IFERROR(INDEX(Raw!$H$6:$CI$2111,MATCH($B32&amp;$D32&amp;$B$5,Raw!$A$6:$A$2111,0),MATCH(S$5,Raw!$H$5:$CI$5,0)),"-")</f>
        <v>-</v>
      </c>
      <c r="T32" s="82" t="str">
        <f>IFERROR(INDEX(Raw!$H$6:$CI$2111,MATCH($B32&amp;$D32&amp;$B$5,Raw!$A$6:$A$2111,0),MATCH(T$5,Raw!$H$5:$CI$5,0)),"-")</f>
        <v>-</v>
      </c>
      <c r="U32" s="82" t="str">
        <f>IFERROR(INDEX(Raw!$H$6:$CI$2111,MATCH($B32&amp;$D32&amp;$B$5,Raw!$A$6:$A$2111,0),MATCH(U$5,Raw!$H$5:$CI$5,0)),"-")</f>
        <v>-</v>
      </c>
      <c r="V32" s="31"/>
      <c r="W32" s="145" t="str">
        <f t="shared" si="15"/>
        <v>-</v>
      </c>
      <c r="X32" s="145" t="str">
        <f t="shared" si="16"/>
        <v>-</v>
      </c>
      <c r="Y32" s="145" t="str">
        <f t="shared" si="17"/>
        <v>-</v>
      </c>
      <c r="Z32" s="145" t="str">
        <f t="shared" si="18"/>
        <v>-</v>
      </c>
      <c r="AA32" s="171"/>
      <c r="AC32" s="172"/>
    </row>
    <row r="33" spans="1:29" s="7" customFormat="1" ht="18" hidden="1" x14ac:dyDescent="0.25">
      <c r="A33" s="67"/>
      <c r="B33" s="16" t="str">
        <f t="shared" si="5"/>
        <v>2019-20</v>
      </c>
      <c r="C33" s="7" t="s">
        <v>794</v>
      </c>
      <c r="D33" s="259" t="s">
        <v>794</v>
      </c>
      <c r="E33" s="31" t="str">
        <f>IFERROR(INDEX(Raw!$H$6:$CI$2111,MATCH($B33&amp;$D33&amp;$B$5,Raw!$A$6:$A$2111,0),MATCH(E$5,Raw!$H$5:$CI$5,0)),"-")</f>
        <v>-</v>
      </c>
      <c r="F33" s="31"/>
      <c r="G33" s="31" t="str">
        <f>IFERROR(INDEX(Raw!$H$6:$CI$2111,MATCH($B33&amp;$D33&amp;$B$5,Raw!$A$6:$A$2111,0),MATCH(G$5,Raw!$H$5:$CI$5,0)),"-")</f>
        <v>-</v>
      </c>
      <c r="H33" s="31" t="str">
        <f>IFERROR(INDEX(Raw!$H$6:$CI$2111,MATCH($B33&amp;$D33&amp;$B$5,Raw!$A$6:$A$2111,0),MATCH(H$5,Raw!$H$5:$CI$5,0)),"-")</f>
        <v>-</v>
      </c>
      <c r="I33" s="31"/>
      <c r="J33" s="31" t="str">
        <f>IFERROR(INDEX(Raw!$H$6:$CI$2111,MATCH($B33&amp;$D33&amp;$B$5,Raw!$A$6:$A$2111,0),MATCH(J$5,Raw!$H$5:$CI$5,0)),"-")</f>
        <v>-</v>
      </c>
      <c r="K33" s="31" t="str">
        <f>IFERROR(INDEX(Raw!$H$6:$CI$2111,MATCH($B33&amp;$D33&amp;$B$5,Raw!$A$6:$A$2111,0),MATCH(K$5,Raw!$H$5:$CI$5,0)),"-")</f>
        <v>-</v>
      </c>
      <c r="L33" s="82" t="str">
        <f>IFERROR(INDEX(Raw!$H$6:$CI$2111,MATCH($B33&amp;$D33&amp;$B$5,Raw!$A$6:$A$2111,0),MATCH(L$5,Raw!$H$5:$CI$5,0)),"-")</f>
        <v>-</v>
      </c>
      <c r="M33" s="139" t="str">
        <f t="shared" si="14"/>
        <v>-</v>
      </c>
      <c r="N33" s="31"/>
      <c r="O33" s="31" t="str">
        <f>IFERROR(INDEX(Raw!$H$6:$CI$2111,MATCH($B33&amp;$D33&amp;$B$5,Raw!$A$6:$A$2111,0),MATCH(O$5,Raw!$H$5:$CI$5,0)),"-")</f>
        <v>-</v>
      </c>
      <c r="P33" s="31" t="str">
        <f>IFERROR(INDEX(Raw!$H$6:$CI$2111,MATCH($B33&amp;$D33&amp;$B$5,Raw!$A$6:$A$2111,0),MATCH(P$5,Raw!$H$5:$CI$5,0)),"-")</f>
        <v>-</v>
      </c>
      <c r="Q33" s="82" t="str">
        <f>IFERROR(INDEX(Raw!$H$6:$CI$2111,MATCH($B33&amp;$D33&amp;$B$5,Raw!$A$6:$A$2111,0),MATCH(Q$5,Raw!$H$5:$CI$5,0)),"-")</f>
        <v>-</v>
      </c>
      <c r="R33" s="82"/>
      <c r="S33" s="82" t="str">
        <f>IFERROR(INDEX(Raw!$H$6:$CI$2111,MATCH($B33&amp;$D33&amp;$B$5,Raw!$A$6:$A$2111,0),MATCH(S$5,Raw!$H$5:$CI$5,0)),"-")</f>
        <v>-</v>
      </c>
      <c r="T33" s="82" t="str">
        <f>IFERROR(INDEX(Raw!$H$6:$CI$2111,MATCH($B33&amp;$D33&amp;$B$5,Raw!$A$6:$A$2111,0),MATCH(T$5,Raw!$H$5:$CI$5,0)),"-")</f>
        <v>-</v>
      </c>
      <c r="U33" s="82" t="str">
        <f>IFERROR(INDEX(Raw!$H$6:$CI$2111,MATCH($B33&amp;$D33&amp;$B$5,Raw!$A$6:$A$2111,0),MATCH(U$5,Raw!$H$5:$CI$5,0)),"-")</f>
        <v>-</v>
      </c>
      <c r="V33" s="31"/>
      <c r="W33" s="145" t="str">
        <f t="shared" si="15"/>
        <v>-</v>
      </c>
      <c r="X33" s="145" t="str">
        <f t="shared" si="16"/>
        <v>-</v>
      </c>
      <c r="Y33" s="145" t="str">
        <f t="shared" si="17"/>
        <v>-</v>
      </c>
      <c r="Z33" s="145" t="str">
        <f t="shared" si="18"/>
        <v>-</v>
      </c>
      <c r="AA33" s="171"/>
      <c r="AC33" s="172"/>
    </row>
    <row r="34" spans="1:29" s="7" customFormat="1" hidden="1" x14ac:dyDescent="0.2">
      <c r="A34" s="67"/>
      <c r="B34" s="16" t="str">
        <f t="shared" si="5"/>
        <v>2019-20</v>
      </c>
      <c r="C34" s="7" t="s">
        <v>550</v>
      </c>
      <c r="D34" s="16" t="s">
        <v>550</v>
      </c>
      <c r="E34" s="31" t="str">
        <f>IFERROR(INDEX(Raw!$H$6:$CI$2111,MATCH($B34&amp;$D34&amp;$B$5,Raw!$A$6:$A$2111,0),MATCH(E$5,Raw!$H$5:$CI$5,0)),"-")</f>
        <v>-</v>
      </c>
      <c r="F34" s="31"/>
      <c r="G34" s="31" t="str">
        <f>IFERROR(INDEX(Raw!$H$6:$CI$2111,MATCH($B34&amp;$D34&amp;$B$5,Raw!$A$6:$A$2111,0),MATCH(G$5,Raw!$H$5:$CI$5,0)),"-")</f>
        <v>-</v>
      </c>
      <c r="H34" s="31" t="str">
        <f>IFERROR(INDEX(Raw!$H$6:$CI$2111,MATCH($B34&amp;$D34&amp;$B$5,Raw!$A$6:$A$2111,0),MATCH(H$5,Raw!$H$5:$CI$5,0)),"-")</f>
        <v>-</v>
      </c>
      <c r="I34" s="31"/>
      <c r="J34" s="31" t="str">
        <f>IFERROR(INDEX(Raw!$H$6:$CI$2111,MATCH($B34&amp;$D34&amp;$B$5,Raw!$A$6:$A$2111,0),MATCH(J$5,Raw!$H$5:$CI$5,0)),"-")</f>
        <v>-</v>
      </c>
      <c r="K34" s="31" t="str">
        <f>IFERROR(INDEX(Raw!$H$6:$CI$2111,MATCH($B34&amp;$D34&amp;$B$5,Raw!$A$6:$A$2111,0),MATCH(K$5,Raw!$H$5:$CI$5,0)),"-")</f>
        <v>-</v>
      </c>
      <c r="L34" s="82" t="str">
        <f>IFERROR(INDEX(Raw!$H$6:$CI$2111,MATCH($B34&amp;$D34&amp;$B$5,Raw!$A$6:$A$2111,0),MATCH(L$5,Raw!$H$5:$CI$5,0)),"-")</f>
        <v>-</v>
      </c>
      <c r="M34" s="139" t="str">
        <f t="shared" si="14"/>
        <v>-</v>
      </c>
      <c r="N34" s="31"/>
      <c r="O34" s="31" t="str">
        <f>IFERROR(INDEX(Raw!$H$6:$CI$2111,MATCH($B34&amp;$D34&amp;$B$5,Raw!$A$6:$A$2111,0),MATCH(O$5,Raw!$H$5:$CI$5,0)),"-")</f>
        <v>-</v>
      </c>
      <c r="P34" s="31" t="str">
        <f>IFERROR(INDEX(Raw!$H$6:$CI$2111,MATCH($B34&amp;$D34&amp;$B$5,Raw!$A$6:$A$2111,0),MATCH(P$5,Raw!$H$5:$CI$5,0)),"-")</f>
        <v>-</v>
      </c>
      <c r="Q34" s="82" t="str">
        <f>IFERROR(INDEX(Raw!$H$6:$CI$2111,MATCH($B34&amp;$D34&amp;$B$5,Raw!$A$6:$A$2111,0),MATCH(Q$5,Raw!$H$5:$CI$5,0)),"-")</f>
        <v>-</v>
      </c>
      <c r="R34" s="82"/>
      <c r="S34" s="82" t="str">
        <f>IFERROR(INDEX(Raw!$H$6:$CI$2111,MATCH($B34&amp;$D34&amp;$B$5,Raw!$A$6:$A$2111,0),MATCH(S$5,Raw!$H$5:$CI$5,0)),"-")</f>
        <v>-</v>
      </c>
      <c r="T34" s="82" t="str">
        <f>IFERROR(INDEX(Raw!$H$6:$CI$2111,MATCH($B34&amp;$D34&amp;$B$5,Raw!$A$6:$A$2111,0),MATCH(T$5,Raw!$H$5:$CI$5,0)),"-")</f>
        <v>-</v>
      </c>
      <c r="U34" s="82" t="str">
        <f>IFERROR(INDEX(Raw!$H$6:$CI$2111,MATCH($B34&amp;$D34&amp;$B$5,Raw!$A$6:$A$2111,0),MATCH(U$5,Raw!$H$5:$CI$5,0)),"-")</f>
        <v>-</v>
      </c>
      <c r="V34" s="31"/>
      <c r="W34" s="145" t="str">
        <f t="shared" si="15"/>
        <v>-</v>
      </c>
      <c r="X34" s="145" t="str">
        <f t="shared" si="16"/>
        <v>-</v>
      </c>
      <c r="Y34" s="145" t="str">
        <f t="shared" si="17"/>
        <v>-</v>
      </c>
      <c r="Z34" s="145" t="str">
        <f t="shared" si="18"/>
        <v>-</v>
      </c>
      <c r="AA34" s="171"/>
      <c r="AC34" s="172"/>
    </row>
    <row r="35" spans="1:29" s="7" customFormat="1" hidden="1" x14ac:dyDescent="0.2">
      <c r="A35" s="67"/>
      <c r="B35" s="16" t="str">
        <f t="shared" si="5"/>
        <v>2019-20</v>
      </c>
      <c r="C35" s="34" t="s">
        <v>551</v>
      </c>
      <c r="D35" s="254" t="s">
        <v>551</v>
      </c>
      <c r="E35" s="31" t="str">
        <f>IFERROR(INDEX(Raw!$H$6:$CI$2111,MATCH($B35&amp;$D35&amp;$B$5,Raw!$A$6:$A$2111,0),MATCH(E$5,Raw!$H$5:$CI$5,0)),"-")</f>
        <v>-</v>
      </c>
      <c r="F35" s="31"/>
      <c r="G35" s="31" t="str">
        <f>IFERROR(INDEX(Raw!$H$6:$CI$2111,MATCH($B35&amp;$D35&amp;$B$5,Raw!$A$6:$A$2111,0),MATCH(G$5,Raw!$H$5:$CI$5,0)),"-")</f>
        <v>-</v>
      </c>
      <c r="H35" s="31" t="str">
        <f>IFERROR(INDEX(Raw!$H$6:$CI$2111,MATCH($B35&amp;$D35&amp;$B$5,Raw!$A$6:$A$2111,0),MATCH(H$5,Raw!$H$5:$CI$5,0)),"-")</f>
        <v>-</v>
      </c>
      <c r="I35" s="31"/>
      <c r="J35" s="31" t="str">
        <f>IFERROR(INDEX(Raw!$H$6:$CI$2111,MATCH($B35&amp;$D35&amp;$B$5,Raw!$A$6:$A$2111,0),MATCH(J$5,Raw!$H$5:$CI$5,0)),"-")</f>
        <v>-</v>
      </c>
      <c r="K35" s="31" t="str">
        <f>IFERROR(INDEX(Raw!$H$6:$CI$2111,MATCH($B35&amp;$D35&amp;$B$5,Raw!$A$6:$A$2111,0),MATCH(K$5,Raw!$H$5:$CI$5,0)),"-")</f>
        <v>-</v>
      </c>
      <c r="L35" s="82" t="str">
        <f>IFERROR(INDEX(Raw!$H$6:$CI$2111,MATCH($B35&amp;$D35&amp;$B$5,Raw!$A$6:$A$2111,0),MATCH(L$5,Raw!$H$5:$CI$5,0)),"-")</f>
        <v>-</v>
      </c>
      <c r="M35" s="139" t="str">
        <f t="shared" si="14"/>
        <v>-</v>
      </c>
      <c r="N35" s="31"/>
      <c r="O35" s="31" t="str">
        <f>IFERROR(INDEX(Raw!$H$6:$CI$2111,MATCH($B35&amp;$D35&amp;$B$5,Raw!$A$6:$A$2111,0),MATCH(O$5,Raw!$H$5:$CI$5,0)),"-")</f>
        <v>-</v>
      </c>
      <c r="P35" s="31" t="str">
        <f>IFERROR(INDEX(Raw!$H$6:$CI$2111,MATCH($B35&amp;$D35&amp;$B$5,Raw!$A$6:$A$2111,0),MATCH(P$5,Raw!$H$5:$CI$5,0)),"-")</f>
        <v>-</v>
      </c>
      <c r="Q35" s="82" t="str">
        <f>IFERROR(INDEX(Raw!$H$6:$CI$2111,MATCH($B35&amp;$D35&amp;$B$5,Raw!$A$6:$A$2111,0),MATCH(Q$5,Raw!$H$5:$CI$5,0)),"-")</f>
        <v>-</v>
      </c>
      <c r="R35" s="82"/>
      <c r="S35" s="82" t="str">
        <f>IFERROR(INDEX(Raw!$H$6:$CI$2111,MATCH($B35&amp;$D35&amp;$B$5,Raw!$A$6:$A$2111,0),MATCH(S$5,Raw!$H$5:$CI$5,0)),"-")</f>
        <v>-</v>
      </c>
      <c r="T35" s="82" t="str">
        <f>IFERROR(INDEX(Raw!$H$6:$CI$2111,MATCH($B35&amp;$D35&amp;$B$5,Raw!$A$6:$A$2111,0),MATCH(T$5,Raw!$H$5:$CI$5,0)),"-")</f>
        <v>-</v>
      </c>
      <c r="U35" s="82" t="str">
        <f>IFERROR(INDEX(Raw!$H$6:$CI$2111,MATCH($B35&amp;$D35&amp;$B$5,Raw!$A$6:$A$2111,0),MATCH(U$5,Raw!$H$5:$CI$5,0)),"-")</f>
        <v>-</v>
      </c>
      <c r="V35" s="31"/>
      <c r="W35" s="145" t="str">
        <f t="shared" si="15"/>
        <v>-</v>
      </c>
      <c r="X35" s="145" t="str">
        <f t="shared" si="16"/>
        <v>-</v>
      </c>
      <c r="Y35" s="145" t="str">
        <f t="shared" si="17"/>
        <v>-</v>
      </c>
      <c r="Z35" s="145" t="str">
        <f t="shared" si="18"/>
        <v>-</v>
      </c>
      <c r="AA35" s="171"/>
      <c r="AC35" s="172"/>
    </row>
    <row r="36" spans="1:29" s="7" customFormat="1" ht="18" hidden="1" x14ac:dyDescent="0.25">
      <c r="A36" s="67"/>
      <c r="B36" s="16" t="str">
        <f t="shared" si="5"/>
        <v>2019-20</v>
      </c>
      <c r="C36" s="7" t="s">
        <v>552</v>
      </c>
      <c r="D36" s="259" t="s">
        <v>552</v>
      </c>
      <c r="E36" s="31" t="str">
        <f>IFERROR(INDEX(Raw!$H$6:$CI$2111,MATCH($B36&amp;$D36&amp;$B$5,Raw!$A$6:$A$2111,0),MATCH(E$5,Raw!$H$5:$CI$5,0)),"-")</f>
        <v>-</v>
      </c>
      <c r="F36" s="31"/>
      <c r="G36" s="31" t="str">
        <f>IFERROR(INDEX(Raw!$H$6:$CI$2111,MATCH($B36&amp;$D36&amp;$B$5,Raw!$A$6:$A$2111,0),MATCH(G$5,Raw!$H$5:$CI$5,0)),"-")</f>
        <v>-</v>
      </c>
      <c r="H36" s="31" t="str">
        <f>IFERROR(INDEX(Raw!$H$6:$CI$2111,MATCH($B36&amp;$D36&amp;$B$5,Raw!$A$6:$A$2111,0),MATCH(H$5,Raw!$H$5:$CI$5,0)),"-")</f>
        <v>-</v>
      </c>
      <c r="I36" s="31"/>
      <c r="J36" s="31" t="str">
        <f>IFERROR(INDEX(Raw!$H$6:$CI$2111,MATCH($B36&amp;$D36&amp;$B$5,Raw!$A$6:$A$2111,0),MATCH(J$5,Raw!$H$5:$CI$5,0)),"-")</f>
        <v>-</v>
      </c>
      <c r="K36" s="31" t="str">
        <f>IFERROR(INDEX(Raw!$H$6:$CI$2111,MATCH($B36&amp;$D36&amp;$B$5,Raw!$A$6:$A$2111,0),MATCH(K$5,Raw!$H$5:$CI$5,0)),"-")</f>
        <v>-</v>
      </c>
      <c r="L36" s="82" t="str">
        <f>IFERROR(INDEX(Raw!$H$6:$CI$2111,MATCH($B36&amp;$D36&amp;$B$5,Raw!$A$6:$A$2111,0),MATCH(L$5,Raw!$H$5:$CI$5,0)),"-")</f>
        <v>-</v>
      </c>
      <c r="M36" s="139" t="str">
        <f t="shared" si="14"/>
        <v>-</v>
      </c>
      <c r="N36" s="31"/>
      <c r="O36" s="31" t="str">
        <f>IFERROR(INDEX(Raw!$H$6:$CI$2111,MATCH($B36&amp;$D36&amp;$B$5,Raw!$A$6:$A$2111,0),MATCH(O$5,Raw!$H$5:$CI$5,0)),"-")</f>
        <v>-</v>
      </c>
      <c r="P36" s="31" t="str">
        <f>IFERROR(INDEX(Raw!$H$6:$CI$2111,MATCH($B36&amp;$D36&amp;$B$5,Raw!$A$6:$A$2111,0),MATCH(P$5,Raw!$H$5:$CI$5,0)),"-")</f>
        <v>-</v>
      </c>
      <c r="Q36" s="82" t="str">
        <f>IFERROR(INDEX(Raw!$H$6:$CI$2111,MATCH($B36&amp;$D36&amp;$B$5,Raw!$A$6:$A$2111,0),MATCH(Q$5,Raw!$H$5:$CI$5,0)),"-")</f>
        <v>-</v>
      </c>
      <c r="R36" s="82"/>
      <c r="S36" s="82" t="str">
        <f>IFERROR(INDEX(Raw!$H$6:$CI$2111,MATCH($B36&amp;$D36&amp;$B$5,Raw!$A$6:$A$2111,0),MATCH(S$5,Raw!$H$5:$CI$5,0)),"-")</f>
        <v>-</v>
      </c>
      <c r="T36" s="82" t="str">
        <f>IFERROR(INDEX(Raw!$H$6:$CI$2111,MATCH($B36&amp;$D36&amp;$B$5,Raw!$A$6:$A$2111,0),MATCH(T$5,Raw!$H$5:$CI$5,0)),"-")</f>
        <v>-</v>
      </c>
      <c r="U36" s="82" t="str">
        <f>IFERROR(INDEX(Raw!$H$6:$CI$2111,MATCH($B36&amp;$D36&amp;$B$5,Raw!$A$6:$A$2111,0),MATCH(U$5,Raw!$H$5:$CI$5,0)),"-")</f>
        <v>-</v>
      </c>
      <c r="V36" s="31"/>
      <c r="W36" s="145" t="str">
        <f t="shared" si="15"/>
        <v>-</v>
      </c>
      <c r="X36" s="145" t="str">
        <f t="shared" si="16"/>
        <v>-</v>
      </c>
      <c r="Y36" s="145" t="str">
        <f t="shared" si="17"/>
        <v>-</v>
      </c>
      <c r="Z36" s="145" t="str">
        <f t="shared" si="18"/>
        <v>-</v>
      </c>
      <c r="AA36" s="171"/>
      <c r="AC36" s="172"/>
    </row>
    <row r="37" spans="1:29" s="7" customFormat="1" hidden="1" x14ac:dyDescent="0.2">
      <c r="A37" s="67"/>
      <c r="B37" s="16" t="str">
        <f t="shared" si="5"/>
        <v>2019-20</v>
      </c>
      <c r="C37" s="7" t="s">
        <v>553</v>
      </c>
      <c r="D37" s="16" t="s">
        <v>553</v>
      </c>
      <c r="E37" s="31" t="str">
        <f>IFERROR(INDEX(Raw!$H$6:$CI$2111,MATCH($B37&amp;$D37&amp;$B$5,Raw!$A$6:$A$2111,0),MATCH(E$5,Raw!$H$5:$CI$5,0)),"-")</f>
        <v>-</v>
      </c>
      <c r="F37" s="31"/>
      <c r="G37" s="31" t="str">
        <f>IFERROR(INDEX(Raw!$H$6:$CI$2111,MATCH($B37&amp;$D37&amp;$B$5,Raw!$A$6:$A$2111,0),MATCH(G$5,Raw!$H$5:$CI$5,0)),"-")</f>
        <v>-</v>
      </c>
      <c r="H37" s="31" t="str">
        <f>IFERROR(INDEX(Raw!$H$6:$CI$2111,MATCH($B37&amp;$D37&amp;$B$5,Raw!$A$6:$A$2111,0),MATCH(H$5,Raw!$H$5:$CI$5,0)),"-")</f>
        <v>-</v>
      </c>
      <c r="I37" s="31"/>
      <c r="J37" s="31" t="str">
        <f>IFERROR(INDEX(Raw!$H$6:$CI$2111,MATCH($B37&amp;$D37&amp;$B$5,Raw!$A$6:$A$2111,0),MATCH(J$5,Raw!$H$5:$CI$5,0)),"-")</f>
        <v>-</v>
      </c>
      <c r="K37" s="31" t="str">
        <f>IFERROR(INDEX(Raw!$H$6:$CI$2111,MATCH($B37&amp;$D37&amp;$B$5,Raw!$A$6:$A$2111,0),MATCH(K$5,Raw!$H$5:$CI$5,0)),"-")</f>
        <v>-</v>
      </c>
      <c r="L37" s="82" t="str">
        <f>IFERROR(INDEX(Raw!$H$6:$CI$2111,MATCH($B37&amp;$D37&amp;$B$5,Raw!$A$6:$A$2111,0),MATCH(L$5,Raw!$H$5:$CI$5,0)),"-")</f>
        <v>-</v>
      </c>
      <c r="M37" s="139" t="str">
        <f t="shared" si="14"/>
        <v>-</v>
      </c>
      <c r="N37" s="31"/>
      <c r="O37" s="31" t="str">
        <f>IFERROR(INDEX(Raw!$H$6:$CI$2111,MATCH($B37&amp;$D37&amp;$B$5,Raw!$A$6:$A$2111,0),MATCH(O$5,Raw!$H$5:$CI$5,0)),"-")</f>
        <v>-</v>
      </c>
      <c r="P37" s="31" t="str">
        <f>IFERROR(INDEX(Raw!$H$6:$CI$2111,MATCH($B37&amp;$D37&amp;$B$5,Raw!$A$6:$A$2111,0),MATCH(P$5,Raw!$H$5:$CI$5,0)),"-")</f>
        <v>-</v>
      </c>
      <c r="Q37" s="82" t="str">
        <f>IFERROR(INDEX(Raw!$H$6:$CI$2111,MATCH($B37&amp;$D37&amp;$B$5,Raw!$A$6:$A$2111,0),MATCH(Q$5,Raw!$H$5:$CI$5,0)),"-")</f>
        <v>-</v>
      </c>
      <c r="R37" s="82"/>
      <c r="S37" s="82" t="str">
        <f>IFERROR(INDEX(Raw!$H$6:$CI$2111,MATCH($B37&amp;$D37&amp;$B$5,Raw!$A$6:$A$2111,0),MATCH(S$5,Raw!$H$5:$CI$5,0)),"-")</f>
        <v>-</v>
      </c>
      <c r="T37" s="82" t="str">
        <f>IFERROR(INDEX(Raw!$H$6:$CI$2111,MATCH($B37&amp;$D37&amp;$B$5,Raw!$A$6:$A$2111,0),MATCH(T$5,Raw!$H$5:$CI$5,0)),"-")</f>
        <v>-</v>
      </c>
      <c r="U37" s="82" t="str">
        <f>IFERROR(INDEX(Raw!$H$6:$CI$2111,MATCH($B37&amp;$D37&amp;$B$5,Raw!$A$6:$A$2111,0),MATCH(U$5,Raw!$H$5:$CI$5,0)),"-")</f>
        <v>-</v>
      </c>
      <c r="V37" s="31"/>
      <c r="W37" s="145" t="str">
        <f t="shared" si="15"/>
        <v>-</v>
      </c>
      <c r="X37" s="145" t="str">
        <f t="shared" si="16"/>
        <v>-</v>
      </c>
      <c r="Y37" s="145" t="str">
        <f t="shared" si="17"/>
        <v>-</v>
      </c>
      <c r="Z37" s="145" t="str">
        <f t="shared" si="18"/>
        <v>-</v>
      </c>
    </row>
    <row r="38" spans="1:29" s="7" customFormat="1" hidden="1" x14ac:dyDescent="0.2">
      <c r="A38" s="67"/>
      <c r="B38" s="16" t="str">
        <f t="shared" si="5"/>
        <v>2019-20</v>
      </c>
      <c r="C38" s="34" t="s">
        <v>554</v>
      </c>
      <c r="D38" s="254" t="s">
        <v>554</v>
      </c>
      <c r="E38" s="31" t="str">
        <f>IFERROR(INDEX(Raw!$H$6:$CI$2111,MATCH($B38&amp;$D38&amp;$B$5,Raw!$A$6:$A$2111,0),MATCH(E$5,Raw!$H$5:$CI$5,0)),"-")</f>
        <v>-</v>
      </c>
      <c r="F38" s="31"/>
      <c r="G38" s="31" t="str">
        <f>IFERROR(INDEX(Raw!$H$6:$CI$2111,MATCH($B38&amp;$D38&amp;$B$5,Raw!$A$6:$A$2111,0),MATCH(G$5,Raw!$H$5:$CI$5,0)),"-")</f>
        <v>-</v>
      </c>
      <c r="H38" s="31" t="str">
        <f>IFERROR(INDEX(Raw!$H$6:$CI$2111,MATCH($B38&amp;$D38&amp;$B$5,Raw!$A$6:$A$2111,0),MATCH(H$5,Raw!$H$5:$CI$5,0)),"-")</f>
        <v>-</v>
      </c>
      <c r="I38" s="31"/>
      <c r="J38" s="31" t="str">
        <f>IFERROR(INDEX(Raw!$H$6:$CI$2111,MATCH($B38&amp;$D38&amp;$B$5,Raw!$A$6:$A$2111,0),MATCH(J$5,Raw!$H$5:$CI$5,0)),"-")</f>
        <v>-</v>
      </c>
      <c r="K38" s="31" t="str">
        <f>IFERROR(INDEX(Raw!$H$6:$CI$2111,MATCH($B38&amp;$D38&amp;$B$5,Raw!$A$6:$A$2111,0),MATCH(K$5,Raw!$H$5:$CI$5,0)),"-")</f>
        <v>-</v>
      </c>
      <c r="L38" s="82" t="str">
        <f>IFERROR(INDEX(Raw!$H$6:$CI$2111,MATCH($B38&amp;$D38&amp;$B$5,Raw!$A$6:$A$2111,0),MATCH(L$5,Raw!$H$5:$CI$5,0)),"-")</f>
        <v>-</v>
      </c>
      <c r="M38" s="139" t="str">
        <f t="shared" si="14"/>
        <v>-</v>
      </c>
      <c r="N38" s="31"/>
      <c r="O38" s="31" t="str">
        <f>IFERROR(INDEX(Raw!$H$6:$CI$2111,MATCH($B38&amp;$D38&amp;$B$5,Raw!$A$6:$A$2111,0),MATCH(O$5,Raw!$H$5:$CI$5,0)),"-")</f>
        <v>-</v>
      </c>
      <c r="P38" s="31" t="str">
        <f>IFERROR(INDEX(Raw!$H$6:$CI$2111,MATCH($B38&amp;$D38&amp;$B$5,Raw!$A$6:$A$2111,0),MATCH(P$5,Raw!$H$5:$CI$5,0)),"-")</f>
        <v>-</v>
      </c>
      <c r="Q38" s="82" t="str">
        <f>IFERROR(INDEX(Raw!$H$6:$CI$2111,MATCH($B38&amp;$D38&amp;$B$5,Raw!$A$6:$A$2111,0),MATCH(Q$5,Raw!$H$5:$CI$5,0)),"-")</f>
        <v>-</v>
      </c>
      <c r="R38" s="82"/>
      <c r="S38" s="82" t="str">
        <f>IFERROR(INDEX(Raw!$H$6:$CI$2111,MATCH($B38&amp;$D38&amp;$B$5,Raw!$A$6:$A$2111,0),MATCH(S$5,Raw!$H$5:$CI$5,0)),"-")</f>
        <v>-</v>
      </c>
      <c r="T38" s="82" t="str">
        <f>IFERROR(INDEX(Raw!$H$6:$CI$2111,MATCH($B38&amp;$D38&amp;$B$5,Raw!$A$6:$A$2111,0),MATCH(T$5,Raw!$H$5:$CI$5,0)),"-")</f>
        <v>-</v>
      </c>
      <c r="U38" s="82" t="str">
        <f>IFERROR(INDEX(Raw!$H$6:$CI$2111,MATCH($B38&amp;$D38&amp;$B$5,Raw!$A$6:$A$2111,0),MATCH(U$5,Raw!$H$5:$CI$5,0)),"-")</f>
        <v>-</v>
      </c>
      <c r="V38" s="31"/>
      <c r="W38" s="145" t="str">
        <f t="shared" si="15"/>
        <v>-</v>
      </c>
      <c r="X38" s="145" t="str">
        <f t="shared" si="16"/>
        <v>-</v>
      </c>
      <c r="Y38" s="145" t="str">
        <f t="shared" si="17"/>
        <v>-</v>
      </c>
      <c r="Z38" s="145" t="str">
        <f t="shared" si="18"/>
        <v>-</v>
      </c>
    </row>
    <row r="39" spans="1:29" s="7" customFormat="1" ht="18" hidden="1" x14ac:dyDescent="0.25">
      <c r="A39" s="67"/>
      <c r="B39" s="16" t="str">
        <f t="shared" si="5"/>
        <v>2019-20</v>
      </c>
      <c r="C39" s="7" t="s">
        <v>555</v>
      </c>
      <c r="D39" s="259" t="s">
        <v>555</v>
      </c>
      <c r="E39" s="31" t="str">
        <f>IFERROR(INDEX(Raw!$H$6:$CI$2111,MATCH($B39&amp;$D39&amp;$B$5,Raw!$A$6:$A$2111,0),MATCH(E$5,Raw!$H$5:$CI$5,0)),"-")</f>
        <v>-</v>
      </c>
      <c r="F39" s="31"/>
      <c r="G39" s="31" t="str">
        <f>IFERROR(INDEX(Raw!$H$6:$CI$2111,MATCH($B39&amp;$D39&amp;$B$5,Raw!$A$6:$A$2111,0),MATCH(G$5,Raw!$H$5:$CI$5,0)),"-")</f>
        <v>-</v>
      </c>
      <c r="H39" s="31" t="str">
        <f>IFERROR(INDEX(Raw!$H$6:$CI$2111,MATCH($B39&amp;$D39&amp;$B$5,Raw!$A$6:$A$2111,0),MATCH(H$5,Raw!$H$5:$CI$5,0)),"-")</f>
        <v>-</v>
      </c>
      <c r="I39" s="31"/>
      <c r="J39" s="31" t="str">
        <f>IFERROR(INDEX(Raw!$H$6:$CI$2111,MATCH($B39&amp;$D39&amp;$B$5,Raw!$A$6:$A$2111,0),MATCH(J$5,Raw!$H$5:$CI$5,0)),"-")</f>
        <v>-</v>
      </c>
      <c r="K39" s="31" t="str">
        <f>IFERROR(INDEX(Raw!$H$6:$CI$2111,MATCH($B39&amp;$D39&amp;$B$5,Raw!$A$6:$A$2111,0),MATCH(K$5,Raw!$H$5:$CI$5,0)),"-")</f>
        <v>-</v>
      </c>
      <c r="L39" s="82" t="str">
        <f>IFERROR(INDEX(Raw!$H$6:$CI$2111,MATCH($B39&amp;$D39&amp;$B$5,Raw!$A$6:$A$2111,0),MATCH(L$5,Raw!$H$5:$CI$5,0)),"-")</f>
        <v>-</v>
      </c>
      <c r="M39" s="139" t="str">
        <f t="shared" si="14"/>
        <v>-</v>
      </c>
      <c r="N39" s="31"/>
      <c r="O39" s="31" t="str">
        <f>IFERROR(INDEX(Raw!$H$6:$CI$2111,MATCH($B39&amp;$D39&amp;$B$5,Raw!$A$6:$A$2111,0),MATCH(O$5,Raw!$H$5:$CI$5,0)),"-")</f>
        <v>-</v>
      </c>
      <c r="P39" s="31" t="str">
        <f>IFERROR(INDEX(Raw!$H$6:$CI$2111,MATCH($B39&amp;$D39&amp;$B$5,Raw!$A$6:$A$2111,0),MATCH(P$5,Raw!$H$5:$CI$5,0)),"-")</f>
        <v>-</v>
      </c>
      <c r="Q39" s="82" t="str">
        <f>IFERROR(INDEX(Raw!$H$6:$CI$2111,MATCH($B39&amp;$D39&amp;$B$5,Raw!$A$6:$A$2111,0),MATCH(Q$5,Raw!$H$5:$CI$5,0)),"-")</f>
        <v>-</v>
      </c>
      <c r="R39" s="82"/>
      <c r="S39" s="82" t="str">
        <f>IFERROR(INDEX(Raw!$H$6:$CI$2111,MATCH($B39&amp;$D39&amp;$B$5,Raw!$A$6:$A$2111,0),MATCH(S$5,Raw!$H$5:$CI$5,0)),"-")</f>
        <v>-</v>
      </c>
      <c r="T39" s="82" t="str">
        <f>IFERROR(INDEX(Raw!$H$6:$CI$2111,MATCH($B39&amp;$D39&amp;$B$5,Raw!$A$6:$A$2111,0),MATCH(T$5,Raw!$H$5:$CI$5,0)),"-")</f>
        <v>-</v>
      </c>
      <c r="U39" s="82" t="str">
        <f>IFERROR(INDEX(Raw!$H$6:$CI$2111,MATCH($B39&amp;$D39&amp;$B$5,Raw!$A$6:$A$2111,0),MATCH(U$5,Raw!$H$5:$CI$5,0)),"-")</f>
        <v>-</v>
      </c>
      <c r="V39" s="31"/>
      <c r="W39" s="145" t="str">
        <f t="shared" si="15"/>
        <v>-</v>
      </c>
      <c r="X39" s="145" t="str">
        <f t="shared" si="16"/>
        <v>-</v>
      </c>
      <c r="Y39" s="145" t="str">
        <f t="shared" si="17"/>
        <v>-</v>
      </c>
      <c r="Z39" s="145" t="str">
        <f t="shared" si="18"/>
        <v>-</v>
      </c>
    </row>
    <row r="40" spans="1:29" hidden="1" x14ac:dyDescent="0.2">
      <c r="A40" s="67"/>
      <c r="B40" s="16" t="str">
        <f t="shared" si="5"/>
        <v>2019-20</v>
      </c>
      <c r="C40" s="7" t="s">
        <v>556</v>
      </c>
      <c r="D40" s="16" t="s">
        <v>556</v>
      </c>
      <c r="E40" s="31" t="str">
        <f>IFERROR(INDEX(Raw!$H$6:$CI$2111,MATCH($B40&amp;$D40&amp;$B$5,Raw!$A$6:$A$2111,0),MATCH(E$5,Raw!$H$5:$CI$5,0)),"-")</f>
        <v>-</v>
      </c>
      <c r="F40" s="31"/>
      <c r="G40" s="31" t="str">
        <f>IFERROR(INDEX(Raw!$H$6:$CI$2111,MATCH($B40&amp;$D40&amp;$B$5,Raw!$A$6:$A$2111,0),MATCH(G$5,Raw!$H$5:$CI$5,0)),"-")</f>
        <v>-</v>
      </c>
      <c r="H40" s="31" t="str">
        <f>IFERROR(INDEX(Raw!$H$6:$CI$2111,MATCH($B40&amp;$D40&amp;$B$5,Raw!$A$6:$A$2111,0),MATCH(H$5,Raw!$H$5:$CI$5,0)),"-")</f>
        <v>-</v>
      </c>
      <c r="I40" s="31"/>
      <c r="J40" s="31" t="str">
        <f>IFERROR(INDEX(Raw!$H$6:$CI$2111,MATCH($B40&amp;$D40&amp;$B$5,Raw!$A$6:$A$2111,0),MATCH(J$5,Raw!$H$5:$CI$5,0)),"-")</f>
        <v>-</v>
      </c>
      <c r="K40" s="31" t="str">
        <f>IFERROR(INDEX(Raw!$H$6:$CI$2111,MATCH($B40&amp;$D40&amp;$B$5,Raw!$A$6:$A$2111,0),MATCH(K$5,Raw!$H$5:$CI$5,0)),"-")</f>
        <v>-</v>
      </c>
      <c r="L40" s="82" t="str">
        <f>IFERROR(INDEX(Raw!$H$6:$CI$2111,MATCH($B40&amp;$D40&amp;$B$5,Raw!$A$6:$A$2111,0),MATCH(L$5,Raw!$H$5:$CI$5,0)),"-")</f>
        <v>-</v>
      </c>
      <c r="M40" s="139" t="str">
        <f t="shared" si="14"/>
        <v>-</v>
      </c>
      <c r="N40" s="31"/>
      <c r="O40" s="31" t="str">
        <f>IFERROR(INDEX(Raw!$H$6:$CI$2111,MATCH($B40&amp;$D40&amp;$B$5,Raw!$A$6:$A$2111,0),MATCH(O$5,Raw!$H$5:$CI$5,0)),"-")</f>
        <v>-</v>
      </c>
      <c r="P40" s="31" t="str">
        <f>IFERROR(INDEX(Raw!$H$6:$CI$2111,MATCH($B40&amp;$D40&amp;$B$5,Raw!$A$6:$A$2111,0),MATCH(P$5,Raw!$H$5:$CI$5,0)),"-")</f>
        <v>-</v>
      </c>
      <c r="Q40" s="82" t="str">
        <f>IFERROR(INDEX(Raw!$H$6:$CI$2111,MATCH($B40&amp;$D40&amp;$B$5,Raw!$A$6:$A$2111,0),MATCH(Q$5,Raw!$H$5:$CI$5,0)),"-")</f>
        <v>-</v>
      </c>
      <c r="R40" s="82"/>
      <c r="S40" s="82" t="str">
        <f>IFERROR(INDEX(Raw!$H$6:$CI$2111,MATCH($B40&amp;$D40&amp;$B$5,Raw!$A$6:$A$2111,0),MATCH(S$5,Raw!$H$5:$CI$5,0)),"-")</f>
        <v>-</v>
      </c>
      <c r="T40" s="82" t="str">
        <f>IFERROR(INDEX(Raw!$H$6:$CI$2111,MATCH($B40&amp;$D40&amp;$B$5,Raw!$A$6:$A$2111,0),MATCH(T$5,Raw!$H$5:$CI$5,0)),"-")</f>
        <v>-</v>
      </c>
      <c r="U40" s="82" t="str">
        <f>IFERROR(INDEX(Raw!$H$6:$CI$2111,MATCH($B40&amp;$D40&amp;$B$5,Raw!$A$6:$A$2111,0),MATCH(U$5,Raw!$H$5:$CI$5,0)),"-")</f>
        <v>-</v>
      </c>
      <c r="V40" s="31"/>
      <c r="W40" s="145" t="str">
        <f t="shared" si="15"/>
        <v>-</v>
      </c>
      <c r="X40" s="145" t="str">
        <f t="shared" si="16"/>
        <v>-</v>
      </c>
      <c r="Y40" s="145" t="str">
        <f t="shared" si="17"/>
        <v>-</v>
      </c>
      <c r="Z40" s="145" t="str">
        <f t="shared" si="18"/>
        <v>-</v>
      </c>
    </row>
    <row r="41" spans="1:29" hidden="1" collapsed="1" x14ac:dyDescent="0.2">
      <c r="A41" s="67"/>
      <c r="B41" s="17" t="str">
        <f t="shared" si="5"/>
        <v>2019-20</v>
      </c>
      <c r="C41" s="18" t="s">
        <v>557</v>
      </c>
      <c r="D41" s="255" t="s">
        <v>557</v>
      </c>
      <c r="E41" s="32" t="str">
        <f>IFERROR(INDEX(Raw!$H$6:$CI$2111,MATCH($B41&amp;$D41&amp;$B$5,Raw!$A$6:$A$2111,0),MATCH(E$5,Raw!$H$5:$CI$5,0)),"-")</f>
        <v>-</v>
      </c>
      <c r="F41" s="32"/>
      <c r="G41" s="32" t="str">
        <f>IFERROR(INDEX(Raw!$H$6:$CI$2111,MATCH($B41&amp;$D41&amp;$B$5,Raw!$A$6:$A$2111,0),MATCH(G$5,Raw!$H$5:$CI$5,0)),"-")</f>
        <v>-</v>
      </c>
      <c r="H41" s="32" t="str">
        <f>IFERROR(INDEX(Raw!$H$6:$CI$2111,MATCH($B41&amp;$D41&amp;$B$5,Raw!$A$6:$A$2111,0),MATCH(H$5,Raw!$H$5:$CI$5,0)),"-")</f>
        <v>-</v>
      </c>
      <c r="I41" s="32"/>
      <c r="J41" s="32" t="str">
        <f>IFERROR(INDEX(Raw!$H$6:$CI$2111,MATCH($B41&amp;$D41&amp;$B$5,Raw!$A$6:$A$2111,0),MATCH(J$5,Raw!$H$5:$CI$5,0)),"-")</f>
        <v>-</v>
      </c>
      <c r="K41" s="32" t="str">
        <f>IFERROR(INDEX(Raw!$H$6:$CI$2111,MATCH($B41&amp;$D41&amp;$B$5,Raw!$A$6:$A$2111,0),MATCH(K$5,Raw!$H$5:$CI$5,0)),"-")</f>
        <v>-</v>
      </c>
      <c r="L41" s="83" t="str">
        <f>IFERROR(INDEX(Raw!$H$6:$CI$2111,MATCH($B41&amp;$D41&amp;$B$5,Raw!$A$6:$A$2111,0),MATCH(L$5,Raw!$H$5:$CI$5,0)),"-")</f>
        <v>-</v>
      </c>
      <c r="M41" s="140" t="str">
        <f t="shared" si="14"/>
        <v>-</v>
      </c>
      <c r="N41" s="32"/>
      <c r="O41" s="32" t="str">
        <f>IFERROR(INDEX(Raw!$H$6:$CI$2111,MATCH($B41&amp;$D41&amp;$B$5,Raw!$A$6:$A$2111,0),MATCH(O$5,Raw!$H$5:$CI$5,0)),"-")</f>
        <v>-</v>
      </c>
      <c r="P41" s="32" t="str">
        <f>IFERROR(INDEX(Raw!$H$6:$CI$2111,MATCH($B41&amp;$D41&amp;$B$5,Raw!$A$6:$A$2111,0),MATCH(P$5,Raw!$H$5:$CI$5,0)),"-")</f>
        <v>-</v>
      </c>
      <c r="Q41" s="83" t="str">
        <f>IFERROR(INDEX(Raw!$H$6:$CI$2111,MATCH($B41&amp;$D41&amp;$B$5,Raw!$A$6:$A$2111,0),MATCH(Q$5,Raw!$H$5:$CI$5,0)),"-")</f>
        <v>-</v>
      </c>
      <c r="R41" s="83"/>
      <c r="S41" s="83" t="str">
        <f>IFERROR(INDEX(Raw!$H$6:$CI$2111,MATCH($B41&amp;$D41&amp;$B$5,Raw!$A$6:$A$2111,0),MATCH(S$5,Raw!$H$5:$CI$5,0)),"-")</f>
        <v>-</v>
      </c>
      <c r="T41" s="83" t="str">
        <f>IFERROR(INDEX(Raw!$H$6:$CI$2111,MATCH($B41&amp;$D41&amp;$B$5,Raw!$A$6:$A$2111,0),MATCH(T$5,Raw!$H$5:$CI$5,0)),"-")</f>
        <v>-</v>
      </c>
      <c r="U41" s="83" t="str">
        <f>IFERROR(INDEX(Raw!$H$6:$CI$2111,MATCH($B41&amp;$D41&amp;$B$5,Raw!$A$6:$A$2111,0),MATCH(U$5,Raw!$H$5:$CI$5,0)),"-")</f>
        <v>-</v>
      </c>
      <c r="V41" s="32"/>
      <c r="W41" s="148" t="str">
        <f t="shared" si="15"/>
        <v>-</v>
      </c>
      <c r="X41" s="148" t="str">
        <f t="shared" si="16"/>
        <v>-</v>
      </c>
      <c r="Y41" s="148" t="str">
        <f t="shared" si="17"/>
        <v>-</v>
      </c>
      <c r="Z41" s="148" t="str">
        <f t="shared" si="18"/>
        <v>-</v>
      </c>
    </row>
    <row r="42" spans="1:29" x14ac:dyDescent="0.2">
      <c r="A42" s="1"/>
      <c r="B42" s="208"/>
      <c r="C42" s="208"/>
      <c r="D42" s="247" t="s">
        <v>733</v>
      </c>
      <c r="E42" s="208" t="s">
        <v>830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</row>
    <row r="43" spans="1:29" x14ac:dyDescent="0.2">
      <c r="A43" s="1"/>
      <c r="D43" s="10" t="s">
        <v>568</v>
      </c>
      <c r="E43" s="7" t="s">
        <v>842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9" x14ac:dyDescent="0.2">
      <c r="A44" s="1"/>
      <c r="D44" s="10" t="s">
        <v>569</v>
      </c>
      <c r="E44" s="69">
        <f>Introduction!$B$59</f>
        <v>43629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9" x14ac:dyDescent="0.2">
      <c r="A45" s="1"/>
      <c r="D45" s="10" t="s">
        <v>570</v>
      </c>
      <c r="E45" s="7" t="s">
        <v>572</v>
      </c>
      <c r="F45" s="68"/>
      <c r="G45" s="68"/>
      <c r="H45" s="68"/>
      <c r="I45" s="68"/>
      <c r="J45" s="19"/>
      <c r="K45" s="55"/>
    </row>
    <row r="46" spans="1:29" x14ac:dyDescent="0.2">
      <c r="A46" s="1"/>
      <c r="D46" s="68"/>
      <c r="E46" s="55" t="s">
        <v>571</v>
      </c>
      <c r="F46" s="68"/>
      <c r="G46" s="68"/>
      <c r="H46" s="68"/>
      <c r="I46" s="68"/>
      <c r="J46" s="19"/>
      <c r="K46" s="55"/>
      <c r="Z46" s="113"/>
    </row>
    <row r="47" spans="1:29" x14ac:dyDescent="0.2">
      <c r="A47" s="1"/>
      <c r="D47" s="68"/>
      <c r="E47" s="55" t="s">
        <v>691</v>
      </c>
      <c r="F47" s="7"/>
      <c r="G47" s="7"/>
      <c r="H47" s="7"/>
      <c r="I47" s="7"/>
      <c r="J47" s="15"/>
      <c r="K47" s="7"/>
    </row>
    <row r="48" spans="1:29" x14ac:dyDescent="0.2">
      <c r="A48" s="1"/>
      <c r="E48" s="116" t="s">
        <v>762</v>
      </c>
      <c r="F48" s="69"/>
      <c r="G48" s="69"/>
      <c r="H48" s="69"/>
      <c r="I48" s="69"/>
    </row>
    <row r="49" spans="1:9" x14ac:dyDescent="0.2">
      <c r="A49" s="1"/>
      <c r="D49" s="96">
        <v>1</v>
      </c>
      <c r="E49" s="59" t="s">
        <v>975</v>
      </c>
      <c r="F49" s="7"/>
      <c r="G49" s="7"/>
      <c r="H49" s="7"/>
      <c r="I49" s="7"/>
    </row>
    <row r="50" spans="1:9" x14ac:dyDescent="0.2">
      <c r="A50" s="1"/>
      <c r="B50" s="68"/>
      <c r="D50" s="71">
        <v>3</v>
      </c>
      <c r="E50" s="146" t="s">
        <v>978</v>
      </c>
      <c r="F50" s="55"/>
      <c r="G50" s="55"/>
      <c r="H50" s="55"/>
      <c r="I50" s="55"/>
    </row>
    <row r="51" spans="1:9" x14ac:dyDescent="0.2">
      <c r="A51" s="1"/>
      <c r="C51" s="68"/>
      <c r="D51" s="71">
        <v>4</v>
      </c>
      <c r="E51" s="1" t="s">
        <v>979</v>
      </c>
      <c r="F51" s="15"/>
      <c r="G51" s="15"/>
      <c r="H51" s="15"/>
      <c r="I51" s="55"/>
    </row>
    <row r="52" spans="1:9" x14ac:dyDescent="0.2">
      <c r="D52" s="71">
        <v>5</v>
      </c>
      <c r="E52" s="59" t="s">
        <v>946</v>
      </c>
    </row>
    <row r="53" spans="1:9" x14ac:dyDescent="0.2"/>
    <row r="54" spans="1:9" x14ac:dyDescent="0.2"/>
    <row r="55" spans="1:9" x14ac:dyDescent="0.2"/>
    <row r="56" spans="1:9" x14ac:dyDescent="0.2"/>
  </sheetData>
  <mergeCells count="1">
    <mergeCell ref="B4:C4"/>
  </mergeCells>
  <dataValidations count="1">
    <dataValidation type="list" allowBlank="1" showInputMessage="1" showErrorMessage="1" sqref="B4:C4" xr:uid="{00000000-0002-0000-0200-000000000000}">
      <formula1>Dropdown_Geography</formula1>
    </dataValidation>
  </dataValidations>
  <hyperlinks>
    <hyperlink ref="E47" r:id="rId1" xr:uid="{31603641-106A-4F0B-B428-7A0403130372}"/>
    <hyperlink ref="E46" r:id="rId2" xr:uid="{A3E40F91-43CB-484C-9639-38D9DEA1DB0B}"/>
    <hyperlink ref="E48" location="Introduction!A1" display="Introduction" xr:uid="{56B03D9E-5EAB-4F9A-A8D8-68A0BDC0E3E1}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56"/>
  <sheetViews>
    <sheetView workbookViewId="0">
      <pane xSplit="4" ySplit="9" topLeftCell="E10" activePane="bottomRight" state="frozen"/>
      <selection activeCell="A5" sqref="A5"/>
      <selection pane="topRight" activeCell="A5" sqref="A5"/>
      <selection pane="bottomLeft" activeCell="A5" sqref="A5"/>
      <selection pane="bottomRight" activeCell="E10" sqref="E1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2.5703125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140625" style="8" bestFit="1" customWidth="1"/>
    <col min="10" max="10" width="5.5703125" style="8" bestFit="1" customWidth="1"/>
    <col min="11" max="11" width="7" style="8" customWidth="1"/>
    <col min="12" max="12" width="5.28515625" style="8" customWidth="1"/>
    <col min="13" max="14" width="4.5703125" style="8" bestFit="1" customWidth="1"/>
    <col min="15" max="15" width="1.85546875" style="8" customWidth="1"/>
    <col min="16" max="18" width="9.28515625" style="8" customWidth="1"/>
    <col min="19" max="19" width="11.28515625" style="8" hidden="1" customWidth="1"/>
    <col min="20" max="16384" width="9.28515625" style="8" hidden="1"/>
  </cols>
  <sheetData>
    <row r="1" spans="1:14" ht="18.75" x14ac:dyDescent="0.25">
      <c r="B1" s="47" t="s">
        <v>715</v>
      </c>
      <c r="C1" s="48"/>
      <c r="D1" s="1"/>
      <c r="E1" s="58" t="s">
        <v>784</v>
      </c>
      <c r="F1" s="47"/>
      <c r="G1" s="47"/>
      <c r="H1" s="61"/>
      <c r="I1" s="47"/>
      <c r="J1" s="47"/>
      <c r="K1" s="71"/>
      <c r="L1" s="71"/>
      <c r="M1" s="71"/>
      <c r="N1" s="71"/>
    </row>
    <row r="2" spans="1:14" ht="25.5" customHeight="1" x14ac:dyDescent="0.2">
      <c r="B2" s="2"/>
      <c r="C2" s="2"/>
      <c r="E2" s="7"/>
      <c r="F2" s="7"/>
      <c r="G2" s="7"/>
      <c r="H2" s="7"/>
      <c r="I2" s="70" t="s">
        <v>829</v>
      </c>
      <c r="J2" s="70"/>
      <c r="K2" s="70"/>
      <c r="L2" s="70"/>
      <c r="M2" s="70"/>
      <c r="N2" s="70"/>
    </row>
    <row r="3" spans="1:14" ht="14.25" customHeight="1" x14ac:dyDescent="0.2">
      <c r="A3" s="28"/>
      <c r="B3" s="45" t="str">
        <f ca="1">OFFSET(Raw!$DE$5,MATCH($B$4,Raw!$DF$6:$DF$26,0),0)</f>
        <v>Eng</v>
      </c>
      <c r="D3" s="29"/>
      <c r="E3" s="13"/>
      <c r="F3" s="13"/>
      <c r="G3" s="13"/>
      <c r="H3" s="13"/>
      <c r="I3" s="11"/>
      <c r="J3" s="11"/>
      <c r="K3" s="11"/>
      <c r="L3" s="48" t="s">
        <v>854</v>
      </c>
      <c r="M3" s="48"/>
      <c r="N3" s="48"/>
    </row>
    <row r="4" spans="1:14" ht="25.5" customHeight="1" x14ac:dyDescent="0.2">
      <c r="B4" s="295" t="s">
        <v>547</v>
      </c>
      <c r="C4" s="295"/>
      <c r="D4" s="30"/>
      <c r="E4" s="5" t="s">
        <v>716</v>
      </c>
      <c r="F4" s="6"/>
      <c r="G4" s="5" t="s">
        <v>717</v>
      </c>
      <c r="H4" s="6"/>
      <c r="I4" s="275" t="s">
        <v>718</v>
      </c>
      <c r="J4" s="276" t="s">
        <v>719</v>
      </c>
      <c r="K4" s="276" t="s">
        <v>720</v>
      </c>
      <c r="L4" s="224" t="s">
        <v>752</v>
      </c>
      <c r="M4" s="52" t="s">
        <v>755</v>
      </c>
      <c r="N4" s="52" t="s">
        <v>754</v>
      </c>
    </row>
    <row r="5" spans="1:14" s="27" customFormat="1" ht="12.75" customHeight="1" x14ac:dyDescent="0.2">
      <c r="A5" s="26"/>
      <c r="B5" s="45" t="str">
        <f>VLOOKUP($B$4,Raw!$DF$6:$DG$26,2,0)</f>
        <v>ENG</v>
      </c>
      <c r="C5" s="23"/>
      <c r="D5" s="24" t="s">
        <v>687</v>
      </c>
      <c r="E5" s="25" t="s">
        <v>579</v>
      </c>
      <c r="F5" s="25"/>
      <c r="G5" s="25" t="s">
        <v>580</v>
      </c>
      <c r="H5" s="25"/>
      <c r="I5" s="75" t="s">
        <v>581</v>
      </c>
      <c r="J5" s="75" t="s">
        <v>582</v>
      </c>
      <c r="K5" s="75" t="s">
        <v>583</v>
      </c>
      <c r="L5" s="75" t="s">
        <v>931</v>
      </c>
      <c r="M5" s="75" t="s">
        <v>584</v>
      </c>
      <c r="N5" s="75" t="s">
        <v>585</v>
      </c>
    </row>
    <row r="6" spans="1:14" s="27" customFormat="1" x14ac:dyDescent="0.2">
      <c r="A6" s="26"/>
      <c r="B6" s="45"/>
      <c r="C6" s="23"/>
      <c r="D6" s="24"/>
      <c r="E6" s="25"/>
      <c r="F6" s="25"/>
      <c r="G6" s="25"/>
      <c r="H6" s="25"/>
      <c r="I6" s="54"/>
      <c r="J6" s="54"/>
      <c r="K6" s="54"/>
      <c r="L6" s="54"/>
      <c r="M6" s="54"/>
      <c r="N6" s="54"/>
    </row>
    <row r="7" spans="1:14" s="7" customFormat="1" ht="14.25" customHeight="1" x14ac:dyDescent="0.2">
      <c r="A7" s="66"/>
      <c r="B7" s="33" t="str">
        <f>'Response times'!$B7</f>
        <v>2017-18</v>
      </c>
      <c r="C7" s="205" t="s">
        <v>834</v>
      </c>
      <c r="D7" s="34"/>
      <c r="E7" s="92">
        <f>SUMIF($B$10:$B$41,$B7,E$10:E$41)</f>
        <v>5750277</v>
      </c>
      <c r="F7" s="31"/>
      <c r="G7" s="31">
        <f>IFERROR(SUMIF($B$10:$B$41,$B7,G$10:G$41),"-")</f>
        <v>4334326</v>
      </c>
      <c r="H7" s="31"/>
      <c r="I7" s="31">
        <f>IFERROR(SUMIF($B$10:$B$41,$B7,I$10:I$41),"-")</f>
        <v>66326380</v>
      </c>
      <c r="J7" s="31">
        <f>IFERROR(I7/G7,"-")</f>
        <v>15.302582223856719</v>
      </c>
      <c r="K7" s="31">
        <f>IFERROR(SUMPRODUCT($G$10:$G$17,K$10:K$17)/$G7,"-")</f>
        <v>2.0884974964965717</v>
      </c>
      <c r="L7" s="31">
        <f>IFERROR(SUMPRODUCT($G$10:$G$17,L$10:L$17)/$G7,"-")</f>
        <v>0</v>
      </c>
      <c r="M7" s="31">
        <f>IFERROR(SUMPRODUCT($G$10:$G$17,M$10:M$17)/$G7,"-")</f>
        <v>72.042927781620492</v>
      </c>
      <c r="N7" s="31">
        <f>IFERROR(SUMPRODUCT($G$10:$G$17,N$10:N$17)/$G7,"-")</f>
        <v>136.94459576875389</v>
      </c>
    </row>
    <row r="8" spans="1:14" s="7" customFormat="1" ht="14.25" customHeight="1" x14ac:dyDescent="0.2">
      <c r="A8" s="66"/>
      <c r="B8" s="33" t="str">
        <f>'Response times'!$B8</f>
        <v>2018-19</v>
      </c>
      <c r="C8" s="205" t="s">
        <v>789</v>
      </c>
      <c r="D8" s="34"/>
      <c r="E8" s="92">
        <f>IFERROR(SUMIF($B$10:$B$41,$B8,E$10:E$41),"-")</f>
        <v>11714293</v>
      </c>
      <c r="F8" s="31"/>
      <c r="G8" s="31">
        <f>IFERROR(SUMIF($B$10:$B$41,$B8,G$10:G$41),"-")</f>
        <v>8736875</v>
      </c>
      <c r="H8" s="31"/>
      <c r="I8" s="31">
        <f>IFERROR(SUMIF($B$10:$B$41,$B8,I$10:I$41),"-")</f>
        <v>64711237</v>
      </c>
      <c r="J8" s="31">
        <f t="shared" ref="J8:J9" si="0">IFERROR(I8/G8,"-")</f>
        <v>7.4066799628013449</v>
      </c>
      <c r="K8" s="31">
        <f>IFERROR(SUMPRODUCT($G$18:$G$29,K$18:K$29)/$G8,"-")</f>
        <v>1</v>
      </c>
      <c r="L8" s="31">
        <f>IFERROR(SUMPRODUCT($G$18:$G$29,L$18:L$29)/$G8,"-")</f>
        <v>0</v>
      </c>
      <c r="M8" s="31">
        <f>IFERROR(SUMPRODUCT($G$18:$G$29,M$18:M$29)/$G8,"-")</f>
        <v>41.652691265469635</v>
      </c>
      <c r="N8" s="31">
        <f>IFERROR(SUMPRODUCT($G$18:$G$29,N$18:N$29)/$G8,"-")</f>
        <v>95.146790929251026</v>
      </c>
    </row>
    <row r="9" spans="1:14" s="7" customFormat="1" ht="14.25" customHeight="1" x14ac:dyDescent="0.2">
      <c r="A9" s="66"/>
      <c r="B9" s="33" t="str">
        <f>'Response times'!$B9</f>
        <v>2019-20</v>
      </c>
      <c r="C9" s="205" t="s">
        <v>959</v>
      </c>
      <c r="D9" s="34"/>
      <c r="E9" s="92">
        <f>IFERROR(SUMIF($B$10:$B$41,$B9,E$10:E$41),"-")</f>
        <v>1942950</v>
      </c>
      <c r="F9" s="31"/>
      <c r="G9" s="31">
        <f>IFERROR(SUMIF($B$10:$B$41,$B9,G$10:G$41),"-")</f>
        <v>1460282</v>
      </c>
      <c r="H9" s="31"/>
      <c r="I9" s="31">
        <f>IFERROR(SUMIF($B$10:$B$41,$B9,I$10:I$41),"-")</f>
        <v>7212360</v>
      </c>
      <c r="J9" s="31">
        <f t="shared" si="0"/>
        <v>4.9390186279088564</v>
      </c>
      <c r="K9" s="31">
        <f>IFERROR(SUMPRODUCT($G$30:$G$41,K$30:K$41)/$G9,"-")</f>
        <v>1</v>
      </c>
      <c r="L9" s="31">
        <f>IFERROR(SUMPRODUCT($G$30:$G$41,L$30:L$41)/$G9,"-")</f>
        <v>7.9917783003556844</v>
      </c>
      <c r="M9" s="31">
        <f>IFERROR(SUMPRODUCT($G$30:$G$41,M$30:M$41)/$G9,"-")</f>
        <v>27.495889150177842</v>
      </c>
      <c r="N9" s="31">
        <f>IFERROR(SUMPRODUCT($G$30:$G$41,N$30:N$41)/$G9,"-")</f>
        <v>77.975334901067058</v>
      </c>
    </row>
    <row r="10" spans="1:14" s="1" customFormat="1" x14ac:dyDescent="0.2">
      <c r="A10" s="67"/>
      <c r="B10" s="7" t="s">
        <v>654</v>
      </c>
      <c r="C10" s="7" t="s">
        <v>550</v>
      </c>
      <c r="D10" s="16" t="s">
        <v>550</v>
      </c>
      <c r="E10" s="92">
        <f>IFERROR(INDEX(Raw!$H$6:$CI$2111,MATCH($B10&amp;$D10&amp;$B$5,Raw!$A$6:$A$2111,0),MATCH(E$5,Raw!$H$5:$CI$5,0)),"-")</f>
        <v>177540</v>
      </c>
      <c r="F10" s="31"/>
      <c r="G10" s="31">
        <f>IFERROR(INDEX(Raw!$H$6:$CI$2111,MATCH($B10&amp;$D10&amp;$B$5,Raw!$A$6:$A$2111,0),MATCH(G$5,Raw!$H$5:$CI$5,0)),"-")</f>
        <v>141028</v>
      </c>
      <c r="H10" s="31"/>
      <c r="I10" s="31">
        <f>IFERROR(INDEX(Raw!$H$6:$CI$2111,MATCH($B10&amp;$D10&amp;$B$5,Raw!$A$6:$A$2111,0),MATCH(I$5,Raw!$H$5:$CI$5,0)),"-")</f>
        <v>1796993</v>
      </c>
      <c r="J10" s="31">
        <f>IFERROR(INDEX(Raw!$H$6:$CI$2111,MATCH($B10&amp;$D10&amp;$B$5,Raw!$A$6:$A$2111,0),MATCH(J$5,Raw!$H$5:$CI$5,0)),"-")</f>
        <v>13</v>
      </c>
      <c r="K10" s="31">
        <f>IFERROR(INDEX(Raw!$H$6:$CI$2111,MATCH($B10&amp;$D10&amp;$B$5,Raw!$A$6:$A$2111,0),MATCH(K$5,Raw!$H$5:$CI$5,0)),"-")</f>
        <v>1</v>
      </c>
      <c r="L10" s="31">
        <f>IFERROR(INDEX(Raw!$H$6:$CI$2111,MATCH($B10&amp;$D10&amp;$B$5,Raw!$A$6:$A$2111,0),MATCH(L$5,Raw!$H$5:$CI$5,0)),"-")</f>
        <v>0</v>
      </c>
      <c r="M10" s="31">
        <f>IFERROR(INDEX(Raw!$H$6:$CI$2111,MATCH($B10&amp;$D10&amp;$B$5,Raw!$A$6:$A$2111,0),MATCH(M$5,Raw!$H$5:$CI$5,0)),"-")</f>
        <v>70</v>
      </c>
      <c r="N10" s="31">
        <f>IFERROR(INDEX(Raw!$H$6:$CI$2111,MATCH($B10&amp;$D10&amp;$B$5,Raw!$A$6:$A$2111,0),MATCH(N$5,Raw!$H$5:$CI$5,0)),"-")</f>
        <v>158</v>
      </c>
    </row>
    <row r="11" spans="1:14" s="1" customFormat="1" ht="12.75" customHeight="1" x14ac:dyDescent="0.2">
      <c r="A11" s="67"/>
      <c r="B11" s="16" t="str">
        <f t="shared" ref="B11:B41" si="1">IF($D11="April",LEFT($B10,4)+1&amp;"-"&amp;RIGHT($B10,2)+1,$B10)</f>
        <v>2017-18</v>
      </c>
      <c r="C11" s="7" t="s">
        <v>551</v>
      </c>
      <c r="D11" s="16" t="s">
        <v>551</v>
      </c>
      <c r="E11" s="92">
        <f>IFERROR(INDEX(Raw!$H$6:$CI$2111,MATCH($B11&amp;$D11&amp;$B$5,Raw!$A$6:$A$2111,0),MATCH(E$5,Raw!$H$5:$CI$5,0)),"-")</f>
        <v>379791</v>
      </c>
      <c r="F11" s="31"/>
      <c r="G11" s="31">
        <f>IFERROR(INDEX(Raw!$H$6:$CI$2111,MATCH($B11&amp;$D11&amp;$B$5,Raw!$A$6:$A$2111,0),MATCH(G$5,Raw!$H$5:$CI$5,0)),"-")</f>
        <v>289824</v>
      </c>
      <c r="H11" s="31"/>
      <c r="I11" s="31">
        <f>IFERROR(INDEX(Raw!$H$6:$CI$2111,MATCH($B11&amp;$D11&amp;$B$5,Raw!$A$6:$A$2111,0),MATCH(I$5,Raw!$H$5:$CI$5,0)),"-")</f>
        <v>6276073</v>
      </c>
      <c r="J11" s="31">
        <f>IFERROR(INDEX(Raw!$H$6:$CI$2111,MATCH($B11&amp;$D11&amp;$B$5,Raw!$A$6:$A$2111,0),MATCH(J$5,Raw!$H$5:$CI$5,0)),"-")</f>
        <v>22</v>
      </c>
      <c r="K11" s="31">
        <f>IFERROR(INDEX(Raw!$H$6:$CI$2111,MATCH($B11&amp;$D11&amp;$B$5,Raw!$A$6:$A$2111,0),MATCH(K$5,Raw!$H$5:$CI$5,0)),"-")</f>
        <v>2</v>
      </c>
      <c r="L11" s="31">
        <f>IFERROR(INDEX(Raw!$H$6:$CI$2111,MATCH($B11&amp;$D11&amp;$B$5,Raw!$A$6:$A$2111,0),MATCH(L$5,Raw!$H$5:$CI$5,0)),"-")</f>
        <v>0</v>
      </c>
      <c r="M11" s="31">
        <f>IFERROR(INDEX(Raw!$H$6:$CI$2111,MATCH($B11&amp;$D11&amp;$B$5,Raw!$A$6:$A$2111,0),MATCH(M$5,Raw!$H$5:$CI$5,0)),"-")</f>
        <v>72</v>
      </c>
      <c r="N11" s="31">
        <f>IFERROR(INDEX(Raw!$H$6:$CI$2111,MATCH($B11&amp;$D11&amp;$B$5,Raw!$A$6:$A$2111,0),MATCH(N$5,Raw!$H$5:$CI$5,0)),"-")</f>
        <v>132</v>
      </c>
    </row>
    <row r="12" spans="1:14" s="1" customFormat="1" ht="18" x14ac:dyDescent="0.25">
      <c r="A12" s="67"/>
      <c r="B12" s="16" t="str">
        <f t="shared" si="1"/>
        <v>2017-18</v>
      </c>
      <c r="C12" s="7" t="s">
        <v>552</v>
      </c>
      <c r="D12" s="259" t="s">
        <v>552</v>
      </c>
      <c r="E12" s="92">
        <f>IFERROR(INDEX(Raw!$H$6:$CI$2111,MATCH($B12&amp;$D12&amp;$B$5,Raw!$A$6:$A$2111,0),MATCH(E$5,Raw!$H$5:$CI$5,0)),"-")</f>
        <v>416653</v>
      </c>
      <c r="F12" s="31"/>
      <c r="G12" s="31">
        <f>IFERROR(INDEX(Raw!$H$6:$CI$2111,MATCH($B12&amp;$D12&amp;$B$5,Raw!$A$6:$A$2111,0),MATCH(G$5,Raw!$H$5:$CI$5,0)),"-")</f>
        <v>316099</v>
      </c>
      <c r="H12" s="31"/>
      <c r="I12" s="31">
        <f>IFERROR(INDEX(Raw!$H$6:$CI$2111,MATCH($B12&amp;$D12&amp;$B$5,Raw!$A$6:$A$2111,0),MATCH(I$5,Raw!$H$5:$CI$5,0)),"-")</f>
        <v>4282835</v>
      </c>
      <c r="J12" s="31">
        <f>IFERROR(INDEX(Raw!$H$6:$CI$2111,MATCH($B12&amp;$D12&amp;$B$5,Raw!$A$6:$A$2111,0),MATCH(J$5,Raw!$H$5:$CI$5,0)),"-")</f>
        <v>14</v>
      </c>
      <c r="K12" s="31">
        <f>IFERROR(INDEX(Raw!$H$6:$CI$2111,MATCH($B12&amp;$D12&amp;$B$5,Raw!$A$6:$A$2111,0),MATCH(K$5,Raw!$H$5:$CI$5,0)),"-")</f>
        <v>2</v>
      </c>
      <c r="L12" s="31">
        <f>IFERROR(INDEX(Raw!$H$6:$CI$2111,MATCH($B12&amp;$D12&amp;$B$5,Raw!$A$6:$A$2111,0),MATCH(L$5,Raw!$H$5:$CI$5,0)),"-")</f>
        <v>0</v>
      </c>
      <c r="M12" s="31">
        <f>IFERROR(INDEX(Raw!$H$6:$CI$2111,MATCH($B12&amp;$D12&amp;$B$5,Raw!$A$6:$A$2111,0),MATCH(M$5,Raw!$H$5:$CI$5,0)),"-")</f>
        <v>59</v>
      </c>
      <c r="N12" s="31">
        <f>IFERROR(INDEX(Raw!$H$6:$CI$2111,MATCH($B12&amp;$D12&amp;$B$5,Raw!$A$6:$A$2111,0),MATCH(N$5,Raw!$H$5:$CI$5,0)),"-")</f>
        <v>124</v>
      </c>
    </row>
    <row r="13" spans="1:14" s="1" customFormat="1" ht="12.75" customHeight="1" x14ac:dyDescent="0.2">
      <c r="A13" s="67"/>
      <c r="B13" s="16" t="str">
        <f t="shared" si="1"/>
        <v>2017-18</v>
      </c>
      <c r="C13" s="7" t="s">
        <v>553</v>
      </c>
      <c r="D13" s="16" t="s">
        <v>553</v>
      </c>
      <c r="E13" s="92">
        <f>IFERROR(INDEX(Raw!$H$6:$CI$2111,MATCH($B13&amp;$D13&amp;$B$5,Raw!$A$6:$A$2111,0),MATCH(E$5,Raw!$H$5:$CI$5,0)),"-")</f>
        <v>797425</v>
      </c>
      <c r="F13" s="31"/>
      <c r="G13" s="31">
        <f>IFERROR(INDEX(Raw!$H$6:$CI$2111,MATCH($B13&amp;$D13&amp;$B$5,Raw!$A$6:$A$2111,0),MATCH(G$5,Raw!$H$5:$CI$5,0)),"-")</f>
        <v>597353</v>
      </c>
      <c r="H13" s="31"/>
      <c r="I13" s="31">
        <f>IFERROR(INDEX(Raw!$H$6:$CI$2111,MATCH($B13&amp;$D13&amp;$B$5,Raw!$A$6:$A$2111,0),MATCH(I$5,Raw!$H$5:$CI$5,0)),"-")</f>
        <v>7919804</v>
      </c>
      <c r="J13" s="31">
        <f>IFERROR(INDEX(Raw!$H$6:$CI$2111,MATCH($B13&amp;$D13&amp;$B$5,Raw!$A$6:$A$2111,0),MATCH(J$5,Raw!$H$5:$CI$5,0)),"-")</f>
        <v>13</v>
      </c>
      <c r="K13" s="31">
        <f>IFERROR(INDEX(Raw!$H$6:$CI$2111,MATCH($B13&amp;$D13&amp;$B$5,Raw!$A$6:$A$2111,0),MATCH(K$5,Raw!$H$5:$CI$5,0)),"-")</f>
        <v>1</v>
      </c>
      <c r="L13" s="31">
        <f>IFERROR(INDEX(Raw!$H$6:$CI$2111,MATCH($B13&amp;$D13&amp;$B$5,Raw!$A$6:$A$2111,0),MATCH(L$5,Raw!$H$5:$CI$5,0)),"-")</f>
        <v>0</v>
      </c>
      <c r="M13" s="31">
        <f>IFERROR(INDEX(Raw!$H$6:$CI$2111,MATCH($B13&amp;$D13&amp;$B$5,Raw!$A$6:$A$2111,0),MATCH(M$5,Raw!$H$5:$CI$5,0)),"-")</f>
        <v>68</v>
      </c>
      <c r="N13" s="31">
        <f>IFERROR(INDEX(Raw!$H$6:$CI$2111,MATCH($B13&amp;$D13&amp;$B$5,Raw!$A$6:$A$2111,0),MATCH(N$5,Raw!$H$5:$CI$5,0)),"-")</f>
        <v>132</v>
      </c>
    </row>
    <row r="14" spans="1:14" s="1" customFormat="1" ht="12.75" customHeight="1" x14ac:dyDescent="0.2">
      <c r="A14" s="67"/>
      <c r="B14" s="16" t="str">
        <f t="shared" si="1"/>
        <v>2017-18</v>
      </c>
      <c r="C14" s="7" t="s">
        <v>554</v>
      </c>
      <c r="D14" s="16" t="s">
        <v>554</v>
      </c>
      <c r="E14" s="92">
        <f>IFERROR(INDEX(Raw!$H$6:$CI$2111,MATCH($B14&amp;$D14&amp;$B$5,Raw!$A$6:$A$2111,0),MATCH(E$5,Raw!$H$5:$CI$5,0)),"-")</f>
        <v>1075639</v>
      </c>
      <c r="F14" s="31"/>
      <c r="G14" s="31">
        <f>IFERROR(INDEX(Raw!$H$6:$CI$2111,MATCH($B14&amp;$D14&amp;$B$5,Raw!$A$6:$A$2111,0),MATCH(G$5,Raw!$H$5:$CI$5,0)),"-")</f>
        <v>822396</v>
      </c>
      <c r="H14" s="31"/>
      <c r="I14" s="31">
        <f>IFERROR(INDEX(Raw!$H$6:$CI$2111,MATCH($B14&amp;$D14&amp;$B$5,Raw!$A$6:$A$2111,0),MATCH(I$5,Raw!$H$5:$CI$5,0)),"-")</f>
        <v>18583950</v>
      </c>
      <c r="J14" s="31">
        <f>IFERROR(INDEX(Raw!$H$6:$CI$2111,MATCH($B14&amp;$D14&amp;$B$5,Raw!$A$6:$A$2111,0),MATCH(J$5,Raw!$H$5:$CI$5,0)),"-")</f>
        <v>23</v>
      </c>
      <c r="K14" s="31">
        <f>IFERROR(INDEX(Raw!$H$6:$CI$2111,MATCH($B14&amp;$D14&amp;$B$5,Raw!$A$6:$A$2111,0),MATCH(K$5,Raw!$H$5:$CI$5,0)),"-")</f>
        <v>6</v>
      </c>
      <c r="L14" s="31">
        <f>IFERROR(INDEX(Raw!$H$6:$CI$2111,MATCH($B14&amp;$D14&amp;$B$5,Raw!$A$6:$A$2111,0),MATCH(L$5,Raw!$H$5:$CI$5,0)),"-")</f>
        <v>0</v>
      </c>
      <c r="M14" s="31">
        <f>IFERROR(INDEX(Raw!$H$6:$CI$2111,MATCH($B14&amp;$D14&amp;$B$5,Raw!$A$6:$A$2111,0),MATCH(M$5,Raw!$H$5:$CI$5,0)),"-")</f>
        <v>97</v>
      </c>
      <c r="N14" s="31">
        <f>IFERROR(INDEX(Raw!$H$6:$CI$2111,MATCH($B14&amp;$D14&amp;$B$5,Raw!$A$6:$A$2111,0),MATCH(N$5,Raw!$H$5:$CI$5,0)),"-")</f>
        <v>165</v>
      </c>
    </row>
    <row r="15" spans="1:14" s="1" customFormat="1" ht="18" x14ac:dyDescent="0.25">
      <c r="A15" s="67"/>
      <c r="B15" s="16" t="str">
        <f t="shared" si="1"/>
        <v>2017-18</v>
      </c>
      <c r="C15" s="7" t="s">
        <v>555</v>
      </c>
      <c r="D15" s="259" t="s">
        <v>555</v>
      </c>
      <c r="E15" s="31">
        <f>IFERROR(INDEX(Raw!$H$6:$CI$2111,MATCH($B15&amp;$D15&amp;$B$5,Raw!$A$6:$A$2111,0),MATCH(E$5,Raw!$H$5:$CI$5,0)),"-")</f>
        <v>983747</v>
      </c>
      <c r="F15" s="31"/>
      <c r="G15" s="31">
        <f>IFERROR(INDEX(Raw!$H$6:$CI$2111,MATCH($B15&amp;$D15&amp;$B$5,Raw!$A$6:$A$2111,0),MATCH(G$5,Raw!$H$5:$CI$5,0)),"-")</f>
        <v>727947</v>
      </c>
      <c r="H15" s="31"/>
      <c r="I15" s="31">
        <f>IFERROR(INDEX(Raw!$H$6:$CI$2111,MATCH($B15&amp;$D15&amp;$B$5,Raw!$A$6:$A$2111,0),MATCH(I$5,Raw!$H$5:$CI$5,0)),"-")</f>
        <v>8142916</v>
      </c>
      <c r="J15" s="31">
        <f>IFERROR(INDEX(Raw!$H$6:$CI$2111,MATCH($B15&amp;$D15&amp;$B$5,Raw!$A$6:$A$2111,0),MATCH(J$5,Raw!$H$5:$CI$5,0)),"-")</f>
        <v>11</v>
      </c>
      <c r="K15" s="31">
        <f>IFERROR(INDEX(Raw!$H$6:$CI$2111,MATCH($B15&amp;$D15&amp;$B$5,Raw!$A$6:$A$2111,0),MATCH(K$5,Raw!$H$5:$CI$5,0)),"-")</f>
        <v>1</v>
      </c>
      <c r="L15" s="31">
        <f>IFERROR(INDEX(Raw!$H$6:$CI$2111,MATCH($B15&amp;$D15&amp;$B$5,Raw!$A$6:$A$2111,0),MATCH(L$5,Raw!$H$5:$CI$5,0)),"-")</f>
        <v>0</v>
      </c>
      <c r="M15" s="31">
        <f>IFERROR(INDEX(Raw!$H$6:$CI$2111,MATCH($B15&amp;$D15&amp;$B$5,Raw!$A$6:$A$2111,0),MATCH(M$5,Raw!$H$5:$CI$5,0)),"-")</f>
        <v>59</v>
      </c>
      <c r="N15" s="31">
        <f>IFERROR(INDEX(Raw!$H$6:$CI$2111,MATCH($B15&amp;$D15&amp;$B$5,Raw!$A$6:$A$2111,0),MATCH(N$5,Raw!$H$5:$CI$5,0)),"-")</f>
        <v>123</v>
      </c>
    </row>
    <row r="16" spans="1:14" s="1" customFormat="1" ht="12.75" customHeight="1" x14ac:dyDescent="0.2">
      <c r="A16" s="67"/>
      <c r="B16" s="16" t="str">
        <f t="shared" si="1"/>
        <v>2017-18</v>
      </c>
      <c r="C16" s="7" t="s">
        <v>556</v>
      </c>
      <c r="D16" s="16" t="s">
        <v>556</v>
      </c>
      <c r="E16" s="31">
        <f>IFERROR(INDEX(Raw!$H$6:$CI$2111,MATCH($B16&amp;$D16&amp;$B$5,Raw!$A$6:$A$2111,0),MATCH(E$5,Raw!$H$5:$CI$5,0)),"-")</f>
        <v>900323</v>
      </c>
      <c r="F16" s="31"/>
      <c r="G16" s="31">
        <f>IFERROR(INDEX(Raw!$H$6:$CI$2111,MATCH($B16&amp;$D16&amp;$B$5,Raw!$A$6:$A$2111,0),MATCH(G$5,Raw!$H$5:$CI$5,0)),"-")</f>
        <v>672523</v>
      </c>
      <c r="H16" s="31"/>
      <c r="I16" s="31">
        <f>IFERROR(INDEX(Raw!$H$6:$CI$2111,MATCH($B16&amp;$D16&amp;$B$5,Raw!$A$6:$A$2111,0),MATCH(I$5,Raw!$H$5:$CI$5,0)),"-")</f>
        <v>8751856</v>
      </c>
      <c r="J16" s="31">
        <f>IFERROR(INDEX(Raw!$H$6:$CI$2111,MATCH($B16&amp;$D16&amp;$B$5,Raw!$A$6:$A$2111,0),MATCH(J$5,Raw!$H$5:$CI$5,0)),"-")</f>
        <v>13</v>
      </c>
      <c r="K16" s="31">
        <f>IFERROR(INDEX(Raw!$H$6:$CI$2111,MATCH($B16&amp;$D16&amp;$B$5,Raw!$A$6:$A$2111,0),MATCH(K$5,Raw!$H$5:$CI$5,0)),"-")</f>
        <v>1</v>
      </c>
      <c r="L16" s="31">
        <f>IFERROR(INDEX(Raw!$H$6:$CI$2111,MATCH($B16&amp;$D16&amp;$B$5,Raw!$A$6:$A$2111,0),MATCH(L$5,Raw!$H$5:$CI$5,0)),"-")</f>
        <v>0</v>
      </c>
      <c r="M16" s="31">
        <f>IFERROR(INDEX(Raw!$H$6:$CI$2111,MATCH($B16&amp;$D16&amp;$B$5,Raw!$A$6:$A$2111,0),MATCH(M$5,Raw!$H$5:$CI$5,0)),"-")</f>
        <v>67</v>
      </c>
      <c r="N16" s="31">
        <f>IFERROR(INDEX(Raw!$H$6:$CI$2111,MATCH($B16&amp;$D16&amp;$B$5,Raw!$A$6:$A$2111,0),MATCH(N$5,Raw!$H$5:$CI$5,0)),"-")</f>
        <v>127</v>
      </c>
    </row>
    <row r="17" spans="1:16" s="7" customFormat="1" collapsed="1" x14ac:dyDescent="0.2">
      <c r="A17" s="67"/>
      <c r="B17" s="16" t="str">
        <f t="shared" si="1"/>
        <v>2017-18</v>
      </c>
      <c r="C17" s="34" t="s">
        <v>557</v>
      </c>
      <c r="D17" s="254" t="s">
        <v>557</v>
      </c>
      <c r="E17" s="31">
        <f>IFERROR(INDEX(Raw!$H$6:$CI$2111,MATCH($B17&amp;$D17&amp;$B$5,Raw!$A$6:$A$2111,0),MATCH(E$5,Raw!$H$5:$CI$5,0)),"-")</f>
        <v>1019159</v>
      </c>
      <c r="F17" s="31"/>
      <c r="G17" s="31">
        <f>IFERROR(INDEX(Raw!$H$6:$CI$2111,MATCH($B17&amp;$D17&amp;$B$5,Raw!$A$6:$A$2111,0),MATCH(G$5,Raw!$H$5:$CI$5,0)),"-")</f>
        <v>767156</v>
      </c>
      <c r="H17" s="31"/>
      <c r="I17" s="31">
        <f>IFERROR(INDEX(Raw!$H$6:$CI$2111,MATCH($B17&amp;$D17&amp;$B$5,Raw!$A$6:$A$2111,0),MATCH(I$5,Raw!$H$5:$CI$5,0)),"-")</f>
        <v>10571953</v>
      </c>
      <c r="J17" s="31">
        <f>IFERROR(INDEX(Raw!$H$6:$CI$2111,MATCH($B17&amp;$D17&amp;$B$5,Raw!$A$6:$A$2111,0),MATCH(J$5,Raw!$H$5:$CI$5,0)),"-")</f>
        <v>14</v>
      </c>
      <c r="K17" s="31">
        <f>IFERROR(INDEX(Raw!$H$6:$CI$2111,MATCH($B17&amp;$D17&amp;$B$5,Raw!$A$6:$A$2111,0),MATCH(K$5,Raw!$H$5:$CI$5,0)),"-")</f>
        <v>1</v>
      </c>
      <c r="L17" s="31">
        <f>IFERROR(INDEX(Raw!$H$6:$CI$2111,MATCH($B17&amp;$D17&amp;$B$5,Raw!$A$6:$A$2111,0),MATCH(L$5,Raw!$H$5:$CI$5,0)),"-")</f>
        <v>0</v>
      </c>
      <c r="M17" s="31">
        <f>IFERROR(INDEX(Raw!$H$6:$CI$2111,MATCH($B17&amp;$D17&amp;$B$5,Raw!$A$6:$A$2111,0),MATCH(M$5,Raw!$H$5:$CI$5,0)),"-")</f>
        <v>71</v>
      </c>
      <c r="N17" s="31">
        <f>IFERROR(INDEX(Raw!$H$6:$CI$2111,MATCH($B17&amp;$D17&amp;$B$5,Raw!$A$6:$A$2111,0),MATCH(N$5,Raw!$H$5:$CI$5,0)),"-")</f>
        <v>136</v>
      </c>
    </row>
    <row r="18" spans="1:16" s="7" customFormat="1" ht="18" x14ac:dyDescent="0.25">
      <c r="A18" s="67"/>
      <c r="B18" s="207" t="str">
        <f t="shared" si="1"/>
        <v>2018-19</v>
      </c>
      <c r="C18" s="208" t="s">
        <v>791</v>
      </c>
      <c r="D18" s="261" t="s">
        <v>791</v>
      </c>
      <c r="E18" s="209">
        <f>IFERROR(INDEX(Raw!$H$6:$CI$2111,MATCH($B18&amp;$D18&amp;$B$5,Raw!$A$6:$A$2111,0),MATCH(E$5,Raw!$H$5:$CI$5,0)),"-")</f>
        <v>893891</v>
      </c>
      <c r="F18" s="209"/>
      <c r="G18" s="209">
        <f>IFERROR(INDEX(Raw!$H$6:$CI$2111,MATCH($B18&amp;$D18&amp;$B$5,Raw!$A$6:$A$2111,0),MATCH(G$5,Raw!$H$5:$CI$5,0)),"-")</f>
        <v>657660</v>
      </c>
      <c r="H18" s="209"/>
      <c r="I18" s="209">
        <f>IFERROR(INDEX(Raw!$H$6:$CI$2111,MATCH($B18&amp;$D18&amp;$B$5,Raw!$A$6:$A$2111,0),MATCH(I$5,Raw!$H$5:$CI$5,0)),"-")</f>
        <v>3841645</v>
      </c>
      <c r="J18" s="209">
        <f>IFERROR(INDEX(Raw!$H$6:$CI$2111,MATCH($B18&amp;$D18&amp;$B$5,Raw!$A$6:$A$2111,0),MATCH(J$5,Raw!$H$5:$CI$5,0)),"-")</f>
        <v>6</v>
      </c>
      <c r="K18" s="209">
        <f>IFERROR(INDEX(Raw!$H$6:$CI$2111,MATCH($B18&amp;$D18&amp;$B$5,Raw!$A$6:$A$2111,0),MATCH(K$5,Raw!$H$5:$CI$5,0)),"-")</f>
        <v>1</v>
      </c>
      <c r="L18" s="209">
        <f>IFERROR(INDEX(Raw!$H$6:$CI$2111,MATCH($B18&amp;$D18&amp;$B$5,Raw!$A$6:$A$2111,0),MATCH(L$5,Raw!$H$5:$CI$5,0)),"-")</f>
        <v>0</v>
      </c>
      <c r="M18" s="209">
        <f>IFERROR(INDEX(Raw!$H$6:$CI$2111,MATCH($B18&amp;$D18&amp;$B$5,Raw!$A$6:$A$2111,0),MATCH(M$5,Raw!$H$5:$CI$5,0)),"-")</f>
        <v>31</v>
      </c>
      <c r="N18" s="209">
        <f>IFERROR(INDEX(Raw!$H$6:$CI$2111,MATCH($B18&amp;$D18&amp;$B$5,Raw!$A$6:$A$2111,0),MATCH(N$5,Raw!$H$5:$CI$5,0)),"-")</f>
        <v>90</v>
      </c>
    </row>
    <row r="19" spans="1:16" s="7" customFormat="1" x14ac:dyDescent="0.2">
      <c r="A19" s="67"/>
      <c r="B19" s="16" t="str">
        <f t="shared" si="1"/>
        <v>2018-19</v>
      </c>
      <c r="C19" s="34" t="s">
        <v>792</v>
      </c>
      <c r="D19" s="254" t="s">
        <v>792</v>
      </c>
      <c r="E19" s="31">
        <f>IFERROR(INDEX(Raw!$H$6:$CI$2111,MATCH($B19&amp;$D19&amp;$B$5,Raw!$A$6:$A$2111,0),MATCH(E$5,Raw!$H$5:$CI$5,0)),"-")</f>
        <v>978300</v>
      </c>
      <c r="F19" s="31"/>
      <c r="G19" s="31">
        <f>IFERROR(INDEX(Raw!$H$6:$CI$2111,MATCH($B19&amp;$D19&amp;$B$5,Raw!$A$6:$A$2111,0),MATCH(G$5,Raw!$H$5:$CI$5,0)),"-")</f>
        <v>731368</v>
      </c>
      <c r="H19" s="31"/>
      <c r="I19" s="31">
        <f>IFERROR(INDEX(Raw!$H$6:$CI$2111,MATCH($B19&amp;$D19&amp;$B$5,Raw!$A$6:$A$2111,0),MATCH(I$5,Raw!$H$5:$CI$5,0)),"-")</f>
        <v>5930992</v>
      </c>
      <c r="J19" s="31">
        <f>IFERROR(INDEX(Raw!$H$6:$CI$2111,MATCH($B19&amp;$D19&amp;$B$5,Raw!$A$6:$A$2111,0),MATCH(J$5,Raw!$H$5:$CI$5,0)),"-")</f>
        <v>8</v>
      </c>
      <c r="K19" s="31">
        <f>IFERROR(INDEX(Raw!$H$6:$CI$2111,MATCH($B19&amp;$D19&amp;$B$5,Raw!$A$6:$A$2111,0),MATCH(K$5,Raw!$H$5:$CI$5,0)),"-")</f>
        <v>1</v>
      </c>
      <c r="L19" s="31">
        <f>IFERROR(INDEX(Raw!$H$6:$CI$2111,MATCH($B19&amp;$D19&amp;$B$5,Raw!$A$6:$A$2111,0),MATCH(L$5,Raw!$H$5:$CI$5,0)),"-")</f>
        <v>0</v>
      </c>
      <c r="M19" s="31">
        <f>IFERROR(INDEX(Raw!$H$6:$CI$2111,MATCH($B19&amp;$D19&amp;$B$5,Raw!$A$6:$A$2111,0),MATCH(M$5,Raw!$H$5:$CI$5,0)),"-")</f>
        <v>45</v>
      </c>
      <c r="N19" s="31">
        <f>IFERROR(INDEX(Raw!$H$6:$CI$2111,MATCH($B19&amp;$D19&amp;$B$5,Raw!$A$6:$A$2111,0),MATCH(N$5,Raw!$H$5:$CI$5,0)),"-")</f>
        <v>101</v>
      </c>
      <c r="O19" s="171"/>
    </row>
    <row r="20" spans="1:16" s="7" customFormat="1" x14ac:dyDescent="0.2">
      <c r="A20" s="67"/>
      <c r="B20" s="16" t="str">
        <f t="shared" si="1"/>
        <v>2018-19</v>
      </c>
      <c r="C20" s="7" t="s">
        <v>793</v>
      </c>
      <c r="D20" s="16" t="s">
        <v>793</v>
      </c>
      <c r="E20" s="31">
        <f>IFERROR(INDEX(Raw!$H$6:$CI$2111,MATCH($B20&amp;$D20&amp;$B$5,Raw!$A$6:$A$2111,0),MATCH(E$5,Raw!$H$5:$CI$5,0)),"-")</f>
        <v>956022</v>
      </c>
      <c r="F20" s="31"/>
      <c r="G20" s="31">
        <f>IFERROR(INDEX(Raw!$H$6:$CI$2111,MATCH($B20&amp;$D20&amp;$B$5,Raw!$A$6:$A$2111,0),MATCH(G$5,Raw!$H$5:$CI$5,0)),"-")</f>
        <v>724630</v>
      </c>
      <c r="H20" s="31"/>
      <c r="I20" s="31">
        <f>IFERROR(INDEX(Raw!$H$6:$CI$2111,MATCH($B20&amp;$D20&amp;$B$5,Raw!$A$6:$A$2111,0),MATCH(I$5,Raw!$H$5:$CI$5,0)),"-")</f>
        <v>7702520</v>
      </c>
      <c r="J20" s="31">
        <f>IFERROR(INDEX(Raw!$H$6:$CI$2111,MATCH($B20&amp;$D20&amp;$B$5,Raw!$A$6:$A$2111,0),MATCH(J$5,Raw!$H$5:$CI$5,0)),"-")</f>
        <v>11</v>
      </c>
      <c r="K20" s="31">
        <f>IFERROR(INDEX(Raw!$H$6:$CI$2111,MATCH($B20&amp;$D20&amp;$B$5,Raw!$A$6:$A$2111,0),MATCH(K$5,Raw!$H$5:$CI$5,0)),"-")</f>
        <v>1</v>
      </c>
      <c r="L20" s="31">
        <f>IFERROR(INDEX(Raw!$H$6:$CI$2111,MATCH($B20&amp;$D20&amp;$B$5,Raw!$A$6:$A$2111,0),MATCH(L$5,Raw!$H$5:$CI$5,0)),"-")</f>
        <v>0</v>
      </c>
      <c r="M20" s="31">
        <f>IFERROR(INDEX(Raw!$H$6:$CI$2111,MATCH($B20&amp;$D20&amp;$B$5,Raw!$A$6:$A$2111,0),MATCH(M$5,Raw!$H$5:$CI$5,0)),"-")</f>
        <v>59</v>
      </c>
      <c r="N20" s="31">
        <f>IFERROR(INDEX(Raw!$H$6:$CI$2111,MATCH($B20&amp;$D20&amp;$B$5,Raw!$A$6:$A$2111,0),MATCH(N$5,Raw!$H$5:$CI$5,0)),"-")</f>
        <v>121</v>
      </c>
      <c r="O20" s="171"/>
    </row>
    <row r="21" spans="1:16" s="7" customFormat="1" ht="18" x14ac:dyDescent="0.25">
      <c r="A21" s="67"/>
      <c r="B21" s="16" t="str">
        <f t="shared" si="1"/>
        <v>2018-19</v>
      </c>
      <c r="C21" s="34" t="s">
        <v>794</v>
      </c>
      <c r="D21" s="262" t="s">
        <v>794</v>
      </c>
      <c r="E21" s="31">
        <f>IFERROR(INDEX(Raw!$H$6:$CI$2111,MATCH($B21&amp;$D21&amp;$B$5,Raw!$A$6:$A$2111,0),MATCH(E$5,Raw!$H$5:$CI$5,0)),"-")</f>
        <v>1038167</v>
      </c>
      <c r="F21" s="31"/>
      <c r="G21" s="31">
        <f>IFERROR(INDEX(Raw!$H$6:$CI$2111,MATCH($B21&amp;$D21&amp;$B$5,Raw!$A$6:$A$2111,0),MATCH(G$5,Raw!$H$5:$CI$5,0)),"-")</f>
        <v>786727</v>
      </c>
      <c r="H21" s="31"/>
      <c r="I21" s="31">
        <f>IFERROR(INDEX(Raw!$H$6:$CI$2111,MATCH($B21&amp;$D21&amp;$B$5,Raw!$A$6:$A$2111,0),MATCH(I$5,Raw!$H$5:$CI$5,0)),"-")</f>
        <v>9945250</v>
      </c>
      <c r="J21" s="31">
        <f>IFERROR(INDEX(Raw!$H$6:$CI$2111,MATCH($B21&amp;$D21&amp;$B$5,Raw!$A$6:$A$2111,0),MATCH(J$5,Raw!$H$5:$CI$5,0)),"-")</f>
        <v>13</v>
      </c>
      <c r="K21" s="31">
        <f>IFERROR(INDEX(Raw!$H$6:$CI$2111,MATCH($B21&amp;$D21&amp;$B$5,Raw!$A$6:$A$2111,0),MATCH(K$5,Raw!$H$5:$CI$5,0)),"-")</f>
        <v>1</v>
      </c>
      <c r="L21" s="31">
        <f>IFERROR(INDEX(Raw!$H$6:$CI$2111,MATCH($B21&amp;$D21&amp;$B$5,Raw!$A$6:$A$2111,0),MATCH(L$5,Raw!$H$5:$CI$5,0)),"-")</f>
        <v>0</v>
      </c>
      <c r="M21" s="31">
        <f>IFERROR(INDEX(Raw!$H$6:$CI$2111,MATCH($B21&amp;$D21&amp;$B$5,Raw!$A$6:$A$2111,0),MATCH(M$5,Raw!$H$5:$CI$5,0)),"-")</f>
        <v>70</v>
      </c>
      <c r="N21" s="31">
        <f>IFERROR(INDEX(Raw!$H$6:$CI$2111,MATCH($B21&amp;$D21&amp;$B$5,Raw!$A$6:$A$2111,0),MATCH(N$5,Raw!$H$5:$CI$5,0)),"-")</f>
        <v>132</v>
      </c>
      <c r="O21" s="171"/>
      <c r="P21" s="173"/>
    </row>
    <row r="22" spans="1:16" s="7" customFormat="1" x14ac:dyDescent="0.2">
      <c r="A22" s="67"/>
      <c r="B22" s="16" t="str">
        <f t="shared" si="1"/>
        <v>2018-19</v>
      </c>
      <c r="C22" s="7" t="s">
        <v>550</v>
      </c>
      <c r="D22" s="16" t="s">
        <v>550</v>
      </c>
      <c r="E22" s="31">
        <f>IFERROR(INDEX(Raw!$H$6:$CI$2111,MATCH($B22&amp;$D22&amp;$B$5,Raw!$A$6:$A$2111,0),MATCH(E$5,Raw!$H$5:$CI$5,0)),"-")</f>
        <v>948407</v>
      </c>
      <c r="F22" s="31"/>
      <c r="G22" s="31">
        <f>IFERROR(INDEX(Raw!$H$6:$CI$2111,MATCH($B22&amp;$D22&amp;$B$5,Raw!$A$6:$A$2111,0),MATCH(G$5,Raw!$H$5:$CI$5,0)),"-")</f>
        <v>711875</v>
      </c>
      <c r="H22" s="31"/>
      <c r="I22" s="31">
        <f>IFERROR(INDEX(Raw!$H$6:$CI$2111,MATCH($B22&amp;$D22&amp;$B$5,Raw!$A$6:$A$2111,0),MATCH(I$5,Raw!$H$5:$CI$5,0)),"-")</f>
        <v>5011824</v>
      </c>
      <c r="J22" s="31">
        <f>IFERROR(INDEX(Raw!$H$6:$CI$2111,MATCH($B22&amp;$D22&amp;$B$5,Raw!$A$6:$A$2111,0),MATCH(J$5,Raw!$H$5:$CI$5,0)),"-")</f>
        <v>7</v>
      </c>
      <c r="K22" s="31">
        <f>IFERROR(INDEX(Raw!$H$6:$CI$2111,MATCH($B22&amp;$D22&amp;$B$5,Raw!$A$6:$A$2111,0),MATCH(K$5,Raw!$H$5:$CI$5,0)),"-")</f>
        <v>1</v>
      </c>
      <c r="L22" s="31">
        <f>IFERROR(INDEX(Raw!$H$6:$CI$2111,MATCH($B22&amp;$D22&amp;$B$5,Raw!$A$6:$A$2111,0),MATCH(L$5,Raw!$H$5:$CI$5,0)),"-")</f>
        <v>0</v>
      </c>
      <c r="M22" s="150">
        <f>IFERROR(INDEX(Raw!$H$6:$CI$2111,MATCH($B22&amp;$D22&amp;$B$5,Raw!$A$6:$A$2111,0),MATCH(M$5,Raw!$H$5:$CI$5,0)),"-")</f>
        <v>41</v>
      </c>
      <c r="N22" s="31">
        <f>IFERROR(INDEX(Raw!$H$6:$CI$2111,MATCH($B22&amp;$D22&amp;$B$5,Raw!$A$6:$A$2111,0),MATCH(N$5,Raw!$H$5:$CI$5,0)),"-")</f>
        <v>94</v>
      </c>
      <c r="O22" s="171"/>
      <c r="P22" s="173"/>
    </row>
    <row r="23" spans="1:16" s="7" customFormat="1" x14ac:dyDescent="0.2">
      <c r="A23" s="67"/>
      <c r="B23" s="16" t="str">
        <f t="shared" si="1"/>
        <v>2018-19</v>
      </c>
      <c r="C23" s="34" t="s">
        <v>551</v>
      </c>
      <c r="D23" s="254" t="s">
        <v>551</v>
      </c>
      <c r="E23" s="31">
        <f>IFERROR(INDEX(Raw!$H$6:$CI$2111,MATCH($B23&amp;$D23&amp;$B$5,Raw!$A$6:$A$2111,0),MATCH(E$5,Raw!$H$5:$CI$5,0)),"-")</f>
        <v>943655</v>
      </c>
      <c r="F23" s="31"/>
      <c r="G23" s="31">
        <f>IFERROR(INDEX(Raw!$H$6:$CI$2111,MATCH($B23&amp;$D23&amp;$B$5,Raw!$A$6:$A$2111,0),MATCH(G$5,Raw!$H$5:$CI$5,0)),"-")</f>
        <v>710840</v>
      </c>
      <c r="H23" s="31"/>
      <c r="I23" s="31">
        <f>IFERROR(INDEX(Raw!$H$6:$CI$2111,MATCH($B23&amp;$D23&amp;$B$5,Raw!$A$6:$A$2111,0),MATCH(I$5,Raw!$H$5:$CI$5,0)),"-")</f>
        <v>5655181</v>
      </c>
      <c r="J23" s="31">
        <f>IFERROR(INDEX(Raw!$H$6:$CI$2111,MATCH($B23&amp;$D23&amp;$B$5,Raw!$A$6:$A$2111,0),MATCH(J$5,Raw!$H$5:$CI$5,0)),"-")</f>
        <v>8</v>
      </c>
      <c r="K23" s="31">
        <f>IFERROR(INDEX(Raw!$H$6:$CI$2111,MATCH($B23&amp;$D23&amp;$B$5,Raw!$A$6:$A$2111,0),MATCH(K$5,Raw!$H$5:$CI$5,0)),"-")</f>
        <v>1</v>
      </c>
      <c r="L23" s="31">
        <f>IFERROR(INDEX(Raw!$H$6:$CI$2111,MATCH($B23&amp;$D23&amp;$B$5,Raw!$A$6:$A$2111,0),MATCH(L$5,Raw!$H$5:$CI$5,0)),"-")</f>
        <v>0</v>
      </c>
      <c r="M23" s="31">
        <f>IFERROR(INDEX(Raw!$H$6:$CI$2111,MATCH($B23&amp;$D23&amp;$B$5,Raw!$A$6:$A$2111,0),MATCH(M$5,Raw!$H$5:$CI$5,0)),"-")</f>
        <v>45</v>
      </c>
      <c r="N23" s="31">
        <f>IFERROR(INDEX(Raw!$H$6:$CI$2111,MATCH($B23&amp;$D23&amp;$B$5,Raw!$A$6:$A$2111,0),MATCH(N$5,Raw!$H$5:$CI$5,0)),"-")</f>
        <v>99</v>
      </c>
      <c r="O23" s="171"/>
      <c r="P23" s="173"/>
    </row>
    <row r="24" spans="1:16" s="7" customFormat="1" ht="18" x14ac:dyDescent="0.25">
      <c r="A24" s="67"/>
      <c r="B24" s="16" t="str">
        <f t="shared" si="1"/>
        <v>2018-19</v>
      </c>
      <c r="C24" s="7" t="s">
        <v>552</v>
      </c>
      <c r="D24" s="259" t="s">
        <v>552</v>
      </c>
      <c r="E24" s="31">
        <f>IFERROR(INDEX(Raw!$H$6:$CI$2111,MATCH($B24&amp;$D24&amp;$B$5,Raw!$A$6:$A$2111,0),MATCH(E$5,Raw!$H$5:$CI$5,0)),"-")</f>
        <v>982022</v>
      </c>
      <c r="F24" s="31"/>
      <c r="G24" s="31">
        <f>IFERROR(INDEX(Raw!$H$6:$CI$2111,MATCH($B24&amp;$D24&amp;$B$5,Raw!$A$6:$A$2111,0),MATCH(G$5,Raw!$H$5:$CI$5,0)),"-")</f>
        <v>729048</v>
      </c>
      <c r="H24" s="31"/>
      <c r="I24" s="31">
        <f>IFERROR(INDEX(Raw!$H$6:$CI$2111,MATCH($B24&amp;$D24&amp;$B$5,Raw!$A$6:$A$2111,0),MATCH(I$5,Raw!$H$5:$CI$5,0)),"-")</f>
        <v>5186248</v>
      </c>
      <c r="J24" s="31">
        <f>IFERROR(INDEX(Raw!$H$6:$CI$2111,MATCH($B24&amp;$D24&amp;$B$5,Raw!$A$6:$A$2111,0),MATCH(J$5,Raw!$H$5:$CI$5,0)),"-")</f>
        <v>7</v>
      </c>
      <c r="K24" s="31">
        <f>IFERROR(INDEX(Raw!$H$6:$CI$2111,MATCH($B24&amp;$D24&amp;$B$5,Raw!$A$6:$A$2111,0),MATCH(K$5,Raw!$H$5:$CI$5,0)),"-")</f>
        <v>1</v>
      </c>
      <c r="L24" s="31">
        <f>IFERROR(INDEX(Raw!$H$6:$CI$2111,MATCH($B24&amp;$D24&amp;$B$5,Raw!$A$6:$A$2111,0),MATCH(L$5,Raw!$H$5:$CI$5,0)),"-")</f>
        <v>0</v>
      </c>
      <c r="M24" s="31">
        <f>IFERROR(INDEX(Raw!$H$6:$CI$2111,MATCH($B24&amp;$D24&amp;$B$5,Raw!$A$6:$A$2111,0),MATCH(M$5,Raw!$H$5:$CI$5,0)),"-")</f>
        <v>42</v>
      </c>
      <c r="N24" s="31">
        <f>IFERROR(INDEX(Raw!$H$6:$CI$2111,MATCH($B24&amp;$D24&amp;$B$5,Raw!$A$6:$A$2111,0),MATCH(N$5,Raw!$H$5:$CI$5,0)),"-")</f>
        <v>93</v>
      </c>
      <c r="O24" s="171"/>
      <c r="P24" s="173"/>
    </row>
    <row r="25" spans="1:16" s="7" customFormat="1" x14ac:dyDescent="0.2">
      <c r="A25" s="67"/>
      <c r="B25" s="16" t="str">
        <f t="shared" si="1"/>
        <v>2018-19</v>
      </c>
      <c r="C25" s="34" t="s">
        <v>553</v>
      </c>
      <c r="D25" s="254" t="s">
        <v>553</v>
      </c>
      <c r="E25" s="31">
        <f>IFERROR(INDEX(Raw!$H$6:$CI$2111,MATCH($B25&amp;$D25&amp;$B$5,Raw!$A$6:$A$2111,0),MATCH(E$5,Raw!$H$5:$CI$5,0)),"-")</f>
        <v>982671</v>
      </c>
      <c r="F25" s="31"/>
      <c r="G25" s="31">
        <f>IFERROR(INDEX(Raw!$H$6:$CI$2111,MATCH($B25&amp;$D25&amp;$B$5,Raw!$A$6:$A$2111,0),MATCH(G$5,Raw!$H$5:$CI$5,0)),"-")</f>
        <v>721971</v>
      </c>
      <c r="H25" s="31"/>
      <c r="I25" s="31">
        <f>IFERROR(INDEX(Raw!$H$6:$CI$2111,MATCH($B25&amp;$D25&amp;$B$5,Raw!$A$6:$A$2111,0),MATCH(I$5,Raw!$H$5:$CI$5,0)),"-")</f>
        <v>4492357</v>
      </c>
      <c r="J25" s="31">
        <f>IFERROR(INDEX(Raw!$H$6:$CI$2111,MATCH($B25&amp;$D25&amp;$B$5,Raw!$A$6:$A$2111,0),MATCH(J$5,Raw!$H$5:$CI$5,0)),"-")</f>
        <v>6</v>
      </c>
      <c r="K25" s="31">
        <f>IFERROR(INDEX(Raw!$H$6:$CI$2111,MATCH($B25&amp;$D25&amp;$B$5,Raw!$A$6:$A$2111,0),MATCH(K$5,Raw!$H$5:$CI$5,0)),"-")</f>
        <v>1</v>
      </c>
      <c r="L25" s="31">
        <f>IFERROR(INDEX(Raw!$H$6:$CI$2111,MATCH($B25&amp;$D25&amp;$B$5,Raw!$A$6:$A$2111,0),MATCH(L$5,Raw!$H$5:$CI$5,0)),"-")</f>
        <v>0</v>
      </c>
      <c r="M25" s="31">
        <f>IFERROR(INDEX(Raw!$H$6:$CI$2111,MATCH($B25&amp;$D25&amp;$B$5,Raw!$A$6:$A$2111,0),MATCH(M$5,Raw!$H$5:$CI$5,0)),"-")</f>
        <v>36</v>
      </c>
      <c r="N25" s="31">
        <f>IFERROR(INDEX(Raw!$H$6:$CI$2111,MATCH($B25&amp;$D25&amp;$B$5,Raw!$A$6:$A$2111,0),MATCH(N$5,Raw!$H$5:$CI$5,0)),"-")</f>
        <v>82</v>
      </c>
    </row>
    <row r="26" spans="1:16" s="7" customFormat="1" x14ac:dyDescent="0.2">
      <c r="A26" s="67"/>
      <c r="B26" s="16" t="str">
        <f t="shared" si="1"/>
        <v>2018-19</v>
      </c>
      <c r="C26" s="7" t="s">
        <v>554</v>
      </c>
      <c r="D26" s="16" t="s">
        <v>554</v>
      </c>
      <c r="E26" s="31">
        <f>IFERROR(INDEX(Raw!$H$6:$CI$2111,MATCH($B26&amp;$D26&amp;$B$5,Raw!$A$6:$A$2111,0),MATCH(E$5,Raw!$H$5:$CI$5,0)),"-")</f>
        <v>1040709</v>
      </c>
      <c r="F26" s="31"/>
      <c r="G26" s="31">
        <f>IFERROR(INDEX(Raw!$H$6:$CI$2111,MATCH($B26&amp;$D26&amp;$B$5,Raw!$A$6:$A$2111,0),MATCH(G$5,Raw!$H$5:$CI$5,0)),"-")</f>
        <v>765101</v>
      </c>
      <c r="H26" s="31"/>
      <c r="I26" s="31">
        <f>IFERROR(INDEX(Raw!$H$6:$CI$2111,MATCH($B26&amp;$D26&amp;$B$5,Raw!$A$6:$A$2111,0),MATCH(I$5,Raw!$H$5:$CI$5,0)),"-")</f>
        <v>4392172</v>
      </c>
      <c r="J26" s="31">
        <f>IFERROR(INDEX(Raw!$H$6:$CI$2111,MATCH($B26&amp;$D26&amp;$B$5,Raw!$A$6:$A$2111,0),MATCH(J$5,Raw!$H$5:$CI$5,0)),"-")</f>
        <v>6</v>
      </c>
      <c r="K26" s="31">
        <f>IFERROR(INDEX(Raw!$H$6:$CI$2111,MATCH($B26&amp;$D26&amp;$B$5,Raw!$A$6:$A$2111,0),MATCH(K$5,Raw!$H$5:$CI$5,0)),"-")</f>
        <v>1</v>
      </c>
      <c r="L26" s="31">
        <f>IFERROR(INDEX(Raw!$H$6:$CI$2111,MATCH($B26&amp;$D26&amp;$B$5,Raw!$A$6:$A$2111,0),MATCH(L$5,Raw!$H$5:$CI$5,0)),"-")</f>
        <v>0</v>
      </c>
      <c r="M26" s="31">
        <f>IFERROR(INDEX(Raw!$H$6:$CI$2111,MATCH($B26&amp;$D26&amp;$B$5,Raw!$A$6:$A$2111,0),MATCH(M$5,Raw!$H$5:$CI$5,0)),"-")</f>
        <v>32</v>
      </c>
      <c r="N26" s="31">
        <f>IFERROR(INDEX(Raw!$H$6:$CI$2111,MATCH($B26&amp;$D26&amp;$B$5,Raw!$A$6:$A$2111,0),MATCH(N$5,Raw!$H$5:$CI$5,0)),"-")</f>
        <v>84</v>
      </c>
    </row>
    <row r="27" spans="1:16" s="7" customFormat="1" ht="18" x14ac:dyDescent="0.25">
      <c r="A27" s="67"/>
      <c r="B27" s="16" t="str">
        <f t="shared" si="1"/>
        <v>2018-19</v>
      </c>
      <c r="C27" s="34" t="s">
        <v>555</v>
      </c>
      <c r="D27" s="262" t="s">
        <v>555</v>
      </c>
      <c r="E27" s="31">
        <f>IFERROR(INDEX(Raw!$H$6:$CI$2111,MATCH($B27&amp;$D27&amp;$B$5,Raw!$A$6:$A$2111,0),MATCH(E$5,Raw!$H$5:$CI$5,0)),"-")</f>
        <v>1026881</v>
      </c>
      <c r="F27" s="31"/>
      <c r="G27" s="31">
        <f>IFERROR(INDEX(Raw!$H$6:$CI$2111,MATCH($B27&amp;$D27&amp;$B$5,Raw!$A$6:$A$2111,0),MATCH(G$5,Raw!$H$5:$CI$5,0)),"-")</f>
        <v>763932</v>
      </c>
      <c r="H27" s="31"/>
      <c r="I27" s="31">
        <f>IFERROR(INDEX(Raw!$H$6:$CI$2111,MATCH($B27&amp;$D27&amp;$B$5,Raw!$A$6:$A$2111,0),MATCH(I$5,Raw!$H$5:$CI$5,0)),"-")</f>
        <v>3714362</v>
      </c>
      <c r="J27" s="31">
        <f>IFERROR(INDEX(Raw!$H$6:$CI$2111,MATCH($B27&amp;$D27&amp;$B$5,Raw!$A$6:$A$2111,0),MATCH(J$5,Raw!$H$5:$CI$5,0)),"-")</f>
        <v>5</v>
      </c>
      <c r="K27" s="31">
        <f>IFERROR(INDEX(Raw!$H$6:$CI$2111,MATCH($B27&amp;$D27&amp;$B$5,Raw!$A$6:$A$2111,0),MATCH(K$5,Raw!$H$5:$CI$5,0)),"-")</f>
        <v>1</v>
      </c>
      <c r="L27" s="31">
        <f>IFERROR(INDEX(Raw!$H$6:$CI$2111,MATCH($B27&amp;$D27&amp;$B$5,Raw!$A$6:$A$2111,0),MATCH(L$5,Raw!$H$5:$CI$5,0)),"-")</f>
        <v>0</v>
      </c>
      <c r="M27" s="31">
        <f>IFERROR(INDEX(Raw!$H$6:$CI$2111,MATCH($B27&amp;$D27&amp;$B$5,Raw!$A$6:$A$2111,0),MATCH(M$5,Raw!$H$5:$CI$5,0)),"-")</f>
        <v>26</v>
      </c>
      <c r="N27" s="31">
        <f>IFERROR(INDEX(Raw!$H$6:$CI$2111,MATCH($B27&amp;$D27&amp;$B$5,Raw!$A$6:$A$2111,0),MATCH(N$5,Raw!$H$5:$CI$5,0)),"-")</f>
        <v>74</v>
      </c>
    </row>
    <row r="28" spans="1:16" s="7" customFormat="1" x14ac:dyDescent="0.2">
      <c r="A28" s="67"/>
      <c r="B28" s="16" t="str">
        <f t="shared" si="1"/>
        <v>2018-19</v>
      </c>
      <c r="C28" s="7" t="s">
        <v>556</v>
      </c>
      <c r="D28" s="16" t="s">
        <v>556</v>
      </c>
      <c r="E28" s="31">
        <f>IFERROR(INDEX(Raw!$H$6:$CI$2111,MATCH($B28&amp;$D28&amp;$B$5,Raw!$A$6:$A$2111,0),MATCH(E$5,Raw!$H$5:$CI$5,0)),"-")</f>
        <v>932452</v>
      </c>
      <c r="F28" s="31"/>
      <c r="G28" s="31">
        <f>IFERROR(INDEX(Raw!$H$6:$CI$2111,MATCH($B28&amp;$D28&amp;$B$5,Raw!$A$6:$A$2111,0),MATCH(G$5,Raw!$H$5:$CI$5,0)),"-")</f>
        <v>695316</v>
      </c>
      <c r="H28" s="31"/>
      <c r="I28" s="31">
        <f>IFERROR(INDEX(Raw!$H$6:$CI$2111,MATCH($B28&amp;$D28&amp;$B$5,Raw!$A$6:$A$2111,0),MATCH(I$5,Raw!$H$5:$CI$5,0)),"-")</f>
        <v>4899873</v>
      </c>
      <c r="J28" s="31">
        <f>IFERROR(INDEX(Raw!$H$6:$CI$2111,MATCH($B28&amp;$D28&amp;$B$5,Raw!$A$6:$A$2111,0),MATCH(J$5,Raw!$H$5:$CI$5,0)),"-")</f>
        <v>7</v>
      </c>
      <c r="K28" s="31">
        <f>IFERROR(INDEX(Raw!$H$6:$CI$2111,MATCH($B28&amp;$D28&amp;$B$5,Raw!$A$6:$A$2111,0),MATCH(K$5,Raw!$H$5:$CI$5,0)),"-")</f>
        <v>1</v>
      </c>
      <c r="L28" s="31">
        <f>IFERROR(INDEX(Raw!$H$6:$CI$2111,MATCH($B28&amp;$D28&amp;$B$5,Raw!$A$6:$A$2111,0),MATCH(L$5,Raw!$H$5:$CI$5,0)),"-")</f>
        <v>0</v>
      </c>
      <c r="M28" s="31">
        <f>IFERROR(INDEX(Raw!$H$6:$CI$2111,MATCH($B28&amp;$D28&amp;$B$5,Raw!$A$6:$A$2111,0),MATCH(M$5,Raw!$H$5:$CI$5,0)),"-")</f>
        <v>41</v>
      </c>
      <c r="N28" s="31">
        <f>IFERROR(INDEX(Raw!$H$6:$CI$2111,MATCH($B28&amp;$D28&amp;$B$5,Raw!$A$6:$A$2111,0),MATCH(N$5,Raw!$H$5:$CI$5,0)),"-")</f>
        <v>91</v>
      </c>
    </row>
    <row r="29" spans="1:16" s="1" customFormat="1" collapsed="1" x14ac:dyDescent="0.2">
      <c r="A29" s="67"/>
      <c r="B29" s="17" t="str">
        <f t="shared" si="1"/>
        <v>2018-19</v>
      </c>
      <c r="C29" s="18" t="s">
        <v>557</v>
      </c>
      <c r="D29" s="255" t="s">
        <v>557</v>
      </c>
      <c r="E29" s="32">
        <f>IFERROR(INDEX(Raw!$H$6:$CI$2111,MATCH($B29&amp;$D29&amp;$B$5,Raw!$A$6:$A$2111,0),MATCH(E$5,Raw!$H$5:$CI$5,0)),"-")</f>
        <v>991116</v>
      </c>
      <c r="F29" s="32"/>
      <c r="G29" s="32">
        <f>IFERROR(INDEX(Raw!$H$6:$CI$2111,MATCH($B29&amp;$D29&amp;$B$5,Raw!$A$6:$A$2111,0),MATCH(G$5,Raw!$H$5:$CI$5,0)),"-")</f>
        <v>738407</v>
      </c>
      <c r="H29" s="32"/>
      <c r="I29" s="32">
        <f>IFERROR(INDEX(Raw!$H$6:$CI$2111,MATCH($B29&amp;$D29&amp;$B$5,Raw!$A$6:$A$2111,0),MATCH(I$5,Raw!$H$5:$CI$5,0)),"-")</f>
        <v>3938813</v>
      </c>
      <c r="J29" s="32">
        <f>IFERROR(INDEX(Raw!$H$6:$CI$2111,MATCH($B29&amp;$D29&amp;$B$5,Raw!$A$6:$A$2111,0),MATCH(J$5,Raw!$H$5:$CI$5,0)),"-")</f>
        <v>5</v>
      </c>
      <c r="K29" s="32">
        <f>IFERROR(INDEX(Raw!$H$6:$CI$2111,MATCH($B29&amp;$D29&amp;$B$5,Raw!$A$6:$A$2111,0),MATCH(K$5,Raw!$H$5:$CI$5,0)),"-")</f>
        <v>1</v>
      </c>
      <c r="L29" s="32">
        <f>IFERROR(INDEX(Raw!$H$6:$CI$2111,MATCH($B29&amp;$D29&amp;$B$5,Raw!$A$6:$A$2111,0),MATCH(L$5,Raw!$H$5:$CI$5,0)),"-")</f>
        <v>0</v>
      </c>
      <c r="M29" s="32">
        <f>IFERROR(INDEX(Raw!$H$6:$CI$2111,MATCH($B29&amp;$D29&amp;$B$5,Raw!$A$6:$A$2111,0),MATCH(M$5,Raw!$H$5:$CI$5,0)),"-")</f>
        <v>30</v>
      </c>
      <c r="N29" s="32">
        <f>IFERROR(INDEX(Raw!$H$6:$CI$2111,MATCH($B29&amp;$D29&amp;$B$5,Raw!$A$6:$A$2111,0),MATCH(N$5,Raw!$H$5:$CI$5,0)),"-")</f>
        <v>79</v>
      </c>
    </row>
    <row r="30" spans="1:16" s="7" customFormat="1" ht="18" x14ac:dyDescent="0.25">
      <c r="A30" s="67"/>
      <c r="B30" s="207" t="str">
        <f t="shared" si="1"/>
        <v>2019-20</v>
      </c>
      <c r="C30" s="263" t="s">
        <v>791</v>
      </c>
      <c r="D30" s="261" t="s">
        <v>791</v>
      </c>
      <c r="E30" s="209">
        <f>IFERROR(INDEX(Raw!$H$6:$CI$2111,MATCH($B30&amp;$D30&amp;$B$5,Raw!$A$6:$A$2111,0),MATCH(E$5,Raw!$H$5:$CI$5,0)),"-")</f>
        <v>972961</v>
      </c>
      <c r="F30" s="209"/>
      <c r="G30" s="209">
        <f>IFERROR(INDEX(Raw!$H$6:$CI$2111,MATCH($B30&amp;$D30&amp;$B$5,Raw!$A$6:$A$2111,0),MATCH(G$5,Raw!$H$5:$CI$5,0)),"-")</f>
        <v>724138</v>
      </c>
      <c r="H30" s="209"/>
      <c r="I30" s="209">
        <f>IFERROR(INDEX(Raw!$H$6:$CI$2111,MATCH($B30&amp;$D30&amp;$B$5,Raw!$A$6:$A$2111,0),MATCH(I$5,Raw!$H$5:$CI$5,0)),"-")</f>
        <v>3708665</v>
      </c>
      <c r="J30" s="209">
        <f>IFERROR(INDEX(Raw!$H$6:$CI$2111,MATCH($B30&amp;$D30&amp;$B$5,Raw!$A$6:$A$2111,0),MATCH(J$5,Raw!$H$5:$CI$5,0)),"-")</f>
        <v>5</v>
      </c>
      <c r="K30" s="209">
        <f>IFERROR(INDEX(Raw!$H$6:$CI$2111,MATCH($B30&amp;$D30&amp;$B$5,Raw!$A$6:$A$2111,0),MATCH(K$5,Raw!$H$5:$CI$5,0)),"-")</f>
        <v>1</v>
      </c>
      <c r="L30" s="209">
        <f>IFERROR(INDEX(Raw!$H$6:$CI$2111,MATCH($B30&amp;$D30&amp;$B$5,Raw!$A$6:$A$2111,0),MATCH(L$5,Raw!$H$5:$CI$5,0)),"-")</f>
        <v>9</v>
      </c>
      <c r="M30" s="209">
        <f>IFERROR(INDEX(Raw!$H$6:$CI$2111,MATCH($B30&amp;$D30&amp;$B$5,Raw!$A$6:$A$2111,0),MATCH(M$5,Raw!$H$5:$CI$5,0)),"-")</f>
        <v>28</v>
      </c>
      <c r="N30" s="209">
        <f>IFERROR(INDEX(Raw!$H$6:$CI$2111,MATCH($B30&amp;$D30&amp;$B$5,Raw!$A$6:$A$2111,0),MATCH(N$5,Raw!$H$5:$CI$5,0)),"-")</f>
        <v>81</v>
      </c>
    </row>
    <row r="31" spans="1:16" s="7" customFormat="1" x14ac:dyDescent="0.2">
      <c r="A31" s="67"/>
      <c r="B31" s="16" t="str">
        <f t="shared" si="1"/>
        <v>2019-20</v>
      </c>
      <c r="C31" s="34" t="s">
        <v>792</v>
      </c>
      <c r="D31" s="254" t="s">
        <v>792</v>
      </c>
      <c r="E31" s="31">
        <f>IFERROR(INDEX(Raw!$H$6:$CI$2111,MATCH($B31&amp;$D31&amp;$B$5,Raw!$A$6:$A$2111,0),MATCH(E$5,Raw!$H$5:$CI$5,0)),"-")</f>
        <v>969989</v>
      </c>
      <c r="F31" s="31"/>
      <c r="G31" s="31">
        <f>IFERROR(INDEX(Raw!$H$6:$CI$2111,MATCH($B31&amp;$D31&amp;$B$5,Raw!$A$6:$A$2111,0),MATCH(G$5,Raw!$H$5:$CI$5,0)),"-")</f>
        <v>736144</v>
      </c>
      <c r="H31" s="31"/>
      <c r="I31" s="31">
        <f>IFERROR(INDEX(Raw!$H$6:$CI$2111,MATCH($B31&amp;$D31&amp;$B$5,Raw!$A$6:$A$2111,0),MATCH(I$5,Raw!$H$5:$CI$5,0)),"-")</f>
        <v>3503695</v>
      </c>
      <c r="J31" s="31">
        <f>IFERROR(INDEX(Raw!$H$6:$CI$2111,MATCH($B31&amp;$D31&amp;$B$5,Raw!$A$6:$A$2111,0),MATCH(J$5,Raw!$H$5:$CI$5,0)),"-")</f>
        <v>5</v>
      </c>
      <c r="K31" s="31">
        <f>IFERROR(INDEX(Raw!$H$6:$CI$2111,MATCH($B31&amp;$D31&amp;$B$5,Raw!$A$6:$A$2111,0),MATCH(K$5,Raw!$H$5:$CI$5,0)),"-")</f>
        <v>1</v>
      </c>
      <c r="L31" s="31">
        <f>IFERROR(INDEX(Raw!$H$6:$CI$2111,MATCH($B31&amp;$D31&amp;$B$5,Raw!$A$6:$A$2111,0),MATCH(L$5,Raw!$H$5:$CI$5,0)),"-")</f>
        <v>7</v>
      </c>
      <c r="M31" s="31">
        <f>IFERROR(INDEX(Raw!$H$6:$CI$2111,MATCH($B31&amp;$D31&amp;$B$5,Raw!$A$6:$A$2111,0),MATCH(M$5,Raw!$H$5:$CI$5,0)),"-")</f>
        <v>27</v>
      </c>
      <c r="N31" s="31">
        <f>IFERROR(INDEX(Raw!$H$6:$CI$2111,MATCH($B31&amp;$D31&amp;$B$5,Raw!$A$6:$A$2111,0),MATCH(N$5,Raw!$H$5:$CI$5,0)),"-")</f>
        <v>75</v>
      </c>
      <c r="O31" s="171"/>
    </row>
    <row r="32" spans="1:16" s="7" customFormat="1" x14ac:dyDescent="0.2">
      <c r="A32" s="67"/>
      <c r="B32" s="16" t="str">
        <f t="shared" si="1"/>
        <v>2019-20</v>
      </c>
      <c r="C32" s="7" t="s">
        <v>793</v>
      </c>
      <c r="D32" s="16" t="s">
        <v>793</v>
      </c>
      <c r="E32" s="31" t="str">
        <f>IFERROR(INDEX(Raw!$H$6:$CI$2111,MATCH($B32&amp;$D32&amp;$B$5,Raw!$A$6:$A$2111,0),MATCH(E$5,Raw!$H$5:$CI$5,0)),"-")</f>
        <v>-</v>
      </c>
      <c r="F32" s="31"/>
      <c r="G32" s="31" t="str">
        <f>IFERROR(INDEX(Raw!$H$6:$CI$2111,MATCH($B32&amp;$D32&amp;$B$5,Raw!$A$6:$A$2111,0),MATCH(G$5,Raw!$H$5:$CI$5,0)),"-")</f>
        <v>-</v>
      </c>
      <c r="H32" s="31"/>
      <c r="I32" s="31" t="str">
        <f>IFERROR(INDEX(Raw!$H$6:$CI$2111,MATCH($B32&amp;$D32&amp;$B$5,Raw!$A$6:$A$2111,0),MATCH(I$5,Raw!$H$5:$CI$5,0)),"-")</f>
        <v>-</v>
      </c>
      <c r="J32" s="31" t="str">
        <f>IFERROR(INDEX(Raw!$H$6:$CI$2111,MATCH($B32&amp;$D32&amp;$B$5,Raw!$A$6:$A$2111,0),MATCH(J$5,Raw!$H$5:$CI$5,0)),"-")</f>
        <v>-</v>
      </c>
      <c r="K32" s="31" t="str">
        <f>IFERROR(INDEX(Raw!$H$6:$CI$2111,MATCH($B32&amp;$D32&amp;$B$5,Raw!$A$6:$A$2111,0),MATCH(K$5,Raw!$H$5:$CI$5,0)),"-")</f>
        <v>-</v>
      </c>
      <c r="L32" s="31" t="str">
        <f>IFERROR(INDEX(Raw!$H$6:$CI$2111,MATCH($B32&amp;$D32&amp;$B$5,Raw!$A$6:$A$2111,0),MATCH(L$5,Raw!$H$5:$CI$5,0)),"-")</f>
        <v>-</v>
      </c>
      <c r="M32" s="31" t="str">
        <f>IFERROR(INDEX(Raw!$H$6:$CI$2111,MATCH($B32&amp;$D32&amp;$B$5,Raw!$A$6:$A$2111,0),MATCH(M$5,Raw!$H$5:$CI$5,0)),"-")</f>
        <v>-</v>
      </c>
      <c r="N32" s="31" t="str">
        <f>IFERROR(INDEX(Raw!$H$6:$CI$2111,MATCH($B32&amp;$D32&amp;$B$5,Raw!$A$6:$A$2111,0),MATCH(N$5,Raw!$H$5:$CI$5,0)),"-")</f>
        <v>-</v>
      </c>
      <c r="O32" s="171"/>
    </row>
    <row r="33" spans="1:16" s="7" customFormat="1" ht="18" hidden="1" x14ac:dyDescent="0.25">
      <c r="A33" s="67"/>
      <c r="B33" s="16" t="str">
        <f t="shared" si="1"/>
        <v>2019-20</v>
      </c>
      <c r="C33" s="34" t="s">
        <v>794</v>
      </c>
      <c r="D33" s="262" t="s">
        <v>794</v>
      </c>
      <c r="E33" s="31" t="str">
        <f>IFERROR(INDEX(Raw!$H$6:$CI$2111,MATCH($B33&amp;$D33&amp;$B$5,Raw!$A$6:$A$2111,0),MATCH(E$5,Raw!$H$5:$CI$5,0)),"-")</f>
        <v>-</v>
      </c>
      <c r="F33" s="31"/>
      <c r="G33" s="31" t="str">
        <f>IFERROR(INDEX(Raw!$H$6:$CI$2111,MATCH($B33&amp;$D33&amp;$B$5,Raw!$A$6:$A$2111,0),MATCH(G$5,Raw!$H$5:$CI$5,0)),"-")</f>
        <v>-</v>
      </c>
      <c r="H33" s="31"/>
      <c r="I33" s="31" t="str">
        <f>IFERROR(INDEX(Raw!$H$6:$CI$2111,MATCH($B33&amp;$D33&amp;$B$5,Raw!$A$6:$A$2111,0),MATCH(I$5,Raw!$H$5:$CI$5,0)),"-")</f>
        <v>-</v>
      </c>
      <c r="J33" s="31" t="str">
        <f>IFERROR(INDEX(Raw!$H$6:$CI$2111,MATCH($B33&amp;$D33&amp;$B$5,Raw!$A$6:$A$2111,0),MATCH(J$5,Raw!$H$5:$CI$5,0)),"-")</f>
        <v>-</v>
      </c>
      <c r="K33" s="31" t="str">
        <f>IFERROR(INDEX(Raw!$H$6:$CI$2111,MATCH($B33&amp;$D33&amp;$B$5,Raw!$A$6:$A$2111,0),MATCH(K$5,Raw!$H$5:$CI$5,0)),"-")</f>
        <v>-</v>
      </c>
      <c r="L33" s="31" t="str">
        <f>IFERROR(INDEX(Raw!$H$6:$CI$2111,MATCH($B33&amp;$D33&amp;$B$5,Raw!$A$6:$A$2111,0),MATCH(L$5,Raw!$H$5:$CI$5,0)),"-")</f>
        <v>-</v>
      </c>
      <c r="M33" s="31" t="str">
        <f>IFERROR(INDEX(Raw!$H$6:$CI$2111,MATCH($B33&amp;$D33&amp;$B$5,Raw!$A$6:$A$2111,0),MATCH(M$5,Raw!$H$5:$CI$5,0)),"-")</f>
        <v>-</v>
      </c>
      <c r="N33" s="31" t="str">
        <f>IFERROR(INDEX(Raw!$H$6:$CI$2111,MATCH($B33&amp;$D33&amp;$B$5,Raw!$A$6:$A$2111,0),MATCH(N$5,Raw!$H$5:$CI$5,0)),"-")</f>
        <v>-</v>
      </c>
      <c r="O33" s="171"/>
      <c r="P33" s="173"/>
    </row>
    <row r="34" spans="1:16" s="7" customFormat="1" hidden="1" x14ac:dyDescent="0.2">
      <c r="A34" s="67"/>
      <c r="B34" s="16" t="str">
        <f t="shared" si="1"/>
        <v>2019-20</v>
      </c>
      <c r="C34" s="7" t="s">
        <v>550</v>
      </c>
      <c r="D34" s="16" t="s">
        <v>550</v>
      </c>
      <c r="E34" s="31" t="str">
        <f>IFERROR(INDEX(Raw!$H$6:$CI$2111,MATCH($B34&amp;$D34&amp;$B$5,Raw!$A$6:$A$2111,0),MATCH(E$5,Raw!$H$5:$CI$5,0)),"-")</f>
        <v>-</v>
      </c>
      <c r="F34" s="31"/>
      <c r="G34" s="31" t="str">
        <f>IFERROR(INDEX(Raw!$H$6:$CI$2111,MATCH($B34&amp;$D34&amp;$B$5,Raw!$A$6:$A$2111,0),MATCH(G$5,Raw!$H$5:$CI$5,0)),"-")</f>
        <v>-</v>
      </c>
      <c r="H34" s="31"/>
      <c r="I34" s="31" t="str">
        <f>IFERROR(INDEX(Raw!$H$6:$CI$2111,MATCH($B34&amp;$D34&amp;$B$5,Raw!$A$6:$A$2111,0),MATCH(I$5,Raw!$H$5:$CI$5,0)),"-")</f>
        <v>-</v>
      </c>
      <c r="J34" s="31" t="str">
        <f>IFERROR(INDEX(Raw!$H$6:$CI$2111,MATCH($B34&amp;$D34&amp;$B$5,Raw!$A$6:$A$2111,0),MATCH(J$5,Raw!$H$5:$CI$5,0)),"-")</f>
        <v>-</v>
      </c>
      <c r="K34" s="31" t="str">
        <f>IFERROR(INDEX(Raw!$H$6:$CI$2111,MATCH($B34&amp;$D34&amp;$B$5,Raw!$A$6:$A$2111,0),MATCH(K$5,Raw!$H$5:$CI$5,0)),"-")</f>
        <v>-</v>
      </c>
      <c r="L34" s="31" t="str">
        <f>IFERROR(INDEX(Raw!$H$6:$CI$2111,MATCH($B34&amp;$D34&amp;$B$5,Raw!$A$6:$A$2111,0),MATCH(L$5,Raw!$H$5:$CI$5,0)),"-")</f>
        <v>-</v>
      </c>
      <c r="M34" s="150" t="str">
        <f>IFERROR(INDEX(Raw!$H$6:$CI$2111,MATCH($B34&amp;$D34&amp;$B$5,Raw!$A$6:$A$2111,0),MATCH(M$5,Raw!$H$5:$CI$5,0)),"-")</f>
        <v>-</v>
      </c>
      <c r="N34" s="31" t="str">
        <f>IFERROR(INDEX(Raw!$H$6:$CI$2111,MATCH($B34&amp;$D34&amp;$B$5,Raw!$A$6:$A$2111,0),MATCH(N$5,Raw!$H$5:$CI$5,0)),"-")</f>
        <v>-</v>
      </c>
      <c r="O34" s="171"/>
      <c r="P34" s="173"/>
    </row>
    <row r="35" spans="1:16" s="7" customFormat="1" hidden="1" x14ac:dyDescent="0.2">
      <c r="A35" s="67"/>
      <c r="B35" s="16" t="str">
        <f t="shared" si="1"/>
        <v>2019-20</v>
      </c>
      <c r="C35" s="34" t="s">
        <v>551</v>
      </c>
      <c r="D35" s="254" t="s">
        <v>551</v>
      </c>
      <c r="E35" s="31" t="str">
        <f>IFERROR(INDEX(Raw!$H$6:$CI$2111,MATCH($B35&amp;$D35&amp;$B$5,Raw!$A$6:$A$2111,0),MATCH(E$5,Raw!$H$5:$CI$5,0)),"-")</f>
        <v>-</v>
      </c>
      <c r="F35" s="31"/>
      <c r="G35" s="31" t="str">
        <f>IFERROR(INDEX(Raw!$H$6:$CI$2111,MATCH($B35&amp;$D35&amp;$B$5,Raw!$A$6:$A$2111,0),MATCH(G$5,Raw!$H$5:$CI$5,0)),"-")</f>
        <v>-</v>
      </c>
      <c r="H35" s="31"/>
      <c r="I35" s="31" t="str">
        <f>IFERROR(INDEX(Raw!$H$6:$CI$2111,MATCH($B35&amp;$D35&amp;$B$5,Raw!$A$6:$A$2111,0),MATCH(I$5,Raw!$H$5:$CI$5,0)),"-")</f>
        <v>-</v>
      </c>
      <c r="J35" s="31" t="str">
        <f>IFERROR(INDEX(Raw!$H$6:$CI$2111,MATCH($B35&amp;$D35&amp;$B$5,Raw!$A$6:$A$2111,0),MATCH(J$5,Raw!$H$5:$CI$5,0)),"-")</f>
        <v>-</v>
      </c>
      <c r="K35" s="31" t="str">
        <f>IFERROR(INDEX(Raw!$H$6:$CI$2111,MATCH($B35&amp;$D35&amp;$B$5,Raw!$A$6:$A$2111,0),MATCH(K$5,Raw!$H$5:$CI$5,0)),"-")</f>
        <v>-</v>
      </c>
      <c r="L35" s="31" t="str">
        <f>IFERROR(INDEX(Raw!$H$6:$CI$2111,MATCH($B35&amp;$D35&amp;$B$5,Raw!$A$6:$A$2111,0),MATCH(L$5,Raw!$H$5:$CI$5,0)),"-")</f>
        <v>-</v>
      </c>
      <c r="M35" s="31" t="str">
        <f>IFERROR(INDEX(Raw!$H$6:$CI$2111,MATCH($B35&amp;$D35&amp;$B$5,Raw!$A$6:$A$2111,0),MATCH(M$5,Raw!$H$5:$CI$5,0)),"-")</f>
        <v>-</v>
      </c>
      <c r="N35" s="31" t="str">
        <f>IFERROR(INDEX(Raw!$H$6:$CI$2111,MATCH($B35&amp;$D35&amp;$B$5,Raw!$A$6:$A$2111,0),MATCH(N$5,Raw!$H$5:$CI$5,0)),"-")</f>
        <v>-</v>
      </c>
      <c r="O35" s="171"/>
      <c r="P35" s="173"/>
    </row>
    <row r="36" spans="1:16" s="7" customFormat="1" ht="18" hidden="1" x14ac:dyDescent="0.25">
      <c r="A36" s="67"/>
      <c r="B36" s="16" t="str">
        <f t="shared" si="1"/>
        <v>2019-20</v>
      </c>
      <c r="C36" s="7" t="s">
        <v>552</v>
      </c>
      <c r="D36" s="259" t="s">
        <v>552</v>
      </c>
      <c r="E36" s="31" t="str">
        <f>IFERROR(INDEX(Raw!$H$6:$CI$2111,MATCH($B36&amp;$D36&amp;$B$5,Raw!$A$6:$A$2111,0),MATCH(E$5,Raw!$H$5:$CI$5,0)),"-")</f>
        <v>-</v>
      </c>
      <c r="F36" s="31"/>
      <c r="G36" s="31" t="str">
        <f>IFERROR(INDEX(Raw!$H$6:$CI$2111,MATCH($B36&amp;$D36&amp;$B$5,Raw!$A$6:$A$2111,0),MATCH(G$5,Raw!$H$5:$CI$5,0)),"-")</f>
        <v>-</v>
      </c>
      <c r="H36" s="31"/>
      <c r="I36" s="31" t="str">
        <f>IFERROR(INDEX(Raw!$H$6:$CI$2111,MATCH($B36&amp;$D36&amp;$B$5,Raw!$A$6:$A$2111,0),MATCH(I$5,Raw!$H$5:$CI$5,0)),"-")</f>
        <v>-</v>
      </c>
      <c r="J36" s="31" t="str">
        <f>IFERROR(INDEX(Raw!$H$6:$CI$2111,MATCH($B36&amp;$D36&amp;$B$5,Raw!$A$6:$A$2111,0),MATCH(J$5,Raw!$H$5:$CI$5,0)),"-")</f>
        <v>-</v>
      </c>
      <c r="K36" s="31" t="str">
        <f>IFERROR(INDEX(Raw!$H$6:$CI$2111,MATCH($B36&amp;$D36&amp;$B$5,Raw!$A$6:$A$2111,0),MATCH(K$5,Raw!$H$5:$CI$5,0)),"-")</f>
        <v>-</v>
      </c>
      <c r="L36" s="31" t="str">
        <f>IFERROR(INDEX(Raw!$H$6:$CI$2111,MATCH($B36&amp;$D36&amp;$B$5,Raw!$A$6:$A$2111,0),MATCH(L$5,Raw!$H$5:$CI$5,0)),"-")</f>
        <v>-</v>
      </c>
      <c r="M36" s="31" t="str">
        <f>IFERROR(INDEX(Raw!$H$6:$CI$2111,MATCH($B36&amp;$D36&amp;$B$5,Raw!$A$6:$A$2111,0),MATCH(M$5,Raw!$H$5:$CI$5,0)),"-")</f>
        <v>-</v>
      </c>
      <c r="N36" s="31" t="str">
        <f>IFERROR(INDEX(Raw!$H$6:$CI$2111,MATCH($B36&amp;$D36&amp;$B$5,Raw!$A$6:$A$2111,0),MATCH(N$5,Raw!$H$5:$CI$5,0)),"-")</f>
        <v>-</v>
      </c>
      <c r="O36" s="171"/>
      <c r="P36" s="173"/>
    </row>
    <row r="37" spans="1:16" s="7" customFormat="1" hidden="1" x14ac:dyDescent="0.2">
      <c r="A37" s="67"/>
      <c r="B37" s="16" t="str">
        <f t="shared" si="1"/>
        <v>2019-20</v>
      </c>
      <c r="C37" s="34" t="s">
        <v>553</v>
      </c>
      <c r="D37" s="254" t="s">
        <v>553</v>
      </c>
      <c r="E37" s="31" t="str">
        <f>IFERROR(INDEX(Raw!$H$6:$CI$2111,MATCH($B37&amp;$D37&amp;$B$5,Raw!$A$6:$A$2111,0),MATCH(E$5,Raw!$H$5:$CI$5,0)),"-")</f>
        <v>-</v>
      </c>
      <c r="F37" s="31"/>
      <c r="G37" s="31" t="str">
        <f>IFERROR(INDEX(Raw!$H$6:$CI$2111,MATCH($B37&amp;$D37&amp;$B$5,Raw!$A$6:$A$2111,0),MATCH(G$5,Raw!$H$5:$CI$5,0)),"-")</f>
        <v>-</v>
      </c>
      <c r="H37" s="31"/>
      <c r="I37" s="31" t="str">
        <f>IFERROR(INDEX(Raw!$H$6:$CI$2111,MATCH($B37&amp;$D37&amp;$B$5,Raw!$A$6:$A$2111,0),MATCH(I$5,Raw!$H$5:$CI$5,0)),"-")</f>
        <v>-</v>
      </c>
      <c r="J37" s="31" t="str">
        <f>IFERROR(INDEX(Raw!$H$6:$CI$2111,MATCH($B37&amp;$D37&amp;$B$5,Raw!$A$6:$A$2111,0),MATCH(J$5,Raw!$H$5:$CI$5,0)),"-")</f>
        <v>-</v>
      </c>
      <c r="K37" s="31" t="str">
        <f>IFERROR(INDEX(Raw!$H$6:$CI$2111,MATCH($B37&amp;$D37&amp;$B$5,Raw!$A$6:$A$2111,0),MATCH(K$5,Raw!$H$5:$CI$5,0)),"-")</f>
        <v>-</v>
      </c>
      <c r="L37" s="31" t="str">
        <f>IFERROR(INDEX(Raw!$H$6:$CI$2111,MATCH($B37&amp;$D37&amp;$B$5,Raw!$A$6:$A$2111,0),MATCH(L$5,Raw!$H$5:$CI$5,0)),"-")</f>
        <v>-</v>
      </c>
      <c r="M37" s="31" t="str">
        <f>IFERROR(INDEX(Raw!$H$6:$CI$2111,MATCH($B37&amp;$D37&amp;$B$5,Raw!$A$6:$A$2111,0),MATCH(M$5,Raw!$H$5:$CI$5,0)),"-")</f>
        <v>-</v>
      </c>
      <c r="N37" s="31" t="str">
        <f>IFERROR(INDEX(Raw!$H$6:$CI$2111,MATCH($B37&amp;$D37&amp;$B$5,Raw!$A$6:$A$2111,0),MATCH(N$5,Raw!$H$5:$CI$5,0)),"-")</f>
        <v>-</v>
      </c>
    </row>
    <row r="38" spans="1:16" s="7" customFormat="1" hidden="1" x14ac:dyDescent="0.2">
      <c r="A38" s="67"/>
      <c r="B38" s="16" t="str">
        <f t="shared" si="1"/>
        <v>2019-20</v>
      </c>
      <c r="C38" s="7" t="s">
        <v>554</v>
      </c>
      <c r="D38" s="16" t="s">
        <v>554</v>
      </c>
      <c r="E38" s="31" t="str">
        <f>IFERROR(INDEX(Raw!$H$6:$CI$2111,MATCH($B38&amp;$D38&amp;$B$5,Raw!$A$6:$A$2111,0),MATCH(E$5,Raw!$H$5:$CI$5,0)),"-")</f>
        <v>-</v>
      </c>
      <c r="F38" s="31"/>
      <c r="G38" s="31" t="str">
        <f>IFERROR(INDEX(Raw!$H$6:$CI$2111,MATCH($B38&amp;$D38&amp;$B$5,Raw!$A$6:$A$2111,0),MATCH(G$5,Raw!$H$5:$CI$5,0)),"-")</f>
        <v>-</v>
      </c>
      <c r="H38" s="31"/>
      <c r="I38" s="31" t="str">
        <f>IFERROR(INDEX(Raw!$H$6:$CI$2111,MATCH($B38&amp;$D38&amp;$B$5,Raw!$A$6:$A$2111,0),MATCH(I$5,Raw!$H$5:$CI$5,0)),"-")</f>
        <v>-</v>
      </c>
      <c r="J38" s="31" t="str">
        <f>IFERROR(INDEX(Raw!$H$6:$CI$2111,MATCH($B38&amp;$D38&amp;$B$5,Raw!$A$6:$A$2111,0),MATCH(J$5,Raw!$H$5:$CI$5,0)),"-")</f>
        <v>-</v>
      </c>
      <c r="K38" s="31" t="str">
        <f>IFERROR(INDEX(Raw!$H$6:$CI$2111,MATCH($B38&amp;$D38&amp;$B$5,Raw!$A$6:$A$2111,0),MATCH(K$5,Raw!$H$5:$CI$5,0)),"-")</f>
        <v>-</v>
      </c>
      <c r="L38" s="31" t="str">
        <f>IFERROR(INDEX(Raw!$H$6:$CI$2111,MATCH($B38&amp;$D38&amp;$B$5,Raw!$A$6:$A$2111,0),MATCH(L$5,Raw!$H$5:$CI$5,0)),"-")</f>
        <v>-</v>
      </c>
      <c r="M38" s="31" t="str">
        <f>IFERROR(INDEX(Raw!$H$6:$CI$2111,MATCH($B38&amp;$D38&amp;$B$5,Raw!$A$6:$A$2111,0),MATCH(M$5,Raw!$H$5:$CI$5,0)),"-")</f>
        <v>-</v>
      </c>
      <c r="N38" s="31" t="str">
        <f>IFERROR(INDEX(Raw!$H$6:$CI$2111,MATCH($B38&amp;$D38&amp;$B$5,Raw!$A$6:$A$2111,0),MATCH(N$5,Raw!$H$5:$CI$5,0)),"-")</f>
        <v>-</v>
      </c>
    </row>
    <row r="39" spans="1:16" s="7" customFormat="1" ht="18" hidden="1" x14ac:dyDescent="0.25">
      <c r="A39" s="67"/>
      <c r="B39" s="16" t="str">
        <f t="shared" si="1"/>
        <v>2019-20</v>
      </c>
      <c r="C39" s="34" t="s">
        <v>555</v>
      </c>
      <c r="D39" s="262" t="s">
        <v>555</v>
      </c>
      <c r="E39" s="31" t="str">
        <f>IFERROR(INDEX(Raw!$H$6:$CI$2111,MATCH($B39&amp;$D39&amp;$B$5,Raw!$A$6:$A$2111,0),MATCH(E$5,Raw!$H$5:$CI$5,0)),"-")</f>
        <v>-</v>
      </c>
      <c r="F39" s="31"/>
      <c r="G39" s="31" t="str">
        <f>IFERROR(INDEX(Raw!$H$6:$CI$2111,MATCH($B39&amp;$D39&amp;$B$5,Raw!$A$6:$A$2111,0),MATCH(G$5,Raw!$H$5:$CI$5,0)),"-")</f>
        <v>-</v>
      </c>
      <c r="H39" s="31"/>
      <c r="I39" s="31" t="str">
        <f>IFERROR(INDEX(Raw!$H$6:$CI$2111,MATCH($B39&amp;$D39&amp;$B$5,Raw!$A$6:$A$2111,0),MATCH(I$5,Raw!$H$5:$CI$5,0)),"-")</f>
        <v>-</v>
      </c>
      <c r="J39" s="31" t="str">
        <f>IFERROR(INDEX(Raw!$H$6:$CI$2111,MATCH($B39&amp;$D39&amp;$B$5,Raw!$A$6:$A$2111,0),MATCH(J$5,Raw!$H$5:$CI$5,0)),"-")</f>
        <v>-</v>
      </c>
      <c r="K39" s="31" t="str">
        <f>IFERROR(INDEX(Raw!$H$6:$CI$2111,MATCH($B39&amp;$D39&amp;$B$5,Raw!$A$6:$A$2111,0),MATCH(K$5,Raw!$H$5:$CI$5,0)),"-")</f>
        <v>-</v>
      </c>
      <c r="L39" s="31" t="str">
        <f>IFERROR(INDEX(Raw!$H$6:$CI$2111,MATCH($B39&amp;$D39&amp;$B$5,Raw!$A$6:$A$2111,0),MATCH(L$5,Raw!$H$5:$CI$5,0)),"-")</f>
        <v>-</v>
      </c>
      <c r="M39" s="31" t="str">
        <f>IFERROR(INDEX(Raw!$H$6:$CI$2111,MATCH($B39&amp;$D39&amp;$B$5,Raw!$A$6:$A$2111,0),MATCH(M$5,Raw!$H$5:$CI$5,0)),"-")</f>
        <v>-</v>
      </c>
      <c r="N39" s="31" t="str">
        <f>IFERROR(INDEX(Raw!$H$6:$CI$2111,MATCH($B39&amp;$D39&amp;$B$5,Raw!$A$6:$A$2111,0),MATCH(N$5,Raw!$H$5:$CI$5,0)),"-")</f>
        <v>-</v>
      </c>
    </row>
    <row r="40" spans="1:16" s="7" customFormat="1" hidden="1" x14ac:dyDescent="0.2">
      <c r="A40" s="67"/>
      <c r="B40" s="16" t="str">
        <f t="shared" si="1"/>
        <v>2019-20</v>
      </c>
      <c r="C40" s="7" t="s">
        <v>556</v>
      </c>
      <c r="D40" s="16" t="s">
        <v>556</v>
      </c>
      <c r="E40" s="31" t="str">
        <f>IFERROR(INDEX(Raw!$H$6:$CI$2111,MATCH($B40&amp;$D40&amp;$B$5,Raw!$A$6:$A$2111,0),MATCH(E$5,Raw!$H$5:$CI$5,0)),"-")</f>
        <v>-</v>
      </c>
      <c r="F40" s="31"/>
      <c r="G40" s="31" t="str">
        <f>IFERROR(INDEX(Raw!$H$6:$CI$2111,MATCH($B40&amp;$D40&amp;$B$5,Raw!$A$6:$A$2111,0),MATCH(G$5,Raw!$H$5:$CI$5,0)),"-")</f>
        <v>-</v>
      </c>
      <c r="H40" s="31"/>
      <c r="I40" s="31" t="str">
        <f>IFERROR(INDEX(Raw!$H$6:$CI$2111,MATCH($B40&amp;$D40&amp;$B$5,Raw!$A$6:$A$2111,0),MATCH(I$5,Raw!$H$5:$CI$5,0)),"-")</f>
        <v>-</v>
      </c>
      <c r="J40" s="31" t="str">
        <f>IFERROR(INDEX(Raw!$H$6:$CI$2111,MATCH($B40&amp;$D40&amp;$B$5,Raw!$A$6:$A$2111,0),MATCH(J$5,Raw!$H$5:$CI$5,0)),"-")</f>
        <v>-</v>
      </c>
      <c r="K40" s="31" t="str">
        <f>IFERROR(INDEX(Raw!$H$6:$CI$2111,MATCH($B40&amp;$D40&amp;$B$5,Raw!$A$6:$A$2111,0),MATCH(K$5,Raw!$H$5:$CI$5,0)),"-")</f>
        <v>-</v>
      </c>
      <c r="L40" s="31" t="str">
        <f>IFERROR(INDEX(Raw!$H$6:$CI$2111,MATCH($B40&amp;$D40&amp;$B$5,Raw!$A$6:$A$2111,0),MATCH(L$5,Raw!$H$5:$CI$5,0)),"-")</f>
        <v>-</v>
      </c>
      <c r="M40" s="31" t="str">
        <f>IFERROR(INDEX(Raw!$H$6:$CI$2111,MATCH($B40&amp;$D40&amp;$B$5,Raw!$A$6:$A$2111,0),MATCH(M$5,Raw!$H$5:$CI$5,0)),"-")</f>
        <v>-</v>
      </c>
      <c r="N40" s="31" t="str">
        <f>IFERROR(INDEX(Raw!$H$6:$CI$2111,MATCH($B40&amp;$D40&amp;$B$5,Raw!$A$6:$A$2111,0),MATCH(N$5,Raw!$H$5:$CI$5,0)),"-")</f>
        <v>-</v>
      </c>
    </row>
    <row r="41" spans="1:16" s="1" customFormat="1" hidden="1" collapsed="1" x14ac:dyDescent="0.2">
      <c r="A41" s="67"/>
      <c r="B41" s="17" t="str">
        <f t="shared" si="1"/>
        <v>2019-20</v>
      </c>
      <c r="C41" s="18" t="s">
        <v>557</v>
      </c>
      <c r="D41" s="255" t="s">
        <v>557</v>
      </c>
      <c r="E41" s="32" t="str">
        <f>IFERROR(INDEX(Raw!$H$6:$CI$2111,MATCH($B41&amp;$D41&amp;$B$5,Raw!$A$6:$A$2111,0),MATCH(E$5,Raw!$H$5:$CI$5,0)),"-")</f>
        <v>-</v>
      </c>
      <c r="F41" s="32"/>
      <c r="G41" s="32" t="str">
        <f>IFERROR(INDEX(Raw!$H$6:$CI$2111,MATCH($B41&amp;$D41&amp;$B$5,Raw!$A$6:$A$2111,0),MATCH(G$5,Raw!$H$5:$CI$5,0)),"-")</f>
        <v>-</v>
      </c>
      <c r="H41" s="32"/>
      <c r="I41" s="32" t="str">
        <f>IFERROR(INDEX(Raw!$H$6:$CI$2111,MATCH($B41&amp;$D41&amp;$B$5,Raw!$A$6:$A$2111,0),MATCH(I$5,Raw!$H$5:$CI$5,0)),"-")</f>
        <v>-</v>
      </c>
      <c r="J41" s="32" t="str">
        <f>IFERROR(INDEX(Raw!$H$6:$CI$2111,MATCH($B41&amp;$D41&amp;$B$5,Raw!$A$6:$A$2111,0),MATCH(J$5,Raw!$H$5:$CI$5,0)),"-")</f>
        <v>-</v>
      </c>
      <c r="K41" s="32" t="str">
        <f>IFERROR(INDEX(Raw!$H$6:$CI$2111,MATCH($B41&amp;$D41&amp;$B$5,Raw!$A$6:$A$2111,0),MATCH(K$5,Raw!$H$5:$CI$5,0)),"-")</f>
        <v>-</v>
      </c>
      <c r="L41" s="32" t="str">
        <f>IFERROR(INDEX(Raw!$H$6:$CI$2111,MATCH($B41&amp;$D41&amp;$B$5,Raw!$A$6:$A$2111,0),MATCH(L$5,Raw!$H$5:$CI$5,0)),"-")</f>
        <v>-</v>
      </c>
      <c r="M41" s="32" t="str">
        <f>IFERROR(INDEX(Raw!$H$6:$CI$2111,MATCH($B41&amp;$D41&amp;$B$5,Raw!$A$6:$A$2111,0),MATCH(M$5,Raw!$H$5:$CI$5,0)),"-")</f>
        <v>-</v>
      </c>
      <c r="N41" s="32" t="str">
        <f>IFERROR(INDEX(Raw!$H$6:$CI$2111,MATCH($B41&amp;$D41&amp;$B$5,Raw!$A$6:$A$2111,0),MATCH(N$5,Raw!$H$5:$CI$5,0)),"-")</f>
        <v>-</v>
      </c>
    </row>
    <row r="42" spans="1:16" x14ac:dyDescent="0.2">
      <c r="A42" s="3"/>
      <c r="B42" s="245"/>
      <c r="C42" s="246"/>
      <c r="D42" s="247" t="s">
        <v>733</v>
      </c>
      <c r="E42" s="208" t="s">
        <v>830</v>
      </c>
      <c r="F42" s="209"/>
      <c r="G42" s="209"/>
      <c r="H42" s="211"/>
      <c r="I42" s="209"/>
      <c r="J42" s="211"/>
      <c r="K42" s="211"/>
      <c r="L42" s="211"/>
      <c r="M42" s="211"/>
      <c r="N42" s="211"/>
    </row>
    <row r="43" spans="1:16" x14ac:dyDescent="0.2">
      <c r="A43" s="3"/>
      <c r="B43" s="16"/>
      <c r="C43" s="34"/>
      <c r="D43" s="10" t="s">
        <v>568</v>
      </c>
      <c r="E43" s="7" t="s">
        <v>842</v>
      </c>
      <c r="F43" s="31"/>
      <c r="G43" s="31"/>
      <c r="H43" s="82"/>
      <c r="I43" s="31"/>
      <c r="J43" s="82"/>
      <c r="K43" s="82"/>
      <c r="L43" s="82"/>
      <c r="M43" s="82"/>
      <c r="N43" s="82"/>
    </row>
    <row r="44" spans="1:16" x14ac:dyDescent="0.2">
      <c r="A44" s="8"/>
      <c r="D44" s="10" t="s">
        <v>569</v>
      </c>
      <c r="E44" s="69">
        <f>Introduction!$B$59</f>
        <v>43629</v>
      </c>
      <c r="F44" s="55"/>
      <c r="G44" s="55"/>
      <c r="H44" s="55"/>
      <c r="I44" s="55"/>
      <c r="J44" s="1"/>
      <c r="K44" s="1"/>
      <c r="L44" s="1"/>
      <c r="M44" s="1"/>
      <c r="N44" s="1"/>
    </row>
    <row r="45" spans="1:16" x14ac:dyDescent="0.2">
      <c r="A45" s="8"/>
      <c r="D45" s="10" t="s">
        <v>570</v>
      </c>
      <c r="E45" s="7" t="s">
        <v>572</v>
      </c>
      <c r="F45" s="55"/>
      <c r="G45" s="55"/>
      <c r="H45" s="55"/>
      <c r="I45" s="55"/>
      <c r="J45" s="1"/>
      <c r="K45" s="1"/>
      <c r="L45" s="1"/>
      <c r="M45" s="1"/>
      <c r="N45" s="1"/>
    </row>
    <row r="46" spans="1:16" x14ac:dyDescent="0.2">
      <c r="A46" s="8"/>
      <c r="B46" s="22"/>
      <c r="D46" s="68"/>
      <c r="E46" s="55" t="s">
        <v>571</v>
      </c>
      <c r="F46" s="15"/>
      <c r="G46" s="15"/>
      <c r="H46" s="15"/>
      <c r="I46" s="55"/>
      <c r="J46" s="1"/>
      <c r="K46" s="1"/>
      <c r="L46" s="1"/>
      <c r="M46" s="1"/>
      <c r="N46" s="1"/>
    </row>
    <row r="47" spans="1:16" x14ac:dyDescent="0.2">
      <c r="D47" s="68"/>
      <c r="N47" s="203" t="s">
        <v>691</v>
      </c>
    </row>
    <row r="48" spans="1:16" x14ac:dyDescent="0.2">
      <c r="D48" s="1"/>
      <c r="E48" s="116" t="s">
        <v>762</v>
      </c>
    </row>
    <row r="49" spans="3:14" x14ac:dyDescent="0.2">
      <c r="D49" s="96">
        <v>1</v>
      </c>
      <c r="E49" s="59" t="s">
        <v>977</v>
      </c>
    </row>
    <row r="50" spans="3:14" x14ac:dyDescent="0.2">
      <c r="E50" s="8" t="s">
        <v>976</v>
      </c>
    </row>
    <row r="51" spans="3:14" x14ac:dyDescent="0.2">
      <c r="D51" s="71">
        <v>2</v>
      </c>
      <c r="E51" s="59" t="s">
        <v>974</v>
      </c>
    </row>
    <row r="52" spans="3:14" x14ac:dyDescent="0.2">
      <c r="C52" s="55"/>
      <c r="E52" s="68" t="s">
        <v>897</v>
      </c>
      <c r="N52" s="203"/>
    </row>
    <row r="53" spans="3:14" x14ac:dyDescent="0.2">
      <c r="D53" s="71"/>
      <c r="E53" s="1"/>
    </row>
    <row r="54" spans="3:14" x14ac:dyDescent="0.2"/>
    <row r="55" spans="3:14" x14ac:dyDescent="0.2"/>
    <row r="56" spans="3:14" x14ac:dyDescent="0.2"/>
  </sheetData>
  <mergeCells count="1">
    <mergeCell ref="B4:C4"/>
  </mergeCells>
  <dataValidations count="1">
    <dataValidation type="list" allowBlank="1" showInputMessage="1" showErrorMessage="1" sqref="B4:C4" xr:uid="{00000000-0002-0000-0300-000000000000}">
      <formula1>Dropdown_Geography</formula1>
    </dataValidation>
  </dataValidations>
  <hyperlinks>
    <hyperlink ref="N47" r:id="rId1" xr:uid="{36D69332-B3A9-490C-BA5E-3ABCEA6830B2}"/>
    <hyperlink ref="E46" r:id="rId2" xr:uid="{45C978E7-6258-4F9F-AFEE-4E476C5C4EA7}"/>
    <hyperlink ref="E48" location="Introduction!A1" display="Introduction" xr:uid="{94AD0419-2ADE-45E6-A408-48EC85778C4C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FC56"/>
  <sheetViews>
    <sheetView workbookViewId="0">
      <pane xSplit="4" ySplit="9" topLeftCell="E10" activePane="bottomRight" state="frozen"/>
      <selection activeCell="A5" sqref="A5"/>
      <selection pane="topRight" activeCell="A5" sqref="A5"/>
      <selection pane="bottomLeft" activeCell="A5" sqref="A5"/>
      <selection pane="bottomRight" activeCell="E10" sqref="E1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2.5703125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28" width="1.85546875" style="8" customWidth="1"/>
    <col min="29" max="31" width="9.140625" style="8" customWidth="1"/>
    <col min="32" max="33" width="9.140625" style="8" hidden="1" customWidth="1"/>
    <col min="34" max="16383" width="9.28515625" style="8" hidden="1"/>
    <col min="16384" max="16384" width="4.28515625" style="8" hidden="1" customWidth="1"/>
  </cols>
  <sheetData>
    <row r="1" spans="1:27" ht="18.75" x14ac:dyDescent="0.25">
      <c r="B1" s="47" t="s">
        <v>730</v>
      </c>
      <c r="C1" s="48"/>
      <c r="D1" s="1"/>
      <c r="E1" s="58" t="s">
        <v>784</v>
      </c>
      <c r="F1" s="47"/>
      <c r="G1" s="47"/>
      <c r="H1" s="47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49" t="str">
        <f ca="1">OFFSET(Raw!$DE$5,MATCH($B$4,Raw!$DF$6:$DF$26,0),0)</f>
        <v>Eng</v>
      </c>
      <c r="D3" s="29"/>
      <c r="E3" s="12" t="s">
        <v>722</v>
      </c>
      <c r="F3" s="12"/>
      <c r="G3" s="12"/>
      <c r="H3" s="12"/>
      <c r="I3" s="12"/>
      <c r="J3" s="7"/>
      <c r="K3" s="12" t="s">
        <v>723</v>
      </c>
      <c r="L3" s="12"/>
      <c r="M3" s="12"/>
      <c r="N3" s="12"/>
      <c r="O3" s="12"/>
      <c r="Q3" s="12" t="s">
        <v>728</v>
      </c>
      <c r="R3" s="12"/>
      <c r="S3" s="12"/>
      <c r="T3" s="12"/>
      <c r="U3" s="12"/>
      <c r="V3" s="7"/>
      <c r="W3" s="12" t="s">
        <v>729</v>
      </c>
      <c r="X3" s="12"/>
      <c r="Y3" s="12"/>
      <c r="Z3" s="12"/>
      <c r="AA3" s="12"/>
    </row>
    <row r="4" spans="1:27" ht="38.25" customHeight="1" x14ac:dyDescent="0.2">
      <c r="B4" s="295" t="s">
        <v>547</v>
      </c>
      <c r="C4" s="295"/>
      <c r="D4" s="30"/>
      <c r="E4" s="5" t="s">
        <v>724</v>
      </c>
      <c r="F4" s="5" t="s">
        <v>906</v>
      </c>
      <c r="G4" s="5" t="s">
        <v>725</v>
      </c>
      <c r="H4" s="5" t="s">
        <v>726</v>
      </c>
      <c r="I4" s="5" t="s">
        <v>727</v>
      </c>
      <c r="J4" s="6"/>
      <c r="K4" s="5" t="s">
        <v>724</v>
      </c>
      <c r="L4" s="5" t="s">
        <v>906</v>
      </c>
      <c r="M4" s="5" t="s">
        <v>725</v>
      </c>
      <c r="N4" s="5" t="s">
        <v>726</v>
      </c>
      <c r="O4" s="5" t="s">
        <v>727</v>
      </c>
      <c r="Q4" s="5" t="s">
        <v>724</v>
      </c>
      <c r="R4" s="5" t="s">
        <v>906</v>
      </c>
      <c r="S4" s="5" t="s">
        <v>725</v>
      </c>
      <c r="T4" s="5" t="s">
        <v>726</v>
      </c>
      <c r="U4" s="5" t="s">
        <v>727</v>
      </c>
      <c r="V4" s="6"/>
      <c r="W4" s="5" t="s">
        <v>724</v>
      </c>
      <c r="X4" s="5" t="s">
        <v>906</v>
      </c>
      <c r="Y4" s="5" t="s">
        <v>725</v>
      </c>
      <c r="Z4" s="5" t="s">
        <v>726</v>
      </c>
      <c r="AA4" s="5" t="s">
        <v>727</v>
      </c>
    </row>
    <row r="5" spans="1:27" s="65" customFormat="1" x14ac:dyDescent="0.2">
      <c r="A5" s="24"/>
      <c r="B5" s="49" t="str">
        <f>VLOOKUP($B$4,Raw!$DF$6:$DG$26,2,0)</f>
        <v>ENG</v>
      </c>
      <c r="C5" s="64"/>
      <c r="D5" s="24" t="s">
        <v>558</v>
      </c>
      <c r="E5" s="56" t="s">
        <v>618</v>
      </c>
      <c r="F5" s="56" t="s">
        <v>620</v>
      </c>
      <c r="G5" s="56" t="s">
        <v>622</v>
      </c>
      <c r="H5" s="56" t="s">
        <v>624</v>
      </c>
      <c r="I5" s="56" t="s">
        <v>626</v>
      </c>
      <c r="J5" s="25"/>
      <c r="K5" s="56" t="s">
        <v>619</v>
      </c>
      <c r="L5" s="56" t="s">
        <v>621</v>
      </c>
      <c r="M5" s="56" t="s">
        <v>623</v>
      </c>
      <c r="N5" s="56" t="s">
        <v>625</v>
      </c>
      <c r="O5" s="56" t="s">
        <v>627</v>
      </c>
      <c r="Q5" s="25" t="s">
        <v>618</v>
      </c>
      <c r="R5" s="25" t="s">
        <v>620</v>
      </c>
      <c r="S5" s="25" t="s">
        <v>622</v>
      </c>
      <c r="T5" s="25" t="s">
        <v>624</v>
      </c>
      <c r="U5" s="25" t="s">
        <v>626</v>
      </c>
      <c r="V5" s="25"/>
      <c r="W5" s="25" t="s">
        <v>619</v>
      </c>
      <c r="X5" s="25" t="s">
        <v>621</v>
      </c>
      <c r="Y5" s="25" t="s">
        <v>623</v>
      </c>
      <c r="Z5" s="25" t="s">
        <v>625</v>
      </c>
      <c r="AA5" s="25" t="s">
        <v>627</v>
      </c>
    </row>
    <row r="6" spans="1:27" s="65" customFormat="1" x14ac:dyDescent="0.2">
      <c r="A6" s="24"/>
      <c r="B6" s="49"/>
      <c r="C6" s="64"/>
      <c r="D6" s="24" t="s">
        <v>559</v>
      </c>
      <c r="E6" s="25" t="s">
        <v>587</v>
      </c>
      <c r="F6" s="25" t="s">
        <v>588</v>
      </c>
      <c r="G6" s="25" t="s">
        <v>589</v>
      </c>
      <c r="H6" s="25" t="s">
        <v>590</v>
      </c>
      <c r="I6" s="25" t="s">
        <v>591</v>
      </c>
      <c r="J6" s="25"/>
      <c r="K6" s="25" t="s">
        <v>587</v>
      </c>
      <c r="L6" s="25" t="s">
        <v>588</v>
      </c>
      <c r="M6" s="25" t="s">
        <v>589</v>
      </c>
      <c r="N6" s="25" t="s">
        <v>590</v>
      </c>
      <c r="O6" s="25" t="s">
        <v>591</v>
      </c>
      <c r="P6" s="5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ht="14.25" customHeight="1" x14ac:dyDescent="0.2">
      <c r="A7" s="20"/>
      <c r="B7" s="33" t="s">
        <v>654</v>
      </c>
      <c r="C7" s="205" t="s">
        <v>834</v>
      </c>
      <c r="D7" s="34"/>
      <c r="E7" s="86">
        <f>IFERROR(Q7/SUMIFS(Raw!P$5:P$2111,Raw!$B$5:$B$2111,$B7,Raw!$F$5:$F$2111,$B$5),"-")</f>
        <v>2.1060534046464219</v>
      </c>
      <c r="F7" s="90">
        <f>IFERROR(R7/SUMIFS(Raw!Q$5:Q$2111,Raw!$B$5:$B$2111,$B7,Raw!$F$5:$F$2111,$B$5),"-")</f>
        <v>1.9953398187522364</v>
      </c>
      <c r="G7" s="90">
        <f>IFERROR(S7/SUMIFS(Raw!R$5:R$2111,Raw!$B$5:$B$2111,$B7,Raw!$F$5:$F$2111,$B$5),"-")</f>
        <v>1.4134341812378843</v>
      </c>
      <c r="H7" s="90">
        <f>IFERROR(T7/SUMIFS(Raw!S$5:S$2111,Raw!$B$5:$B$2111,$B7,Raw!$F$5:$F$2111,$B$5),"-")</f>
        <v>1.6189442556633518</v>
      </c>
      <c r="I7" s="90">
        <f>IFERROR(U7/SUMIFS(Raw!T$5:T$2111,Raw!$B$5:$B$2111,$B7,Raw!$F$5:$F$2111,$B$5),"-")</f>
        <v>1.7286435389133628</v>
      </c>
      <c r="J7" s="90"/>
      <c r="K7" s="90">
        <f>IFERROR(W7/SUMIFS(Raw!P$5:P$2111,Raw!$B$5:$B$2111,$B7,Raw!$F$5:$F$2111,$B$5),"-")</f>
        <v>1.6631745013714789</v>
      </c>
      <c r="L7" s="90">
        <f>IFERROR(X7/SUMIFS(Raw!Q$5:Q$2111,Raw!$B$5:$B$2111,$B7,Raw!$F$5:$F$2111,$B$5),"-")</f>
        <v>1.6737332212670699</v>
      </c>
      <c r="M7" s="90">
        <f>IFERROR(Y7/SUMIFS(Raw!R$5:R$2111,Raw!$B$5:$B$2111,$B7,Raw!$F$5:$F$2111,$B$5),"-")</f>
        <v>1.1287304499252906</v>
      </c>
      <c r="N7" s="90">
        <f>IFERROR(Z7/SUMIFS(Raw!S$5:S$2111,Raw!$B$5:$B$2111,$B7,Raw!$F$5:$F$2111,$B$5),"-")</f>
        <v>1.1069975110745987</v>
      </c>
      <c r="O7" s="90">
        <f>IFERROR(AA7/SUMIFS(Raw!T$5:T$2111,Raw!$B$5:$B$2111,$B7,Raw!$F$5:$F$2111,$B$5),"-")</f>
        <v>1.086839207048458</v>
      </c>
      <c r="Q7" s="31">
        <f t="shared" ref="Q7:U9" si="0">SUMIF($B$10:$B$41,$B7,Q$10:Q$41)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9" si="1">SUMIF($B$10:$B$41,$B7,W$10:W$41)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ht="14.25" customHeight="1" x14ac:dyDescent="0.2">
      <c r="A8" s="20"/>
      <c r="B8" s="33" t="str">
        <f>'Response times'!$B8</f>
        <v>2018-19</v>
      </c>
      <c r="C8" s="205" t="s">
        <v>789</v>
      </c>
      <c r="D8" s="34"/>
      <c r="E8" s="86">
        <f>IFERROR(Q8/SUMIFS(Raw!P$5:P$2111,Raw!$B$5:$B$2111,$B8,Raw!$F$5:$F$2111,$B$5),"-")</f>
        <v>2.1751739269176076</v>
      </c>
      <c r="F8" s="90">
        <f>IFERROR(R8/SUMIFS(Raw!Q$5:Q$2111,Raw!$B$5:$B$2111,$B8,Raw!$F$5:$F$2111,$B$5),"-")</f>
        <v>2.1797764912968631</v>
      </c>
      <c r="G8" s="90">
        <f>IFERROR(S8/SUMIFS(Raw!R$5:R$2111,Raw!$B$5:$B$2111,$B8,Raw!$F$5:$F$2111,$B$5),"-")</f>
        <v>1.3893885765980973</v>
      </c>
      <c r="H8" s="90">
        <f>IFERROR(T8/SUMIFS(Raw!S$5:S$2111,Raw!$B$5:$B$2111,$B8,Raw!$F$5:$F$2111,$B$5),"-")</f>
        <v>1.6071242634924721</v>
      </c>
      <c r="I8" s="90">
        <f>IFERROR(U8/SUMIFS(Raw!T$5:T$2111,Raw!$B$5:$B$2111,$B8,Raw!$F$5:$F$2111,$B$5),"-")</f>
        <v>1.6525314932199311</v>
      </c>
      <c r="J8" s="90"/>
      <c r="K8" s="90">
        <f>IFERROR(W8/SUMIFS(Raw!P$5:P$2111,Raw!$B$5:$B$2111,$B8,Raw!$F$5:$F$2111,$B$5),"-")</f>
        <v>1.6774245728478427</v>
      </c>
      <c r="L8" s="90">
        <f>IFERROR(X8/SUMIFS(Raw!Q$5:Q$2111,Raw!$B$5:$B$2111,$B8,Raw!$F$5:$F$2111,$B$5),"-")</f>
        <v>1.7086932260100873</v>
      </c>
      <c r="M8" s="90">
        <f>IFERROR(Y8/SUMIFS(Raw!R$5:R$2111,Raw!$B$5:$B$2111,$B8,Raw!$F$5:$F$2111,$B$5),"-")</f>
        <v>1.1158126416838523</v>
      </c>
      <c r="N8" s="90">
        <f>IFERROR(Z8/SUMIFS(Raw!S$5:S$2111,Raw!$B$5:$B$2111,$B8,Raw!$F$5:$F$2111,$B$5),"-")</f>
        <v>1.0829364629580178</v>
      </c>
      <c r="O8" s="90">
        <f>IFERROR(AA8/SUMIFS(Raw!T$5:T$2111,Raw!$B$5:$B$2111,$B8,Raw!$F$5:$F$2111,$B$5),"-")</f>
        <v>1.0692220400958266</v>
      </c>
      <c r="Q8" s="31">
        <f t="shared" si="0"/>
        <v>1479177</v>
      </c>
      <c r="R8" s="31">
        <f t="shared" si="0"/>
        <v>1011728</v>
      </c>
      <c r="S8" s="31">
        <f t="shared" si="0"/>
        <v>6190814</v>
      </c>
      <c r="T8" s="31">
        <f t="shared" si="0"/>
        <v>3346232</v>
      </c>
      <c r="U8" s="31">
        <f t="shared" si="0"/>
        <v>288337</v>
      </c>
      <c r="V8" s="31"/>
      <c r="W8" s="31">
        <f t="shared" si="1"/>
        <v>1140694</v>
      </c>
      <c r="X8" s="31">
        <f t="shared" si="1"/>
        <v>793078</v>
      </c>
      <c r="Y8" s="31">
        <f t="shared" si="1"/>
        <v>4971819</v>
      </c>
      <c r="Z8" s="31">
        <f t="shared" si="1"/>
        <v>2254808</v>
      </c>
      <c r="AA8" s="31">
        <f t="shared" si="1"/>
        <v>186560</v>
      </c>
    </row>
    <row r="9" spans="1:27" s="11" customFormat="1" ht="14.25" customHeight="1" x14ac:dyDescent="0.2">
      <c r="A9" s="20"/>
      <c r="B9" s="33" t="str">
        <f>'Response times'!$B9</f>
        <v>2019-20</v>
      </c>
      <c r="C9" s="205" t="s">
        <v>959</v>
      </c>
      <c r="D9" s="34"/>
      <c r="E9" s="86">
        <f>IFERROR(Q9/SUMIFS(Raw!P$5:P$2111,Raw!$B$5:$B$2111,$B9,Raw!$F$5:$F$2111,$B$5),"-")</f>
        <v>2.1637421290401355</v>
      </c>
      <c r="F9" s="90">
        <f>IFERROR(R9/SUMIFS(Raw!Q$5:Q$2111,Raw!$B$5:$B$2111,$B9,Raw!$F$5:$F$2111,$B$5),"-")</f>
        <v>2.1513068108664863</v>
      </c>
      <c r="G9" s="90">
        <f>IFERROR(S9/SUMIFS(Raw!R$5:R$2111,Raw!$B$5:$B$2111,$B9,Raw!$F$5:$F$2111,$B$5),"-")</f>
        <v>1.3637581779697949</v>
      </c>
      <c r="H9" s="90">
        <f>IFERROR(T9/SUMIFS(Raw!S$5:S$2111,Raw!$B$5:$B$2111,$B9,Raw!$F$5:$F$2111,$B$5),"-")</f>
        <v>1.5952515908865139</v>
      </c>
      <c r="I9" s="90">
        <f>IFERROR(U9/SUMIFS(Raw!T$5:T$2111,Raw!$B$5:$B$2111,$B9,Raw!$F$5:$F$2111,$B$5),"-")</f>
        <v>1.5122685772254629</v>
      </c>
      <c r="J9" s="90"/>
      <c r="K9" s="90">
        <f>IFERROR(W9/SUMIFS(Raw!P$5:P$2111,Raw!$B$5:$B$2111,$B9,Raw!$F$5:$F$2111,$B$5),"-")</f>
        <v>1.6735535748547905</v>
      </c>
      <c r="L9" s="90">
        <f>IFERROR(X9/SUMIFS(Raw!Q$5:Q$2111,Raw!$B$5:$B$2111,$B9,Raw!$F$5:$F$2111,$B$5),"-")</f>
        <v>1.6921462598171753</v>
      </c>
      <c r="M9" s="90">
        <f>IFERROR(Y9/SUMIFS(Raw!R$5:R$2111,Raw!$B$5:$B$2111,$B9,Raw!$F$5:$F$2111,$B$5),"-")</f>
        <v>1.0991607702024637</v>
      </c>
      <c r="N9" s="90">
        <f>IFERROR(Z9/SUMIFS(Raw!S$5:S$2111,Raw!$B$5:$B$2111,$B9,Raw!$F$5:$F$2111,$B$5),"-")</f>
        <v>1.0824163944580467</v>
      </c>
      <c r="O9" s="90">
        <f>IFERROR(AA9/SUMIFS(Raw!T$5:T$2111,Raw!$B$5:$B$2111,$B9,Raw!$F$5:$F$2111,$B$5),"-")</f>
        <v>1.0539563783920873</v>
      </c>
      <c r="Q9" s="31">
        <f t="shared" si="0"/>
        <v>248099</v>
      </c>
      <c r="R9" s="31">
        <f t="shared" si="0"/>
        <v>167092</v>
      </c>
      <c r="S9" s="31">
        <f t="shared" si="0"/>
        <v>1048295</v>
      </c>
      <c r="T9" s="31">
        <f t="shared" si="0"/>
        <v>545994</v>
      </c>
      <c r="U9" s="31">
        <f t="shared" si="0"/>
        <v>47703</v>
      </c>
      <c r="V9" s="31"/>
      <c r="W9" s="31">
        <f t="shared" si="1"/>
        <v>191893</v>
      </c>
      <c r="X9" s="31">
        <f t="shared" si="1"/>
        <v>131429</v>
      </c>
      <c r="Y9" s="31">
        <f t="shared" si="1"/>
        <v>844904</v>
      </c>
      <c r="Z9" s="31">
        <f t="shared" si="1"/>
        <v>370470</v>
      </c>
      <c r="AA9" s="31">
        <f t="shared" si="1"/>
        <v>33246</v>
      </c>
    </row>
    <row r="10" spans="1:27" x14ac:dyDescent="0.2">
      <c r="A10" s="67"/>
      <c r="B10" s="7" t="s">
        <v>654</v>
      </c>
      <c r="C10" s="7" t="s">
        <v>550</v>
      </c>
      <c r="D10" s="16" t="s">
        <v>550</v>
      </c>
      <c r="E10" s="86">
        <f>IFERROR(Q10/SUMIFS(Raw!P$5:P$2111,Raw!$B$5:$B$2111,$B10,Raw!$C$5:$C$2111,$D10,Raw!$F$5:$F$2111,$B$5),"-")</f>
        <v>1.9646242548617219</v>
      </c>
      <c r="F10" s="90">
        <f>IFERROR(R10/SUMIFS(Raw!Q$5:Q$2111,Raw!$B$5:$B$2111,$B10,Raw!$C$5:$C$2111,$D10,Raw!$F$5:$F$2111,$B$5),"-")</f>
        <v>1.9903332852402251</v>
      </c>
      <c r="G10" s="90">
        <f>IFERROR(S10/SUMIFS(Raw!R$5:R$2111,Raw!$B$5:$B$2111,$B10,Raw!$C$5:$C$2111,$D10,Raw!$F$5:$F$2111,$B$5),"-")</f>
        <v>1.3425955906160776</v>
      </c>
      <c r="H10" s="90">
        <f>IFERROR(T10/SUMIFS(Raw!S$5:S$2111,Raw!$B$5:$B$2111,$B10,Raw!$C$5:$C$2111,$D10,Raw!$F$5:$F$2111,$B$5),"-")</f>
        <v>1.3848325937878176</v>
      </c>
      <c r="I10" s="90">
        <f>IFERROR(U10/SUMIFS(Raw!T$5:T$2111,Raw!$B$5:$B$2111,$B10,Raw!$C$5:$C$2111,$D10,Raw!$F$5:$F$2111,$B$5),"-")</f>
        <v>1.4111111111111112</v>
      </c>
      <c r="J10" s="90"/>
      <c r="K10" s="90">
        <f>IFERROR(W10/SUMIFS(Raw!P$5:P$2111,Raw!$B$5:$B$2111,$B10,Raw!$C$5:$C$2111,$D10,Raw!$F$5:$F$2111,$B$5),"-")</f>
        <v>1.6738004495260432</v>
      </c>
      <c r="L10" s="90">
        <f>IFERROR(X10/SUMIFS(Raw!Q$5:Q$2111,Raw!$B$5:$B$2111,$B10,Raw!$C$5:$C$2111,$D10,Raw!$F$5:$F$2111,$B$5),"-")</f>
        <v>1.731207617948348</v>
      </c>
      <c r="M10" s="90">
        <f>IFERROR(Y10/SUMIFS(Raw!R$5:R$2111,Raw!$B$5:$B$2111,$B10,Raw!$C$5:$C$2111,$D10,Raw!$F$5:$F$2111,$B$5),"-")</f>
        <v>1.1656020957819444</v>
      </c>
      <c r="N10" s="90">
        <f>IFERROR(Z10/SUMIFS(Raw!S$5:S$2111,Raw!$B$5:$B$2111,$B10,Raw!$C$5:$C$2111,$D10,Raw!$F$5:$F$2111,$B$5),"-")</f>
        <v>1.1064014646104199</v>
      </c>
      <c r="O10" s="90">
        <f>IFERROR(AA10/SUMIFS(Raw!T$5:T$2111,Raw!$B$5:$B$2111,$B10,Raw!$C$5:$C$2111,$D10,Raw!$F$5:$F$2111,$B$5),"-")</f>
        <v>1.0881226053639848</v>
      </c>
      <c r="Q10" s="31">
        <f>IFERROR(INDEX(Raw!$H$6:$CI$2111,MATCH($B10&amp;$D10&amp;$B$5,Raw!$A$6:$A$2111,0),MATCH(Q$5,Raw!$H$5:$CI$5,0)),"-")</f>
        <v>20104</v>
      </c>
      <c r="R10" s="31">
        <f>IFERROR(INDEX(Raw!$H$6:$CI$2111,MATCH($B10&amp;$D10&amp;$B$5,Raw!$A$6:$A$2111,0),MATCH(R$5,Raw!$H$5:$CI$5,0)),"-")</f>
        <v>13795</v>
      </c>
      <c r="S10" s="31">
        <f>IFERROR(INDEX(Raw!$H$6:$CI$2111,MATCH($B10&amp;$D10&amp;$B$5,Raw!$A$6:$A$2111,0),MATCH(S$5,Raw!$H$5:$CI$5,0)),"-")</f>
        <v>91224</v>
      </c>
      <c r="T10" s="31">
        <f>IFERROR(INDEX(Raw!$H$6:$CI$2111,MATCH($B10&amp;$D10&amp;$B$5,Raw!$A$6:$A$2111,0),MATCH(T$5,Raw!$H$5:$CI$5,0)),"-")</f>
        <v>44629</v>
      </c>
      <c r="U10" s="31">
        <f>IFERROR(INDEX(Raw!$H$6:$CI$2111,MATCH($B10&amp;$D10&amp;$B$5,Raw!$A$6:$A$2111,0),MATCH(U$5,Raw!$H$5:$CI$5,0)),"-")</f>
        <v>3683</v>
      </c>
      <c r="V10" s="31"/>
      <c r="W10" s="31">
        <f>IFERROR(INDEX(Raw!$H$6:$CI$2111,MATCH($B10&amp;$D10&amp;$B$5,Raw!$A$6:$A$2111,0),MATCH(W$5,Raw!$H$5:$CI$5,0)),"-")</f>
        <v>17128</v>
      </c>
      <c r="X10" s="31">
        <f>IFERROR(INDEX(Raw!$H$6:$CI$2111,MATCH($B10&amp;$D10&amp;$B$5,Raw!$A$6:$A$2111,0),MATCH(X$5,Raw!$H$5:$CI$5,0)),"-")</f>
        <v>11999</v>
      </c>
      <c r="Y10" s="31">
        <f>IFERROR(INDEX(Raw!$H$6:$CI$2111,MATCH($B10&amp;$D10&amp;$B$5,Raw!$A$6:$A$2111,0),MATCH(Y$5,Raw!$H$5:$CI$5,0)),"-")</f>
        <v>79198</v>
      </c>
      <c r="Z10" s="31">
        <f>IFERROR(INDEX(Raw!$H$6:$CI$2111,MATCH($B10&amp;$D10&amp;$B$5,Raw!$A$6:$A$2111,0),MATCH(Z$5,Raw!$H$5:$CI$5,0)),"-")</f>
        <v>35656</v>
      </c>
      <c r="AA10" s="31">
        <f>IFERROR(INDEX(Raw!$H$6:$CI$2111,MATCH($B10&amp;$D10&amp;$B$5,Raw!$A$6:$A$2111,0),MATCH(AA$5,Raw!$H$5:$CI$5,0)),"-")</f>
        <v>2840</v>
      </c>
    </row>
    <row r="11" spans="1:27" ht="12.75" customHeight="1" x14ac:dyDescent="0.2">
      <c r="A11" s="67"/>
      <c r="B11" s="16" t="str">
        <f t="shared" ref="B11:B41" si="2">IF($D11="April",LEFT($B10,4)+1&amp;"-"&amp;RIGHT($B10,2)+1,$B10)</f>
        <v>2017-18</v>
      </c>
      <c r="C11" s="7" t="s">
        <v>551</v>
      </c>
      <c r="D11" s="16" t="s">
        <v>551</v>
      </c>
      <c r="E11" s="86">
        <f>IFERROR(Q11/SUMIFS(Raw!P$5:P$2111,Raw!$B$5:$B$2111,$B11,Raw!$C$5:$C$2111,$D11,Raw!$F$5:$F$2111,$B$5),"-")</f>
        <v>2.0043473152391025</v>
      </c>
      <c r="F11" s="90">
        <f>IFERROR(R11/SUMIFS(Raw!Q$5:Q$2111,Raw!$B$5:$B$2111,$B11,Raw!$C$5:$C$2111,$D11,Raw!$F$5:$F$2111,$B$5),"-")</f>
        <v>2.0017516969564264</v>
      </c>
      <c r="G11" s="90">
        <f>IFERROR(S11/SUMIFS(Raw!R$5:R$2111,Raw!$B$5:$B$2111,$B11,Raw!$C$5:$C$2111,$D11,Raw!$F$5:$F$2111,$B$5),"-")</f>
        <v>1.4008088919925512</v>
      </c>
      <c r="H11" s="90">
        <f>IFERROR(T11/SUMIFS(Raw!S$5:S$2111,Raw!$B$5:$B$2111,$B11,Raw!$C$5:$C$2111,$D11,Raw!$F$5:$F$2111,$B$5),"-")</f>
        <v>1.6126538255751739</v>
      </c>
      <c r="I11" s="90">
        <f>IFERROR(U11/SUMIFS(Raw!T$5:T$2111,Raw!$B$5:$B$2111,$B11,Raw!$C$5:$C$2111,$D11,Raw!$F$5:$F$2111,$B$5),"-")</f>
        <v>1.7534562211981566</v>
      </c>
      <c r="J11" s="90"/>
      <c r="K11" s="90">
        <f>IFERROR(W11/SUMIFS(Raw!P$5:P$2111,Raw!$B$5:$B$2111,$B11,Raw!$C$5:$C$2111,$D11,Raw!$F$5:$F$2111,$B$5),"-")</f>
        <v>1.633493909842165</v>
      </c>
      <c r="L11" s="90">
        <f>IFERROR(X11/SUMIFS(Raw!Q$5:Q$2111,Raw!$B$5:$B$2111,$B11,Raw!$C$5:$C$2111,$D11,Raw!$F$5:$F$2111,$B$5),"-")</f>
        <v>1.6678344646376178</v>
      </c>
      <c r="M11" s="90">
        <f>IFERROR(Y11/SUMIFS(Raw!R$5:R$2111,Raw!$B$5:$B$2111,$B11,Raw!$C$5:$C$2111,$D11,Raw!$F$5:$F$2111,$B$5),"-")</f>
        <v>1.1642516294227188</v>
      </c>
      <c r="N11" s="90">
        <f>IFERROR(Z11/SUMIFS(Raw!S$5:S$2111,Raw!$B$5:$B$2111,$B11,Raw!$C$5:$C$2111,$D11,Raw!$F$5:$F$2111,$B$5),"-")</f>
        <v>1.1176565008025683</v>
      </c>
      <c r="O11" s="90">
        <f>IFERROR(AA11/SUMIFS(Raw!T$5:T$2111,Raw!$B$5:$B$2111,$B11,Raw!$C$5:$C$2111,$D11,Raw!$F$5:$F$2111,$B$5),"-")</f>
        <v>1.1018762343647137</v>
      </c>
      <c r="Q11" s="31">
        <f>IFERROR(INDEX(Raw!$H$6:$CI$2111,MATCH($B11&amp;$D11&amp;$B$5,Raw!$A$6:$A$2111,0),MATCH(Q$5,Raw!$H$5:$CI$5,0)),"-")</f>
        <v>51177</v>
      </c>
      <c r="R11" s="31">
        <f>IFERROR(INDEX(Raw!$H$6:$CI$2111,MATCH($B11&amp;$D11&amp;$B$5,Raw!$A$6:$A$2111,0),MATCH(R$5,Raw!$H$5:$CI$5,0)),"-")</f>
        <v>36568</v>
      </c>
      <c r="S11" s="31">
        <f>IFERROR(INDEX(Raw!$H$6:$CI$2111,MATCH($B11&amp;$D11&amp;$B$5,Raw!$A$6:$A$2111,0),MATCH(S$5,Raw!$H$5:$CI$5,0)),"-")</f>
        <v>192572</v>
      </c>
      <c r="T11" s="31">
        <f>IFERROR(INDEX(Raw!$H$6:$CI$2111,MATCH($B11&amp;$D11&amp;$B$5,Raw!$A$6:$A$2111,0),MATCH(T$5,Raw!$H$5:$CI$5,0)),"-")</f>
        <v>120562</v>
      </c>
      <c r="U11" s="31">
        <f>IFERROR(INDEX(Raw!$H$6:$CI$2111,MATCH($B11&amp;$D11&amp;$B$5,Raw!$A$6:$A$2111,0),MATCH(U$5,Raw!$H$5:$CI$5,0)),"-")</f>
        <v>10654</v>
      </c>
      <c r="V11" s="31"/>
      <c r="W11" s="31">
        <f>IFERROR(INDEX(Raw!$H$6:$CI$2111,MATCH($B11&amp;$D11&amp;$B$5,Raw!$A$6:$A$2111,0),MATCH(W$5,Raw!$H$5:$CI$5,0)),"-")</f>
        <v>41708</v>
      </c>
      <c r="X11" s="31">
        <f>IFERROR(INDEX(Raw!$H$6:$CI$2111,MATCH($B11&amp;$D11&amp;$B$5,Raw!$A$6:$A$2111,0),MATCH(X$5,Raw!$H$5:$CI$5,0)),"-")</f>
        <v>30468</v>
      </c>
      <c r="Y11" s="31">
        <f>IFERROR(INDEX(Raw!$H$6:$CI$2111,MATCH($B11&amp;$D11&amp;$B$5,Raw!$A$6:$A$2111,0),MATCH(Y$5,Raw!$H$5:$CI$5,0)),"-")</f>
        <v>160052</v>
      </c>
      <c r="Z11" s="31">
        <f>IFERROR(INDEX(Raw!$H$6:$CI$2111,MATCH($B11&amp;$D11&amp;$B$5,Raw!$A$6:$A$2111,0),MATCH(Z$5,Raw!$H$5:$CI$5,0)),"-")</f>
        <v>83556</v>
      </c>
      <c r="AA11" s="31">
        <f>IFERROR(INDEX(Raw!$H$6:$CI$2111,MATCH($B11&amp;$D11&amp;$B$5,Raw!$A$6:$A$2111,0),MATCH(AA$5,Raw!$H$5:$CI$5,0)),"-")</f>
        <v>6695</v>
      </c>
    </row>
    <row r="12" spans="1:27" ht="18" x14ac:dyDescent="0.25">
      <c r="A12" s="67"/>
      <c r="B12" s="16" t="str">
        <f t="shared" si="2"/>
        <v>2017-18</v>
      </c>
      <c r="C12" s="7" t="s">
        <v>552</v>
      </c>
      <c r="D12" s="259" t="s">
        <v>552</v>
      </c>
      <c r="E12" s="86">
        <f>IFERROR(Q12/SUMIFS(Raw!P$5:P$2111,Raw!$B$5:$B$2111,$B12,Raw!$C$5:$C$2111,$D12,Raw!$F$5:$F$2111,$B$5),"-")</f>
        <v>1.9795808124459811</v>
      </c>
      <c r="F12" s="90">
        <f>IFERROR(R12/SUMIFS(Raw!Q$5:Q$2111,Raw!$B$5:$B$2111,$B12,Raw!$C$5:$C$2111,$D12,Raw!$F$5:$F$2111,$B$5),"-")</f>
        <v>1.9814515313858283</v>
      </c>
      <c r="G12" s="90">
        <f>IFERROR(S12/SUMIFS(Raw!R$5:R$2111,Raw!$B$5:$B$2111,$B12,Raw!$C$5:$C$2111,$D12,Raw!$F$5:$F$2111,$B$5),"-")</f>
        <v>1.3881601992760675</v>
      </c>
      <c r="H12" s="90">
        <f>IFERROR(T12/SUMIFS(Raw!S$5:S$2111,Raw!$B$5:$B$2111,$B12,Raw!$C$5:$C$2111,$D12,Raw!$F$5:$F$2111,$B$5),"-")</f>
        <v>1.6006580128013399</v>
      </c>
      <c r="I12" s="90">
        <f>IFERROR(U12/SUMIFS(Raw!T$5:T$2111,Raw!$B$5:$B$2111,$B12,Raw!$C$5:$C$2111,$D12,Raw!$F$5:$F$2111,$B$5),"-")</f>
        <v>1.7571351642434034</v>
      </c>
      <c r="J12" s="90"/>
      <c r="K12" s="90">
        <f>IFERROR(W12/SUMIFS(Raw!P$5:P$2111,Raw!$B$5:$B$2111,$B12,Raw!$C$5:$C$2111,$D12,Raw!$F$5:$F$2111,$B$5),"-")</f>
        <v>1.6045447997695188</v>
      </c>
      <c r="L12" s="90">
        <f>IFERROR(X12/SUMIFS(Raw!Q$5:Q$2111,Raw!$B$5:$B$2111,$B12,Raw!$C$5:$C$2111,$D12,Raw!$F$5:$F$2111,$B$5),"-")</f>
        <v>1.6390377034266652</v>
      </c>
      <c r="M12" s="90">
        <f>IFERROR(Y12/SUMIFS(Raw!R$5:R$2111,Raw!$B$5:$B$2111,$B12,Raw!$C$5:$C$2111,$D12,Raw!$F$5:$F$2111,$B$5),"-")</f>
        <v>1.1577796805874492</v>
      </c>
      <c r="N12" s="90">
        <f>IFERROR(Z12/SUMIFS(Raw!S$5:S$2111,Raw!$B$5:$B$2111,$B12,Raw!$C$5:$C$2111,$D12,Raw!$F$5:$F$2111,$B$5),"-")</f>
        <v>1.1098522462164264</v>
      </c>
      <c r="O12" s="90">
        <f>IFERROR(AA12/SUMIFS(Raw!T$5:T$2111,Raw!$B$5:$B$2111,$B12,Raw!$C$5:$C$2111,$D12,Raw!$F$5:$F$2111,$B$5),"-")</f>
        <v>1.0931610123855682</v>
      </c>
      <c r="Q12" s="31">
        <f>IFERROR(INDEX(Raw!$H$6:$CI$2111,MATCH($B12&amp;$D12&amp;$B$5,Raw!$A$6:$A$2111,0),MATCH(Q$5,Raw!$H$5:$CI$5,0)),"-")</f>
        <v>54969</v>
      </c>
      <c r="R12" s="31">
        <f>IFERROR(INDEX(Raw!$H$6:$CI$2111,MATCH($B12&amp;$D12&amp;$B$5,Raw!$A$6:$A$2111,0),MATCH(R$5,Raw!$H$5:$CI$5,0)),"-")</f>
        <v>39205</v>
      </c>
      <c r="S12" s="31">
        <f>IFERROR(INDEX(Raw!$H$6:$CI$2111,MATCH($B12&amp;$D12&amp;$B$5,Raw!$A$6:$A$2111,0),MATCH(S$5,Raw!$H$5:$CI$5,0)),"-")</f>
        <v>213996</v>
      </c>
      <c r="T12" s="31">
        <f>IFERROR(INDEX(Raw!$H$6:$CI$2111,MATCH($B12&amp;$D12&amp;$B$5,Raw!$A$6:$A$2111,0),MATCH(T$5,Raw!$H$5:$CI$5,0)),"-")</f>
        <v>133791</v>
      </c>
      <c r="U12" s="31">
        <f>IFERROR(INDEX(Raw!$H$6:$CI$2111,MATCH($B12&amp;$D12&amp;$B$5,Raw!$A$6:$A$2111,0),MATCH(U$5,Raw!$H$5:$CI$5,0)),"-")</f>
        <v>13052</v>
      </c>
      <c r="V12" s="31"/>
      <c r="W12" s="31">
        <f>IFERROR(INDEX(Raw!$H$6:$CI$2111,MATCH($B12&amp;$D12&amp;$B$5,Raw!$A$6:$A$2111,0),MATCH(W$5,Raw!$H$5:$CI$5,0)),"-")</f>
        <v>44555</v>
      </c>
      <c r="X12" s="31">
        <f>IFERROR(INDEX(Raw!$H$6:$CI$2111,MATCH($B12&amp;$D12&amp;$B$5,Raw!$A$6:$A$2111,0),MATCH(X$5,Raw!$H$5:$CI$5,0)),"-")</f>
        <v>32430</v>
      </c>
      <c r="Y12" s="31">
        <f>IFERROR(INDEX(Raw!$H$6:$CI$2111,MATCH($B12&amp;$D12&amp;$B$5,Raw!$A$6:$A$2111,0),MATCH(Y$5,Raw!$H$5:$CI$5,0)),"-")</f>
        <v>178481</v>
      </c>
      <c r="Z12" s="31">
        <f>IFERROR(INDEX(Raw!$H$6:$CI$2111,MATCH($B12&amp;$D12&amp;$B$5,Raw!$A$6:$A$2111,0),MATCH(Z$5,Raw!$H$5:$CI$5,0)),"-")</f>
        <v>92767</v>
      </c>
      <c r="AA12" s="31">
        <f>IFERROR(INDEX(Raw!$H$6:$CI$2111,MATCH($B12&amp;$D12&amp;$B$5,Raw!$A$6:$A$2111,0),MATCH(AA$5,Raw!$H$5:$CI$5,0)),"-")</f>
        <v>8120</v>
      </c>
    </row>
    <row r="13" spans="1:27" ht="12.75" customHeight="1" x14ac:dyDescent="0.2">
      <c r="A13" s="67"/>
      <c r="B13" s="16" t="str">
        <f t="shared" si="2"/>
        <v>2017-18</v>
      </c>
      <c r="C13" s="7" t="s">
        <v>553</v>
      </c>
      <c r="D13" s="16" t="s">
        <v>553</v>
      </c>
      <c r="E13" s="86">
        <f>IFERROR(Q13/SUMIFS(Raw!P$5:P$2111,Raw!$B$5:$B$2111,$B13,Raw!$C$5:$C$2111,$D13,Raw!$F$5:$F$2111,$B$5),"-")</f>
        <v>2.0917427550615324</v>
      </c>
      <c r="F13" s="90">
        <f>IFERROR(R13/SUMIFS(Raw!Q$5:Q$2111,Raw!$B$5:$B$2111,$B13,Raw!$C$5:$C$2111,$D13,Raw!$F$5:$F$2111,$B$5),"-")</f>
        <v>1.9530648379753239</v>
      </c>
      <c r="G13" s="90">
        <f>IFERROR(S13/SUMIFS(Raw!R$5:R$2111,Raw!$B$5:$B$2111,$B13,Raw!$C$5:$C$2111,$D13,Raw!$F$5:$F$2111,$B$5),"-")</f>
        <v>1.4242011107458608</v>
      </c>
      <c r="H13" s="90">
        <f>IFERROR(T13/SUMIFS(Raw!S$5:S$2111,Raw!$B$5:$B$2111,$B13,Raw!$C$5:$C$2111,$D13,Raw!$F$5:$F$2111,$B$5),"-")</f>
        <v>1.622777797015132</v>
      </c>
      <c r="I13" s="90">
        <f>IFERROR(U13/SUMIFS(Raw!T$5:T$2111,Raw!$B$5:$B$2111,$B13,Raw!$C$5:$C$2111,$D13,Raw!$F$5:$F$2111,$B$5),"-")</f>
        <v>1.7617008967312699</v>
      </c>
      <c r="J13" s="90"/>
      <c r="K13" s="90">
        <f>IFERROR(W13/SUMIFS(Raw!P$5:P$2111,Raw!$B$5:$B$2111,$B13,Raw!$C$5:$C$2111,$D13,Raw!$F$5:$F$2111,$B$5),"-")</f>
        <v>1.6607780865422788</v>
      </c>
      <c r="L13" s="90">
        <f>IFERROR(X13/SUMIFS(Raw!Q$5:Q$2111,Raw!$B$5:$B$2111,$B13,Raw!$C$5:$C$2111,$D13,Raw!$F$5:$F$2111,$B$5),"-")</f>
        <v>1.621961159045558</v>
      </c>
      <c r="M13" s="90">
        <f>IFERROR(Y13/SUMIFS(Raw!R$5:R$2111,Raw!$B$5:$B$2111,$B13,Raw!$C$5:$C$2111,$D13,Raw!$F$5:$F$2111,$B$5),"-")</f>
        <v>1.1536947006003564</v>
      </c>
      <c r="N13" s="90">
        <f>IFERROR(Z13/SUMIFS(Raw!S$5:S$2111,Raw!$B$5:$B$2111,$B13,Raw!$C$5:$C$2111,$D13,Raw!$F$5:$F$2111,$B$5),"-")</f>
        <v>1.1136258180684926</v>
      </c>
      <c r="O13" s="90">
        <f>IFERROR(AA13/SUMIFS(Raw!T$5:T$2111,Raw!$B$5:$B$2111,$B13,Raw!$C$5:$C$2111,$D13,Raw!$F$5:$F$2111,$B$5),"-")</f>
        <v>1.0853919583453862</v>
      </c>
      <c r="Q13" s="31">
        <f>IFERROR(INDEX(Raw!$H$6:$CI$2111,MATCH($B13&amp;$D13&amp;$B$5,Raw!$A$6:$A$2111,0),MATCH(Q$5,Raw!$H$5:$CI$5,0)),"-")</f>
        <v>105382</v>
      </c>
      <c r="R13" s="31">
        <f>IFERROR(INDEX(Raw!$H$6:$CI$2111,MATCH($B13&amp;$D13&amp;$B$5,Raw!$A$6:$A$2111,0),MATCH(R$5,Raw!$H$5:$CI$5,0)),"-")</f>
        <v>69492</v>
      </c>
      <c r="S13" s="31">
        <f>IFERROR(INDEX(Raw!$H$6:$CI$2111,MATCH($B13&amp;$D13&amp;$B$5,Raw!$A$6:$A$2111,0),MATCH(S$5,Raw!$H$5:$CI$5,0)),"-")</f>
        <v>411587</v>
      </c>
      <c r="T13" s="31">
        <f>IFERROR(INDEX(Raw!$H$6:$CI$2111,MATCH($B13&amp;$D13&amp;$B$5,Raw!$A$6:$A$2111,0),MATCH(T$5,Raw!$H$5:$CI$5,0)),"-")</f>
        <v>234321</v>
      </c>
      <c r="U13" s="31">
        <f>IFERROR(INDEX(Raw!$H$6:$CI$2111,MATCH($B13&amp;$D13&amp;$B$5,Raw!$A$6:$A$2111,0),MATCH(U$5,Raw!$H$5:$CI$5,0)),"-")</f>
        <v>30451</v>
      </c>
      <c r="V13" s="31"/>
      <c r="W13" s="31">
        <f>IFERROR(INDEX(Raw!$H$6:$CI$2111,MATCH($B13&amp;$D13&amp;$B$5,Raw!$A$6:$A$2111,0),MATCH(W$5,Raw!$H$5:$CI$5,0)),"-")</f>
        <v>83670</v>
      </c>
      <c r="X13" s="31">
        <f>IFERROR(INDEX(Raw!$H$6:$CI$2111,MATCH($B13&amp;$D13&amp;$B$5,Raw!$A$6:$A$2111,0),MATCH(X$5,Raw!$H$5:$CI$5,0)),"-")</f>
        <v>57711</v>
      </c>
      <c r="Y13" s="31">
        <f>IFERROR(INDEX(Raw!$H$6:$CI$2111,MATCH($B13&amp;$D13&amp;$B$5,Raw!$A$6:$A$2111,0),MATCH(Y$5,Raw!$H$5:$CI$5,0)),"-")</f>
        <v>333412</v>
      </c>
      <c r="Z13" s="31">
        <f>IFERROR(INDEX(Raw!$H$6:$CI$2111,MATCH($B13&amp;$D13&amp;$B$5,Raw!$A$6:$A$2111,0),MATCH(Z$5,Raw!$H$5:$CI$5,0)),"-")</f>
        <v>160802</v>
      </c>
      <c r="AA13" s="31">
        <f>IFERROR(INDEX(Raw!$H$6:$CI$2111,MATCH($B13&amp;$D13&amp;$B$5,Raw!$A$6:$A$2111,0),MATCH(AA$5,Raw!$H$5:$CI$5,0)),"-")</f>
        <v>18761</v>
      </c>
    </row>
    <row r="14" spans="1:27" x14ac:dyDescent="0.2">
      <c r="A14" s="67"/>
      <c r="B14" s="16" t="str">
        <f t="shared" si="2"/>
        <v>2017-18</v>
      </c>
      <c r="C14" s="7" t="s">
        <v>554</v>
      </c>
      <c r="D14" s="16" t="s">
        <v>554</v>
      </c>
      <c r="E14" s="86">
        <f>IFERROR(Q14/SUMIFS(Raw!P$5:P$2111,Raw!$B$5:$B$2111,$B14,Raw!$C$5:$C$2111,$D14,Raw!$F$5:$F$2111,$B$5),"-")</f>
        <v>2.1223769613712271</v>
      </c>
      <c r="F14" s="90">
        <f>IFERROR(R14/SUMIFS(Raw!Q$5:Q$2111,Raw!$B$5:$B$2111,$B14,Raw!$C$5:$C$2111,$D14,Raw!$F$5:$F$2111,$B$5),"-")</f>
        <v>1.9821262982195846</v>
      </c>
      <c r="G14" s="90">
        <f>IFERROR(S14/SUMIFS(Raw!R$5:R$2111,Raw!$B$5:$B$2111,$B14,Raw!$C$5:$C$2111,$D14,Raw!$F$5:$F$2111,$B$5),"-")</f>
        <v>1.4308133122028526</v>
      </c>
      <c r="H14" s="90">
        <f>IFERROR(T14/SUMIFS(Raw!S$5:S$2111,Raw!$B$5:$B$2111,$B14,Raw!$C$5:$C$2111,$D14,Raw!$F$5:$F$2111,$B$5),"-")</f>
        <v>1.6525834425452417</v>
      </c>
      <c r="I14" s="90">
        <f>IFERROR(U14/SUMIFS(Raw!T$5:T$2111,Raw!$B$5:$B$2111,$B14,Raw!$C$5:$C$2111,$D14,Raw!$F$5:$F$2111,$B$5),"-")</f>
        <v>1.7613172920065252</v>
      </c>
      <c r="J14" s="90"/>
      <c r="K14" s="90">
        <f>IFERROR(W14/SUMIFS(Raw!P$5:P$2111,Raw!$B$5:$B$2111,$B14,Raw!$C$5:$C$2111,$D14,Raw!$F$5:$F$2111,$B$5),"-")</f>
        <v>1.6600604953053122</v>
      </c>
      <c r="L14" s="90">
        <f>IFERROR(X14/SUMIFS(Raw!Q$5:Q$2111,Raw!$B$5:$B$2111,$B14,Raw!$C$5:$C$2111,$D14,Raw!$F$5:$F$2111,$B$5),"-")</f>
        <v>1.6700204005934718</v>
      </c>
      <c r="M14" s="90">
        <f>IFERROR(Y14/SUMIFS(Raw!R$5:R$2111,Raw!$B$5:$B$2111,$B14,Raw!$C$5:$C$2111,$D14,Raw!$F$5:$F$2111,$B$5),"-")</f>
        <v>1.1467537242472265</v>
      </c>
      <c r="N14" s="90">
        <f>IFERROR(Z14/SUMIFS(Raw!S$5:S$2111,Raw!$B$5:$B$2111,$B14,Raw!$C$5:$C$2111,$D14,Raw!$F$5:$F$2111,$B$5),"-")</f>
        <v>1.1101246409948973</v>
      </c>
      <c r="O14" s="90">
        <f>IFERROR(AA14/SUMIFS(Raw!T$5:T$2111,Raw!$B$5:$B$2111,$B14,Raw!$C$5:$C$2111,$D14,Raw!$F$5:$F$2111,$B$5),"-")</f>
        <v>1.0882952691680261</v>
      </c>
      <c r="Q14" s="31">
        <f>IFERROR(INDEX(Raw!$H$6:$CI$2111,MATCH($B14&amp;$D14&amp;$B$5,Raw!$A$6:$A$2111,0),MATCH(Q$5,Raw!$H$5:$CI$5,0)),"-")</f>
        <v>134720</v>
      </c>
      <c r="R14" s="31">
        <f>IFERROR(INDEX(Raw!$H$6:$CI$2111,MATCH($B14&amp;$D14&amp;$B$5,Raw!$A$6:$A$2111,0),MATCH(R$5,Raw!$H$5:$CI$5,0)),"-")</f>
        <v>85501</v>
      </c>
      <c r="S14" s="31">
        <f>IFERROR(INDEX(Raw!$H$6:$CI$2111,MATCH($B14&amp;$D14&amp;$B$5,Raw!$A$6:$A$2111,0),MATCH(S$5,Raw!$H$5:$CI$5,0)),"-")</f>
        <v>564277</v>
      </c>
      <c r="T14" s="31">
        <f>IFERROR(INDEX(Raw!$H$6:$CI$2111,MATCH($B14&amp;$D14&amp;$B$5,Raw!$A$6:$A$2111,0),MATCH(T$5,Raw!$H$5:$CI$5,0)),"-")</f>
        <v>296333</v>
      </c>
      <c r="U14" s="31">
        <f>IFERROR(INDEX(Raw!$H$6:$CI$2111,MATCH($B14&amp;$D14&amp;$B$5,Raw!$A$6:$A$2111,0),MATCH(U$5,Raw!$H$5:$CI$5,0)),"-")</f>
        <v>34550</v>
      </c>
      <c r="V14" s="31"/>
      <c r="W14" s="31">
        <f>IFERROR(INDEX(Raw!$H$6:$CI$2111,MATCH($B14&amp;$D14&amp;$B$5,Raw!$A$6:$A$2111,0),MATCH(W$5,Raw!$H$5:$CI$5,0)),"-")</f>
        <v>105374</v>
      </c>
      <c r="X14" s="31">
        <f>IFERROR(INDEX(Raw!$H$6:$CI$2111,MATCH($B14&amp;$D14&amp;$B$5,Raw!$A$6:$A$2111,0),MATCH(X$5,Raw!$H$5:$CI$5,0)),"-")</f>
        <v>72038</v>
      </c>
      <c r="Y14" s="31">
        <f>IFERROR(INDEX(Raw!$H$6:$CI$2111,MATCH($B14&amp;$D14&amp;$B$5,Raw!$A$6:$A$2111,0),MATCH(Y$5,Raw!$H$5:$CI$5,0)),"-")</f>
        <v>452251</v>
      </c>
      <c r="Z14" s="31">
        <f>IFERROR(INDEX(Raw!$H$6:$CI$2111,MATCH($B14&amp;$D14&amp;$B$5,Raw!$A$6:$A$2111,0),MATCH(Z$5,Raw!$H$5:$CI$5,0)),"-")</f>
        <v>199062</v>
      </c>
      <c r="AA14" s="31">
        <f>IFERROR(INDEX(Raw!$H$6:$CI$2111,MATCH($B14&amp;$D14&amp;$B$5,Raw!$A$6:$A$2111,0),MATCH(AA$5,Raw!$H$5:$CI$5,0)),"-")</f>
        <v>21348</v>
      </c>
    </row>
    <row r="15" spans="1:27" ht="18" x14ac:dyDescent="0.25">
      <c r="A15" s="67"/>
      <c r="B15" s="16" t="str">
        <f t="shared" si="2"/>
        <v>2017-18</v>
      </c>
      <c r="C15" s="7" t="s">
        <v>555</v>
      </c>
      <c r="D15" s="259" t="s">
        <v>555</v>
      </c>
      <c r="E15" s="86">
        <f>IFERROR(Q15/SUMIFS(Raw!P$5:P$2111,Raw!$B$5:$B$2111,$B15,Raw!$C$5:$C$2111,$D15,Raw!$F$5:$F$2111,$B$5),"-")</f>
        <v>2.1465514375934851</v>
      </c>
      <c r="F15" s="90">
        <f>IFERROR(R15/SUMIFS(Raw!Q$5:Q$2111,Raw!$B$5:$B$2111,$B15,Raw!$C$5:$C$2111,$D15,Raw!$F$5:$F$2111,$B$5),"-")</f>
        <v>2.0099845067997935</v>
      </c>
      <c r="G15" s="90">
        <f>IFERROR(S15/SUMIFS(Raw!R$5:R$2111,Raw!$B$5:$B$2111,$B15,Raw!$C$5:$C$2111,$D15,Raw!$F$5:$F$2111,$B$5),"-")</f>
        <v>1.4071102915358906</v>
      </c>
      <c r="H15" s="90">
        <f>IFERROR(T15/SUMIFS(Raw!S$5:S$2111,Raw!$B$5:$B$2111,$B15,Raw!$C$5:$C$2111,$D15,Raw!$F$5:$F$2111,$B$5),"-")</f>
        <v>1.6145958580081132</v>
      </c>
      <c r="I15" s="90">
        <f>IFERROR(U15/SUMIFS(Raw!T$5:T$2111,Raw!$B$5:$B$2111,$B15,Raw!$C$5:$C$2111,$D15,Raw!$F$5:$F$2111,$B$5),"-")</f>
        <v>1.738863363963244</v>
      </c>
      <c r="J15" s="90"/>
      <c r="K15" s="90">
        <f>IFERROR(W15/SUMIFS(Raw!P$5:P$2111,Raw!$B$5:$B$2111,$B15,Raw!$C$5:$C$2111,$D15,Raw!$F$5:$F$2111,$B$5),"-")</f>
        <v>1.6805218547448895</v>
      </c>
      <c r="L15" s="90">
        <f>IFERROR(X15/SUMIFS(Raw!Q$5:Q$2111,Raw!$B$5:$B$2111,$B15,Raw!$C$5:$C$2111,$D15,Raw!$F$5:$F$2111,$B$5),"-")</f>
        <v>1.6933330054349163</v>
      </c>
      <c r="M15" s="90">
        <f>IFERROR(Y15/SUMIFS(Raw!R$5:R$2111,Raw!$B$5:$B$2111,$B15,Raw!$C$5:$C$2111,$D15,Raw!$F$5:$F$2111,$B$5),"-")</f>
        <v>1.138911745864972</v>
      </c>
      <c r="N15" s="90">
        <f>IFERROR(Z15/SUMIFS(Raw!S$5:S$2111,Raw!$B$5:$B$2111,$B15,Raw!$C$5:$C$2111,$D15,Raw!$F$5:$F$2111,$B$5),"-")</f>
        <v>1.1029373756896765</v>
      </c>
      <c r="O15" s="90">
        <f>IFERROR(AA15/SUMIFS(Raw!T$5:T$2111,Raw!$B$5:$B$2111,$B15,Raw!$C$5:$C$2111,$D15,Raw!$F$5:$F$2111,$B$5),"-")</f>
        <v>1.0863963244107071</v>
      </c>
      <c r="Q15" s="31">
        <f>IFERROR(INDEX(Raw!$H$6:$CI$2111,MATCH($B15&amp;$D15&amp;$B$5,Raw!$A$6:$A$2111,0),MATCH(Q$5,Raw!$H$5:$CI$5,0)),"-")</f>
        <v>129158</v>
      </c>
      <c r="R15" s="31">
        <f>IFERROR(INDEX(Raw!$H$6:$CI$2111,MATCH($B15&amp;$D15&amp;$B$5,Raw!$A$6:$A$2111,0),MATCH(R$5,Raw!$H$5:$CI$5,0)),"-")</f>
        <v>81732</v>
      </c>
      <c r="S15" s="31">
        <f>IFERROR(INDEX(Raw!$H$6:$CI$2111,MATCH($B15&amp;$D15&amp;$B$5,Raw!$A$6:$A$2111,0),MATCH(S$5,Raw!$H$5:$CI$5,0)),"-")</f>
        <v>524983</v>
      </c>
      <c r="T15" s="31">
        <f>IFERROR(INDEX(Raw!$H$6:$CI$2111,MATCH($B15&amp;$D15&amp;$B$5,Raw!$A$6:$A$2111,0),MATCH(T$5,Raw!$H$5:$CI$5,0)),"-")</f>
        <v>287369</v>
      </c>
      <c r="U15" s="31">
        <f>IFERROR(INDEX(Raw!$H$6:$CI$2111,MATCH($B15&amp;$D15&amp;$B$5,Raw!$A$6:$A$2111,0),MATCH(U$5,Raw!$H$5:$CI$5,0)),"-")</f>
        <v>34819</v>
      </c>
      <c r="V15" s="31"/>
      <c r="W15" s="31">
        <f>IFERROR(INDEX(Raw!$H$6:$CI$2111,MATCH($B15&amp;$D15&amp;$B$5,Raw!$A$6:$A$2111,0),MATCH(W$5,Raw!$H$5:$CI$5,0)),"-")</f>
        <v>101117</v>
      </c>
      <c r="X15" s="31">
        <f>IFERROR(INDEX(Raw!$H$6:$CI$2111,MATCH($B15&amp;$D15&amp;$B$5,Raw!$A$6:$A$2111,0),MATCH(X$5,Raw!$H$5:$CI$5,0)),"-")</f>
        <v>68856</v>
      </c>
      <c r="Y15" s="31">
        <f>IFERROR(INDEX(Raw!$H$6:$CI$2111,MATCH($B15&amp;$D15&amp;$B$5,Raw!$A$6:$A$2111,0),MATCH(Y$5,Raw!$H$5:$CI$5,0)),"-")</f>
        <v>424920</v>
      </c>
      <c r="Z15" s="31">
        <f>IFERROR(INDEX(Raw!$H$6:$CI$2111,MATCH($B15&amp;$D15&amp;$B$5,Raw!$A$6:$A$2111,0),MATCH(Z$5,Raw!$H$5:$CI$5,0)),"-")</f>
        <v>196303</v>
      </c>
      <c r="AA15" s="31">
        <f>IFERROR(INDEX(Raw!$H$6:$CI$2111,MATCH($B15&amp;$D15&amp;$B$5,Raw!$A$6:$A$2111,0),MATCH(AA$5,Raw!$H$5:$CI$5,0)),"-")</f>
        <v>21754</v>
      </c>
    </row>
    <row r="16" spans="1:27" x14ac:dyDescent="0.2">
      <c r="A16" s="67"/>
      <c r="B16" s="16" t="str">
        <f t="shared" si="2"/>
        <v>2017-18</v>
      </c>
      <c r="C16" s="7" t="s">
        <v>556</v>
      </c>
      <c r="D16" s="16" t="s">
        <v>556</v>
      </c>
      <c r="E16" s="86">
        <f>IFERROR(Q16/SUMIFS(Raw!P$5:P$2111,Raw!$B$5:$B$2111,$B16,Raw!$C$5:$C$2111,$D16,Raw!$F$5:$F$2111,$B$5),"-")</f>
        <v>2.1612970473410908</v>
      </c>
      <c r="F16" s="90">
        <f>IFERROR(R16/SUMIFS(Raw!Q$5:Q$2111,Raw!$B$5:$B$2111,$B16,Raw!$C$5:$C$2111,$D16,Raw!$F$5:$F$2111,$B$5),"-")</f>
        <v>2.0284168169834884</v>
      </c>
      <c r="G16" s="90">
        <f>IFERROR(S16/SUMIFS(Raw!R$5:R$2111,Raw!$B$5:$B$2111,$B16,Raw!$C$5:$C$2111,$D16,Raw!$F$5:$F$2111,$B$5),"-")</f>
        <v>1.4175238257732712</v>
      </c>
      <c r="H16" s="90">
        <f>IFERROR(T16/SUMIFS(Raw!S$5:S$2111,Raw!$B$5:$B$2111,$B16,Raw!$C$5:$C$2111,$D16,Raw!$F$5:$F$2111,$B$5),"-")</f>
        <v>1.6257955314827353</v>
      </c>
      <c r="I16" s="90">
        <f>IFERROR(U16/SUMIFS(Raw!T$5:T$2111,Raw!$B$5:$B$2111,$B16,Raw!$C$5:$C$2111,$D16,Raw!$F$5:$F$2111,$B$5),"-")</f>
        <v>1.7001825025664423</v>
      </c>
      <c r="J16" s="90"/>
      <c r="K16" s="90">
        <f>IFERROR(W16/SUMIFS(Raw!P$5:P$2111,Raw!$B$5:$B$2111,$B16,Raw!$C$5:$C$2111,$D16,Raw!$F$5:$F$2111,$B$5),"-")</f>
        <v>1.6835462229465945</v>
      </c>
      <c r="L16" s="90">
        <f>IFERROR(X16/SUMIFS(Raw!Q$5:Q$2111,Raw!$B$5:$B$2111,$B16,Raw!$C$5:$C$2111,$D16,Raw!$F$5:$F$2111,$B$5),"-")</f>
        <v>1.6988483418898292</v>
      </c>
      <c r="M16" s="90">
        <f>IFERROR(Y16/SUMIFS(Raw!R$5:R$2111,Raw!$B$5:$B$2111,$B16,Raw!$C$5:$C$2111,$D16,Raw!$F$5:$F$2111,$B$5),"-")</f>
        <v>1.0238196797231092</v>
      </c>
      <c r="N16" s="90">
        <f>IFERROR(Z16/SUMIFS(Raw!S$5:S$2111,Raw!$B$5:$B$2111,$B16,Raw!$C$5:$C$2111,$D16,Raw!$F$5:$F$2111,$B$5),"-")</f>
        <v>1.1004123838247062</v>
      </c>
      <c r="O16" s="90">
        <f>IFERROR(AA16/SUMIFS(Raw!T$5:T$2111,Raw!$B$5:$B$2111,$B16,Raw!$C$5:$C$2111,$D16,Raw!$F$5:$F$2111,$B$5),"-")</f>
        <v>1.0805292574426828</v>
      </c>
      <c r="Q16" s="31">
        <f>IFERROR(INDEX(Raw!$H$6:$CI$2111,MATCH($B16&amp;$D16&amp;$B$5,Raw!$A$6:$A$2111,0),MATCH(Q$5,Raw!$H$5:$CI$5,0)),"-")</f>
        <v>114043</v>
      </c>
      <c r="R16" s="31">
        <f>IFERROR(INDEX(Raw!$H$6:$CI$2111,MATCH($B16&amp;$D16&amp;$B$5,Raw!$A$6:$A$2111,0),MATCH(R$5,Raw!$H$5:$CI$5,0)),"-")</f>
        <v>73094</v>
      </c>
      <c r="S16" s="31">
        <f>IFERROR(INDEX(Raw!$H$6:$CI$2111,MATCH($B16&amp;$D16&amp;$B$5,Raw!$A$6:$A$2111,0),MATCH(S$5,Raw!$H$5:$CI$5,0)),"-")</f>
        <v>465254</v>
      </c>
      <c r="T16" s="31">
        <f>IFERROR(INDEX(Raw!$H$6:$CI$2111,MATCH($B16&amp;$D16&amp;$B$5,Raw!$A$6:$A$2111,0),MATCH(T$5,Raw!$H$5:$CI$5,0)),"-")</f>
        <v>264143</v>
      </c>
      <c r="U16" s="31">
        <f>IFERROR(INDEX(Raw!$H$6:$CI$2111,MATCH($B16&amp;$D16&amp;$B$5,Raw!$A$6:$A$2111,0),MATCH(U$5,Raw!$H$5:$CI$5,0)),"-")</f>
        <v>29811</v>
      </c>
      <c r="V16" s="31"/>
      <c r="W16" s="31">
        <f>IFERROR(INDEX(Raw!$H$6:$CI$2111,MATCH($B16&amp;$D16&amp;$B$5,Raw!$A$6:$A$2111,0),MATCH(W$5,Raw!$H$5:$CI$5,0)),"-")</f>
        <v>88834</v>
      </c>
      <c r="X16" s="31">
        <f>IFERROR(INDEX(Raw!$H$6:$CI$2111,MATCH($B16&amp;$D16&amp;$B$5,Raw!$A$6:$A$2111,0),MATCH(X$5,Raw!$H$5:$CI$5,0)),"-")</f>
        <v>61218</v>
      </c>
      <c r="Y16" s="31">
        <f>IFERROR(INDEX(Raw!$H$6:$CI$2111,MATCH($B16&amp;$D16&amp;$B$5,Raw!$A$6:$A$2111,0),MATCH(Y$5,Raw!$H$5:$CI$5,0)),"-")</f>
        <v>336034</v>
      </c>
      <c r="Z16" s="31">
        <f>IFERROR(INDEX(Raw!$H$6:$CI$2111,MATCH($B16&amp;$D16&amp;$B$5,Raw!$A$6:$A$2111,0),MATCH(Z$5,Raw!$H$5:$CI$5,0)),"-")</f>
        <v>178784</v>
      </c>
      <c r="AA16" s="31">
        <f>IFERROR(INDEX(Raw!$H$6:$CI$2111,MATCH($B16&amp;$D16&amp;$B$5,Raw!$A$6:$A$2111,0),MATCH(AA$5,Raw!$H$5:$CI$5,0)),"-")</f>
        <v>18946</v>
      </c>
    </row>
    <row r="17" spans="1:27" s="11" customFormat="1" collapsed="1" x14ac:dyDescent="0.2">
      <c r="A17" s="67"/>
      <c r="B17" s="16" t="str">
        <f t="shared" si="2"/>
        <v>2017-18</v>
      </c>
      <c r="C17" s="34" t="s">
        <v>557</v>
      </c>
      <c r="D17" s="254" t="s">
        <v>557</v>
      </c>
      <c r="E17" s="86">
        <f>IFERROR(Q17/SUMIFS(Raw!P$5:P$2111,Raw!$B$5:$B$2111,$B17,Raw!$C$5:$C$2111,$D17,Raw!$F$5:$F$2111,$B$5),"-")</f>
        <v>2.1381083282427205</v>
      </c>
      <c r="F17" s="90">
        <f>IFERROR(R17/SUMIFS(Raw!Q$5:Q$2111,Raw!$B$5:$B$2111,$B17,Raw!$C$5:$C$2111,$D17,Raw!$F$5:$F$2111,$B$5),"-")</f>
        <v>2.0073371062252718</v>
      </c>
      <c r="G17" s="90">
        <f>IFERROR(S17/SUMIFS(Raw!R$5:R$2111,Raw!$B$5:$B$2111,$B17,Raw!$C$5:$C$2111,$D17,Raw!$F$5:$F$2111,$B$5),"-")</f>
        <v>1.4174652682385516</v>
      </c>
      <c r="H17" s="90">
        <f>IFERROR(T17/SUMIFS(Raw!S$5:S$2111,Raw!$B$5:$B$2111,$B17,Raw!$C$5:$C$2111,$D17,Raw!$F$5:$F$2111,$B$5),"-")</f>
        <v>1.6341148322586998</v>
      </c>
      <c r="I17" s="90">
        <f>IFERROR(U17/SUMIFS(Raw!T$5:T$2111,Raw!$B$5:$B$2111,$B17,Raw!$C$5:$C$2111,$D17,Raw!$F$5:$F$2111,$B$5),"-")</f>
        <v>1.7040844074617936</v>
      </c>
      <c r="J17" s="90"/>
      <c r="K17" s="90">
        <f>IFERROR(W17/SUMIFS(Raw!P$5:P$2111,Raw!$B$5:$B$2111,$B17,Raw!$C$5:$C$2111,$D17,Raw!$F$5:$F$2111,$B$5),"-")</f>
        <v>1.6712651869951809</v>
      </c>
      <c r="L17" s="90">
        <f>IFERROR(X17/SUMIFS(Raw!Q$5:Q$2111,Raw!$B$5:$B$2111,$B17,Raw!$C$5:$C$2111,$D17,Raw!$F$5:$F$2111,$B$5),"-")</f>
        <v>1.6911654229478639</v>
      </c>
      <c r="M17" s="90">
        <f>IFERROR(Y17/SUMIFS(Raw!R$5:R$2111,Raw!$B$5:$B$2111,$B17,Raw!$C$5:$C$2111,$D17,Raw!$F$5:$F$2111,$B$5),"-")</f>
        <v>1.1407047086518312</v>
      </c>
      <c r="N17" s="90">
        <f>IFERROR(Z17/SUMIFS(Raw!S$5:S$2111,Raw!$B$5:$B$2111,$B17,Raw!$C$5:$C$2111,$D17,Raw!$F$5:$F$2111,$B$5),"-")</f>
        <v>1.1027013561816044</v>
      </c>
      <c r="O17" s="90">
        <f>IFERROR(AA17/SUMIFS(Raw!T$5:T$2111,Raw!$B$5:$B$2111,$B17,Raw!$C$5:$C$2111,$D17,Raw!$F$5:$F$2111,$B$5),"-")</f>
        <v>1.0854408005656171</v>
      </c>
      <c r="Q17" s="31">
        <f>IFERROR(INDEX(Raw!$H$6:$CI$2111,MATCH($B17&amp;$D17&amp;$B$5,Raw!$A$6:$A$2111,0),MATCH(Q$5,Raw!$H$5:$CI$5,0)),"-")</f>
        <v>126003</v>
      </c>
      <c r="R17" s="31">
        <f>IFERROR(INDEX(Raw!$H$6:$CI$2111,MATCH($B17&amp;$D17&amp;$B$5,Raw!$A$6:$A$2111,0),MATCH(R$5,Raw!$H$5:$CI$5,0)),"-")</f>
        <v>80161</v>
      </c>
      <c r="S17" s="31">
        <f>IFERROR(INDEX(Raw!$H$6:$CI$2111,MATCH($B17&amp;$D17&amp;$B$5,Raw!$A$6:$A$2111,0),MATCH(S$5,Raw!$H$5:$CI$5,0)),"-")</f>
        <v>526268</v>
      </c>
      <c r="T17" s="31">
        <f>IFERROR(INDEX(Raw!$H$6:$CI$2111,MATCH($B17&amp;$D17&amp;$B$5,Raw!$A$6:$A$2111,0),MATCH(T$5,Raw!$H$5:$CI$5,0)),"-")</f>
        <v>282076</v>
      </c>
      <c r="U17" s="31">
        <f>IFERROR(INDEX(Raw!$H$6:$CI$2111,MATCH($B17&amp;$D17&amp;$B$5,Raw!$A$6:$A$2111,0),MATCH(U$5,Raw!$H$5:$CI$5,0)),"-")</f>
        <v>31333</v>
      </c>
      <c r="V17" s="31"/>
      <c r="W17" s="31">
        <f>IFERROR(INDEX(Raw!$H$6:$CI$2111,MATCH($B17&amp;$D17&amp;$B$5,Raw!$A$6:$A$2111,0),MATCH(W$5,Raw!$H$5:$CI$5,0)),"-")</f>
        <v>98491</v>
      </c>
      <c r="X17" s="31">
        <f>IFERROR(INDEX(Raw!$H$6:$CI$2111,MATCH($B17&amp;$D17&amp;$B$5,Raw!$A$6:$A$2111,0),MATCH(X$5,Raw!$H$5:$CI$5,0)),"-")</f>
        <v>67535</v>
      </c>
      <c r="Y17" s="31">
        <f>IFERROR(INDEX(Raw!$H$6:$CI$2111,MATCH($B17&amp;$D17&amp;$B$5,Raw!$A$6:$A$2111,0),MATCH(Y$5,Raw!$H$5:$CI$5,0)),"-")</f>
        <v>423514</v>
      </c>
      <c r="Z17" s="31">
        <f>IFERROR(INDEX(Raw!$H$6:$CI$2111,MATCH($B17&amp;$D17&amp;$B$5,Raw!$A$6:$A$2111,0),MATCH(Z$5,Raw!$H$5:$CI$5,0)),"-")</f>
        <v>190345</v>
      </c>
      <c r="AA17" s="31">
        <f>IFERROR(INDEX(Raw!$H$6:$CI$2111,MATCH($B17&amp;$D17&amp;$B$5,Raw!$A$6:$A$2111,0),MATCH(AA$5,Raw!$H$5:$CI$5,0)),"-")</f>
        <v>19958</v>
      </c>
    </row>
    <row r="18" spans="1:27" s="11" customFormat="1" ht="18" x14ac:dyDescent="0.25">
      <c r="A18" s="67"/>
      <c r="B18" s="207" t="str">
        <f t="shared" si="2"/>
        <v>2018-19</v>
      </c>
      <c r="C18" s="208" t="s">
        <v>791</v>
      </c>
      <c r="D18" s="261" t="s">
        <v>791</v>
      </c>
      <c r="E18" s="214">
        <f>IFERROR(Q18/SUMIFS(Raw!P$5:P$2111,Raw!$B$5:$B$2111,$B18,Raw!$C$5:$C$2111,$D18,Raw!$F$5:$F$2111,$B$5),"-")</f>
        <v>2.1530241898340057</v>
      </c>
      <c r="F18" s="215">
        <f>IFERROR(R18/SUMIFS(Raw!Q$5:Q$2111,Raw!$B$5:$B$2111,$B18,Raw!$C$5:$C$2111,$D18,Raw!$F$5:$F$2111,$B$5),"-")</f>
        <v>2.1671517111290757</v>
      </c>
      <c r="G18" s="215">
        <f>IFERROR(S18/SUMIFS(Raw!R$5:R$2111,Raw!$B$5:$B$2111,$B18,Raw!$C$5:$C$2111,$D18,Raw!$F$5:$F$2111,$B$5),"-")</f>
        <v>1.3847815693010572</v>
      </c>
      <c r="H18" s="215">
        <f>IFERROR(T18/SUMIFS(Raw!S$5:S$2111,Raw!$B$5:$B$2111,$B18,Raw!$C$5:$C$2111,$D18,Raw!$F$5:$F$2111,$B$5),"-")</f>
        <v>1.5586912366263643</v>
      </c>
      <c r="I18" s="215">
        <f>IFERROR(U18/SUMIFS(Raw!T$5:T$2111,Raw!$B$5:$B$2111,$B18,Raw!$C$5:$C$2111,$D18,Raw!$F$5:$F$2111,$B$5),"-")</f>
        <v>1.6684073107049608</v>
      </c>
      <c r="J18" s="215"/>
      <c r="K18" s="215">
        <f>IFERROR(W18/SUMIFS(Raw!P$5:P$2111,Raw!$B$5:$B$2111,$B18,Raw!$C$5:$C$2111,$D18,Raw!$F$5:$F$2111,$B$5),"-")</f>
        <v>1.6887562409034802</v>
      </c>
      <c r="L18" s="215">
        <f>IFERROR(X18/SUMIFS(Raw!Q$5:Q$2111,Raw!$B$5:$B$2111,$B18,Raw!$C$5:$C$2111,$D18,Raw!$F$5:$F$2111,$B$5),"-")</f>
        <v>1.722365939099973</v>
      </c>
      <c r="M18" s="215">
        <f>IFERROR(Y18/SUMIFS(Raw!R$5:R$2111,Raw!$B$5:$B$2111,$B18,Raw!$C$5:$C$2111,$D18,Raw!$F$5:$F$2111,$B$5),"-")</f>
        <v>1.1294292645782791</v>
      </c>
      <c r="N18" s="215">
        <f>IFERROR(Z18/SUMIFS(Raw!S$5:S$2111,Raw!$B$5:$B$2111,$B18,Raw!$C$5:$C$2111,$D18,Raw!$F$5:$F$2111,$B$5),"-")</f>
        <v>1.0857553452109512</v>
      </c>
      <c r="O18" s="215">
        <f>IFERROR(AA18/SUMIFS(Raw!T$5:T$2111,Raw!$B$5:$B$2111,$B18,Raw!$C$5:$C$2111,$D18,Raw!$F$5:$F$2111,$B$5),"-")</f>
        <v>1.0748666136905438</v>
      </c>
      <c r="P18" s="216"/>
      <c r="Q18" s="209">
        <f>IFERROR(INDEX(Raw!$H$6:$CI$2111,MATCH($B18&amp;$D18&amp;$B$5,Raw!$A$6:$A$2111,0),MATCH(Q$5,Raw!$H$5:$CI$5,0)),"-")</f>
        <v>116864</v>
      </c>
      <c r="R18" s="209">
        <f>IFERROR(INDEX(Raw!$H$6:$CI$2111,MATCH($B18&amp;$D18&amp;$B$5,Raw!$A$6:$A$2111,0),MATCH(R$5,Raw!$H$5:$CI$5,0)),"-")</f>
        <v>80423</v>
      </c>
      <c r="S18" s="209">
        <f>IFERROR(INDEX(Raw!$H$6:$CI$2111,MATCH($B18&amp;$D18&amp;$B$5,Raw!$A$6:$A$2111,0),MATCH(S$5,Raw!$H$5:$CI$5,0)),"-")</f>
        <v>469200</v>
      </c>
      <c r="T18" s="209">
        <f>IFERROR(INDEX(Raw!$H$6:$CI$2111,MATCH($B18&amp;$D18&amp;$B$5,Raw!$A$6:$A$2111,0),MATCH(T$5,Raw!$H$5:$CI$5,0)),"-")</f>
        <v>275494</v>
      </c>
      <c r="U18" s="209">
        <f>IFERROR(INDEX(Raw!$H$6:$CI$2111,MATCH($B18&amp;$D18&amp;$B$5,Raw!$A$6:$A$2111,0),MATCH(U$5,Raw!$H$5:$CI$5,0)),"-")</f>
        <v>29394</v>
      </c>
      <c r="V18" s="209"/>
      <c r="W18" s="209">
        <f>IFERROR(INDEX(Raw!$H$6:$CI$2111,MATCH($B18&amp;$D18&amp;$B$5,Raw!$A$6:$A$2111,0),MATCH(W$5,Raw!$H$5:$CI$5,0)),"-")</f>
        <v>91664</v>
      </c>
      <c r="X18" s="209">
        <f>IFERROR(INDEX(Raw!$H$6:$CI$2111,MATCH($B18&amp;$D18&amp;$B$5,Raw!$A$6:$A$2111,0),MATCH(X$5,Raw!$H$5:$CI$5,0)),"-")</f>
        <v>63917</v>
      </c>
      <c r="Y18" s="209">
        <f>IFERROR(INDEX(Raw!$H$6:$CI$2111,MATCH($B18&amp;$D18&amp;$B$5,Raw!$A$6:$A$2111,0),MATCH(Y$5,Raw!$H$5:$CI$5,0)),"-")</f>
        <v>382680</v>
      </c>
      <c r="Z18" s="209">
        <f>IFERROR(INDEX(Raw!$H$6:$CI$2111,MATCH($B18&amp;$D18&amp;$B$5,Raw!$A$6:$A$2111,0),MATCH(Z$5,Raw!$H$5:$CI$5,0)),"-")</f>
        <v>191904</v>
      </c>
      <c r="AA18" s="209">
        <f>IFERROR(INDEX(Raw!$H$6:$CI$2111,MATCH($B18&amp;$D18&amp;$B$5,Raw!$A$6:$A$2111,0),MATCH(AA$5,Raw!$H$5:$CI$5,0)),"-")</f>
        <v>18937</v>
      </c>
    </row>
    <row r="19" spans="1:27" s="11" customFormat="1" x14ac:dyDescent="0.2">
      <c r="A19" s="67"/>
      <c r="B19" s="16" t="str">
        <f t="shared" si="2"/>
        <v>2018-19</v>
      </c>
      <c r="C19" s="7" t="s">
        <v>792</v>
      </c>
      <c r="D19" s="16" t="s">
        <v>792</v>
      </c>
      <c r="E19" s="86">
        <f>IFERROR(Q19/SUMIFS(Raw!P$5:P$2111,Raw!$B$5:$B$2111,$B19,Raw!$C$5:$C$2111,$D19,Raw!$F$5:$F$2111,$B$5),"-")</f>
        <v>2.1571001134917633</v>
      </c>
      <c r="F19" s="90">
        <f>IFERROR(R19/SUMIFS(Raw!Q$5:Q$2111,Raw!$B$5:$B$2111,$B19,Raw!$C$5:$C$2111,$D19,Raw!$F$5:$F$2111,$B$5),"-")</f>
        <v>2.1776026898853287</v>
      </c>
      <c r="G19" s="90">
        <f>IFERROR(S19/SUMIFS(Raw!R$5:R$2111,Raw!$B$5:$B$2111,$B19,Raw!$C$5:$C$2111,$D19,Raw!$F$5:$F$2111,$B$5),"-")</f>
        <v>1.3981102590315635</v>
      </c>
      <c r="H19" s="90">
        <f>IFERROR(T19/SUMIFS(Raw!S$5:S$2111,Raw!$B$5:$B$2111,$B19,Raw!$C$5:$C$2111,$D19,Raw!$F$5:$F$2111,$B$5),"-")</f>
        <v>1.5856113158465206</v>
      </c>
      <c r="I19" s="90">
        <f>IFERROR(U19/SUMIFS(Raw!T$5:T$2111,Raw!$B$5:$B$2111,$B19,Raw!$C$5:$C$2111,$D19,Raw!$F$5:$F$2111,$B$5),"-")</f>
        <v>1.7161802241704582</v>
      </c>
      <c r="J19" s="90"/>
      <c r="K19" s="90">
        <f>IFERROR(W19/SUMIFS(Raw!P$5:P$2111,Raw!$B$5:$B$2111,$B19,Raw!$C$5:$C$2111,$D19,Raw!$F$5:$F$2111,$B$5),"-")</f>
        <v>1.6881211954465729</v>
      </c>
      <c r="L19" s="90">
        <f>IFERROR(X19/SUMIFS(Raw!Q$5:Q$2111,Raw!$B$5:$B$2111,$B19,Raw!$C$5:$C$2111,$D19,Raw!$F$5:$F$2111,$B$5),"-")</f>
        <v>1.7331944897498306</v>
      </c>
      <c r="M19" s="90">
        <f>IFERROR(Y19/SUMIFS(Raw!R$5:R$2111,Raw!$B$5:$B$2111,$B19,Raw!$C$5:$C$2111,$D19,Raw!$F$5:$F$2111,$B$5),"-")</f>
        <v>1.1313180553272923</v>
      </c>
      <c r="N19" s="90">
        <f>IFERROR(Z19/SUMIFS(Raw!S$5:S$2111,Raw!$B$5:$B$2111,$B19,Raw!$C$5:$C$2111,$D19,Raw!$F$5:$F$2111,$B$5),"-")</f>
        <v>1.0860990678517235</v>
      </c>
      <c r="O19" s="90">
        <f>IFERROR(AA19/SUMIFS(Raw!T$5:T$2111,Raw!$B$5:$B$2111,$B19,Raw!$C$5:$C$2111,$D19,Raw!$F$5:$F$2111,$B$5),"-")</f>
        <v>1.0713572300521585</v>
      </c>
      <c r="Q19" s="31">
        <f>IFERROR(INDEX(Raw!$H$6:$CI$2111,MATCH($B19&amp;$D19&amp;$B$5,Raw!$A$6:$A$2111,0),MATCH(Q$5,Raw!$H$5:$CI$5,0)),"-")</f>
        <v>125444</v>
      </c>
      <c r="R19" s="31">
        <f>IFERROR(INDEX(Raw!$H$6:$CI$2111,MATCH($B19&amp;$D19&amp;$B$5,Raw!$A$6:$A$2111,0),MATCH(R$5,Raw!$H$5:$CI$5,0)),"-")</f>
        <v>86784</v>
      </c>
      <c r="S19" s="31">
        <f>IFERROR(INDEX(Raw!$H$6:$CI$2111,MATCH($B19&amp;$D19&amp;$B$5,Raw!$A$6:$A$2111,0),MATCH(S$5,Raw!$H$5:$CI$5,0)),"-")</f>
        <v>501909</v>
      </c>
      <c r="T19" s="31">
        <f>IFERROR(INDEX(Raw!$H$6:$CI$2111,MATCH($B19&amp;$D19&amp;$B$5,Raw!$A$6:$A$2111,0),MATCH(T$5,Raw!$H$5:$CI$5,0)),"-")</f>
        <v>292577</v>
      </c>
      <c r="U19" s="31">
        <f>IFERROR(INDEX(Raw!$H$6:$CI$2111,MATCH($B19&amp;$D19&amp;$B$5,Raw!$A$6:$A$2111,0),MATCH(U$5,Raw!$H$5:$CI$5,0)),"-")</f>
        <v>30929</v>
      </c>
      <c r="V19" s="31"/>
      <c r="W19" s="31">
        <f>IFERROR(INDEX(Raw!$H$6:$CI$2111,MATCH($B19&amp;$D19&amp;$B$5,Raw!$A$6:$A$2111,0),MATCH(W$5,Raw!$H$5:$CI$5,0)),"-")</f>
        <v>98171</v>
      </c>
      <c r="X19" s="31">
        <f>IFERROR(INDEX(Raw!$H$6:$CI$2111,MATCH($B19&amp;$D19&amp;$B$5,Raw!$A$6:$A$2111,0),MATCH(X$5,Raw!$H$5:$CI$5,0)),"-")</f>
        <v>69073</v>
      </c>
      <c r="Y19" s="31">
        <f>IFERROR(INDEX(Raw!$H$6:$CI$2111,MATCH($B19&amp;$D19&amp;$B$5,Raw!$A$6:$A$2111,0),MATCH(Y$5,Raw!$H$5:$CI$5,0)),"-")</f>
        <v>406133</v>
      </c>
      <c r="Z19" s="31">
        <f>IFERROR(INDEX(Raw!$H$6:$CI$2111,MATCH($B19&amp;$D19&amp;$B$5,Raw!$A$6:$A$2111,0),MATCH(Z$5,Raw!$H$5:$CI$5,0)),"-")</f>
        <v>200407</v>
      </c>
      <c r="AA19" s="31">
        <f>IFERROR(INDEX(Raw!$H$6:$CI$2111,MATCH($B19&amp;$D19&amp;$B$5,Raw!$A$6:$A$2111,0),MATCH(AA$5,Raw!$H$5:$CI$5,0)),"-")</f>
        <v>19308</v>
      </c>
    </row>
    <row r="20" spans="1:27" s="11" customFormat="1" x14ac:dyDescent="0.2">
      <c r="A20" s="67"/>
      <c r="B20" s="16" t="str">
        <f t="shared" si="2"/>
        <v>2018-19</v>
      </c>
      <c r="C20" s="7" t="s">
        <v>793</v>
      </c>
      <c r="D20" s="16" t="s">
        <v>793</v>
      </c>
      <c r="E20" s="86">
        <f>IFERROR(Q20/SUMIFS(Raw!P$5:P$2111,Raw!$B$5:$B$2111,$B20,Raw!$C$5:$C$2111,$D20,Raw!$F$5:$F$2111,$B$5),"-")</f>
        <v>2.1561232981002463</v>
      </c>
      <c r="F20" s="90">
        <f>IFERROR(R20/SUMIFS(Raw!Q$5:Q$2111,Raw!$B$5:$B$2111,$B20,Raw!$C$5:$C$2111,$D20,Raw!$F$5:$F$2111,$B$5),"-")</f>
        <v>2.1619292370791476</v>
      </c>
      <c r="G20" s="90">
        <f>IFERROR(S20/SUMIFS(Raw!R$5:R$2111,Raw!$B$5:$B$2111,$B20,Raw!$C$5:$C$2111,$D20,Raw!$F$5:$F$2111,$B$5),"-")</f>
        <v>1.3998977302434077</v>
      </c>
      <c r="H20" s="90">
        <f>IFERROR(T20/SUMIFS(Raw!S$5:S$2111,Raw!$B$5:$B$2111,$B20,Raw!$C$5:$C$2111,$D20,Raw!$F$5:$F$2111,$B$5),"-")</f>
        <v>1.5870043616738418</v>
      </c>
      <c r="I20" s="90">
        <f>IFERROR(U20/SUMIFS(Raw!T$5:T$2111,Raw!$B$5:$B$2111,$B20,Raw!$C$5:$C$2111,$D20,Raw!$F$5:$F$2111,$B$5),"-")</f>
        <v>1.6892907169234688</v>
      </c>
      <c r="J20" s="90"/>
      <c r="K20" s="90">
        <f>IFERROR(W20/SUMIFS(Raw!P$5:P$2111,Raw!$B$5:$B$2111,$B20,Raw!$C$5:$C$2111,$D20,Raw!$F$5:$F$2111,$B$5),"-")</f>
        <v>1.6827074591455533</v>
      </c>
      <c r="L20" s="90">
        <f>IFERROR(X20/SUMIFS(Raw!Q$5:Q$2111,Raw!$B$5:$B$2111,$B20,Raw!$C$5:$C$2111,$D20,Raw!$F$5:$F$2111,$B$5),"-")</f>
        <v>1.7195701269371544</v>
      </c>
      <c r="M20" s="90">
        <f>IFERROR(Y20/SUMIFS(Raw!R$5:R$2111,Raw!$B$5:$B$2111,$B20,Raw!$C$5:$C$2111,$D20,Raw!$F$5:$F$2111,$B$5),"-")</f>
        <v>1.1276073760625569</v>
      </c>
      <c r="N20" s="90">
        <f>IFERROR(Z20/SUMIFS(Raw!S$5:S$2111,Raw!$B$5:$B$2111,$B20,Raw!$C$5:$C$2111,$D20,Raw!$F$5:$F$2111,$B$5),"-")</f>
        <v>1.083250833017475</v>
      </c>
      <c r="O20" s="90">
        <f>IFERROR(AA20/SUMIFS(Raw!T$5:T$2111,Raw!$B$5:$B$2111,$B20,Raw!$C$5:$C$2111,$D20,Raw!$F$5:$F$2111,$B$5),"-")</f>
        <v>1.0729020756398828</v>
      </c>
      <c r="P20" s="8"/>
      <c r="Q20" s="31">
        <f>IFERROR(INDEX(Raw!$H$6:$CI$2111,MATCH($B20&amp;$D20&amp;$B$5,Raw!$A$6:$A$2111,0),MATCH(Q$5,Raw!$H$5:$CI$5,0)),"-")</f>
        <v>121780</v>
      </c>
      <c r="R20" s="31">
        <f>IFERROR(INDEX(Raw!$H$6:$CI$2111,MATCH($B20&amp;$D20&amp;$B$5,Raw!$A$6:$A$2111,0),MATCH(R$5,Raw!$H$5:$CI$5,0)),"-")</f>
        <v>83284</v>
      </c>
      <c r="S20" s="31">
        <f>IFERROR(INDEX(Raw!$H$6:$CI$2111,MATCH($B20&amp;$D20&amp;$B$5,Raw!$A$6:$A$2111,0),MATCH(S$5,Raw!$H$5:$CI$5,0)),"-")</f>
        <v>487303</v>
      </c>
      <c r="T20" s="31">
        <f>IFERROR(INDEX(Raw!$H$6:$CI$2111,MATCH($B20&amp;$D20&amp;$B$5,Raw!$A$6:$A$2111,0),MATCH(T$5,Raw!$H$5:$CI$5,0)),"-")</f>
        <v>280530</v>
      </c>
      <c r="U20" s="31">
        <f>IFERROR(INDEX(Raw!$H$6:$CI$2111,MATCH($B20&amp;$D20&amp;$B$5,Raw!$A$6:$A$2111,0),MATCH(U$5,Raw!$H$5:$CI$5,0)),"-")</f>
        <v>26532</v>
      </c>
      <c r="V20" s="31"/>
      <c r="W20" s="31">
        <f>IFERROR(INDEX(Raw!$H$6:$CI$2111,MATCH($B20&amp;$D20&amp;$B$5,Raw!$A$6:$A$2111,0),MATCH(W$5,Raw!$H$5:$CI$5,0)),"-")</f>
        <v>95041</v>
      </c>
      <c r="X20" s="31">
        <f>IFERROR(INDEX(Raw!$H$6:$CI$2111,MATCH($B20&amp;$D20&amp;$B$5,Raw!$A$6:$A$2111,0),MATCH(X$5,Raw!$H$5:$CI$5,0)),"-")</f>
        <v>66243</v>
      </c>
      <c r="Y20" s="31">
        <f>IFERROR(INDEX(Raw!$H$6:$CI$2111,MATCH($B20&amp;$D20&amp;$B$5,Raw!$A$6:$A$2111,0),MATCH(Y$5,Raw!$H$5:$CI$5,0)),"-")</f>
        <v>392519</v>
      </c>
      <c r="Z20" s="31">
        <f>IFERROR(INDEX(Raw!$H$6:$CI$2111,MATCH($B20&amp;$D20&amp;$B$5,Raw!$A$6:$A$2111,0),MATCH(Z$5,Raw!$H$5:$CI$5,0)),"-")</f>
        <v>191483</v>
      </c>
      <c r="AA20" s="31">
        <f>IFERROR(INDEX(Raw!$H$6:$CI$2111,MATCH($B20&amp;$D20&amp;$B$5,Raw!$A$6:$A$2111,0),MATCH(AA$5,Raw!$H$5:$CI$5,0)),"-")</f>
        <v>16851</v>
      </c>
    </row>
    <row r="21" spans="1:27" s="11" customFormat="1" ht="18" x14ac:dyDescent="0.25">
      <c r="A21" s="67"/>
      <c r="B21" s="16" t="str">
        <f t="shared" si="2"/>
        <v>2018-19</v>
      </c>
      <c r="C21" s="7" t="s">
        <v>794</v>
      </c>
      <c r="D21" s="259" t="s">
        <v>794</v>
      </c>
      <c r="E21" s="86">
        <f>IFERROR(Q21/SUMIFS(Raw!P$5:P$2111,Raw!$B$5:$B$2111,$B21,Raw!$C$5:$C$2111,$D21,Raw!$F$5:$F$2111,$B$5),"-")</f>
        <v>2.1430609333605055</v>
      </c>
      <c r="F21" s="90">
        <f>IFERROR(R21/SUMIFS(Raw!Q$5:Q$2111,Raw!$B$5:$B$2111,$B21,Raw!$C$5:$C$2111,$D21,Raw!$F$5:$F$2111,$B$5),"-")</f>
        <v>2.1494373856602262</v>
      </c>
      <c r="G21" s="90">
        <f>IFERROR(S21/SUMIFS(Raw!R$5:R$2111,Raw!$B$5:$B$2111,$B21,Raw!$C$5:$C$2111,$D21,Raw!$F$5:$F$2111,$B$5),"-")</f>
        <v>1.4007026417821109</v>
      </c>
      <c r="H21" s="90">
        <f>IFERROR(T21/SUMIFS(Raw!S$5:S$2111,Raw!$B$5:$B$2111,$B21,Raw!$C$5:$C$2111,$D21,Raw!$F$5:$F$2111,$B$5),"-")</f>
        <v>1.6244027218718682</v>
      </c>
      <c r="I21" s="90">
        <f>IFERROR(U21/SUMIFS(Raw!T$5:T$2111,Raw!$B$5:$B$2111,$B21,Raw!$C$5:$C$2111,$D21,Raw!$F$5:$F$2111,$B$5),"-")</f>
        <v>1.6930657459358365</v>
      </c>
      <c r="J21" s="90"/>
      <c r="K21" s="90">
        <f>IFERROR(W21/SUMIFS(Raw!P$5:P$2111,Raw!$B$5:$B$2111,$B21,Raw!$C$5:$C$2111,$D21,Raw!$F$5:$F$2111,$B$5),"-")</f>
        <v>1.662692751851097</v>
      </c>
      <c r="L21" s="90">
        <f>IFERROR(X21/SUMIFS(Raw!Q$5:Q$2111,Raw!$B$5:$B$2111,$B21,Raw!$C$5:$C$2111,$D21,Raw!$F$5:$F$2111,$B$5),"-")</f>
        <v>1.7014008971756509</v>
      </c>
      <c r="M21" s="90">
        <f>IFERROR(Y21/SUMIFS(Raw!R$5:R$2111,Raw!$B$5:$B$2111,$B21,Raw!$C$5:$C$2111,$D21,Raw!$F$5:$F$2111,$B$5),"-")</f>
        <v>1.1234341549694515</v>
      </c>
      <c r="N21" s="90">
        <f>IFERROR(Z21/SUMIFS(Raw!S$5:S$2111,Raw!$B$5:$B$2111,$B21,Raw!$C$5:$C$2111,$D21,Raw!$F$5:$F$2111,$B$5),"-")</f>
        <v>1.0949277729484914</v>
      </c>
      <c r="O21" s="90">
        <f>IFERROR(AA21/SUMIFS(Raw!T$5:T$2111,Raw!$B$5:$B$2111,$B21,Raw!$C$5:$C$2111,$D21,Raw!$F$5:$F$2111,$B$5),"-")</f>
        <v>1.0770392749244713</v>
      </c>
      <c r="Q21" s="31">
        <f>IFERROR(INDEX(Raw!$H$6:$CI$2111,MATCH($B21&amp;$D21&amp;$B$5,Raw!$A$6:$A$2111,0),MATCH(Q$5,Raw!$H$5:$CI$5,0)),"-")</f>
        <v>126192</v>
      </c>
      <c r="R21" s="31">
        <f>IFERROR(INDEX(Raw!$H$6:$CI$2111,MATCH($B21&amp;$D21&amp;$B$5,Raw!$A$6:$A$2111,0),MATCH(R$5,Raw!$H$5:$CI$5,0)),"-")</f>
        <v>85769</v>
      </c>
      <c r="S21" s="31">
        <f>IFERROR(INDEX(Raw!$H$6:$CI$2111,MATCH($B21&amp;$D21&amp;$B$5,Raw!$A$6:$A$2111,0),MATCH(S$5,Raw!$H$5:$CI$5,0)),"-")</f>
        <v>519501</v>
      </c>
      <c r="T21" s="31">
        <f>IFERROR(INDEX(Raw!$H$6:$CI$2111,MATCH($B21&amp;$D21&amp;$B$5,Raw!$A$6:$A$2111,0),MATCH(T$5,Raw!$H$5:$CI$5,0)),"-")</f>
        <v>293385</v>
      </c>
      <c r="U21" s="31">
        <f>IFERROR(INDEX(Raw!$H$6:$CI$2111,MATCH($B21&amp;$D21&amp;$B$5,Raw!$A$6:$A$2111,0),MATCH(U$5,Raw!$H$5:$CI$5,0)),"-")</f>
        <v>23537</v>
      </c>
      <c r="V21" s="31"/>
      <c r="W21" s="31">
        <f>IFERROR(INDEX(Raw!$H$6:$CI$2111,MATCH($B21&amp;$D21&amp;$B$5,Raw!$A$6:$A$2111,0),MATCH(W$5,Raw!$H$5:$CI$5,0)),"-")</f>
        <v>97906</v>
      </c>
      <c r="X21" s="31">
        <f>IFERROR(INDEX(Raw!$H$6:$CI$2111,MATCH($B21&amp;$D21&amp;$B$5,Raw!$A$6:$A$2111,0),MATCH(X$5,Raw!$H$5:$CI$5,0)),"-")</f>
        <v>67891</v>
      </c>
      <c r="Y21" s="31">
        <f>IFERROR(INDEX(Raw!$H$6:$CI$2111,MATCH($B21&amp;$D21&amp;$B$5,Raw!$A$6:$A$2111,0),MATCH(Y$5,Raw!$H$5:$CI$5,0)),"-")</f>
        <v>416666</v>
      </c>
      <c r="Z21" s="31">
        <f>IFERROR(INDEX(Raw!$H$6:$CI$2111,MATCH($B21&amp;$D21&amp;$B$5,Raw!$A$6:$A$2111,0),MATCH(Z$5,Raw!$H$5:$CI$5,0)),"-")</f>
        <v>197756</v>
      </c>
      <c r="AA21" s="31">
        <f>IFERROR(INDEX(Raw!$H$6:$CI$2111,MATCH($B21&amp;$D21&amp;$B$5,Raw!$A$6:$A$2111,0),MATCH(AA$5,Raw!$H$5:$CI$5,0)),"-")</f>
        <v>14973</v>
      </c>
    </row>
    <row r="22" spans="1:27" s="11" customFormat="1" x14ac:dyDescent="0.2">
      <c r="A22" s="67"/>
      <c r="B22" s="16" t="str">
        <f t="shared" si="2"/>
        <v>2018-19</v>
      </c>
      <c r="C22" s="7" t="s">
        <v>550</v>
      </c>
      <c r="D22" s="16" t="s">
        <v>550</v>
      </c>
      <c r="E22" s="86">
        <f>IFERROR(Q22/SUMIFS(Raw!P$5:P$2111,Raw!$B$5:$B$2111,$B22,Raw!$C$5:$C$2111,$D22,Raw!$F$5:$F$2111,$B$5),"-")</f>
        <v>2.1939894815927872</v>
      </c>
      <c r="F22" s="90">
        <f>IFERROR(R22/SUMIFS(Raw!Q$5:Q$2111,Raw!$B$5:$B$2111,$B22,Raw!$C$5:$C$2111,$D22,Raw!$F$5:$F$2111,$B$5),"-")</f>
        <v>2.2024105125129037</v>
      </c>
      <c r="G22" s="90">
        <f>IFERROR(S22/SUMIFS(Raw!R$5:R$2111,Raw!$B$5:$B$2111,$B22,Raw!$C$5:$C$2111,$D22,Raw!$F$5:$F$2111,$B$5),"-")</f>
        <v>1.3884713830558792</v>
      </c>
      <c r="H22" s="90">
        <f>IFERROR(T22/SUMIFS(Raw!S$5:S$2111,Raw!$B$5:$B$2111,$B22,Raw!$C$5:$C$2111,$D22,Raw!$F$5:$F$2111,$B$5),"-")</f>
        <v>1.6006724479626087</v>
      </c>
      <c r="I22" s="90">
        <f>IFERROR(U22/SUMIFS(Raw!T$5:T$2111,Raw!$B$5:$B$2111,$B22,Raw!$C$5:$C$2111,$D22,Raw!$F$5:$F$2111,$B$5),"-")</f>
        <v>1.6263521634615385</v>
      </c>
      <c r="J22" s="90"/>
      <c r="K22" s="90">
        <f>IFERROR(W22/SUMIFS(Raw!P$5:P$2111,Raw!$B$5:$B$2111,$B22,Raw!$C$5:$C$2111,$D22,Raw!$F$5:$F$2111,$B$5),"-")</f>
        <v>1.6855184072126221</v>
      </c>
      <c r="L22" s="90">
        <f>IFERROR(X22/SUMIFS(Raw!Q$5:Q$2111,Raw!$B$5:$B$2111,$B22,Raw!$C$5:$C$2111,$D22,Raw!$F$5:$F$2111,$B$5),"-")</f>
        <v>1.7230700555199063</v>
      </c>
      <c r="M22" s="90">
        <f>IFERROR(Y22/SUMIFS(Raw!R$5:R$2111,Raw!$B$5:$B$2111,$B22,Raw!$C$5:$C$2111,$D22,Raw!$F$5:$F$2111,$B$5),"-")</f>
        <v>1.1191495486139527</v>
      </c>
      <c r="N22" s="90">
        <f>IFERROR(Z22/SUMIFS(Raw!S$5:S$2111,Raw!$B$5:$B$2111,$B22,Raw!$C$5:$C$2111,$D22,Raw!$F$5:$F$2111,$B$5),"-")</f>
        <v>1.0898697490062204</v>
      </c>
      <c r="O22" s="90">
        <f>IFERROR(AA22/SUMIFS(Raw!T$5:T$2111,Raw!$B$5:$B$2111,$B22,Raw!$C$5:$C$2111,$D22,Raw!$F$5:$F$2111,$B$5),"-")</f>
        <v>1.0691856971153846</v>
      </c>
      <c r="P22" s="8"/>
      <c r="Q22" s="31">
        <f>IFERROR(INDEX(Raw!$H$6:$CI$2111,MATCH($B22&amp;$D22&amp;$B$5,Raw!$A$6:$A$2111,0),MATCH(Q$5,Raw!$H$5:$CI$5,0)),"-")</f>
        <v>116808</v>
      </c>
      <c r="R22" s="31">
        <f>IFERROR(INDEX(Raw!$H$6:$CI$2111,MATCH($B22&amp;$D22&amp;$B$5,Raw!$A$6:$A$2111,0),MATCH(R$5,Raw!$H$5:$CI$5,0)),"-")</f>
        <v>78941</v>
      </c>
      <c r="S22" s="31">
        <f>IFERROR(INDEX(Raw!$H$6:$CI$2111,MATCH($B22&amp;$D22&amp;$B$5,Raw!$A$6:$A$2111,0),MATCH(S$5,Raw!$H$5:$CI$5,0)),"-")</f>
        <v>492009</v>
      </c>
      <c r="T22" s="31">
        <f>IFERROR(INDEX(Raw!$H$6:$CI$2111,MATCH($B22&amp;$D22&amp;$B$5,Raw!$A$6:$A$2111,0),MATCH(T$5,Raw!$H$5:$CI$5,0)),"-")</f>
        <v>279455</v>
      </c>
      <c r="U22" s="31">
        <f>IFERROR(INDEX(Raw!$H$6:$CI$2111,MATCH($B22&amp;$D22&amp;$B$5,Raw!$A$6:$A$2111,0),MATCH(U$5,Raw!$H$5:$CI$5,0)),"-")</f>
        <v>21650</v>
      </c>
      <c r="V22" s="31"/>
      <c r="W22" s="31">
        <f>IFERROR(INDEX(Raw!$H$6:$CI$2111,MATCH($B22&amp;$D22&amp;$B$5,Raw!$A$6:$A$2111,0),MATCH(W$5,Raw!$H$5:$CI$5,0)),"-")</f>
        <v>89737</v>
      </c>
      <c r="X22" s="31">
        <f>IFERROR(INDEX(Raw!$H$6:$CI$2111,MATCH($B22&amp;$D22&amp;$B$5,Raw!$A$6:$A$2111,0),MATCH(X$5,Raw!$H$5:$CI$5,0)),"-")</f>
        <v>61760</v>
      </c>
      <c r="Y22" s="31">
        <f>IFERROR(INDEX(Raw!$H$6:$CI$2111,MATCH($B22&amp;$D22&amp;$B$5,Raw!$A$6:$A$2111,0),MATCH(Y$5,Raw!$H$5:$CI$5,0)),"-")</f>
        <v>396574</v>
      </c>
      <c r="Z22" s="31">
        <f>IFERROR(INDEX(Raw!$H$6:$CI$2111,MATCH($B22&amp;$D22&amp;$B$5,Raw!$A$6:$A$2111,0),MATCH(Z$5,Raw!$H$5:$CI$5,0)),"-")</f>
        <v>190276</v>
      </c>
      <c r="AA22" s="31">
        <f>IFERROR(INDEX(Raw!$H$6:$CI$2111,MATCH($B22&amp;$D22&amp;$B$5,Raw!$A$6:$A$2111,0),MATCH(AA$5,Raw!$H$5:$CI$5,0)),"-")</f>
        <v>14233</v>
      </c>
    </row>
    <row r="23" spans="1:27" s="11" customFormat="1" x14ac:dyDescent="0.2">
      <c r="A23" s="67"/>
      <c r="B23" s="16" t="str">
        <f t="shared" si="2"/>
        <v>2018-19</v>
      </c>
      <c r="C23" s="7" t="s">
        <v>551</v>
      </c>
      <c r="D23" s="16" t="s">
        <v>551</v>
      </c>
      <c r="E23" s="86">
        <f>IFERROR(Q23/SUMIFS(Raw!P$5:P$2111,Raw!$B$5:$B$2111,$B23,Raw!$C$5:$C$2111,$D23,Raw!$F$5:$F$2111,$B$5),"-")</f>
        <v>2.1861208339674327</v>
      </c>
      <c r="F23" s="90">
        <f>IFERROR(R23/SUMIFS(Raw!Q$5:Q$2111,Raw!$B$5:$B$2111,$B23,Raw!$C$5:$C$2111,$D23,Raw!$F$5:$F$2111,$B$5),"-")</f>
        <v>2.2006406113905199</v>
      </c>
      <c r="G23" s="90">
        <f>IFERROR(S23/SUMIFS(Raw!R$5:R$2111,Raw!$B$5:$B$2111,$B23,Raw!$C$5:$C$2111,$D23,Raw!$F$5:$F$2111,$B$5),"-")</f>
        <v>1.3905475982336988</v>
      </c>
      <c r="H23" s="90">
        <f>IFERROR(T23/SUMIFS(Raw!S$5:S$2111,Raw!$B$5:$B$2111,$B23,Raw!$C$5:$C$2111,$D23,Raw!$F$5:$F$2111,$B$5),"-")</f>
        <v>1.6186705464259308</v>
      </c>
      <c r="I23" s="90">
        <f>IFERROR(U23/SUMIFS(Raw!T$5:T$2111,Raw!$B$5:$B$2111,$B23,Raw!$C$5:$C$2111,$D23,Raw!$F$5:$F$2111,$B$5),"-")</f>
        <v>1.6718460671443522</v>
      </c>
      <c r="J23" s="90"/>
      <c r="K23" s="90">
        <f>IFERROR(W23/SUMIFS(Raw!P$5:P$2111,Raw!$B$5:$B$2111,$B23,Raw!$C$5:$C$2111,$D23,Raw!$F$5:$F$2111,$B$5),"-")</f>
        <v>1.6764571602495815</v>
      </c>
      <c r="L23" s="90">
        <f>IFERROR(X23/SUMIFS(Raw!Q$5:Q$2111,Raw!$B$5:$B$2111,$B23,Raw!$C$5:$C$2111,$D23,Raw!$F$5:$F$2111,$B$5),"-")</f>
        <v>1.71607990784187</v>
      </c>
      <c r="M23" s="90">
        <f>IFERROR(Y23/SUMIFS(Raw!R$5:R$2111,Raw!$B$5:$B$2111,$B23,Raw!$C$5:$C$2111,$D23,Raw!$F$5:$F$2111,$B$5),"-")</f>
        <v>1.1187854437047497</v>
      </c>
      <c r="N23" s="90">
        <f>IFERROR(Z23/SUMIFS(Raw!S$5:S$2111,Raw!$B$5:$B$2111,$B23,Raw!$C$5:$C$2111,$D23,Raw!$F$5:$F$2111,$B$5),"-")</f>
        <v>1.0886063872921983</v>
      </c>
      <c r="O23" s="90">
        <f>IFERROR(AA23/SUMIFS(Raw!T$5:T$2111,Raw!$B$5:$B$2111,$B23,Raw!$C$5:$C$2111,$D23,Raw!$F$5:$F$2111,$B$5),"-")</f>
        <v>1.0802672892681748</v>
      </c>
      <c r="Q23" s="31">
        <f>IFERROR(INDEX(Raw!$H$6:$CI$2111,MATCH($B23&amp;$D23&amp;$B$5,Raw!$A$6:$A$2111,0),MATCH(Q$5,Raw!$H$5:$CI$5,0)),"-")</f>
        <v>114920</v>
      </c>
      <c r="R23" s="31">
        <f>IFERROR(INDEX(Raw!$H$6:$CI$2111,MATCH($B23&amp;$D23&amp;$B$5,Raw!$A$6:$A$2111,0),MATCH(R$5,Raw!$H$5:$CI$5,0)),"-")</f>
        <v>78323</v>
      </c>
      <c r="S23" s="31">
        <f>IFERROR(INDEX(Raw!$H$6:$CI$2111,MATCH($B23&amp;$D23&amp;$B$5,Raw!$A$6:$A$2111,0),MATCH(S$5,Raw!$H$5:$CI$5,0)),"-")</f>
        <v>496292</v>
      </c>
      <c r="T23" s="31">
        <f>IFERROR(INDEX(Raw!$H$6:$CI$2111,MATCH($B23&amp;$D23&amp;$B$5,Raw!$A$6:$A$2111,0),MATCH(T$5,Raw!$H$5:$CI$5,0)),"-")</f>
        <v>271464</v>
      </c>
      <c r="U23" s="31">
        <f>IFERROR(INDEX(Raw!$H$6:$CI$2111,MATCH($B23&amp;$D23&amp;$B$5,Raw!$A$6:$A$2111,0),MATCH(U$5,Raw!$H$5:$CI$5,0)),"-")</f>
        <v>20766</v>
      </c>
      <c r="V23" s="31"/>
      <c r="W23" s="31">
        <f>IFERROR(INDEX(Raw!$H$6:$CI$2111,MATCH($B23&amp;$D23&amp;$B$5,Raw!$A$6:$A$2111,0),MATCH(W$5,Raw!$H$5:$CI$5,0)),"-")</f>
        <v>88128</v>
      </c>
      <c r="X23" s="31">
        <f>IFERROR(INDEX(Raw!$H$6:$CI$2111,MATCH($B23&amp;$D23&amp;$B$5,Raw!$A$6:$A$2111,0),MATCH(X$5,Raw!$H$5:$CI$5,0)),"-")</f>
        <v>61077</v>
      </c>
      <c r="Y23" s="31">
        <f>IFERROR(INDEX(Raw!$H$6:$CI$2111,MATCH($B23&amp;$D23&amp;$B$5,Raw!$A$6:$A$2111,0),MATCH(Y$5,Raw!$H$5:$CI$5,0)),"-")</f>
        <v>399299</v>
      </c>
      <c r="Z23" s="31">
        <f>IFERROR(INDEX(Raw!$H$6:$CI$2111,MATCH($B23&amp;$D23&amp;$B$5,Raw!$A$6:$A$2111,0),MATCH(Z$5,Raw!$H$5:$CI$5,0)),"-")</f>
        <v>182568</v>
      </c>
      <c r="AA23" s="31">
        <f>IFERROR(INDEX(Raw!$H$6:$CI$2111,MATCH($B23&amp;$D23&amp;$B$5,Raw!$A$6:$A$2111,0),MATCH(AA$5,Raw!$H$5:$CI$5,0)),"-")</f>
        <v>13418</v>
      </c>
    </row>
    <row r="24" spans="1:27" s="11" customFormat="1" ht="18" x14ac:dyDescent="0.25">
      <c r="A24" s="67"/>
      <c r="B24" s="16" t="str">
        <f t="shared" si="2"/>
        <v>2018-19</v>
      </c>
      <c r="C24" s="7" t="s">
        <v>552</v>
      </c>
      <c r="D24" s="259" t="s">
        <v>552</v>
      </c>
      <c r="E24" s="86">
        <f>IFERROR(Q24/SUMIFS(Raw!P$5:P$2111,Raw!$B$5:$B$2111,$B24,Raw!$C$5:$C$2111,$D24,Raw!$F$5:$F$2111,$B$5),"-")</f>
        <v>2.1840637018579709</v>
      </c>
      <c r="F24" s="90">
        <f>IFERROR(R24/SUMIFS(Raw!Q$5:Q$2111,Raw!$B$5:$B$2111,$B24,Raw!$C$5:$C$2111,$D24,Raw!$F$5:$F$2111,$B$5),"-")</f>
        <v>2.1896588092601381</v>
      </c>
      <c r="G24" s="90">
        <f>IFERROR(S24/SUMIFS(Raw!R$5:R$2111,Raw!$B$5:$B$2111,$B24,Raw!$C$5:$C$2111,$D24,Raw!$F$5:$F$2111,$B$5),"-")</f>
        <v>1.3835542484186778</v>
      </c>
      <c r="H24" s="90">
        <f>IFERROR(T24/SUMIFS(Raw!S$5:S$2111,Raw!$B$5:$B$2111,$B24,Raw!$C$5:$C$2111,$D24,Raw!$F$5:$F$2111,$B$5),"-")</f>
        <v>1.6092619063825926</v>
      </c>
      <c r="I24" s="90">
        <f>IFERROR(U24/SUMIFS(Raw!T$5:T$2111,Raw!$B$5:$B$2111,$B24,Raw!$C$5:$C$2111,$D24,Raw!$F$5:$F$2111,$B$5),"-")</f>
        <v>1.6839572192513368</v>
      </c>
      <c r="J24" s="90"/>
      <c r="K24" s="90">
        <f>IFERROR(W24/SUMIFS(Raw!P$5:P$2111,Raw!$B$5:$B$2111,$B24,Raw!$C$5:$C$2111,$D24,Raw!$F$5:$F$2111,$B$5),"-")</f>
        <v>1.6735640900637381</v>
      </c>
      <c r="L24" s="90">
        <f>IFERROR(X24/SUMIFS(Raw!Q$5:Q$2111,Raw!$B$5:$B$2111,$B24,Raw!$C$5:$C$2111,$D24,Raw!$F$5:$F$2111,$B$5),"-")</f>
        <v>1.7071665875652586</v>
      </c>
      <c r="M24" s="90">
        <f>IFERROR(Y24/SUMIFS(Raw!R$5:R$2111,Raw!$B$5:$B$2111,$B24,Raw!$C$5:$C$2111,$D24,Raw!$F$5:$F$2111,$B$5),"-")</f>
        <v>1.1140297866054283</v>
      </c>
      <c r="N24" s="90">
        <f>IFERROR(Z24/SUMIFS(Raw!S$5:S$2111,Raw!$B$5:$B$2111,$B24,Raw!$C$5:$C$2111,$D24,Raw!$F$5:$F$2111,$B$5),"-")</f>
        <v>1.0867197603975223</v>
      </c>
      <c r="O24" s="90">
        <f>IFERROR(AA24/SUMIFS(Raw!T$5:T$2111,Raw!$B$5:$B$2111,$B24,Raw!$C$5:$C$2111,$D24,Raw!$F$5:$F$2111,$B$5),"-")</f>
        <v>1.0679908326967151</v>
      </c>
      <c r="P24" s="8"/>
      <c r="Q24" s="31">
        <f>IFERROR(INDEX(Raw!$H$6:$CI$2111,MATCH($B24&amp;$D24&amp;$B$5,Raw!$A$6:$A$2111,0),MATCH(Q$5,Raw!$H$5:$CI$5,0)),"-")</f>
        <v>120960</v>
      </c>
      <c r="R24" s="31">
        <f>IFERROR(INDEX(Raw!$H$6:$CI$2111,MATCH($B24&amp;$D24&amp;$B$5,Raw!$A$6:$A$2111,0),MATCH(R$5,Raw!$H$5:$CI$5,0)),"-")</f>
        <v>83045</v>
      </c>
      <c r="S24" s="31">
        <f>IFERROR(INDEX(Raw!$H$6:$CI$2111,MATCH($B24&amp;$D24&amp;$B$5,Raw!$A$6:$A$2111,0),MATCH(S$5,Raw!$H$5:$CI$5,0)),"-")</f>
        <v>515118</v>
      </c>
      <c r="T24" s="31">
        <f>IFERROR(INDEX(Raw!$H$6:$CI$2111,MATCH($B24&amp;$D24&amp;$B$5,Raw!$A$6:$A$2111,0),MATCH(T$5,Raw!$H$5:$CI$5,0)),"-")</f>
        <v>283700</v>
      </c>
      <c r="U24" s="31">
        <f>IFERROR(INDEX(Raw!$H$6:$CI$2111,MATCH($B24&amp;$D24&amp;$B$5,Raw!$A$6:$A$2111,0),MATCH(U$5,Raw!$H$5:$CI$5,0)),"-")</f>
        <v>22043</v>
      </c>
      <c r="V24" s="31"/>
      <c r="W24" s="31">
        <f>IFERROR(INDEX(Raw!$H$6:$CI$2111,MATCH($B24&amp;$D24&amp;$B$5,Raw!$A$6:$A$2111,0),MATCH(W$5,Raw!$H$5:$CI$5,0)),"-")</f>
        <v>92687</v>
      </c>
      <c r="X24" s="31">
        <f>IFERROR(INDEX(Raw!$H$6:$CI$2111,MATCH($B24&amp;$D24&amp;$B$5,Raw!$A$6:$A$2111,0),MATCH(X$5,Raw!$H$5:$CI$5,0)),"-")</f>
        <v>64746</v>
      </c>
      <c r="Y24" s="31">
        <f>IFERROR(INDEX(Raw!$H$6:$CI$2111,MATCH($B24&amp;$D24&amp;$B$5,Raw!$A$6:$A$2111,0),MATCH(Y$5,Raw!$H$5:$CI$5,0)),"-")</f>
        <v>414770</v>
      </c>
      <c r="Z24" s="31">
        <f>IFERROR(INDEX(Raw!$H$6:$CI$2111,MATCH($B24&amp;$D24&amp;$B$5,Raw!$A$6:$A$2111,0),MATCH(Z$5,Raw!$H$5:$CI$5,0)),"-")</f>
        <v>191580</v>
      </c>
      <c r="AA24" s="31">
        <f>IFERROR(INDEX(Raw!$H$6:$CI$2111,MATCH($B24&amp;$D24&amp;$B$5,Raw!$A$6:$A$2111,0),MATCH(AA$5,Raw!$H$5:$CI$5,0)),"-")</f>
        <v>13980</v>
      </c>
    </row>
    <row r="25" spans="1:27" s="11" customFormat="1" x14ac:dyDescent="0.2">
      <c r="A25" s="67"/>
      <c r="B25" s="16" t="str">
        <f t="shared" si="2"/>
        <v>2018-19</v>
      </c>
      <c r="C25" s="34" t="s">
        <v>553</v>
      </c>
      <c r="D25" s="254" t="s">
        <v>553</v>
      </c>
      <c r="E25" s="86">
        <f>IFERROR(Q25/SUMIFS(Raw!P$5:P$2111,Raw!$B$5:$B$2111,$B25,Raw!$C$5:$C$2111,$D25,Raw!$F$5:$F$2111,$B$5),"-")</f>
        <v>2.175678068125487</v>
      </c>
      <c r="F25" s="90">
        <f>IFERROR(R25/SUMIFS(Raw!Q$5:Q$2111,Raw!$B$5:$B$2111,$B25,Raw!$C$5:$C$2111,$D25,Raw!$F$5:$F$2111,$B$5),"-")</f>
        <v>2.174162257495591</v>
      </c>
      <c r="G25" s="90">
        <f>IFERROR(S25/SUMIFS(Raw!R$5:R$2111,Raw!$B$5:$B$2111,$B25,Raw!$C$5:$C$2111,$D25,Raw!$F$5:$F$2111,$B$5),"-")</f>
        <v>1.3856459708334981</v>
      </c>
      <c r="H25" s="90">
        <f>IFERROR(T25/SUMIFS(Raw!S$5:S$2111,Raw!$B$5:$B$2111,$B25,Raw!$C$5:$C$2111,$D25,Raw!$F$5:$F$2111,$B$5),"-")</f>
        <v>1.6359590461227564</v>
      </c>
      <c r="I25" s="90">
        <f>IFERROR(U25/SUMIFS(Raw!T$5:T$2111,Raw!$B$5:$B$2111,$B25,Raw!$C$5:$C$2111,$D25,Raw!$F$5:$F$2111,$B$5),"-")</f>
        <v>1.6583722957445122</v>
      </c>
      <c r="J25" s="90"/>
      <c r="K25" s="90">
        <f>IFERROR(W25/SUMIFS(Raw!P$5:P$2111,Raw!$B$5:$B$2111,$B25,Raw!$C$5:$C$2111,$D25,Raw!$F$5:$F$2111,$B$5),"-")</f>
        <v>1.6702251965158275</v>
      </c>
      <c r="L25" s="90">
        <f>IFERROR(X25/SUMIFS(Raw!Q$5:Q$2111,Raw!$B$5:$B$2111,$B25,Raw!$C$5:$C$2111,$D25,Raw!$F$5:$F$2111,$B$5),"-")</f>
        <v>1.6961043676729952</v>
      </c>
      <c r="M25" s="90">
        <f>IFERROR(Y25/SUMIFS(Raw!R$5:R$2111,Raw!$B$5:$B$2111,$B25,Raw!$C$5:$C$2111,$D25,Raw!$F$5:$F$2111,$B$5),"-")</f>
        <v>1.1107747434428066</v>
      </c>
      <c r="N25" s="90">
        <f>IFERROR(Z25/SUMIFS(Raw!S$5:S$2111,Raw!$B$5:$B$2111,$B25,Raw!$C$5:$C$2111,$D25,Raw!$F$5:$F$2111,$B$5),"-")</f>
        <v>1.08659770933961</v>
      </c>
      <c r="O25" s="90">
        <f>IFERROR(AA25/SUMIFS(Raw!T$5:T$2111,Raw!$B$5:$B$2111,$B25,Raw!$C$5:$C$2111,$D25,Raw!$F$5:$F$2111,$B$5),"-")</f>
        <v>1.0633964656470403</v>
      </c>
      <c r="Q25" s="31">
        <f>IFERROR(INDEX(Raw!$H$6:$CI$2111,MATCH($B25&amp;$D25&amp;$B$5,Raw!$A$6:$A$2111,0),MATCH(Q$5,Raw!$H$5:$CI$5,0)),"-")</f>
        <v>122891</v>
      </c>
      <c r="R25" s="31">
        <f>IFERROR(INDEX(Raw!$H$6:$CI$2111,MATCH($B25&amp;$D25&amp;$B$5,Raw!$A$6:$A$2111,0),MATCH(R$5,Raw!$H$5:$CI$5,0)),"-")</f>
        <v>83827</v>
      </c>
      <c r="S25" s="31">
        <f>IFERROR(INDEX(Raw!$H$6:$CI$2111,MATCH($B25&amp;$D25&amp;$B$5,Raw!$A$6:$A$2111,0),MATCH(S$5,Raw!$H$5:$CI$5,0)),"-")</f>
        <v>525915</v>
      </c>
      <c r="T25" s="31">
        <f>IFERROR(INDEX(Raw!$H$6:$CI$2111,MATCH($B25&amp;$D25&amp;$B$5,Raw!$A$6:$A$2111,0),MATCH(T$5,Raw!$H$5:$CI$5,0)),"-")</f>
        <v>280104</v>
      </c>
      <c r="U25" s="31">
        <f>IFERROR(INDEX(Raw!$H$6:$CI$2111,MATCH($B25&amp;$D25&amp;$B$5,Raw!$A$6:$A$2111,0),MATCH(U$5,Raw!$H$5:$CI$5,0)),"-")</f>
        <v>20927</v>
      </c>
      <c r="V25" s="31"/>
      <c r="W25" s="31">
        <f>IFERROR(INDEX(Raw!$H$6:$CI$2111,MATCH($B25&amp;$D25&amp;$B$5,Raw!$A$6:$A$2111,0),MATCH(W$5,Raw!$H$5:$CI$5,0)),"-")</f>
        <v>94341</v>
      </c>
      <c r="X25" s="31">
        <f>IFERROR(INDEX(Raw!$H$6:$CI$2111,MATCH($B25&amp;$D25&amp;$B$5,Raw!$A$6:$A$2111,0),MATCH(X$5,Raw!$H$5:$CI$5,0)),"-")</f>
        <v>65395</v>
      </c>
      <c r="Y25" s="31">
        <f>IFERROR(INDEX(Raw!$H$6:$CI$2111,MATCH($B25&amp;$D25&amp;$B$5,Raw!$A$6:$A$2111,0),MATCH(Y$5,Raw!$H$5:$CI$5,0)),"-")</f>
        <v>421589</v>
      </c>
      <c r="Z25" s="31">
        <f>IFERROR(INDEX(Raw!$H$6:$CI$2111,MATCH($B25&amp;$D25&amp;$B$5,Raw!$A$6:$A$2111,0),MATCH(Z$5,Raw!$H$5:$CI$5,0)),"-")</f>
        <v>186044</v>
      </c>
      <c r="AA25" s="31">
        <f>IFERROR(INDEX(Raw!$H$6:$CI$2111,MATCH($B25&amp;$D25&amp;$B$5,Raw!$A$6:$A$2111,0),MATCH(AA$5,Raw!$H$5:$CI$5,0)),"-")</f>
        <v>13419</v>
      </c>
    </row>
    <row r="26" spans="1:27" x14ac:dyDescent="0.2">
      <c r="A26" s="67"/>
      <c r="B26" s="16" t="str">
        <f t="shared" si="2"/>
        <v>2018-19</v>
      </c>
      <c r="C26" s="7" t="s">
        <v>554</v>
      </c>
      <c r="D26" s="16" t="s">
        <v>554</v>
      </c>
      <c r="E26" s="86">
        <f>IFERROR(Q26/SUMIFS(Raw!P$5:P$2111,Raw!$B$5:$B$2111,$B26,Raw!$C$5:$C$2111,$D26,Raw!$F$5:$F$2111,$B$5),"-")</f>
        <v>2.182907799063714</v>
      </c>
      <c r="F26" s="90">
        <f>IFERROR(R26/SUMIFS(Raw!Q$5:Q$2111,Raw!$B$5:$B$2111,$B26,Raw!$C$5:$C$2111,$D26,Raw!$F$5:$F$2111,$B$5),"-")</f>
        <v>2.1792231648659754</v>
      </c>
      <c r="G26" s="90">
        <f>IFERROR(S26/SUMIFS(Raw!R$5:R$2111,Raw!$B$5:$B$2111,$B26,Raw!$C$5:$C$2111,$D26,Raw!$F$5:$F$2111,$B$5),"-")</f>
        <v>1.3831549769497391</v>
      </c>
      <c r="H26" s="90">
        <f>IFERROR(T26/SUMIFS(Raw!S$5:S$2111,Raw!$B$5:$B$2111,$B26,Raw!$C$5:$C$2111,$D26,Raw!$F$5:$F$2111,$B$5),"-")</f>
        <v>1.6057664304436463</v>
      </c>
      <c r="I26" s="90">
        <f>IFERROR(U26/SUMIFS(Raw!T$5:T$2111,Raw!$B$5:$B$2111,$B26,Raw!$C$5:$C$2111,$D26,Raw!$F$5:$F$2111,$B$5),"-")</f>
        <v>1.622533714209792</v>
      </c>
      <c r="J26" s="90"/>
      <c r="K26" s="90">
        <f>IFERROR(W26/SUMIFS(Raw!P$5:P$2111,Raw!$B$5:$B$2111,$B26,Raw!$C$5:$C$2111,$D26,Raw!$F$5:$F$2111,$B$5),"-")</f>
        <v>1.6661575749526876</v>
      </c>
      <c r="L26" s="90">
        <f>IFERROR(X26/SUMIFS(Raw!Q$5:Q$2111,Raw!$B$5:$B$2111,$B26,Raw!$C$5:$C$2111,$D26,Raw!$F$5:$F$2111,$B$5),"-")</f>
        <v>1.690087738380103</v>
      </c>
      <c r="M26" s="90">
        <f>IFERROR(Y26/SUMIFS(Raw!R$5:R$2111,Raw!$B$5:$B$2111,$B26,Raw!$C$5:$C$2111,$D26,Raw!$F$5:$F$2111,$B$5),"-")</f>
        <v>1.1056352143454264</v>
      </c>
      <c r="N26" s="90">
        <f>IFERROR(Z26/SUMIFS(Raw!S$5:S$2111,Raw!$B$5:$B$2111,$B26,Raw!$C$5:$C$2111,$D26,Raw!$F$5:$F$2111,$B$5),"-")</f>
        <v>1.0723744696402977</v>
      </c>
      <c r="O26" s="90">
        <f>IFERROR(AA26/SUMIFS(Raw!T$5:T$2111,Raw!$B$5:$B$2111,$B26,Raw!$C$5:$C$2111,$D26,Raw!$F$5:$F$2111,$B$5),"-")</f>
        <v>1.0647711419650567</v>
      </c>
      <c r="Q26" s="31">
        <f>IFERROR(INDEX(Raw!$H$6:$CI$2111,MATCH($B26&amp;$D26&amp;$B$5,Raw!$A$6:$A$2111,0),MATCH(Q$5,Raw!$H$5:$CI$5,0)),"-")</f>
        <v>131494</v>
      </c>
      <c r="R26" s="31">
        <f>IFERROR(INDEX(Raw!$H$6:$CI$2111,MATCH($B26&amp;$D26&amp;$B$5,Raw!$A$6:$A$2111,0),MATCH(R$5,Raw!$H$5:$CI$5,0)),"-")</f>
        <v>90161</v>
      </c>
      <c r="S26" s="31">
        <f>IFERROR(INDEX(Raw!$H$6:$CI$2111,MATCH($B26&amp;$D26&amp;$B$5,Raw!$A$6:$A$2111,0),MATCH(S$5,Raw!$H$5:$CI$5,0)),"-")</f>
        <v>565857</v>
      </c>
      <c r="T26" s="31">
        <f>IFERROR(INDEX(Raw!$H$6:$CI$2111,MATCH($B26&amp;$D26&amp;$B$5,Raw!$A$6:$A$2111,0),MATCH(T$5,Raw!$H$5:$CI$5,0)),"-")</f>
        <v>281197</v>
      </c>
      <c r="U26" s="31">
        <f>IFERROR(INDEX(Raw!$H$6:$CI$2111,MATCH($B26&amp;$D26&amp;$B$5,Raw!$A$6:$A$2111,0),MATCH(U$5,Raw!$H$5:$CI$5,0)),"-")</f>
        <v>24424</v>
      </c>
      <c r="V26" s="31"/>
      <c r="W26" s="31">
        <f>IFERROR(INDEX(Raw!$H$6:$CI$2111,MATCH($B26&amp;$D26&amp;$B$5,Raw!$A$6:$A$2111,0),MATCH(W$5,Raw!$H$5:$CI$5,0)),"-")</f>
        <v>100366</v>
      </c>
      <c r="X26" s="31">
        <f>IFERROR(INDEX(Raw!$H$6:$CI$2111,MATCH($B26&amp;$D26&amp;$B$5,Raw!$A$6:$A$2111,0),MATCH(X$5,Raw!$H$5:$CI$5,0)),"-")</f>
        <v>69924</v>
      </c>
      <c r="Y26" s="31">
        <f>IFERROR(INDEX(Raw!$H$6:$CI$2111,MATCH($B26&amp;$D26&amp;$B$5,Raw!$A$6:$A$2111,0),MATCH(Y$5,Raw!$H$5:$CI$5,0)),"-")</f>
        <v>452322</v>
      </c>
      <c r="Z26" s="31">
        <f>IFERROR(INDEX(Raw!$H$6:$CI$2111,MATCH($B26&amp;$D26&amp;$B$5,Raw!$A$6:$A$2111,0),MATCH(Z$5,Raw!$H$5:$CI$5,0)),"-")</f>
        <v>187791</v>
      </c>
      <c r="AA26" s="31">
        <f>IFERROR(INDEX(Raw!$H$6:$CI$2111,MATCH($B26&amp;$D26&amp;$B$5,Raw!$A$6:$A$2111,0),MATCH(AA$5,Raw!$H$5:$CI$5,0)),"-")</f>
        <v>16028</v>
      </c>
    </row>
    <row r="27" spans="1:27" ht="18" x14ac:dyDescent="0.25">
      <c r="A27" s="67"/>
      <c r="B27" s="16" t="str">
        <f t="shared" si="2"/>
        <v>2018-19</v>
      </c>
      <c r="C27" s="7" t="s">
        <v>555</v>
      </c>
      <c r="D27" s="259" t="s">
        <v>555</v>
      </c>
      <c r="E27" s="86">
        <f>IFERROR(Q27/SUMIFS(Raw!P$5:P$2111,Raw!$B$5:$B$2111,$B27,Raw!$C$5:$C$2111,$D27,Raw!$F$5:$F$2111,$B$5),"-")</f>
        <v>2.1994077327477206</v>
      </c>
      <c r="F27" s="90">
        <f>IFERROR(R27/SUMIFS(Raw!Q$5:Q$2111,Raw!$B$5:$B$2111,$B27,Raw!$C$5:$C$2111,$D27,Raw!$F$5:$F$2111,$B$5),"-")</f>
        <v>2.1927552780544692</v>
      </c>
      <c r="G27" s="90">
        <f>IFERROR(S27/SUMIFS(Raw!R$5:R$2111,Raw!$B$5:$B$2111,$B27,Raw!$C$5:$C$2111,$D27,Raw!$F$5:$F$2111,$B$5),"-")</f>
        <v>1.3869492914061661</v>
      </c>
      <c r="H27" s="90">
        <f>IFERROR(T27/SUMIFS(Raw!S$5:S$2111,Raw!$B$5:$B$2111,$B27,Raw!$C$5:$C$2111,$D27,Raw!$F$5:$F$2111,$B$5),"-")</f>
        <v>1.6171374994904406</v>
      </c>
      <c r="I27" s="90">
        <f>IFERROR(U27/SUMIFS(Raw!T$5:T$2111,Raw!$B$5:$B$2111,$B27,Raw!$C$5:$C$2111,$D27,Raw!$F$5:$F$2111,$B$5),"-")</f>
        <v>1.6041538145177874</v>
      </c>
      <c r="J27" s="90"/>
      <c r="K27" s="90">
        <f>IFERROR(W27/SUMIFS(Raw!P$5:P$2111,Raw!$B$5:$B$2111,$B27,Raw!$C$5:$C$2111,$D27,Raw!$F$5:$F$2111,$B$5),"-")</f>
        <v>1.6846343248818794</v>
      </c>
      <c r="L27" s="90">
        <f>IFERROR(X27/SUMIFS(Raw!Q$5:Q$2111,Raw!$B$5:$B$2111,$B27,Raw!$C$5:$C$2111,$D27,Raw!$F$5:$F$2111,$B$5),"-")</f>
        <v>1.7053764485799665</v>
      </c>
      <c r="M27" s="90">
        <f>IFERROR(Y27/SUMIFS(Raw!R$5:R$2111,Raw!$B$5:$B$2111,$B27,Raw!$C$5:$C$2111,$D27,Raw!$F$5:$F$2111,$B$5),"-")</f>
        <v>1.1059379480527081</v>
      </c>
      <c r="N27" s="90">
        <f>IFERROR(Z27/SUMIFS(Raw!S$5:S$2111,Raw!$B$5:$B$2111,$B27,Raw!$C$5:$C$2111,$D27,Raw!$F$5:$F$2111,$B$5),"-")</f>
        <v>1.0725030136794842</v>
      </c>
      <c r="O27" s="90">
        <f>IFERROR(AA27/SUMIFS(Raw!T$5:T$2111,Raw!$B$5:$B$2111,$B27,Raw!$C$5:$C$2111,$D27,Raw!$F$5:$F$2111,$B$5),"-")</f>
        <v>1.0642950167934746</v>
      </c>
      <c r="P27" s="11"/>
      <c r="Q27" s="31">
        <f>IFERROR(INDEX(Raw!$H$6:$CI$2111,MATCH($B27&amp;$D27&amp;$B$5,Raw!$A$6:$A$2111,0),MATCH(Q$5,Raw!$H$5:$CI$5,0)),"-")</f>
        <v>132202</v>
      </c>
      <c r="R27" s="31">
        <f>IFERROR(INDEX(Raw!$H$6:$CI$2111,MATCH($B27&amp;$D27&amp;$B$5,Raw!$A$6:$A$2111,0),MATCH(R$5,Raw!$H$5:$CI$5,0)),"-")</f>
        <v>90256</v>
      </c>
      <c r="S27" s="31">
        <f>IFERROR(INDEX(Raw!$H$6:$CI$2111,MATCH($B27&amp;$D27&amp;$B$5,Raw!$A$6:$A$2111,0),MATCH(S$5,Raw!$H$5:$CI$5,0)),"-")</f>
        <v>568799</v>
      </c>
      <c r="T27" s="31">
        <f>IFERROR(INDEX(Raw!$H$6:$CI$2111,MATCH($B27&amp;$D27&amp;$B$5,Raw!$A$6:$A$2111,0),MATCH(T$5,Raw!$H$5:$CI$5,0)),"-")</f>
        <v>277690</v>
      </c>
      <c r="U27" s="31">
        <f>IFERROR(INDEX(Raw!$H$6:$CI$2111,MATCH($B27&amp;$D27&amp;$B$5,Raw!$A$6:$A$2111,0),MATCH(U$5,Raw!$H$5:$CI$5,0)),"-")</f>
        <v>23403</v>
      </c>
      <c r="V27" s="31"/>
      <c r="W27" s="31">
        <f>IFERROR(INDEX(Raw!$H$6:$CI$2111,MATCH($B27&amp;$D27&amp;$B$5,Raw!$A$6:$A$2111,0),MATCH(W$5,Raw!$H$5:$CI$5,0)),"-")</f>
        <v>101260</v>
      </c>
      <c r="X27" s="31">
        <f>IFERROR(INDEX(Raw!$H$6:$CI$2111,MATCH($B27&amp;$D27&amp;$B$5,Raw!$A$6:$A$2111,0),MATCH(X$5,Raw!$H$5:$CI$5,0)),"-")</f>
        <v>70195</v>
      </c>
      <c r="Y27" s="31">
        <f>IFERROR(INDEX(Raw!$H$6:$CI$2111,MATCH($B27&amp;$D27&amp;$B$5,Raw!$A$6:$A$2111,0),MATCH(Y$5,Raw!$H$5:$CI$5,0)),"-")</f>
        <v>453554</v>
      </c>
      <c r="Z27" s="31">
        <f>IFERROR(INDEX(Raw!$H$6:$CI$2111,MATCH($B27&amp;$D27&amp;$B$5,Raw!$A$6:$A$2111,0),MATCH(Z$5,Raw!$H$5:$CI$5,0)),"-")</f>
        <v>184167</v>
      </c>
      <c r="AA27" s="31">
        <f>IFERROR(INDEX(Raw!$H$6:$CI$2111,MATCH($B27&amp;$D27&amp;$B$5,Raw!$A$6:$A$2111,0),MATCH(AA$5,Raw!$H$5:$CI$5,0)),"-")</f>
        <v>15527</v>
      </c>
    </row>
    <row r="28" spans="1:27" x14ac:dyDescent="0.2">
      <c r="A28" s="67"/>
      <c r="B28" s="16" t="str">
        <f t="shared" si="2"/>
        <v>2018-19</v>
      </c>
      <c r="C28" s="7" t="s">
        <v>556</v>
      </c>
      <c r="D28" s="16" t="s">
        <v>556</v>
      </c>
      <c r="E28" s="86">
        <f>IFERROR(Q28/SUMIFS(Raw!P$5:P$2111,Raw!$B$5:$B$2111,$B28,Raw!$C$5:$C$2111,$D28,Raw!$F$5:$F$2111,$B$5),"-")</f>
        <v>2.1864661103791541</v>
      </c>
      <c r="F28" s="90">
        <f>IFERROR(R28/SUMIFS(Raw!Q$5:Q$2111,Raw!$B$5:$B$2111,$B28,Raw!$C$5:$C$2111,$D28,Raw!$F$5:$F$2111,$B$5),"-")</f>
        <v>2.1822438609093568</v>
      </c>
      <c r="G28" s="90">
        <f>IFERROR(S28/SUMIFS(Raw!R$5:R$2111,Raw!$B$5:$B$2111,$B28,Raw!$C$5:$C$2111,$D28,Raw!$F$5:$F$2111,$B$5),"-")</f>
        <v>1.3941291767015027</v>
      </c>
      <c r="H28" s="90">
        <f>IFERROR(T28/SUMIFS(Raw!S$5:S$2111,Raw!$B$5:$B$2111,$B28,Raw!$C$5:$C$2111,$D28,Raw!$F$5:$F$2111,$B$5),"-")</f>
        <v>1.6350792534202896</v>
      </c>
      <c r="I28" s="90">
        <f>IFERROR(U28/SUMIFS(Raw!T$5:T$2111,Raw!$B$5:$B$2111,$B28,Raw!$C$5:$C$2111,$D28,Raw!$F$5:$F$2111,$B$5),"-")</f>
        <v>1.5869177710609936</v>
      </c>
      <c r="J28" s="90"/>
      <c r="K28" s="90">
        <f>IFERROR(W28/SUMIFS(Raw!P$5:P$2111,Raw!$B$5:$B$2111,$B28,Raw!$C$5:$C$2111,$D28,Raw!$F$5:$F$2111,$B$5),"-")</f>
        <v>1.6756514419557897</v>
      </c>
      <c r="L28" s="90">
        <f>IFERROR(X28/SUMIFS(Raw!Q$5:Q$2111,Raw!$B$5:$B$2111,$B28,Raw!$C$5:$C$2111,$D28,Raw!$F$5:$F$2111,$B$5),"-")</f>
        <v>1.6983531540160162</v>
      </c>
      <c r="M28" s="90">
        <f>IFERROR(Y28/SUMIFS(Raw!R$5:R$2111,Raw!$B$5:$B$2111,$B28,Raw!$C$5:$C$2111,$D28,Raw!$F$5:$F$2111,$B$5),"-")</f>
        <v>1.1058639891309399</v>
      </c>
      <c r="N28" s="90">
        <f>IFERROR(Z28/SUMIFS(Raw!S$5:S$2111,Raw!$B$5:$B$2111,$B28,Raw!$C$5:$C$2111,$D28,Raw!$F$5:$F$2111,$B$5),"-")</f>
        <v>1.073435147626342</v>
      </c>
      <c r="O28" s="90">
        <f>IFERROR(AA28/SUMIFS(Raw!T$5:T$2111,Raw!$B$5:$B$2111,$B28,Raw!$C$5:$C$2111,$D28,Raw!$F$5:$F$2111,$B$5),"-")</f>
        <v>1.0632411067193677</v>
      </c>
      <c r="Q28" s="31">
        <f>IFERROR(INDEX(Raw!$H$6:$CI$2111,MATCH($B28&amp;$D28&amp;$B$5,Raw!$A$6:$A$2111,0),MATCH(Q$5,Raw!$H$5:$CI$5,0)),"-")</f>
        <v>119486</v>
      </c>
      <c r="R28" s="31">
        <f>IFERROR(INDEX(Raw!$H$6:$CI$2111,MATCH($B28&amp;$D28&amp;$B$5,Raw!$A$6:$A$2111,0),MATCH(R$5,Raw!$H$5:$CI$5,0)),"-")</f>
        <v>82024</v>
      </c>
      <c r="S28" s="31">
        <f>IFERROR(INDEX(Raw!$H$6:$CI$2111,MATCH($B28&amp;$D28&amp;$B$5,Raw!$A$6:$A$2111,0),MATCH(S$5,Raw!$H$5:$CI$5,0)),"-")</f>
        <v>509985</v>
      </c>
      <c r="T28" s="31">
        <f>IFERROR(INDEX(Raw!$H$6:$CI$2111,MATCH($B28&amp;$D28&amp;$B$5,Raw!$A$6:$A$2111,0),MATCH(T$5,Raw!$H$5:$CI$5,0)),"-")</f>
        <v>248707</v>
      </c>
      <c r="U28" s="31">
        <f>IFERROR(INDEX(Raw!$H$6:$CI$2111,MATCH($B28&amp;$D28&amp;$B$5,Raw!$A$6:$A$2111,0),MATCH(U$5,Raw!$H$5:$CI$5,0)),"-")</f>
        <v>20476</v>
      </c>
      <c r="V28" s="31"/>
      <c r="W28" s="31">
        <f>IFERROR(INDEX(Raw!$H$6:$CI$2111,MATCH($B28&amp;$D28&amp;$B$5,Raw!$A$6:$A$2111,0),MATCH(W$5,Raw!$H$5:$CI$5,0)),"-")</f>
        <v>91571</v>
      </c>
      <c r="X28" s="31">
        <f>IFERROR(INDEX(Raw!$H$6:$CI$2111,MATCH($B28&amp;$D28&amp;$B$5,Raw!$A$6:$A$2111,0),MATCH(X$5,Raw!$H$5:$CI$5,0)),"-")</f>
        <v>63836</v>
      </c>
      <c r="Y28" s="31">
        <f>IFERROR(INDEX(Raw!$H$6:$CI$2111,MATCH($B28&amp;$D28&amp;$B$5,Raw!$A$6:$A$2111,0),MATCH(Y$5,Raw!$H$5:$CI$5,0)),"-")</f>
        <v>404535</v>
      </c>
      <c r="Z28" s="31">
        <f>IFERROR(INDEX(Raw!$H$6:$CI$2111,MATCH($B28&amp;$D28&amp;$B$5,Raw!$A$6:$A$2111,0),MATCH(Z$5,Raw!$H$5:$CI$5,0)),"-")</f>
        <v>163277</v>
      </c>
      <c r="AA28" s="31">
        <f>IFERROR(INDEX(Raw!$H$6:$CI$2111,MATCH($B28&amp;$D28&amp;$B$5,Raw!$A$6:$A$2111,0),MATCH(AA$5,Raw!$H$5:$CI$5,0)),"-")</f>
        <v>13719</v>
      </c>
    </row>
    <row r="29" spans="1:27" collapsed="1" x14ac:dyDescent="0.2">
      <c r="A29" s="67"/>
      <c r="B29" s="17" t="str">
        <f t="shared" si="2"/>
        <v>2018-19</v>
      </c>
      <c r="C29" s="18" t="s">
        <v>557</v>
      </c>
      <c r="D29" s="255" t="s">
        <v>557</v>
      </c>
      <c r="E29" s="87">
        <f>IFERROR(Q29/SUMIFS(Raw!P$5:P$2111,Raw!$B$5:$B$2111,$B29,Raw!$C$5:$C$2111,$D29,Raw!$F$5:$F$2111,$B$5),"-")</f>
        <v>2.1849563465413029</v>
      </c>
      <c r="F29" s="91">
        <f>IFERROR(R29/SUMIFS(Raw!Q$5:Q$2111,Raw!$B$5:$B$2111,$B29,Raw!$C$5:$C$2111,$D29,Raw!$F$5:$F$2111,$B$5),"-")</f>
        <v>2.1831421764864798</v>
      </c>
      <c r="G29" s="91">
        <f>IFERROR(S29/SUMIFS(Raw!R$5:R$2111,Raw!$B$5:$B$2111,$B29,Raw!$C$5:$C$2111,$D29,Raw!$F$5:$F$2111,$B$5),"-")</f>
        <v>1.3788880900417306</v>
      </c>
      <c r="H29" s="91">
        <f>IFERROR(T29/SUMIFS(Raw!S$5:S$2111,Raw!$B$5:$B$2111,$B29,Raw!$C$5:$C$2111,$D29,Raw!$F$5:$F$2111,$B$5),"-")</f>
        <v>1.6134661058173807</v>
      </c>
      <c r="I29" s="91">
        <f>IFERROR(U29/SUMIFS(Raw!T$5:T$2111,Raw!$B$5:$B$2111,$B29,Raw!$C$5:$C$2111,$D29,Raw!$F$5:$F$2111,$B$5),"-")</f>
        <v>1.5908703351478979</v>
      </c>
      <c r="J29" s="91"/>
      <c r="K29" s="91">
        <f>IFERROR(W29/SUMIFS(Raw!P$5:P$2111,Raw!$B$5:$B$2111,$B29,Raw!$C$5:$C$2111,$D29,Raw!$F$5:$F$2111,$B$5),"-")</f>
        <v>1.6759905977165883</v>
      </c>
      <c r="L29" s="91">
        <f>IFERROR(X29/SUMIFS(Raw!Q$5:Q$2111,Raw!$B$5:$B$2111,$B29,Raw!$C$5:$C$2111,$D29,Raw!$F$5:$F$2111,$B$5),"-")</f>
        <v>1.695139622270796</v>
      </c>
      <c r="M29" s="91">
        <f>IFERROR(Y29/SUMIFS(Raw!R$5:R$2111,Raw!$B$5:$B$2111,$B29,Raw!$C$5:$C$2111,$D29,Raw!$F$5:$F$2111,$B$5),"-")</f>
        <v>1.1032056514030002</v>
      </c>
      <c r="N29" s="91">
        <f>IFERROR(Z29/SUMIFS(Raw!S$5:S$2111,Raw!$B$5:$B$2111,$B29,Raw!$C$5:$C$2111,$D29,Raw!$F$5:$F$2111,$B$5),"-")</f>
        <v>1.0733682433399148</v>
      </c>
      <c r="O29" s="91">
        <f>IFERROR(AA29/SUMIFS(Raw!T$5:T$2111,Raw!$B$5:$B$2111,$B29,Raw!$C$5:$C$2111,$D29,Raw!$F$5:$F$2111,$B$5),"-")</f>
        <v>1.0603397389650424</v>
      </c>
      <c r="P29" s="74"/>
      <c r="Q29" s="32">
        <f>IFERROR(INDEX(Raw!$H$6:$CI$2111,MATCH($B29&amp;$D29&amp;$B$5,Raw!$A$6:$A$2111,0),MATCH(Q$5,Raw!$H$5:$CI$5,0)),"-")</f>
        <v>130136</v>
      </c>
      <c r="R29" s="32">
        <f>IFERROR(INDEX(Raw!$H$6:$CI$2111,MATCH($B29&amp;$D29&amp;$B$5,Raw!$A$6:$A$2111,0),MATCH(R$5,Raw!$H$5:$CI$5,0)),"-")</f>
        <v>88891</v>
      </c>
      <c r="S29" s="32">
        <f>IFERROR(INDEX(Raw!$H$6:$CI$2111,MATCH($B29&amp;$D29&amp;$B$5,Raw!$A$6:$A$2111,0),MATCH(S$5,Raw!$H$5:$CI$5,0)),"-")</f>
        <v>538926</v>
      </c>
      <c r="T29" s="32">
        <f>IFERROR(INDEX(Raw!$H$6:$CI$2111,MATCH($B29&amp;$D29&amp;$B$5,Raw!$A$6:$A$2111,0),MATCH(T$5,Raw!$H$5:$CI$5,0)),"-")</f>
        <v>281929</v>
      </c>
      <c r="U29" s="32">
        <f>IFERROR(INDEX(Raw!$H$6:$CI$2111,MATCH($B29&amp;$D29&amp;$B$5,Raw!$A$6:$A$2111,0),MATCH(U$5,Raw!$H$5:$CI$5,0)),"-")</f>
        <v>24256</v>
      </c>
      <c r="V29" s="32"/>
      <c r="W29" s="32">
        <f>IFERROR(INDEX(Raw!$H$6:$CI$2111,MATCH($B29&amp;$D29&amp;$B$5,Raw!$A$6:$A$2111,0),MATCH(W$5,Raw!$H$5:$CI$5,0)),"-")</f>
        <v>99822</v>
      </c>
      <c r="X29" s="32">
        <f>IFERROR(INDEX(Raw!$H$6:$CI$2111,MATCH($B29&amp;$D29&amp;$B$5,Raw!$A$6:$A$2111,0),MATCH(X$5,Raw!$H$5:$CI$5,0)),"-")</f>
        <v>69021</v>
      </c>
      <c r="Y29" s="32">
        <f>IFERROR(INDEX(Raw!$H$6:$CI$2111,MATCH($B29&amp;$D29&amp;$B$5,Raw!$A$6:$A$2111,0),MATCH(Y$5,Raw!$H$5:$CI$5,0)),"-")</f>
        <v>431178</v>
      </c>
      <c r="Z29" s="32">
        <f>IFERROR(INDEX(Raw!$H$6:$CI$2111,MATCH($B29&amp;$D29&amp;$B$5,Raw!$A$6:$A$2111,0),MATCH(Z$5,Raw!$H$5:$CI$5,0)),"-")</f>
        <v>187555</v>
      </c>
      <c r="AA29" s="32">
        <f>IFERROR(INDEX(Raw!$H$6:$CI$2111,MATCH($B29&amp;$D29&amp;$B$5,Raw!$A$6:$A$2111,0),MATCH(AA$5,Raw!$H$5:$CI$5,0)),"-")</f>
        <v>16167</v>
      </c>
    </row>
    <row r="30" spans="1:27" s="11" customFormat="1" ht="18" x14ac:dyDescent="0.25">
      <c r="A30" s="67"/>
      <c r="B30" s="207" t="str">
        <f t="shared" si="2"/>
        <v>2019-20</v>
      </c>
      <c r="C30" s="263" t="s">
        <v>791</v>
      </c>
      <c r="D30" s="261" t="s">
        <v>791</v>
      </c>
      <c r="E30" s="214">
        <f>IFERROR(Q30/SUMIFS(Raw!P$5:P$2111,Raw!$B$5:$B$2111,$B30,Raw!$C$5:$C$2111,$D30,Raw!$F$5:$F$2111,$B$5),"-")</f>
        <v>2.1725149795294407</v>
      </c>
      <c r="F30" s="215">
        <f>IFERROR(R30/SUMIFS(Raw!Q$5:Q$2111,Raw!$B$5:$B$2111,$B30,Raw!$C$5:$C$2111,$D30,Raw!$F$5:$F$2111,$B$5),"-")</f>
        <v>2.1487304763637307</v>
      </c>
      <c r="G30" s="215">
        <f>IFERROR(S30/SUMIFS(Raw!R$5:R$2111,Raw!$B$5:$B$2111,$B30,Raw!$C$5:$C$2111,$D30,Raw!$F$5:$F$2111,$B$5),"-")</f>
        <v>1.3634942226808637</v>
      </c>
      <c r="H30" s="215">
        <f>IFERROR(T30/SUMIFS(Raw!S$5:S$2111,Raw!$B$5:$B$2111,$B30,Raw!$C$5:$C$2111,$D30,Raw!$F$5:$F$2111,$B$5),"-")</f>
        <v>1.6047760417282695</v>
      </c>
      <c r="I30" s="215">
        <f>IFERROR(U30/SUMIFS(Raw!T$5:T$2111,Raw!$B$5:$B$2111,$B30,Raw!$C$5:$C$2111,$D30,Raw!$F$5:$F$2111,$B$5),"-")</f>
        <v>1.4992867332382311</v>
      </c>
      <c r="J30" s="215"/>
      <c r="K30" s="215">
        <f>IFERROR(W30/SUMIFS(Raw!P$5:P$2111,Raw!$B$5:$B$2111,$B30,Raw!$C$5:$C$2111,$D30,Raw!$F$5:$F$2111,$B$5),"-")</f>
        <v>1.6784804343624256</v>
      </c>
      <c r="L30" s="215">
        <f>IFERROR(X30/SUMIFS(Raw!Q$5:Q$2111,Raw!$B$5:$B$2111,$B30,Raw!$C$5:$C$2111,$D30,Raw!$F$5:$F$2111,$B$5),"-")</f>
        <v>1.6902726162322306</v>
      </c>
      <c r="M30" s="215">
        <f>IFERROR(Y30/SUMIFS(Raw!R$5:R$2111,Raw!$B$5:$B$2111,$B30,Raw!$C$5:$C$2111,$D30,Raw!$F$5:$F$2111,$B$5),"-")</f>
        <v>1.0993453935196043</v>
      </c>
      <c r="N30" s="215">
        <f>IFERROR(Z30/SUMIFS(Raw!S$5:S$2111,Raw!$B$5:$B$2111,$B30,Raw!$C$5:$C$2111,$D30,Raw!$F$5:$F$2111,$B$5),"-")</f>
        <v>1.0930547506120856</v>
      </c>
      <c r="O30" s="215">
        <f>IFERROR(AA30/SUMIFS(Raw!T$5:T$2111,Raw!$B$5:$B$2111,$B30,Raw!$C$5:$C$2111,$D30,Raw!$F$5:$F$2111,$B$5),"-")</f>
        <v>1.0544799945655865</v>
      </c>
      <c r="P30" s="216"/>
      <c r="Q30" s="209">
        <f>IFERROR(INDEX(Raw!$H$6:$CI$2111,MATCH($B30&amp;$D30&amp;$B$5,Raw!$A$6:$A$2111,0),MATCH(Q$5,Raw!$H$5:$CI$5,0)),"-")</f>
        <v>123640</v>
      </c>
      <c r="R30" s="209">
        <f>IFERROR(INDEX(Raw!$H$6:$CI$2111,MATCH($B30&amp;$D30&amp;$B$5,Raw!$A$6:$A$2111,0),MATCH(R$5,Raw!$H$5:$CI$5,0)),"-")</f>
        <v>82681</v>
      </c>
      <c r="S30" s="209">
        <f>IFERROR(INDEX(Raw!$H$6:$CI$2111,MATCH($B30&amp;$D30&amp;$B$5,Raw!$A$6:$A$2111,0),MATCH(S$5,Raw!$H$5:$CI$5,0)),"-")</f>
        <v>523230</v>
      </c>
      <c r="T30" s="209">
        <f>IFERROR(INDEX(Raw!$H$6:$CI$2111,MATCH($B30&amp;$D30&amp;$B$5,Raw!$A$6:$A$2111,0),MATCH(T$5,Raw!$H$5:$CI$5,0)),"-")</f>
        <v>271358</v>
      </c>
      <c r="U30" s="209">
        <f>IFERROR(INDEX(Raw!$H$6:$CI$2111,MATCH($B30&amp;$D30&amp;$B$5,Raw!$A$6:$A$2111,0),MATCH(U$5,Raw!$H$5:$CI$5,0)),"-")</f>
        <v>22071</v>
      </c>
      <c r="V30" s="209"/>
      <c r="W30" s="209">
        <f>IFERROR(INDEX(Raw!$H$6:$CI$2111,MATCH($B30&amp;$D30&amp;$B$5,Raw!$A$6:$A$2111,0),MATCH(W$5,Raw!$H$5:$CI$5,0)),"-")</f>
        <v>95524</v>
      </c>
      <c r="X30" s="209">
        <f>IFERROR(INDEX(Raw!$H$6:$CI$2111,MATCH($B30&amp;$D30&amp;$B$5,Raw!$A$6:$A$2111,0),MATCH(X$5,Raw!$H$5:$CI$5,0)),"-")</f>
        <v>65040</v>
      </c>
      <c r="Y30" s="209">
        <f>IFERROR(INDEX(Raw!$H$6:$CI$2111,MATCH($B30&amp;$D30&amp;$B$5,Raw!$A$6:$A$2111,0),MATCH(Y$5,Raw!$H$5:$CI$5,0)),"-")</f>
        <v>421865</v>
      </c>
      <c r="Z30" s="209">
        <f>IFERROR(INDEX(Raw!$H$6:$CI$2111,MATCH($B30&amp;$D30&amp;$B$5,Raw!$A$6:$A$2111,0),MATCH(Z$5,Raw!$H$5:$CI$5,0)),"-")</f>
        <v>184829</v>
      </c>
      <c r="AA30" s="209">
        <f>IFERROR(INDEX(Raw!$H$6:$CI$2111,MATCH($B30&amp;$D30&amp;$B$5,Raw!$A$6:$A$2111,0),MATCH(AA$5,Raw!$H$5:$CI$5,0)),"-")</f>
        <v>15523</v>
      </c>
    </row>
    <row r="31" spans="1:27" s="11" customFormat="1" x14ac:dyDescent="0.2">
      <c r="A31" s="67"/>
      <c r="B31" s="16" t="str">
        <f t="shared" si="2"/>
        <v>2019-20</v>
      </c>
      <c r="C31" s="7" t="s">
        <v>792</v>
      </c>
      <c r="D31" s="16" t="s">
        <v>792</v>
      </c>
      <c r="E31" s="86">
        <f>IFERROR(Q31/SUMIFS(Raw!P$5:P$2111,Raw!$B$5:$B$2111,$B31,Raw!$C$5:$C$2111,$D31,Raw!$F$5:$F$2111,$B$5),"-")</f>
        <v>2.1550968814392824</v>
      </c>
      <c r="F31" s="90">
        <f>IFERROR(R31/SUMIFS(Raw!Q$5:Q$2111,Raw!$B$5:$B$2111,$B31,Raw!$C$5:$C$2111,$D31,Raw!$F$5:$F$2111,$B$5),"-")</f>
        <v>2.153836339976015</v>
      </c>
      <c r="G31" s="90">
        <f>IFERROR(S31/SUMIFS(Raw!R$5:R$2111,Raw!$B$5:$B$2111,$B31,Raw!$C$5:$C$2111,$D31,Raw!$F$5:$F$2111,$B$5),"-")</f>
        <v>1.3640213124676897</v>
      </c>
      <c r="H31" s="90">
        <f>IFERROR(T31/SUMIFS(Raw!S$5:S$2111,Raw!$B$5:$B$2111,$B31,Raw!$C$5:$C$2111,$D31,Raw!$F$5:$F$2111,$B$5),"-")</f>
        <v>1.5859512150050818</v>
      </c>
      <c r="I31" s="90">
        <f>IFERROR(U31/SUMIFS(Raw!T$5:T$2111,Raw!$B$5:$B$2111,$B31,Raw!$C$5:$C$2111,$D31,Raw!$F$5:$F$2111,$B$5),"-")</f>
        <v>1.5236283659275991</v>
      </c>
      <c r="J31" s="90"/>
      <c r="K31" s="90">
        <f>IFERROR(W31/SUMIFS(Raw!P$5:P$2111,Raw!$B$5:$B$2111,$B31,Raw!$C$5:$C$2111,$D31,Raw!$F$5:$F$2111,$B$5),"-")</f>
        <v>1.6686983775172723</v>
      </c>
      <c r="L31" s="90">
        <f>IFERROR(X31/SUMIFS(Raw!Q$5:Q$2111,Raw!$B$5:$B$2111,$B31,Raw!$C$5:$C$2111,$D31,Raw!$F$5:$F$2111,$B$5),"-")</f>
        <v>1.6939858641014518</v>
      </c>
      <c r="M31" s="90">
        <f>IFERROR(Y31/SUMIFS(Raw!R$5:R$2111,Raw!$B$5:$B$2111,$B31,Raw!$C$5:$C$2111,$D31,Raw!$F$5:$F$2111,$B$5),"-")</f>
        <v>1.0989767209869616</v>
      </c>
      <c r="N31" s="90">
        <f>IFERROR(Z31/SUMIFS(Raw!S$5:S$2111,Raw!$B$5:$B$2111,$B31,Raw!$C$5:$C$2111,$D31,Raw!$F$5:$F$2111,$B$5),"-")</f>
        <v>1.0720283193199667</v>
      </c>
      <c r="O31" s="90">
        <f>IFERROR(AA31/SUMIFS(Raw!T$5:T$2111,Raw!$B$5:$B$2111,$B31,Raw!$C$5:$C$2111,$D31,Raw!$F$5:$F$2111,$B$5),"-")</f>
        <v>1.0534981870058848</v>
      </c>
      <c r="Q31" s="31">
        <f>IFERROR(INDEX(Raw!$H$6:$CI$2111,MATCH($B31&amp;$D31&amp;$B$5,Raw!$A$6:$A$2111,0),MATCH(Q$5,Raw!$H$5:$CI$5,0)),"-")</f>
        <v>124459</v>
      </c>
      <c r="R31" s="31">
        <f>IFERROR(INDEX(Raw!$H$6:$CI$2111,MATCH($B31&amp;$D31&amp;$B$5,Raw!$A$6:$A$2111,0),MATCH(R$5,Raw!$H$5:$CI$5,0)),"-")</f>
        <v>84411</v>
      </c>
      <c r="S31" s="31">
        <f>IFERROR(INDEX(Raw!$H$6:$CI$2111,MATCH($B31&amp;$D31&amp;$B$5,Raw!$A$6:$A$2111,0),MATCH(S$5,Raw!$H$5:$CI$5,0)),"-")</f>
        <v>525065</v>
      </c>
      <c r="T31" s="31">
        <f>IFERROR(INDEX(Raw!$H$6:$CI$2111,MATCH($B31&amp;$D31&amp;$B$5,Raw!$A$6:$A$2111,0),MATCH(T$5,Raw!$H$5:$CI$5,0)),"-")</f>
        <v>274636</v>
      </c>
      <c r="U31" s="31">
        <f>IFERROR(INDEX(Raw!$H$6:$CI$2111,MATCH($B31&amp;$D31&amp;$B$5,Raw!$A$6:$A$2111,0),MATCH(U$5,Raw!$H$5:$CI$5,0)),"-")</f>
        <v>25632</v>
      </c>
      <c r="V31" s="31"/>
      <c r="W31" s="31">
        <f>IFERROR(INDEX(Raw!$H$6:$CI$2111,MATCH($B31&amp;$D31&amp;$B$5,Raw!$A$6:$A$2111,0),MATCH(W$5,Raw!$H$5:$CI$5,0)),"-")</f>
        <v>96369</v>
      </c>
      <c r="X31" s="31">
        <f>IFERROR(INDEX(Raw!$H$6:$CI$2111,MATCH($B31&amp;$D31&amp;$B$5,Raw!$A$6:$A$2111,0),MATCH(X$5,Raw!$H$5:$CI$5,0)),"-")</f>
        <v>66389</v>
      </c>
      <c r="Y31" s="31">
        <f>IFERROR(INDEX(Raw!$H$6:$CI$2111,MATCH($B31&amp;$D31&amp;$B$5,Raw!$A$6:$A$2111,0),MATCH(Y$5,Raw!$H$5:$CI$5,0)),"-")</f>
        <v>423039</v>
      </c>
      <c r="Z31" s="31">
        <f>IFERROR(INDEX(Raw!$H$6:$CI$2111,MATCH($B31&amp;$D31&amp;$B$5,Raw!$A$6:$A$2111,0),MATCH(Z$5,Raw!$H$5:$CI$5,0)),"-")</f>
        <v>185641</v>
      </c>
      <c r="AA31" s="31">
        <f>IFERROR(INDEX(Raw!$H$6:$CI$2111,MATCH($B31&amp;$D31&amp;$B$5,Raw!$A$6:$A$2111,0),MATCH(AA$5,Raw!$H$5:$CI$5,0)),"-")</f>
        <v>17723</v>
      </c>
    </row>
    <row r="32" spans="1:27" s="11" customFormat="1" x14ac:dyDescent="0.2">
      <c r="A32" s="67"/>
      <c r="B32" s="16" t="str">
        <f t="shared" si="2"/>
        <v>2019-20</v>
      </c>
      <c r="C32" s="7" t="s">
        <v>793</v>
      </c>
      <c r="D32" s="16" t="s">
        <v>793</v>
      </c>
      <c r="E32" s="86" t="str">
        <f>IFERROR(Q32/SUMIFS(Raw!P$5:P$2111,Raw!$B$5:$B$2111,$B32,Raw!$C$5:$C$2111,$D32,Raw!$F$5:$F$2111,$B$5),"-")</f>
        <v>-</v>
      </c>
      <c r="F32" s="90" t="str">
        <f>IFERROR(R32/SUMIFS(Raw!Q$5:Q$2111,Raw!$B$5:$B$2111,$B32,Raw!$C$5:$C$2111,$D32,Raw!$F$5:$F$2111,$B$5),"-")</f>
        <v>-</v>
      </c>
      <c r="G32" s="90" t="str">
        <f>IFERROR(S32/SUMIFS(Raw!R$5:R$2111,Raw!$B$5:$B$2111,$B32,Raw!$C$5:$C$2111,$D32,Raw!$F$5:$F$2111,$B$5),"-")</f>
        <v>-</v>
      </c>
      <c r="H32" s="90" t="str">
        <f>IFERROR(T32/SUMIFS(Raw!S$5:S$2111,Raw!$B$5:$B$2111,$B32,Raw!$C$5:$C$2111,$D32,Raw!$F$5:$F$2111,$B$5),"-")</f>
        <v>-</v>
      </c>
      <c r="I32" s="90" t="str">
        <f>IFERROR(U32/SUMIFS(Raw!T$5:T$2111,Raw!$B$5:$B$2111,$B32,Raw!$C$5:$C$2111,$D32,Raw!$F$5:$F$2111,$B$5),"-")</f>
        <v>-</v>
      </c>
      <c r="J32" s="90"/>
      <c r="K32" s="90" t="str">
        <f>IFERROR(W32/SUMIFS(Raw!P$5:P$2111,Raw!$B$5:$B$2111,$B32,Raw!$C$5:$C$2111,$D32,Raw!$F$5:$F$2111,$B$5),"-")</f>
        <v>-</v>
      </c>
      <c r="L32" s="90" t="str">
        <f>IFERROR(X32/SUMIFS(Raw!Q$5:Q$2111,Raw!$B$5:$B$2111,$B32,Raw!$C$5:$C$2111,$D32,Raw!$F$5:$F$2111,$B$5),"-")</f>
        <v>-</v>
      </c>
      <c r="M32" s="90" t="str">
        <f>IFERROR(Y32/SUMIFS(Raw!R$5:R$2111,Raw!$B$5:$B$2111,$B32,Raw!$C$5:$C$2111,$D32,Raw!$F$5:$F$2111,$B$5),"-")</f>
        <v>-</v>
      </c>
      <c r="N32" s="90" t="str">
        <f>IFERROR(Z32/SUMIFS(Raw!S$5:S$2111,Raw!$B$5:$B$2111,$B32,Raw!$C$5:$C$2111,$D32,Raw!$F$5:$F$2111,$B$5),"-")</f>
        <v>-</v>
      </c>
      <c r="O32" s="90" t="str">
        <f>IFERROR(AA32/SUMIFS(Raw!T$5:T$2111,Raw!$B$5:$B$2111,$B32,Raw!$C$5:$C$2111,$D32,Raw!$F$5:$F$2111,$B$5),"-")</f>
        <v>-</v>
      </c>
      <c r="P32" s="8"/>
      <c r="Q32" s="31" t="str">
        <f>IFERROR(INDEX(Raw!$H$6:$CI$2111,MATCH($B32&amp;$D32&amp;$B$5,Raw!$A$6:$A$2111,0),MATCH(Q$5,Raw!$H$5:$CI$5,0)),"-")</f>
        <v>-</v>
      </c>
      <c r="R32" s="31" t="str">
        <f>IFERROR(INDEX(Raw!$H$6:$CI$2111,MATCH($B32&amp;$D32&amp;$B$5,Raw!$A$6:$A$2111,0),MATCH(R$5,Raw!$H$5:$CI$5,0)),"-")</f>
        <v>-</v>
      </c>
      <c r="S32" s="31" t="str">
        <f>IFERROR(INDEX(Raw!$H$6:$CI$2111,MATCH($B32&amp;$D32&amp;$B$5,Raw!$A$6:$A$2111,0),MATCH(S$5,Raw!$H$5:$CI$5,0)),"-")</f>
        <v>-</v>
      </c>
      <c r="T32" s="31" t="str">
        <f>IFERROR(INDEX(Raw!$H$6:$CI$2111,MATCH($B32&amp;$D32&amp;$B$5,Raw!$A$6:$A$2111,0),MATCH(T$5,Raw!$H$5:$CI$5,0)),"-")</f>
        <v>-</v>
      </c>
      <c r="U32" s="31" t="str">
        <f>IFERROR(INDEX(Raw!$H$6:$CI$2111,MATCH($B32&amp;$D32&amp;$B$5,Raw!$A$6:$A$2111,0),MATCH(U$5,Raw!$H$5:$CI$5,0)),"-")</f>
        <v>-</v>
      </c>
      <c r="V32" s="31"/>
      <c r="W32" s="31" t="str">
        <f>IFERROR(INDEX(Raw!$H$6:$CI$2111,MATCH($B32&amp;$D32&amp;$B$5,Raw!$A$6:$A$2111,0),MATCH(W$5,Raw!$H$5:$CI$5,0)),"-")</f>
        <v>-</v>
      </c>
      <c r="X32" s="31" t="str">
        <f>IFERROR(INDEX(Raw!$H$6:$CI$2111,MATCH($B32&amp;$D32&amp;$B$5,Raw!$A$6:$A$2111,0),MATCH(X$5,Raw!$H$5:$CI$5,0)),"-")</f>
        <v>-</v>
      </c>
      <c r="Y32" s="31" t="str">
        <f>IFERROR(INDEX(Raw!$H$6:$CI$2111,MATCH($B32&amp;$D32&amp;$B$5,Raw!$A$6:$A$2111,0),MATCH(Y$5,Raw!$H$5:$CI$5,0)),"-")</f>
        <v>-</v>
      </c>
      <c r="Z32" s="31" t="str">
        <f>IFERROR(INDEX(Raw!$H$6:$CI$2111,MATCH($B32&amp;$D32&amp;$B$5,Raw!$A$6:$A$2111,0),MATCH(Z$5,Raw!$H$5:$CI$5,0)),"-")</f>
        <v>-</v>
      </c>
      <c r="AA32" s="31" t="str">
        <f>IFERROR(INDEX(Raw!$H$6:$CI$2111,MATCH($B32&amp;$D32&amp;$B$5,Raw!$A$6:$A$2111,0),MATCH(AA$5,Raw!$H$5:$CI$5,0)),"-")</f>
        <v>-</v>
      </c>
    </row>
    <row r="33" spans="1:27" s="11" customFormat="1" ht="18" hidden="1" x14ac:dyDescent="0.25">
      <c r="A33" s="67"/>
      <c r="B33" s="16" t="str">
        <f t="shared" si="2"/>
        <v>2019-20</v>
      </c>
      <c r="C33" s="7" t="s">
        <v>794</v>
      </c>
      <c r="D33" s="259" t="s">
        <v>794</v>
      </c>
      <c r="E33" s="86" t="str">
        <f>IFERROR(Q33/SUMIFS(Raw!P$5:P$2111,Raw!$B$5:$B$2111,$B33,Raw!$C$5:$C$2111,$D33,Raw!$F$5:$F$2111,$B$5),"-")</f>
        <v>-</v>
      </c>
      <c r="F33" s="90" t="str">
        <f>IFERROR(R33/SUMIFS(Raw!Q$5:Q$2111,Raw!$B$5:$B$2111,$B33,Raw!$C$5:$C$2111,$D33,Raw!$F$5:$F$2111,$B$5),"-")</f>
        <v>-</v>
      </c>
      <c r="G33" s="90" t="str">
        <f>IFERROR(S33/SUMIFS(Raw!R$5:R$2111,Raw!$B$5:$B$2111,$B33,Raw!$C$5:$C$2111,$D33,Raw!$F$5:$F$2111,$B$5),"-")</f>
        <v>-</v>
      </c>
      <c r="H33" s="90" t="str">
        <f>IFERROR(T33/SUMIFS(Raw!S$5:S$2111,Raw!$B$5:$B$2111,$B33,Raw!$C$5:$C$2111,$D33,Raw!$F$5:$F$2111,$B$5),"-")</f>
        <v>-</v>
      </c>
      <c r="I33" s="90" t="str">
        <f>IFERROR(U33/SUMIFS(Raw!T$5:T$2111,Raw!$B$5:$B$2111,$B33,Raw!$C$5:$C$2111,$D33,Raw!$F$5:$F$2111,$B$5),"-")</f>
        <v>-</v>
      </c>
      <c r="J33" s="90"/>
      <c r="K33" s="90" t="str">
        <f>IFERROR(W33/SUMIFS(Raw!P$5:P$2111,Raw!$B$5:$B$2111,$B33,Raw!$C$5:$C$2111,$D33,Raw!$F$5:$F$2111,$B$5),"-")</f>
        <v>-</v>
      </c>
      <c r="L33" s="90" t="str">
        <f>IFERROR(X33/SUMIFS(Raw!Q$5:Q$2111,Raw!$B$5:$B$2111,$B33,Raw!$C$5:$C$2111,$D33,Raw!$F$5:$F$2111,$B$5),"-")</f>
        <v>-</v>
      </c>
      <c r="M33" s="90" t="str">
        <f>IFERROR(Y33/SUMIFS(Raw!R$5:R$2111,Raw!$B$5:$B$2111,$B33,Raw!$C$5:$C$2111,$D33,Raw!$F$5:$F$2111,$B$5),"-")</f>
        <v>-</v>
      </c>
      <c r="N33" s="90" t="str">
        <f>IFERROR(Z33/SUMIFS(Raw!S$5:S$2111,Raw!$B$5:$B$2111,$B33,Raw!$C$5:$C$2111,$D33,Raw!$F$5:$F$2111,$B$5),"-")</f>
        <v>-</v>
      </c>
      <c r="O33" s="90" t="str">
        <f>IFERROR(AA33/SUMIFS(Raw!T$5:T$2111,Raw!$B$5:$B$2111,$B33,Raw!$C$5:$C$2111,$D33,Raw!$F$5:$F$2111,$B$5),"-")</f>
        <v>-</v>
      </c>
      <c r="Q33" s="31" t="str">
        <f>IFERROR(INDEX(Raw!$H$6:$CI$2111,MATCH($B33&amp;$D33&amp;$B$5,Raw!$A$6:$A$2111,0),MATCH(Q$5,Raw!$H$5:$CI$5,0)),"-")</f>
        <v>-</v>
      </c>
      <c r="R33" s="31" t="str">
        <f>IFERROR(INDEX(Raw!$H$6:$CI$2111,MATCH($B33&amp;$D33&amp;$B$5,Raw!$A$6:$A$2111,0),MATCH(R$5,Raw!$H$5:$CI$5,0)),"-")</f>
        <v>-</v>
      </c>
      <c r="S33" s="31" t="str">
        <f>IFERROR(INDEX(Raw!$H$6:$CI$2111,MATCH($B33&amp;$D33&amp;$B$5,Raw!$A$6:$A$2111,0),MATCH(S$5,Raw!$H$5:$CI$5,0)),"-")</f>
        <v>-</v>
      </c>
      <c r="T33" s="31" t="str">
        <f>IFERROR(INDEX(Raw!$H$6:$CI$2111,MATCH($B33&amp;$D33&amp;$B$5,Raw!$A$6:$A$2111,0),MATCH(T$5,Raw!$H$5:$CI$5,0)),"-")</f>
        <v>-</v>
      </c>
      <c r="U33" s="31" t="str">
        <f>IFERROR(INDEX(Raw!$H$6:$CI$2111,MATCH($B33&amp;$D33&amp;$B$5,Raw!$A$6:$A$2111,0),MATCH(U$5,Raw!$H$5:$CI$5,0)),"-")</f>
        <v>-</v>
      </c>
      <c r="V33" s="31"/>
      <c r="W33" s="31" t="str">
        <f>IFERROR(INDEX(Raw!$H$6:$CI$2111,MATCH($B33&amp;$D33&amp;$B$5,Raw!$A$6:$A$2111,0),MATCH(W$5,Raw!$H$5:$CI$5,0)),"-")</f>
        <v>-</v>
      </c>
      <c r="X33" s="31" t="str">
        <f>IFERROR(INDEX(Raw!$H$6:$CI$2111,MATCH($B33&amp;$D33&amp;$B$5,Raw!$A$6:$A$2111,0),MATCH(X$5,Raw!$H$5:$CI$5,0)),"-")</f>
        <v>-</v>
      </c>
      <c r="Y33" s="31" t="str">
        <f>IFERROR(INDEX(Raw!$H$6:$CI$2111,MATCH($B33&amp;$D33&amp;$B$5,Raw!$A$6:$A$2111,0),MATCH(Y$5,Raw!$H$5:$CI$5,0)),"-")</f>
        <v>-</v>
      </c>
      <c r="Z33" s="31" t="str">
        <f>IFERROR(INDEX(Raw!$H$6:$CI$2111,MATCH($B33&amp;$D33&amp;$B$5,Raw!$A$6:$A$2111,0),MATCH(Z$5,Raw!$H$5:$CI$5,0)),"-")</f>
        <v>-</v>
      </c>
      <c r="AA33" s="31" t="str">
        <f>IFERROR(INDEX(Raw!$H$6:$CI$2111,MATCH($B33&amp;$D33&amp;$B$5,Raw!$A$6:$A$2111,0),MATCH(AA$5,Raw!$H$5:$CI$5,0)),"-")</f>
        <v>-</v>
      </c>
    </row>
    <row r="34" spans="1:27" s="11" customFormat="1" hidden="1" x14ac:dyDescent="0.2">
      <c r="A34" s="67"/>
      <c r="B34" s="16" t="str">
        <f t="shared" si="2"/>
        <v>2019-20</v>
      </c>
      <c r="C34" s="7" t="s">
        <v>550</v>
      </c>
      <c r="D34" s="16" t="s">
        <v>550</v>
      </c>
      <c r="E34" s="86" t="str">
        <f>IFERROR(Q34/SUMIFS(Raw!P$5:P$2111,Raw!$B$5:$B$2111,$B34,Raw!$C$5:$C$2111,$D34,Raw!$F$5:$F$2111,$B$5),"-")</f>
        <v>-</v>
      </c>
      <c r="F34" s="90" t="str">
        <f>IFERROR(R34/SUMIFS(Raw!Q$5:Q$2111,Raw!$B$5:$B$2111,$B34,Raw!$C$5:$C$2111,$D34,Raw!$F$5:$F$2111,$B$5),"-")</f>
        <v>-</v>
      </c>
      <c r="G34" s="90" t="str">
        <f>IFERROR(S34/SUMIFS(Raw!R$5:R$2111,Raw!$B$5:$B$2111,$B34,Raw!$C$5:$C$2111,$D34,Raw!$F$5:$F$2111,$B$5),"-")</f>
        <v>-</v>
      </c>
      <c r="H34" s="90" t="str">
        <f>IFERROR(T34/SUMIFS(Raw!S$5:S$2111,Raw!$B$5:$B$2111,$B34,Raw!$C$5:$C$2111,$D34,Raw!$F$5:$F$2111,$B$5),"-")</f>
        <v>-</v>
      </c>
      <c r="I34" s="90" t="str">
        <f>IFERROR(U34/SUMIFS(Raw!T$5:T$2111,Raw!$B$5:$B$2111,$B34,Raw!$C$5:$C$2111,$D34,Raw!$F$5:$F$2111,$B$5),"-")</f>
        <v>-</v>
      </c>
      <c r="J34" s="90"/>
      <c r="K34" s="90" t="str">
        <f>IFERROR(W34/SUMIFS(Raw!P$5:P$2111,Raw!$B$5:$B$2111,$B34,Raw!$C$5:$C$2111,$D34,Raw!$F$5:$F$2111,$B$5),"-")</f>
        <v>-</v>
      </c>
      <c r="L34" s="90" t="str">
        <f>IFERROR(X34/SUMIFS(Raw!Q$5:Q$2111,Raw!$B$5:$B$2111,$B34,Raw!$C$5:$C$2111,$D34,Raw!$F$5:$F$2111,$B$5),"-")</f>
        <v>-</v>
      </c>
      <c r="M34" s="90" t="str">
        <f>IFERROR(Y34/SUMIFS(Raw!R$5:R$2111,Raw!$B$5:$B$2111,$B34,Raw!$C$5:$C$2111,$D34,Raw!$F$5:$F$2111,$B$5),"-")</f>
        <v>-</v>
      </c>
      <c r="N34" s="90" t="str">
        <f>IFERROR(Z34/SUMIFS(Raw!S$5:S$2111,Raw!$B$5:$B$2111,$B34,Raw!$C$5:$C$2111,$D34,Raw!$F$5:$F$2111,$B$5),"-")</f>
        <v>-</v>
      </c>
      <c r="O34" s="90" t="str">
        <f>IFERROR(AA34/SUMIFS(Raw!T$5:T$2111,Raw!$B$5:$B$2111,$B34,Raw!$C$5:$C$2111,$D34,Raw!$F$5:$F$2111,$B$5),"-")</f>
        <v>-</v>
      </c>
      <c r="P34" s="8"/>
      <c r="Q34" s="31" t="str">
        <f>IFERROR(INDEX(Raw!$H$6:$CI$2111,MATCH($B34&amp;$D34&amp;$B$5,Raw!$A$6:$A$2111,0),MATCH(Q$5,Raw!$H$5:$CI$5,0)),"-")</f>
        <v>-</v>
      </c>
      <c r="R34" s="31" t="str">
        <f>IFERROR(INDEX(Raw!$H$6:$CI$2111,MATCH($B34&amp;$D34&amp;$B$5,Raw!$A$6:$A$2111,0),MATCH(R$5,Raw!$H$5:$CI$5,0)),"-")</f>
        <v>-</v>
      </c>
      <c r="S34" s="31" t="str">
        <f>IFERROR(INDEX(Raw!$H$6:$CI$2111,MATCH($B34&amp;$D34&amp;$B$5,Raw!$A$6:$A$2111,0),MATCH(S$5,Raw!$H$5:$CI$5,0)),"-")</f>
        <v>-</v>
      </c>
      <c r="T34" s="31" t="str">
        <f>IFERROR(INDEX(Raw!$H$6:$CI$2111,MATCH($B34&amp;$D34&amp;$B$5,Raw!$A$6:$A$2111,0),MATCH(T$5,Raw!$H$5:$CI$5,0)),"-")</f>
        <v>-</v>
      </c>
      <c r="U34" s="31" t="str">
        <f>IFERROR(INDEX(Raw!$H$6:$CI$2111,MATCH($B34&amp;$D34&amp;$B$5,Raw!$A$6:$A$2111,0),MATCH(U$5,Raw!$H$5:$CI$5,0)),"-")</f>
        <v>-</v>
      </c>
      <c r="V34" s="31"/>
      <c r="W34" s="31" t="str">
        <f>IFERROR(INDEX(Raw!$H$6:$CI$2111,MATCH($B34&amp;$D34&amp;$B$5,Raw!$A$6:$A$2111,0),MATCH(W$5,Raw!$H$5:$CI$5,0)),"-")</f>
        <v>-</v>
      </c>
      <c r="X34" s="31" t="str">
        <f>IFERROR(INDEX(Raw!$H$6:$CI$2111,MATCH($B34&amp;$D34&amp;$B$5,Raw!$A$6:$A$2111,0),MATCH(X$5,Raw!$H$5:$CI$5,0)),"-")</f>
        <v>-</v>
      </c>
      <c r="Y34" s="31" t="str">
        <f>IFERROR(INDEX(Raw!$H$6:$CI$2111,MATCH($B34&amp;$D34&amp;$B$5,Raw!$A$6:$A$2111,0),MATCH(Y$5,Raw!$H$5:$CI$5,0)),"-")</f>
        <v>-</v>
      </c>
      <c r="Z34" s="31" t="str">
        <f>IFERROR(INDEX(Raw!$H$6:$CI$2111,MATCH($B34&amp;$D34&amp;$B$5,Raw!$A$6:$A$2111,0),MATCH(Z$5,Raw!$H$5:$CI$5,0)),"-")</f>
        <v>-</v>
      </c>
      <c r="AA34" s="31" t="str">
        <f>IFERROR(INDEX(Raw!$H$6:$CI$2111,MATCH($B34&amp;$D34&amp;$B$5,Raw!$A$6:$A$2111,0),MATCH(AA$5,Raw!$H$5:$CI$5,0)),"-")</f>
        <v>-</v>
      </c>
    </row>
    <row r="35" spans="1:27" s="11" customFormat="1" hidden="1" x14ac:dyDescent="0.2">
      <c r="A35" s="67"/>
      <c r="B35" s="16" t="str">
        <f t="shared" si="2"/>
        <v>2019-20</v>
      </c>
      <c r="C35" s="7" t="s">
        <v>551</v>
      </c>
      <c r="D35" s="16" t="s">
        <v>551</v>
      </c>
      <c r="E35" s="86" t="str">
        <f>IFERROR(Q35/SUMIFS(Raw!P$5:P$2111,Raw!$B$5:$B$2111,$B35,Raw!$C$5:$C$2111,$D35,Raw!$F$5:$F$2111,$B$5),"-")</f>
        <v>-</v>
      </c>
      <c r="F35" s="90" t="str">
        <f>IFERROR(R35/SUMIFS(Raw!Q$5:Q$2111,Raw!$B$5:$B$2111,$B35,Raw!$C$5:$C$2111,$D35,Raw!$F$5:$F$2111,$B$5),"-")</f>
        <v>-</v>
      </c>
      <c r="G35" s="90" t="str">
        <f>IFERROR(S35/SUMIFS(Raw!R$5:R$2111,Raw!$B$5:$B$2111,$B35,Raw!$C$5:$C$2111,$D35,Raw!$F$5:$F$2111,$B$5),"-")</f>
        <v>-</v>
      </c>
      <c r="H35" s="90" t="str">
        <f>IFERROR(T35/SUMIFS(Raw!S$5:S$2111,Raw!$B$5:$B$2111,$B35,Raw!$C$5:$C$2111,$D35,Raw!$F$5:$F$2111,$B$5),"-")</f>
        <v>-</v>
      </c>
      <c r="I35" s="90" t="str">
        <f>IFERROR(U35/SUMIFS(Raw!T$5:T$2111,Raw!$B$5:$B$2111,$B35,Raw!$C$5:$C$2111,$D35,Raw!$F$5:$F$2111,$B$5),"-")</f>
        <v>-</v>
      </c>
      <c r="J35" s="90"/>
      <c r="K35" s="90" t="str">
        <f>IFERROR(W35/SUMIFS(Raw!P$5:P$2111,Raw!$B$5:$B$2111,$B35,Raw!$C$5:$C$2111,$D35,Raw!$F$5:$F$2111,$B$5),"-")</f>
        <v>-</v>
      </c>
      <c r="L35" s="90" t="str">
        <f>IFERROR(X35/SUMIFS(Raw!Q$5:Q$2111,Raw!$B$5:$B$2111,$B35,Raw!$C$5:$C$2111,$D35,Raw!$F$5:$F$2111,$B$5),"-")</f>
        <v>-</v>
      </c>
      <c r="M35" s="90" t="str">
        <f>IFERROR(Y35/SUMIFS(Raw!R$5:R$2111,Raw!$B$5:$B$2111,$B35,Raw!$C$5:$C$2111,$D35,Raw!$F$5:$F$2111,$B$5),"-")</f>
        <v>-</v>
      </c>
      <c r="N35" s="90" t="str">
        <f>IFERROR(Z35/SUMIFS(Raw!S$5:S$2111,Raw!$B$5:$B$2111,$B35,Raw!$C$5:$C$2111,$D35,Raw!$F$5:$F$2111,$B$5),"-")</f>
        <v>-</v>
      </c>
      <c r="O35" s="90" t="str">
        <f>IFERROR(AA35/SUMIFS(Raw!T$5:T$2111,Raw!$B$5:$B$2111,$B35,Raw!$C$5:$C$2111,$D35,Raw!$F$5:$F$2111,$B$5),"-")</f>
        <v>-</v>
      </c>
      <c r="Q35" s="31" t="str">
        <f>IFERROR(INDEX(Raw!$H$6:$CI$2111,MATCH($B35&amp;$D35&amp;$B$5,Raw!$A$6:$A$2111,0),MATCH(Q$5,Raw!$H$5:$CI$5,0)),"-")</f>
        <v>-</v>
      </c>
      <c r="R35" s="31" t="str">
        <f>IFERROR(INDEX(Raw!$H$6:$CI$2111,MATCH($B35&amp;$D35&amp;$B$5,Raw!$A$6:$A$2111,0),MATCH(R$5,Raw!$H$5:$CI$5,0)),"-")</f>
        <v>-</v>
      </c>
      <c r="S35" s="31" t="str">
        <f>IFERROR(INDEX(Raw!$H$6:$CI$2111,MATCH($B35&amp;$D35&amp;$B$5,Raw!$A$6:$A$2111,0),MATCH(S$5,Raw!$H$5:$CI$5,0)),"-")</f>
        <v>-</v>
      </c>
      <c r="T35" s="31" t="str">
        <f>IFERROR(INDEX(Raw!$H$6:$CI$2111,MATCH($B35&amp;$D35&amp;$B$5,Raw!$A$6:$A$2111,0),MATCH(T$5,Raw!$H$5:$CI$5,0)),"-")</f>
        <v>-</v>
      </c>
      <c r="U35" s="31" t="str">
        <f>IFERROR(INDEX(Raw!$H$6:$CI$2111,MATCH($B35&amp;$D35&amp;$B$5,Raw!$A$6:$A$2111,0),MATCH(U$5,Raw!$H$5:$CI$5,0)),"-")</f>
        <v>-</v>
      </c>
      <c r="V35" s="31"/>
      <c r="W35" s="31" t="str">
        <f>IFERROR(INDEX(Raw!$H$6:$CI$2111,MATCH($B35&amp;$D35&amp;$B$5,Raw!$A$6:$A$2111,0),MATCH(W$5,Raw!$H$5:$CI$5,0)),"-")</f>
        <v>-</v>
      </c>
      <c r="X35" s="31" t="str">
        <f>IFERROR(INDEX(Raw!$H$6:$CI$2111,MATCH($B35&amp;$D35&amp;$B$5,Raw!$A$6:$A$2111,0),MATCH(X$5,Raw!$H$5:$CI$5,0)),"-")</f>
        <v>-</v>
      </c>
      <c r="Y35" s="31" t="str">
        <f>IFERROR(INDEX(Raw!$H$6:$CI$2111,MATCH($B35&amp;$D35&amp;$B$5,Raw!$A$6:$A$2111,0),MATCH(Y$5,Raw!$H$5:$CI$5,0)),"-")</f>
        <v>-</v>
      </c>
      <c r="Z35" s="31" t="str">
        <f>IFERROR(INDEX(Raw!$H$6:$CI$2111,MATCH($B35&amp;$D35&amp;$B$5,Raw!$A$6:$A$2111,0),MATCH(Z$5,Raw!$H$5:$CI$5,0)),"-")</f>
        <v>-</v>
      </c>
      <c r="AA35" s="31" t="str">
        <f>IFERROR(INDEX(Raw!$H$6:$CI$2111,MATCH($B35&amp;$D35&amp;$B$5,Raw!$A$6:$A$2111,0),MATCH(AA$5,Raw!$H$5:$CI$5,0)),"-")</f>
        <v>-</v>
      </c>
    </row>
    <row r="36" spans="1:27" s="11" customFormat="1" ht="18" hidden="1" x14ac:dyDescent="0.25">
      <c r="A36" s="67"/>
      <c r="B36" s="16" t="str">
        <f t="shared" si="2"/>
        <v>2019-20</v>
      </c>
      <c r="C36" s="7" t="s">
        <v>552</v>
      </c>
      <c r="D36" s="259" t="s">
        <v>552</v>
      </c>
      <c r="E36" s="86" t="str">
        <f>IFERROR(Q36/SUMIFS(Raw!P$5:P$2111,Raw!$B$5:$B$2111,$B36,Raw!$C$5:$C$2111,$D36,Raw!$F$5:$F$2111,$B$5),"-")</f>
        <v>-</v>
      </c>
      <c r="F36" s="90" t="str">
        <f>IFERROR(R36/SUMIFS(Raw!Q$5:Q$2111,Raw!$B$5:$B$2111,$B36,Raw!$C$5:$C$2111,$D36,Raw!$F$5:$F$2111,$B$5),"-")</f>
        <v>-</v>
      </c>
      <c r="G36" s="90" t="str">
        <f>IFERROR(S36/SUMIFS(Raw!R$5:R$2111,Raw!$B$5:$B$2111,$B36,Raw!$C$5:$C$2111,$D36,Raw!$F$5:$F$2111,$B$5),"-")</f>
        <v>-</v>
      </c>
      <c r="H36" s="90" t="str">
        <f>IFERROR(T36/SUMIFS(Raw!S$5:S$2111,Raw!$B$5:$B$2111,$B36,Raw!$C$5:$C$2111,$D36,Raw!$F$5:$F$2111,$B$5),"-")</f>
        <v>-</v>
      </c>
      <c r="I36" s="90" t="str">
        <f>IFERROR(U36/SUMIFS(Raw!T$5:T$2111,Raw!$B$5:$B$2111,$B36,Raw!$C$5:$C$2111,$D36,Raw!$F$5:$F$2111,$B$5),"-")</f>
        <v>-</v>
      </c>
      <c r="J36" s="90"/>
      <c r="K36" s="90" t="str">
        <f>IFERROR(W36/SUMIFS(Raw!P$5:P$2111,Raw!$B$5:$B$2111,$B36,Raw!$C$5:$C$2111,$D36,Raw!$F$5:$F$2111,$B$5),"-")</f>
        <v>-</v>
      </c>
      <c r="L36" s="90" t="str">
        <f>IFERROR(X36/SUMIFS(Raw!Q$5:Q$2111,Raw!$B$5:$B$2111,$B36,Raw!$C$5:$C$2111,$D36,Raw!$F$5:$F$2111,$B$5),"-")</f>
        <v>-</v>
      </c>
      <c r="M36" s="90" t="str">
        <f>IFERROR(Y36/SUMIFS(Raw!R$5:R$2111,Raw!$B$5:$B$2111,$B36,Raw!$C$5:$C$2111,$D36,Raw!$F$5:$F$2111,$B$5),"-")</f>
        <v>-</v>
      </c>
      <c r="N36" s="90" t="str">
        <f>IFERROR(Z36/SUMIFS(Raw!S$5:S$2111,Raw!$B$5:$B$2111,$B36,Raw!$C$5:$C$2111,$D36,Raw!$F$5:$F$2111,$B$5),"-")</f>
        <v>-</v>
      </c>
      <c r="O36" s="90" t="str">
        <f>IFERROR(AA36/SUMIFS(Raw!T$5:T$2111,Raw!$B$5:$B$2111,$B36,Raw!$C$5:$C$2111,$D36,Raw!$F$5:$F$2111,$B$5),"-")</f>
        <v>-</v>
      </c>
      <c r="P36" s="8"/>
      <c r="Q36" s="31" t="str">
        <f>IFERROR(INDEX(Raw!$H$6:$CI$2111,MATCH($B36&amp;$D36&amp;$B$5,Raw!$A$6:$A$2111,0),MATCH(Q$5,Raw!$H$5:$CI$5,0)),"-")</f>
        <v>-</v>
      </c>
      <c r="R36" s="31" t="str">
        <f>IFERROR(INDEX(Raw!$H$6:$CI$2111,MATCH($B36&amp;$D36&amp;$B$5,Raw!$A$6:$A$2111,0),MATCH(R$5,Raw!$H$5:$CI$5,0)),"-")</f>
        <v>-</v>
      </c>
      <c r="S36" s="31" t="str">
        <f>IFERROR(INDEX(Raw!$H$6:$CI$2111,MATCH($B36&amp;$D36&amp;$B$5,Raw!$A$6:$A$2111,0),MATCH(S$5,Raw!$H$5:$CI$5,0)),"-")</f>
        <v>-</v>
      </c>
      <c r="T36" s="31" t="str">
        <f>IFERROR(INDEX(Raw!$H$6:$CI$2111,MATCH($B36&amp;$D36&amp;$B$5,Raw!$A$6:$A$2111,0),MATCH(T$5,Raw!$H$5:$CI$5,0)),"-")</f>
        <v>-</v>
      </c>
      <c r="U36" s="31" t="str">
        <f>IFERROR(INDEX(Raw!$H$6:$CI$2111,MATCH($B36&amp;$D36&amp;$B$5,Raw!$A$6:$A$2111,0),MATCH(U$5,Raw!$H$5:$CI$5,0)),"-")</f>
        <v>-</v>
      </c>
      <c r="V36" s="31"/>
      <c r="W36" s="31" t="str">
        <f>IFERROR(INDEX(Raw!$H$6:$CI$2111,MATCH($B36&amp;$D36&amp;$B$5,Raw!$A$6:$A$2111,0),MATCH(W$5,Raw!$H$5:$CI$5,0)),"-")</f>
        <v>-</v>
      </c>
      <c r="X36" s="31" t="str">
        <f>IFERROR(INDEX(Raw!$H$6:$CI$2111,MATCH($B36&amp;$D36&amp;$B$5,Raw!$A$6:$A$2111,0),MATCH(X$5,Raw!$H$5:$CI$5,0)),"-")</f>
        <v>-</v>
      </c>
      <c r="Y36" s="31" t="str">
        <f>IFERROR(INDEX(Raw!$H$6:$CI$2111,MATCH($B36&amp;$D36&amp;$B$5,Raw!$A$6:$A$2111,0),MATCH(Y$5,Raw!$H$5:$CI$5,0)),"-")</f>
        <v>-</v>
      </c>
      <c r="Z36" s="31" t="str">
        <f>IFERROR(INDEX(Raw!$H$6:$CI$2111,MATCH($B36&amp;$D36&amp;$B$5,Raw!$A$6:$A$2111,0),MATCH(Z$5,Raw!$H$5:$CI$5,0)),"-")</f>
        <v>-</v>
      </c>
      <c r="AA36" s="31" t="str">
        <f>IFERROR(INDEX(Raw!$H$6:$CI$2111,MATCH($B36&amp;$D36&amp;$B$5,Raw!$A$6:$A$2111,0),MATCH(AA$5,Raw!$H$5:$CI$5,0)),"-")</f>
        <v>-</v>
      </c>
    </row>
    <row r="37" spans="1:27" s="11" customFormat="1" hidden="1" x14ac:dyDescent="0.2">
      <c r="A37" s="67"/>
      <c r="B37" s="16" t="str">
        <f t="shared" si="2"/>
        <v>2019-20</v>
      </c>
      <c r="C37" s="34" t="s">
        <v>553</v>
      </c>
      <c r="D37" s="254" t="s">
        <v>553</v>
      </c>
      <c r="E37" s="86" t="str">
        <f>IFERROR(Q37/SUMIFS(Raw!P$5:P$2111,Raw!$B$5:$B$2111,$B37,Raw!$C$5:$C$2111,$D37,Raw!$F$5:$F$2111,$B$5),"-")</f>
        <v>-</v>
      </c>
      <c r="F37" s="90" t="str">
        <f>IFERROR(R37/SUMIFS(Raw!Q$5:Q$2111,Raw!$B$5:$B$2111,$B37,Raw!$C$5:$C$2111,$D37,Raw!$F$5:$F$2111,$B$5),"-")</f>
        <v>-</v>
      </c>
      <c r="G37" s="90" t="str">
        <f>IFERROR(S37/SUMIFS(Raw!R$5:R$2111,Raw!$B$5:$B$2111,$B37,Raw!$C$5:$C$2111,$D37,Raw!$F$5:$F$2111,$B$5),"-")</f>
        <v>-</v>
      </c>
      <c r="H37" s="90" t="str">
        <f>IFERROR(T37/SUMIFS(Raw!S$5:S$2111,Raw!$B$5:$B$2111,$B37,Raw!$C$5:$C$2111,$D37,Raw!$F$5:$F$2111,$B$5),"-")</f>
        <v>-</v>
      </c>
      <c r="I37" s="90" t="str">
        <f>IFERROR(U37/SUMIFS(Raw!T$5:T$2111,Raw!$B$5:$B$2111,$B37,Raw!$C$5:$C$2111,$D37,Raw!$F$5:$F$2111,$B$5),"-")</f>
        <v>-</v>
      </c>
      <c r="J37" s="90"/>
      <c r="K37" s="90" t="str">
        <f>IFERROR(W37/SUMIFS(Raw!P$5:P$2111,Raw!$B$5:$B$2111,$B37,Raw!$C$5:$C$2111,$D37,Raw!$F$5:$F$2111,$B$5),"-")</f>
        <v>-</v>
      </c>
      <c r="L37" s="90" t="str">
        <f>IFERROR(X37/SUMIFS(Raw!Q$5:Q$2111,Raw!$B$5:$B$2111,$B37,Raw!$C$5:$C$2111,$D37,Raw!$F$5:$F$2111,$B$5),"-")</f>
        <v>-</v>
      </c>
      <c r="M37" s="90" t="str">
        <f>IFERROR(Y37/SUMIFS(Raw!R$5:R$2111,Raw!$B$5:$B$2111,$B37,Raw!$C$5:$C$2111,$D37,Raw!$F$5:$F$2111,$B$5),"-")</f>
        <v>-</v>
      </c>
      <c r="N37" s="90" t="str">
        <f>IFERROR(Z37/SUMIFS(Raw!S$5:S$2111,Raw!$B$5:$B$2111,$B37,Raw!$C$5:$C$2111,$D37,Raw!$F$5:$F$2111,$B$5),"-")</f>
        <v>-</v>
      </c>
      <c r="O37" s="90" t="str">
        <f>IFERROR(AA37/SUMIFS(Raw!T$5:T$2111,Raw!$B$5:$B$2111,$B37,Raw!$C$5:$C$2111,$D37,Raw!$F$5:$F$2111,$B$5),"-")</f>
        <v>-</v>
      </c>
      <c r="Q37" s="31" t="str">
        <f>IFERROR(INDEX(Raw!$H$6:$CI$2111,MATCH($B37&amp;$D37&amp;$B$5,Raw!$A$6:$A$2111,0),MATCH(Q$5,Raw!$H$5:$CI$5,0)),"-")</f>
        <v>-</v>
      </c>
      <c r="R37" s="31" t="str">
        <f>IFERROR(INDEX(Raw!$H$6:$CI$2111,MATCH($B37&amp;$D37&amp;$B$5,Raw!$A$6:$A$2111,0),MATCH(R$5,Raw!$H$5:$CI$5,0)),"-")</f>
        <v>-</v>
      </c>
      <c r="S37" s="31" t="str">
        <f>IFERROR(INDEX(Raw!$H$6:$CI$2111,MATCH($B37&amp;$D37&amp;$B$5,Raw!$A$6:$A$2111,0),MATCH(S$5,Raw!$H$5:$CI$5,0)),"-")</f>
        <v>-</v>
      </c>
      <c r="T37" s="31" t="str">
        <f>IFERROR(INDEX(Raw!$H$6:$CI$2111,MATCH($B37&amp;$D37&amp;$B$5,Raw!$A$6:$A$2111,0),MATCH(T$5,Raw!$H$5:$CI$5,0)),"-")</f>
        <v>-</v>
      </c>
      <c r="U37" s="31" t="str">
        <f>IFERROR(INDEX(Raw!$H$6:$CI$2111,MATCH($B37&amp;$D37&amp;$B$5,Raw!$A$6:$A$2111,0),MATCH(U$5,Raw!$H$5:$CI$5,0)),"-")</f>
        <v>-</v>
      </c>
      <c r="V37" s="31"/>
      <c r="W37" s="31" t="str">
        <f>IFERROR(INDEX(Raw!$H$6:$CI$2111,MATCH($B37&amp;$D37&amp;$B$5,Raw!$A$6:$A$2111,0),MATCH(W$5,Raw!$H$5:$CI$5,0)),"-")</f>
        <v>-</v>
      </c>
      <c r="X37" s="31" t="str">
        <f>IFERROR(INDEX(Raw!$H$6:$CI$2111,MATCH($B37&amp;$D37&amp;$B$5,Raw!$A$6:$A$2111,0),MATCH(X$5,Raw!$H$5:$CI$5,0)),"-")</f>
        <v>-</v>
      </c>
      <c r="Y37" s="31" t="str">
        <f>IFERROR(INDEX(Raw!$H$6:$CI$2111,MATCH($B37&amp;$D37&amp;$B$5,Raw!$A$6:$A$2111,0),MATCH(Y$5,Raw!$H$5:$CI$5,0)),"-")</f>
        <v>-</v>
      </c>
      <c r="Z37" s="31" t="str">
        <f>IFERROR(INDEX(Raw!$H$6:$CI$2111,MATCH($B37&amp;$D37&amp;$B$5,Raw!$A$6:$A$2111,0),MATCH(Z$5,Raw!$H$5:$CI$5,0)),"-")</f>
        <v>-</v>
      </c>
      <c r="AA37" s="31" t="str">
        <f>IFERROR(INDEX(Raw!$H$6:$CI$2111,MATCH($B37&amp;$D37&amp;$B$5,Raw!$A$6:$A$2111,0),MATCH(AA$5,Raw!$H$5:$CI$5,0)),"-")</f>
        <v>-</v>
      </c>
    </row>
    <row r="38" spans="1:27" hidden="1" x14ac:dyDescent="0.2">
      <c r="A38" s="67"/>
      <c r="B38" s="16" t="str">
        <f t="shared" si="2"/>
        <v>2019-20</v>
      </c>
      <c r="C38" s="7" t="s">
        <v>554</v>
      </c>
      <c r="D38" s="16" t="s">
        <v>554</v>
      </c>
      <c r="E38" s="86" t="str">
        <f>IFERROR(Q38/SUMIFS(Raw!P$5:P$2111,Raw!$B$5:$B$2111,$B38,Raw!$C$5:$C$2111,$D38,Raw!$F$5:$F$2111,$B$5),"-")</f>
        <v>-</v>
      </c>
      <c r="F38" s="90" t="str">
        <f>IFERROR(R38/SUMIFS(Raw!Q$5:Q$2111,Raw!$B$5:$B$2111,$B38,Raw!$C$5:$C$2111,$D38,Raw!$F$5:$F$2111,$B$5),"-")</f>
        <v>-</v>
      </c>
      <c r="G38" s="90" t="str">
        <f>IFERROR(S38/SUMIFS(Raw!R$5:R$2111,Raw!$B$5:$B$2111,$B38,Raw!$C$5:$C$2111,$D38,Raw!$F$5:$F$2111,$B$5),"-")</f>
        <v>-</v>
      </c>
      <c r="H38" s="90" t="str">
        <f>IFERROR(T38/SUMIFS(Raw!S$5:S$2111,Raw!$B$5:$B$2111,$B38,Raw!$C$5:$C$2111,$D38,Raw!$F$5:$F$2111,$B$5),"-")</f>
        <v>-</v>
      </c>
      <c r="I38" s="90" t="str">
        <f>IFERROR(U38/SUMIFS(Raw!T$5:T$2111,Raw!$B$5:$B$2111,$B38,Raw!$C$5:$C$2111,$D38,Raw!$F$5:$F$2111,$B$5),"-")</f>
        <v>-</v>
      </c>
      <c r="J38" s="90"/>
      <c r="K38" s="90" t="str">
        <f>IFERROR(W38/SUMIFS(Raw!P$5:P$2111,Raw!$B$5:$B$2111,$B38,Raw!$C$5:$C$2111,$D38,Raw!$F$5:$F$2111,$B$5),"-")</f>
        <v>-</v>
      </c>
      <c r="L38" s="90" t="str">
        <f>IFERROR(X38/SUMIFS(Raw!Q$5:Q$2111,Raw!$B$5:$B$2111,$B38,Raw!$C$5:$C$2111,$D38,Raw!$F$5:$F$2111,$B$5),"-")</f>
        <v>-</v>
      </c>
      <c r="M38" s="90" t="str">
        <f>IFERROR(Y38/SUMIFS(Raw!R$5:R$2111,Raw!$B$5:$B$2111,$B38,Raw!$C$5:$C$2111,$D38,Raw!$F$5:$F$2111,$B$5),"-")</f>
        <v>-</v>
      </c>
      <c r="N38" s="90" t="str">
        <f>IFERROR(Z38/SUMIFS(Raw!S$5:S$2111,Raw!$B$5:$B$2111,$B38,Raw!$C$5:$C$2111,$D38,Raw!$F$5:$F$2111,$B$5),"-")</f>
        <v>-</v>
      </c>
      <c r="O38" s="90" t="str">
        <f>IFERROR(AA38/SUMIFS(Raw!T$5:T$2111,Raw!$B$5:$B$2111,$B38,Raw!$C$5:$C$2111,$D38,Raw!$F$5:$F$2111,$B$5),"-")</f>
        <v>-</v>
      </c>
      <c r="Q38" s="31" t="str">
        <f>IFERROR(INDEX(Raw!$H$6:$CI$2111,MATCH($B38&amp;$D38&amp;$B$5,Raw!$A$6:$A$2111,0),MATCH(Q$5,Raw!$H$5:$CI$5,0)),"-")</f>
        <v>-</v>
      </c>
      <c r="R38" s="31" t="str">
        <f>IFERROR(INDEX(Raw!$H$6:$CI$2111,MATCH($B38&amp;$D38&amp;$B$5,Raw!$A$6:$A$2111,0),MATCH(R$5,Raw!$H$5:$CI$5,0)),"-")</f>
        <v>-</v>
      </c>
      <c r="S38" s="31" t="str">
        <f>IFERROR(INDEX(Raw!$H$6:$CI$2111,MATCH($B38&amp;$D38&amp;$B$5,Raw!$A$6:$A$2111,0),MATCH(S$5,Raw!$H$5:$CI$5,0)),"-")</f>
        <v>-</v>
      </c>
      <c r="T38" s="31" t="str">
        <f>IFERROR(INDEX(Raw!$H$6:$CI$2111,MATCH($B38&amp;$D38&amp;$B$5,Raw!$A$6:$A$2111,0),MATCH(T$5,Raw!$H$5:$CI$5,0)),"-")</f>
        <v>-</v>
      </c>
      <c r="U38" s="31" t="str">
        <f>IFERROR(INDEX(Raw!$H$6:$CI$2111,MATCH($B38&amp;$D38&amp;$B$5,Raw!$A$6:$A$2111,0),MATCH(U$5,Raw!$H$5:$CI$5,0)),"-")</f>
        <v>-</v>
      </c>
      <c r="V38" s="31"/>
      <c r="W38" s="31" t="str">
        <f>IFERROR(INDEX(Raw!$H$6:$CI$2111,MATCH($B38&amp;$D38&amp;$B$5,Raw!$A$6:$A$2111,0),MATCH(W$5,Raw!$H$5:$CI$5,0)),"-")</f>
        <v>-</v>
      </c>
      <c r="X38" s="31" t="str">
        <f>IFERROR(INDEX(Raw!$H$6:$CI$2111,MATCH($B38&amp;$D38&amp;$B$5,Raw!$A$6:$A$2111,0),MATCH(X$5,Raw!$H$5:$CI$5,0)),"-")</f>
        <v>-</v>
      </c>
      <c r="Y38" s="31" t="str">
        <f>IFERROR(INDEX(Raw!$H$6:$CI$2111,MATCH($B38&amp;$D38&amp;$B$5,Raw!$A$6:$A$2111,0),MATCH(Y$5,Raw!$H$5:$CI$5,0)),"-")</f>
        <v>-</v>
      </c>
      <c r="Z38" s="31" t="str">
        <f>IFERROR(INDEX(Raw!$H$6:$CI$2111,MATCH($B38&amp;$D38&amp;$B$5,Raw!$A$6:$A$2111,0),MATCH(Z$5,Raw!$H$5:$CI$5,0)),"-")</f>
        <v>-</v>
      </c>
      <c r="AA38" s="31" t="str">
        <f>IFERROR(INDEX(Raw!$H$6:$CI$2111,MATCH($B38&amp;$D38&amp;$B$5,Raw!$A$6:$A$2111,0),MATCH(AA$5,Raw!$H$5:$CI$5,0)),"-")</f>
        <v>-</v>
      </c>
    </row>
    <row r="39" spans="1:27" ht="18" hidden="1" x14ac:dyDescent="0.25">
      <c r="A39" s="67"/>
      <c r="B39" s="16" t="str">
        <f t="shared" si="2"/>
        <v>2019-20</v>
      </c>
      <c r="C39" s="7" t="s">
        <v>555</v>
      </c>
      <c r="D39" s="259" t="s">
        <v>555</v>
      </c>
      <c r="E39" s="86" t="str">
        <f>IFERROR(Q39/SUMIFS(Raw!P$5:P$2111,Raw!$B$5:$B$2111,$B39,Raw!$C$5:$C$2111,$D39,Raw!$F$5:$F$2111,$B$5),"-")</f>
        <v>-</v>
      </c>
      <c r="F39" s="90" t="str">
        <f>IFERROR(R39/SUMIFS(Raw!Q$5:Q$2111,Raw!$B$5:$B$2111,$B39,Raw!$C$5:$C$2111,$D39,Raw!$F$5:$F$2111,$B$5),"-")</f>
        <v>-</v>
      </c>
      <c r="G39" s="90" t="str">
        <f>IFERROR(S39/SUMIFS(Raw!R$5:R$2111,Raw!$B$5:$B$2111,$B39,Raw!$C$5:$C$2111,$D39,Raw!$F$5:$F$2111,$B$5),"-")</f>
        <v>-</v>
      </c>
      <c r="H39" s="90" t="str">
        <f>IFERROR(T39/SUMIFS(Raw!S$5:S$2111,Raw!$B$5:$B$2111,$B39,Raw!$C$5:$C$2111,$D39,Raw!$F$5:$F$2111,$B$5),"-")</f>
        <v>-</v>
      </c>
      <c r="I39" s="90" t="str">
        <f>IFERROR(U39/SUMIFS(Raw!T$5:T$2111,Raw!$B$5:$B$2111,$B39,Raw!$C$5:$C$2111,$D39,Raw!$F$5:$F$2111,$B$5),"-")</f>
        <v>-</v>
      </c>
      <c r="J39" s="90"/>
      <c r="K39" s="90" t="str">
        <f>IFERROR(W39/SUMIFS(Raw!P$5:P$2111,Raw!$B$5:$B$2111,$B39,Raw!$C$5:$C$2111,$D39,Raw!$F$5:$F$2111,$B$5),"-")</f>
        <v>-</v>
      </c>
      <c r="L39" s="90" t="str">
        <f>IFERROR(X39/SUMIFS(Raw!Q$5:Q$2111,Raw!$B$5:$B$2111,$B39,Raw!$C$5:$C$2111,$D39,Raw!$F$5:$F$2111,$B$5),"-")</f>
        <v>-</v>
      </c>
      <c r="M39" s="90" t="str">
        <f>IFERROR(Y39/SUMIFS(Raw!R$5:R$2111,Raw!$B$5:$B$2111,$B39,Raw!$C$5:$C$2111,$D39,Raw!$F$5:$F$2111,$B$5),"-")</f>
        <v>-</v>
      </c>
      <c r="N39" s="90" t="str">
        <f>IFERROR(Z39/SUMIFS(Raw!S$5:S$2111,Raw!$B$5:$B$2111,$B39,Raw!$C$5:$C$2111,$D39,Raw!$F$5:$F$2111,$B$5),"-")</f>
        <v>-</v>
      </c>
      <c r="O39" s="90" t="str">
        <f>IFERROR(AA39/SUMIFS(Raw!T$5:T$2111,Raw!$B$5:$B$2111,$B39,Raw!$C$5:$C$2111,$D39,Raw!$F$5:$F$2111,$B$5),"-")</f>
        <v>-</v>
      </c>
      <c r="P39" s="11"/>
      <c r="Q39" s="31" t="str">
        <f>IFERROR(INDEX(Raw!$H$6:$CI$2111,MATCH($B39&amp;$D39&amp;$B$5,Raw!$A$6:$A$2111,0),MATCH(Q$5,Raw!$H$5:$CI$5,0)),"-")</f>
        <v>-</v>
      </c>
      <c r="R39" s="31" t="str">
        <f>IFERROR(INDEX(Raw!$H$6:$CI$2111,MATCH($B39&amp;$D39&amp;$B$5,Raw!$A$6:$A$2111,0),MATCH(R$5,Raw!$H$5:$CI$5,0)),"-")</f>
        <v>-</v>
      </c>
      <c r="S39" s="31" t="str">
        <f>IFERROR(INDEX(Raw!$H$6:$CI$2111,MATCH($B39&amp;$D39&amp;$B$5,Raw!$A$6:$A$2111,0),MATCH(S$5,Raw!$H$5:$CI$5,0)),"-")</f>
        <v>-</v>
      </c>
      <c r="T39" s="31" t="str">
        <f>IFERROR(INDEX(Raw!$H$6:$CI$2111,MATCH($B39&amp;$D39&amp;$B$5,Raw!$A$6:$A$2111,0),MATCH(T$5,Raw!$H$5:$CI$5,0)),"-")</f>
        <v>-</v>
      </c>
      <c r="U39" s="31" t="str">
        <f>IFERROR(INDEX(Raw!$H$6:$CI$2111,MATCH($B39&amp;$D39&amp;$B$5,Raw!$A$6:$A$2111,0),MATCH(U$5,Raw!$H$5:$CI$5,0)),"-")</f>
        <v>-</v>
      </c>
      <c r="V39" s="31"/>
      <c r="W39" s="31" t="str">
        <f>IFERROR(INDEX(Raw!$H$6:$CI$2111,MATCH($B39&amp;$D39&amp;$B$5,Raw!$A$6:$A$2111,0),MATCH(W$5,Raw!$H$5:$CI$5,0)),"-")</f>
        <v>-</v>
      </c>
      <c r="X39" s="31" t="str">
        <f>IFERROR(INDEX(Raw!$H$6:$CI$2111,MATCH($B39&amp;$D39&amp;$B$5,Raw!$A$6:$A$2111,0),MATCH(X$5,Raw!$H$5:$CI$5,0)),"-")</f>
        <v>-</v>
      </c>
      <c r="Y39" s="31" t="str">
        <f>IFERROR(INDEX(Raw!$H$6:$CI$2111,MATCH($B39&amp;$D39&amp;$B$5,Raw!$A$6:$A$2111,0),MATCH(Y$5,Raw!$H$5:$CI$5,0)),"-")</f>
        <v>-</v>
      </c>
      <c r="Z39" s="31" t="str">
        <f>IFERROR(INDEX(Raw!$H$6:$CI$2111,MATCH($B39&amp;$D39&amp;$B$5,Raw!$A$6:$A$2111,0),MATCH(Z$5,Raw!$H$5:$CI$5,0)),"-")</f>
        <v>-</v>
      </c>
      <c r="AA39" s="31" t="str">
        <f>IFERROR(INDEX(Raw!$H$6:$CI$2111,MATCH($B39&amp;$D39&amp;$B$5,Raw!$A$6:$A$2111,0),MATCH(AA$5,Raw!$H$5:$CI$5,0)),"-")</f>
        <v>-</v>
      </c>
    </row>
    <row r="40" spans="1:27" hidden="1" x14ac:dyDescent="0.2">
      <c r="A40" s="67"/>
      <c r="B40" s="16" t="str">
        <f t="shared" si="2"/>
        <v>2019-20</v>
      </c>
      <c r="C40" s="7" t="s">
        <v>556</v>
      </c>
      <c r="D40" s="16" t="s">
        <v>556</v>
      </c>
      <c r="E40" s="86" t="str">
        <f>IFERROR(Q40/SUMIFS(Raw!P$5:P$2111,Raw!$B$5:$B$2111,$B40,Raw!$C$5:$C$2111,$D40,Raw!$F$5:$F$2111,$B$5),"-")</f>
        <v>-</v>
      </c>
      <c r="F40" s="90" t="str">
        <f>IFERROR(R40/SUMIFS(Raw!Q$5:Q$2111,Raw!$B$5:$B$2111,$B40,Raw!$C$5:$C$2111,$D40,Raw!$F$5:$F$2111,$B$5),"-")</f>
        <v>-</v>
      </c>
      <c r="G40" s="90" t="str">
        <f>IFERROR(S40/SUMIFS(Raw!R$5:R$2111,Raw!$B$5:$B$2111,$B40,Raw!$C$5:$C$2111,$D40,Raw!$F$5:$F$2111,$B$5),"-")</f>
        <v>-</v>
      </c>
      <c r="H40" s="90" t="str">
        <f>IFERROR(T40/SUMIFS(Raw!S$5:S$2111,Raw!$B$5:$B$2111,$B40,Raw!$C$5:$C$2111,$D40,Raw!$F$5:$F$2111,$B$5),"-")</f>
        <v>-</v>
      </c>
      <c r="I40" s="90" t="str">
        <f>IFERROR(U40/SUMIFS(Raw!T$5:T$2111,Raw!$B$5:$B$2111,$B40,Raw!$C$5:$C$2111,$D40,Raw!$F$5:$F$2111,$B$5),"-")</f>
        <v>-</v>
      </c>
      <c r="J40" s="90"/>
      <c r="K40" s="90" t="str">
        <f>IFERROR(W40/SUMIFS(Raw!P$5:P$2111,Raw!$B$5:$B$2111,$B40,Raw!$C$5:$C$2111,$D40,Raw!$F$5:$F$2111,$B$5),"-")</f>
        <v>-</v>
      </c>
      <c r="L40" s="90" t="str">
        <f>IFERROR(X40/SUMIFS(Raw!Q$5:Q$2111,Raw!$B$5:$B$2111,$B40,Raw!$C$5:$C$2111,$D40,Raw!$F$5:$F$2111,$B$5),"-")</f>
        <v>-</v>
      </c>
      <c r="M40" s="90" t="str">
        <f>IFERROR(Y40/SUMIFS(Raw!R$5:R$2111,Raw!$B$5:$B$2111,$B40,Raw!$C$5:$C$2111,$D40,Raw!$F$5:$F$2111,$B$5),"-")</f>
        <v>-</v>
      </c>
      <c r="N40" s="90" t="str">
        <f>IFERROR(Z40/SUMIFS(Raw!S$5:S$2111,Raw!$B$5:$B$2111,$B40,Raw!$C$5:$C$2111,$D40,Raw!$F$5:$F$2111,$B$5),"-")</f>
        <v>-</v>
      </c>
      <c r="O40" s="90" t="str">
        <f>IFERROR(AA40/SUMIFS(Raw!T$5:T$2111,Raw!$B$5:$B$2111,$B40,Raw!$C$5:$C$2111,$D40,Raw!$F$5:$F$2111,$B$5),"-")</f>
        <v>-</v>
      </c>
      <c r="Q40" s="31" t="str">
        <f>IFERROR(INDEX(Raw!$H$6:$CI$2111,MATCH($B40&amp;$D40&amp;$B$5,Raw!$A$6:$A$2111,0),MATCH(Q$5,Raw!$H$5:$CI$5,0)),"-")</f>
        <v>-</v>
      </c>
      <c r="R40" s="31" t="str">
        <f>IFERROR(INDEX(Raw!$H$6:$CI$2111,MATCH($B40&amp;$D40&amp;$B$5,Raw!$A$6:$A$2111,0),MATCH(R$5,Raw!$H$5:$CI$5,0)),"-")</f>
        <v>-</v>
      </c>
      <c r="S40" s="31" t="str">
        <f>IFERROR(INDEX(Raw!$H$6:$CI$2111,MATCH($B40&amp;$D40&amp;$B$5,Raw!$A$6:$A$2111,0),MATCH(S$5,Raw!$H$5:$CI$5,0)),"-")</f>
        <v>-</v>
      </c>
      <c r="T40" s="31" t="str">
        <f>IFERROR(INDEX(Raw!$H$6:$CI$2111,MATCH($B40&amp;$D40&amp;$B$5,Raw!$A$6:$A$2111,0),MATCH(T$5,Raw!$H$5:$CI$5,0)),"-")</f>
        <v>-</v>
      </c>
      <c r="U40" s="31" t="str">
        <f>IFERROR(INDEX(Raw!$H$6:$CI$2111,MATCH($B40&amp;$D40&amp;$B$5,Raw!$A$6:$A$2111,0),MATCH(U$5,Raw!$H$5:$CI$5,0)),"-")</f>
        <v>-</v>
      </c>
      <c r="V40" s="31"/>
      <c r="W40" s="31" t="str">
        <f>IFERROR(INDEX(Raw!$H$6:$CI$2111,MATCH($B40&amp;$D40&amp;$B$5,Raw!$A$6:$A$2111,0),MATCH(W$5,Raw!$H$5:$CI$5,0)),"-")</f>
        <v>-</v>
      </c>
      <c r="X40" s="31" t="str">
        <f>IFERROR(INDEX(Raw!$H$6:$CI$2111,MATCH($B40&amp;$D40&amp;$B$5,Raw!$A$6:$A$2111,0),MATCH(X$5,Raw!$H$5:$CI$5,0)),"-")</f>
        <v>-</v>
      </c>
      <c r="Y40" s="31" t="str">
        <f>IFERROR(INDEX(Raw!$H$6:$CI$2111,MATCH($B40&amp;$D40&amp;$B$5,Raw!$A$6:$A$2111,0),MATCH(Y$5,Raw!$H$5:$CI$5,0)),"-")</f>
        <v>-</v>
      </c>
      <c r="Z40" s="31" t="str">
        <f>IFERROR(INDEX(Raw!$H$6:$CI$2111,MATCH($B40&amp;$D40&amp;$B$5,Raw!$A$6:$A$2111,0),MATCH(Z$5,Raw!$H$5:$CI$5,0)),"-")</f>
        <v>-</v>
      </c>
      <c r="AA40" s="31" t="str">
        <f>IFERROR(INDEX(Raw!$H$6:$CI$2111,MATCH($B40&amp;$D40&amp;$B$5,Raw!$A$6:$A$2111,0),MATCH(AA$5,Raw!$H$5:$CI$5,0)),"-")</f>
        <v>-</v>
      </c>
    </row>
    <row r="41" spans="1:27" hidden="1" collapsed="1" x14ac:dyDescent="0.2">
      <c r="A41" s="67"/>
      <c r="B41" s="17" t="str">
        <f t="shared" si="2"/>
        <v>2019-20</v>
      </c>
      <c r="C41" s="18" t="s">
        <v>557</v>
      </c>
      <c r="D41" s="255" t="s">
        <v>557</v>
      </c>
      <c r="E41" s="87" t="str">
        <f>IFERROR(Q41/SUMIFS(Raw!P$5:P$2111,Raw!$B$5:$B$2111,$B41,Raw!$C$5:$C$2111,$D41,Raw!$F$5:$F$2111,$B$5),"-")</f>
        <v>-</v>
      </c>
      <c r="F41" s="91" t="str">
        <f>IFERROR(R41/SUMIFS(Raw!Q$5:Q$2111,Raw!$B$5:$B$2111,$B41,Raw!$C$5:$C$2111,$D41,Raw!$F$5:$F$2111,$B$5),"-")</f>
        <v>-</v>
      </c>
      <c r="G41" s="91" t="str">
        <f>IFERROR(S41/SUMIFS(Raw!R$5:R$2111,Raw!$B$5:$B$2111,$B41,Raw!$C$5:$C$2111,$D41,Raw!$F$5:$F$2111,$B$5),"-")</f>
        <v>-</v>
      </c>
      <c r="H41" s="91" t="str">
        <f>IFERROR(T41/SUMIFS(Raw!S$5:S$2111,Raw!$B$5:$B$2111,$B41,Raw!$C$5:$C$2111,$D41,Raw!$F$5:$F$2111,$B$5),"-")</f>
        <v>-</v>
      </c>
      <c r="I41" s="91" t="str">
        <f>IFERROR(U41/SUMIFS(Raw!T$5:T$2111,Raw!$B$5:$B$2111,$B41,Raw!$C$5:$C$2111,$D41,Raw!$F$5:$F$2111,$B$5),"-")</f>
        <v>-</v>
      </c>
      <c r="J41" s="91"/>
      <c r="K41" s="91" t="str">
        <f>IFERROR(W41/SUMIFS(Raw!P$5:P$2111,Raw!$B$5:$B$2111,$B41,Raw!$C$5:$C$2111,$D41,Raw!$F$5:$F$2111,$B$5),"-")</f>
        <v>-</v>
      </c>
      <c r="L41" s="91" t="str">
        <f>IFERROR(X41/SUMIFS(Raw!Q$5:Q$2111,Raw!$B$5:$B$2111,$B41,Raw!$C$5:$C$2111,$D41,Raw!$F$5:$F$2111,$B$5),"-")</f>
        <v>-</v>
      </c>
      <c r="M41" s="91" t="str">
        <f>IFERROR(Y41/SUMIFS(Raw!R$5:R$2111,Raw!$B$5:$B$2111,$B41,Raw!$C$5:$C$2111,$D41,Raw!$F$5:$F$2111,$B$5),"-")</f>
        <v>-</v>
      </c>
      <c r="N41" s="91" t="str">
        <f>IFERROR(Z41/SUMIFS(Raw!S$5:S$2111,Raw!$B$5:$B$2111,$B41,Raw!$C$5:$C$2111,$D41,Raw!$F$5:$F$2111,$B$5),"-")</f>
        <v>-</v>
      </c>
      <c r="O41" s="91" t="str">
        <f>IFERROR(AA41/SUMIFS(Raw!T$5:T$2111,Raw!$B$5:$B$2111,$B41,Raw!$C$5:$C$2111,$D41,Raw!$F$5:$F$2111,$B$5),"-")</f>
        <v>-</v>
      </c>
      <c r="P41" s="74"/>
      <c r="Q41" s="32" t="str">
        <f>IFERROR(INDEX(Raw!$H$6:$CI$2111,MATCH($B41&amp;$D41&amp;$B$5,Raw!$A$6:$A$2111,0),MATCH(Q$5,Raw!$H$5:$CI$5,0)),"-")</f>
        <v>-</v>
      </c>
      <c r="R41" s="32" t="str">
        <f>IFERROR(INDEX(Raw!$H$6:$CI$2111,MATCH($B41&amp;$D41&amp;$B$5,Raw!$A$6:$A$2111,0),MATCH(R$5,Raw!$H$5:$CI$5,0)),"-")</f>
        <v>-</v>
      </c>
      <c r="S41" s="32" t="str">
        <f>IFERROR(INDEX(Raw!$H$6:$CI$2111,MATCH($B41&amp;$D41&amp;$B$5,Raw!$A$6:$A$2111,0),MATCH(S$5,Raw!$H$5:$CI$5,0)),"-")</f>
        <v>-</v>
      </c>
      <c r="T41" s="32" t="str">
        <f>IFERROR(INDEX(Raw!$H$6:$CI$2111,MATCH($B41&amp;$D41&amp;$B$5,Raw!$A$6:$A$2111,0),MATCH(T$5,Raw!$H$5:$CI$5,0)),"-")</f>
        <v>-</v>
      </c>
      <c r="U41" s="32" t="str">
        <f>IFERROR(INDEX(Raw!$H$6:$CI$2111,MATCH($B41&amp;$D41&amp;$B$5,Raw!$A$6:$A$2111,0),MATCH(U$5,Raw!$H$5:$CI$5,0)),"-")</f>
        <v>-</v>
      </c>
      <c r="V41" s="32"/>
      <c r="W41" s="32" t="str">
        <f>IFERROR(INDEX(Raw!$H$6:$CI$2111,MATCH($B41&amp;$D41&amp;$B$5,Raw!$A$6:$A$2111,0),MATCH(W$5,Raw!$H$5:$CI$5,0)),"-")</f>
        <v>-</v>
      </c>
      <c r="X41" s="32" t="str">
        <f>IFERROR(INDEX(Raw!$H$6:$CI$2111,MATCH($B41&amp;$D41&amp;$B$5,Raw!$A$6:$A$2111,0),MATCH(X$5,Raw!$H$5:$CI$5,0)),"-")</f>
        <v>-</v>
      </c>
      <c r="Y41" s="32" t="str">
        <f>IFERROR(INDEX(Raw!$H$6:$CI$2111,MATCH($B41&amp;$D41&amp;$B$5,Raw!$A$6:$A$2111,0),MATCH(Y$5,Raw!$H$5:$CI$5,0)),"-")</f>
        <v>-</v>
      </c>
      <c r="Z41" s="32" t="str">
        <f>IFERROR(INDEX(Raw!$H$6:$CI$2111,MATCH($B41&amp;$D41&amp;$B$5,Raw!$A$6:$A$2111,0),MATCH(Z$5,Raw!$H$5:$CI$5,0)),"-")</f>
        <v>-</v>
      </c>
      <c r="AA41" s="32" t="str">
        <f>IFERROR(INDEX(Raw!$H$6:$CI$2111,MATCH($B41&amp;$D41&amp;$B$5,Raw!$A$6:$A$2111,0),MATCH(AA$5,Raw!$H$5:$CI$5,0)),"-")</f>
        <v>-</v>
      </c>
    </row>
    <row r="42" spans="1:27" x14ac:dyDescent="0.2">
      <c r="A42" s="8"/>
      <c r="B42" s="216"/>
      <c r="C42" s="216"/>
      <c r="D42" s="247" t="s">
        <v>733</v>
      </c>
      <c r="E42" s="208" t="s">
        <v>830</v>
      </c>
      <c r="F42" s="248"/>
      <c r="G42" s="248"/>
      <c r="H42" s="248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</row>
    <row r="43" spans="1:27" x14ac:dyDescent="0.2">
      <c r="A43" s="8"/>
      <c r="D43" s="10" t="s">
        <v>568</v>
      </c>
      <c r="E43" s="7" t="s">
        <v>842</v>
      </c>
      <c r="F43" s="55"/>
      <c r="G43" s="55"/>
      <c r="H43" s="55"/>
    </row>
    <row r="44" spans="1:27" x14ac:dyDescent="0.2">
      <c r="A44" s="8"/>
      <c r="D44" s="10" t="s">
        <v>569</v>
      </c>
      <c r="E44" s="69">
        <f>Introduction!$B$59</f>
        <v>43629</v>
      </c>
      <c r="F44" s="55"/>
      <c r="G44" s="55"/>
      <c r="H44" s="55"/>
    </row>
    <row r="45" spans="1:27" x14ac:dyDescent="0.2">
      <c r="A45" s="8"/>
      <c r="D45" s="10" t="s">
        <v>570</v>
      </c>
      <c r="E45" s="7" t="s">
        <v>572</v>
      </c>
      <c r="F45" s="55"/>
      <c r="G45" s="55"/>
      <c r="H45" s="55"/>
    </row>
    <row r="46" spans="1:27" x14ac:dyDescent="0.2">
      <c r="A46" s="8"/>
      <c r="D46" s="68"/>
      <c r="E46" s="55" t="s">
        <v>571</v>
      </c>
      <c r="F46" s="55"/>
      <c r="G46" s="55"/>
      <c r="H46" s="55"/>
    </row>
    <row r="47" spans="1:27" x14ac:dyDescent="0.2">
      <c r="A47" s="8"/>
      <c r="D47" s="68"/>
      <c r="E47" s="55" t="s">
        <v>691</v>
      </c>
      <c r="F47" s="7"/>
      <c r="G47" s="7"/>
      <c r="H47" s="7"/>
    </row>
    <row r="48" spans="1:27" x14ac:dyDescent="0.2">
      <c r="A48" s="8"/>
      <c r="D48" s="1"/>
      <c r="E48" s="116" t="s">
        <v>762</v>
      </c>
    </row>
    <row r="49" spans="1:5" x14ac:dyDescent="0.2">
      <c r="A49" s="8"/>
      <c r="D49" s="96">
        <v>1</v>
      </c>
      <c r="E49" s="59" t="s">
        <v>975</v>
      </c>
    </row>
    <row r="50" spans="1:5" x14ac:dyDescent="0.2">
      <c r="A50" s="8"/>
      <c r="B50" s="21"/>
      <c r="D50" s="71"/>
      <c r="E50" s="59"/>
    </row>
    <row r="51" spans="1:5" x14ac:dyDescent="0.2">
      <c r="A51" s="8"/>
      <c r="C51" s="21"/>
      <c r="D51" s="71"/>
      <c r="E51" s="1"/>
    </row>
    <row r="52" spans="1:5" x14ac:dyDescent="0.2">
      <c r="D52" s="68"/>
      <c r="E52" s="15"/>
    </row>
    <row r="53" spans="1:5" x14ac:dyDescent="0.2">
      <c r="E53" s="81"/>
    </row>
    <row r="54" spans="1:5" x14ac:dyDescent="0.2"/>
    <row r="55" spans="1:5" x14ac:dyDescent="0.2"/>
    <row r="56" spans="1:5" x14ac:dyDescent="0.2"/>
  </sheetData>
  <mergeCells count="1">
    <mergeCell ref="B4:C4"/>
  </mergeCells>
  <dataValidations count="1">
    <dataValidation type="list" allowBlank="1" showInputMessage="1" showErrorMessage="1" sqref="B4:C4" xr:uid="{00000000-0002-0000-0400-000000000000}">
      <formula1>Dropdown_Geography</formula1>
    </dataValidation>
  </dataValidations>
  <hyperlinks>
    <hyperlink ref="E47" r:id="rId1" xr:uid="{26AA8FC4-8826-4900-832A-779C2AAC44C7}"/>
    <hyperlink ref="E46" r:id="rId2" xr:uid="{8E69E97B-6AAE-493C-B4CF-FACF4E9CFCA0}"/>
    <hyperlink ref="E48" location="Introduction!A1" display="Introduction" xr:uid="{15DB4C2D-DC0A-4AF2-8D57-004F48424DB2}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57"/>
  <sheetViews>
    <sheetView workbookViewId="0">
      <pane xSplit="4" ySplit="9" topLeftCell="E10" activePane="bottomRight" state="frozen"/>
      <selection activeCell="A5" sqref="A5"/>
      <selection pane="topRight" activeCell="A5" sqref="A5"/>
      <selection pane="bottomLeft" activeCell="A5" sqref="A5"/>
      <selection pane="bottomRight" activeCell="E10" sqref="E10"/>
    </sheetView>
  </sheetViews>
  <sheetFormatPr defaultColWidth="0" defaultRowHeight="12.75" zeroHeight="1" x14ac:dyDescent="0.2"/>
  <cols>
    <col min="1" max="1" width="1.7109375" style="46" customWidth="1"/>
    <col min="2" max="2" width="8.7109375" style="1" customWidth="1"/>
    <col min="3" max="3" width="14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85546875" style="71" customWidth="1"/>
    <col min="17" max="17" width="10.5703125" style="71" customWidth="1"/>
    <col min="18" max="18" width="9.28515625" style="71" customWidth="1"/>
    <col min="19" max="19" width="9.28515625" style="1" customWidth="1"/>
    <col min="20" max="16384" width="9.28515625" style="1" hidden="1"/>
  </cols>
  <sheetData>
    <row r="1" spans="1:18" ht="18.75" x14ac:dyDescent="0.25">
      <c r="B1" s="47" t="s">
        <v>731</v>
      </c>
      <c r="C1" s="48"/>
      <c r="E1" s="58" t="s">
        <v>784</v>
      </c>
      <c r="F1" s="61"/>
      <c r="G1" s="48"/>
      <c r="H1" s="48"/>
      <c r="I1" s="48"/>
      <c r="K1" s="47"/>
      <c r="L1" s="61"/>
      <c r="M1" s="48"/>
      <c r="N1" s="48"/>
      <c r="O1" s="48"/>
    </row>
    <row r="2" spans="1:18" ht="24" customHeight="1" x14ac:dyDescent="0.2">
      <c r="B2" s="46"/>
      <c r="C2" s="46"/>
      <c r="E2" s="13" t="s">
        <v>836</v>
      </c>
      <c r="F2" s="13"/>
      <c r="G2" s="13"/>
      <c r="H2" s="13"/>
      <c r="I2" s="13"/>
      <c r="K2" s="13" t="s">
        <v>837</v>
      </c>
      <c r="L2" s="13"/>
      <c r="M2" s="13"/>
      <c r="N2" s="13"/>
      <c r="O2" s="13"/>
      <c r="P2" s="14"/>
      <c r="Q2" s="14"/>
    </row>
    <row r="3" spans="1:18" ht="14.25" x14ac:dyDescent="0.2">
      <c r="A3" s="63"/>
      <c r="B3" s="45"/>
      <c r="D3" s="29"/>
      <c r="E3" s="144" t="s">
        <v>966</v>
      </c>
      <c r="F3" s="144"/>
      <c r="G3" s="144"/>
      <c r="H3" s="144"/>
      <c r="I3" s="144"/>
      <c r="K3" s="144" t="s">
        <v>965</v>
      </c>
      <c r="L3" s="144"/>
      <c r="M3" s="144"/>
      <c r="N3" s="144"/>
      <c r="O3" s="144"/>
      <c r="P3" s="141"/>
      <c r="Q3" s="141"/>
    </row>
    <row r="4" spans="1:18" x14ac:dyDescent="0.2">
      <c r="A4" s="63"/>
      <c r="B4" s="45" t="str">
        <f ca="1">OFFSET(Raw!$DE$5,MATCH($B$5,Raw!$DF$6:$DF$26,0),0)</f>
        <v>Eng</v>
      </c>
      <c r="D4" s="29"/>
      <c r="E4" s="13"/>
      <c r="F4" s="13"/>
      <c r="G4" s="144" t="s">
        <v>950</v>
      </c>
      <c r="H4" s="12"/>
      <c r="I4" s="12"/>
      <c r="K4" s="13"/>
      <c r="L4" s="13"/>
      <c r="M4" s="264" t="s">
        <v>951</v>
      </c>
      <c r="N4" s="12"/>
      <c r="O4" s="12"/>
      <c r="P4" s="14"/>
      <c r="Q4" s="14"/>
    </row>
    <row r="5" spans="1:18" ht="27" x14ac:dyDescent="0.2">
      <c r="B5" s="295" t="s">
        <v>547</v>
      </c>
      <c r="C5" s="295"/>
      <c r="D5" s="30"/>
      <c r="E5" s="5" t="s">
        <v>681</v>
      </c>
      <c r="F5" s="6"/>
      <c r="G5" s="5" t="s">
        <v>682</v>
      </c>
      <c r="H5" s="5" t="s">
        <v>696</v>
      </c>
      <c r="I5" s="170" t="s">
        <v>948</v>
      </c>
      <c r="K5" s="5" t="s">
        <v>681</v>
      </c>
      <c r="L5" s="6"/>
      <c r="M5" s="5" t="s">
        <v>682</v>
      </c>
      <c r="N5" s="5" t="s">
        <v>696</v>
      </c>
      <c r="O5" s="170" t="s">
        <v>948</v>
      </c>
      <c r="P5" s="6"/>
      <c r="Q5" s="6"/>
    </row>
    <row r="6" spans="1:18" s="72" customFormat="1" x14ac:dyDescent="0.2">
      <c r="A6" s="26"/>
      <c r="B6" s="45" t="str">
        <f>VLOOKUP($B$5,Raw!$DF$6:$DG$26,2,0)</f>
        <v>ENG</v>
      </c>
      <c r="C6" s="64"/>
      <c r="D6" s="24" t="s">
        <v>687</v>
      </c>
      <c r="E6" s="54" t="s">
        <v>632</v>
      </c>
      <c r="F6" s="54"/>
      <c r="G6" s="75" t="s">
        <v>633</v>
      </c>
      <c r="H6" s="75" t="s">
        <v>634</v>
      </c>
      <c r="I6" s="75" t="s">
        <v>635</v>
      </c>
      <c r="K6" s="149" t="s">
        <v>628</v>
      </c>
      <c r="L6" s="42"/>
      <c r="M6" s="149" t="s">
        <v>629</v>
      </c>
      <c r="N6" s="149" t="s">
        <v>630</v>
      </c>
      <c r="O6" s="149" t="s">
        <v>631</v>
      </c>
      <c r="P6" s="149"/>
      <c r="Q6" s="149"/>
      <c r="R6" s="199"/>
    </row>
    <row r="7" spans="1:18" s="7" customFormat="1" ht="14.25" customHeight="1" x14ac:dyDescent="0.2">
      <c r="A7" s="66"/>
      <c r="B7" s="33" t="s">
        <v>654</v>
      </c>
      <c r="C7" s="205" t="s">
        <v>834</v>
      </c>
      <c r="D7" s="34"/>
      <c r="E7" s="82">
        <f>IFERROR(SUMIF($B$10:$B$41,$B7,E$10:E$41),"-")</f>
        <v>175273</v>
      </c>
      <c r="F7" s="31"/>
      <c r="G7" s="82">
        <f>IFERROR(SUMIF($B$10:$B$41,$B7,G$10:G$41),"-")</f>
        <v>2376.5050000000001</v>
      </c>
      <c r="H7" s="88">
        <f>IFERROR(G7/E7/24,"-")</f>
        <v>5.6495319682248071E-4</v>
      </c>
      <c r="I7" s="88">
        <f>IFERROR(SUMPRODUCT(E$10:E$17,I$10:I$17)/E7,"-")</f>
        <v>1.1227778316619723E-3</v>
      </c>
      <c r="K7" s="82">
        <f>IFERROR(SUMIF($B$10:$B$41,$B7,K$10:K$41),"-")</f>
        <v>9284</v>
      </c>
      <c r="L7" s="82"/>
      <c r="M7" s="82">
        <f>IFERROR(SUMIF($B$10:$B$41,$B7,M$10:M$41),"-")</f>
        <v>772.73</v>
      </c>
      <c r="N7" s="88">
        <f>IFERROR(M7/K7/24,"-")</f>
        <v>3.4680184546890709E-3</v>
      </c>
      <c r="O7" s="88">
        <f>IFERROR(SUMPRODUCT(K$10:K$17,O$10:O$17)/K7,"-")</f>
        <v>5.8625315656565657E-3</v>
      </c>
      <c r="P7" s="200"/>
      <c r="Q7" s="200"/>
      <c r="R7" s="14"/>
    </row>
    <row r="8" spans="1:18" s="7" customFormat="1" ht="14.25" customHeight="1" x14ac:dyDescent="0.2">
      <c r="A8" s="66"/>
      <c r="B8" s="33" t="str">
        <f>'Response times'!$B8</f>
        <v>2018-19</v>
      </c>
      <c r="C8" s="205" t="s">
        <v>789</v>
      </c>
      <c r="D8" s="34"/>
      <c r="E8" s="82">
        <f>IFERROR(SUMIF($B$10:$B$41,$B8,E$10:E$41),"-")</f>
        <v>427015</v>
      </c>
      <c r="F8" s="31"/>
      <c r="G8" s="82">
        <f>IFERROR(SUMIF($B$10:$B$41,$B8,G$10:G$41),"-")</f>
        <v>5172.1480555555563</v>
      </c>
      <c r="H8" s="88">
        <f>IFERROR(G8/E8/24,"-")</f>
        <v>5.0468055918757306E-4</v>
      </c>
      <c r="I8" s="88">
        <f>IFERROR(SUMPRODUCT(E$18:E$29,I$18:I$29)/E8,"-")</f>
        <v>9.5482705417148587E-4</v>
      </c>
      <c r="K8" s="82">
        <f>IFERROR(SUMIF($B$10:$B$41,$B8,K$10:K$41),"-")</f>
        <v>23949</v>
      </c>
      <c r="L8" s="82"/>
      <c r="M8" s="82">
        <f>IFERROR(SUMIF($B$10:$B$41,$B8,M$10:M$41),"-")</f>
        <v>2093.9758333333334</v>
      </c>
      <c r="N8" s="88">
        <f>IFERROR(M8/K8/24,"-")</f>
        <v>3.6431163328554659E-3</v>
      </c>
      <c r="O8" s="88">
        <f>IFERROR(SUMPRODUCT(K$18:K$29,O$18:O$29)/K8,"-")</f>
        <v>6.1549465453595064E-3</v>
      </c>
      <c r="P8" s="200"/>
      <c r="Q8" s="200"/>
      <c r="R8" s="14"/>
    </row>
    <row r="9" spans="1:18" s="7" customFormat="1" ht="14.25" customHeight="1" x14ac:dyDescent="0.2">
      <c r="A9" s="66"/>
      <c r="B9" s="33" t="str">
        <f>'Response times'!$B9</f>
        <v>2019-20</v>
      </c>
      <c r="C9" s="205" t="s">
        <v>959</v>
      </c>
      <c r="D9" s="34"/>
      <c r="E9" s="82">
        <f>IFERROR(SUMIF($B$10:$B$41,$B9,E$10:E$41),"-")</f>
        <v>73706</v>
      </c>
      <c r="F9" s="31"/>
      <c r="G9" s="82">
        <f>IFERROR(SUMIF($B$10:$B$41,$B9,G$10:G$41),"-")</f>
        <v>765.94611111111112</v>
      </c>
      <c r="H9" s="88">
        <f>IFERROR(G9/E9/24,"-")</f>
        <v>4.3299624584560684E-4</v>
      </c>
      <c r="I9" s="88">
        <f>IFERROR(SUMPRODUCT(E$30:E$41,I$30:I$41)/E9,"-")</f>
        <v>8.5634486513485512E-4</v>
      </c>
      <c r="K9" s="82">
        <f>IFERROR(SUMIF($B$10:$B$41,$B9,K$10:K$41),"-")</f>
        <v>4016</v>
      </c>
      <c r="L9" s="82"/>
      <c r="M9" s="82">
        <f>IFERROR(SUMIF($B$10:$B$41,$B9,M$10:M$41),"-")</f>
        <v>337.23972222222221</v>
      </c>
      <c r="N9" s="88">
        <f>IFERROR(M9/K9/24,"-")</f>
        <v>3.4989181007451676E-3</v>
      </c>
      <c r="O9" s="88">
        <f>IFERROR(SUMPRODUCT(K$30:K$41,O$30:O$41)/K9,"-")</f>
        <v>6.0566328436254969E-3</v>
      </c>
      <c r="P9" s="200"/>
      <c r="Q9" s="200"/>
      <c r="R9" s="14"/>
    </row>
    <row r="10" spans="1:18" x14ac:dyDescent="0.2">
      <c r="A10" s="67"/>
      <c r="B10" s="7" t="s">
        <v>654</v>
      </c>
      <c r="C10" s="223" t="s">
        <v>550</v>
      </c>
      <c r="D10" s="16" t="s">
        <v>550</v>
      </c>
      <c r="E10" s="82">
        <f>IFERROR(INDEX(Raw!$H$6:$CI$2111,MATCH($B10&amp;$D10&amp;$B$6,Raw!$A$6:$A$2111,0),MATCH(E$6,Raw!$H$5:$CI$5,0)),"-")</f>
        <v>1355</v>
      </c>
      <c r="F10" s="31"/>
      <c r="G10" s="82">
        <f>IFERROR(INDEX(Raw!$H$6:$CI$2111,MATCH($B10&amp;$D10&amp;$B$6,Raw!$A$6:$A$2111,0),MATCH(G$6,Raw!$H$5:$CI$5,0))/60/60,"-")</f>
        <v>15.537222222222223</v>
      </c>
      <c r="H10" s="88">
        <f>IFERROR(INDEX(Raw!$H$6:$CI$2111,MATCH($B10&amp;$D10&amp;$B$6,Raw!$A$6:$A$2111,0),MATCH(H$6,Raw!$H$5:$CI$5,0))/60/60/24,"-")</f>
        <v>4.7453703703703704E-4</v>
      </c>
      <c r="I10" s="88">
        <f>IFERROR(INDEX(Raw!$H$6:$CI$2111,MATCH($B10&amp;$D10&amp;$B$6,Raw!$A$6:$A$2111,0),MATCH(I$6,Raw!$H$5:$CI$5,0))/60/60/24,"-")</f>
        <v>1.0879629629629629E-3</v>
      </c>
      <c r="K10" s="82">
        <f>IFERROR(INDEX(Raw!$H$6:$CI$2111,MATCH($B10&amp;$D10&amp;$B$6,Raw!$A$6:$A$2111,0),MATCH(K$6,Raw!$H$5:$CI$5,0)),"-")</f>
        <v>0</v>
      </c>
      <c r="L10" s="82"/>
      <c r="M10" s="82">
        <f>IFERROR(INDEX(Raw!$H$6:$CI$2111,MATCH($B10&amp;$D10&amp;$B$6,Raw!$A$6:$A$2111,0),MATCH(M$6,Raw!$H$5:$CI$5,0))/60/60,"-")</f>
        <v>0</v>
      </c>
      <c r="N10" s="88" t="str">
        <f>IFERROR(INDEX(Raw!$H$6:$CI$2111,MATCH($B10&amp;$D10&amp;$B$6,Raw!$A$6:$A$2111,0),MATCH(N$6,Raw!$H$5:$CI$5,0))/60/60/24,"-")</f>
        <v>-</v>
      </c>
      <c r="O10" s="88" t="str">
        <f>IFERROR(INDEX(Raw!$H$6:$CI$2111,MATCH($B10&amp;$D10&amp;$B$6,Raw!$A$6:$A$2111,0),MATCH(O$6,Raw!$H$5:$CI$5,0))/60/60/24,"-")</f>
        <v>-</v>
      </c>
      <c r="P10" s="200"/>
      <c r="Q10" s="200"/>
    </row>
    <row r="11" spans="1:18" ht="12.75" customHeight="1" x14ac:dyDescent="0.2">
      <c r="A11" s="67"/>
      <c r="B11" s="16" t="str">
        <f t="shared" ref="B11:B41" si="0">IF($D11="April",LEFT($B10,4)+1&amp;"-"&amp;RIGHT($B10,2)+1,$B10)</f>
        <v>2017-18</v>
      </c>
      <c r="C11" s="223" t="s">
        <v>551</v>
      </c>
      <c r="D11" s="16" t="s">
        <v>551</v>
      </c>
      <c r="E11" s="82">
        <f>IFERROR(INDEX(Raw!$H$6:$CI$2111,MATCH($B11&amp;$D11&amp;$B$6,Raw!$A$6:$A$2111,0),MATCH(E$6,Raw!$H$5:$CI$5,0)),"-")</f>
        <v>9322</v>
      </c>
      <c r="F11" s="31"/>
      <c r="G11" s="82">
        <f>IFERROR(INDEX(Raw!$H$6:$CI$2111,MATCH($B11&amp;$D11&amp;$B$6,Raw!$A$6:$A$2111,0),MATCH(G$6,Raw!$H$5:$CI$5,0))/60/60,"-")</f>
        <v>118.03361111111111</v>
      </c>
      <c r="H11" s="88">
        <f>IFERROR(INDEX(Raw!$H$6:$CI$2111,MATCH($B11&amp;$D11&amp;$B$6,Raw!$A$6:$A$2111,0),MATCH(H$6,Raw!$H$5:$CI$5,0))/60/60/24,"-")</f>
        <v>5.3240740740740744E-4</v>
      </c>
      <c r="I11" s="88">
        <f>IFERROR(INDEX(Raw!$H$6:$CI$2111,MATCH($B11&amp;$D11&amp;$B$6,Raw!$A$6:$A$2111,0),MATCH(I$6,Raw!$H$5:$CI$5,0))/60/60/24,"-")</f>
        <v>8.9120370370370384E-4</v>
      </c>
      <c r="K11" s="82">
        <f>IFERROR(INDEX(Raw!$H$6:$CI$2111,MATCH($B11&amp;$D11&amp;$B$6,Raw!$A$6:$A$2111,0),MATCH(K$6,Raw!$H$5:$CI$5,0)),"-")</f>
        <v>0</v>
      </c>
      <c r="L11" s="82"/>
      <c r="M11" s="82">
        <f>IFERROR(INDEX(Raw!$H$6:$CI$2111,MATCH($B11&amp;$D11&amp;$B$6,Raw!$A$6:$A$2111,0),MATCH(M$6,Raw!$H$5:$CI$5,0))/60/60,"-")</f>
        <v>0</v>
      </c>
      <c r="N11" s="88" t="str">
        <f>IFERROR(INDEX(Raw!$H$6:$CI$2111,MATCH($B11&amp;$D11&amp;$B$6,Raw!$A$6:$A$2111,0),MATCH(N$6,Raw!$H$5:$CI$5,0))/60/60/24,"-")</f>
        <v>-</v>
      </c>
      <c r="O11" s="88" t="str">
        <f>IFERROR(INDEX(Raw!$H$6:$CI$2111,MATCH($B11&amp;$D11&amp;$B$6,Raw!$A$6:$A$2111,0),MATCH(O$6,Raw!$H$5:$CI$5,0))/60/60/24,"-")</f>
        <v>-</v>
      </c>
      <c r="P11" s="200"/>
      <c r="Q11" s="200"/>
    </row>
    <row r="12" spans="1:18" ht="18" x14ac:dyDescent="0.25">
      <c r="A12" s="67"/>
      <c r="B12" s="16" t="str">
        <f t="shared" si="0"/>
        <v>2017-18</v>
      </c>
      <c r="C12" s="223" t="s">
        <v>552</v>
      </c>
      <c r="D12" s="259" t="s">
        <v>552</v>
      </c>
      <c r="E12" s="82">
        <f>IFERROR(INDEX(Raw!$H$6:$CI$2111,MATCH($B12&amp;$D12&amp;$B$6,Raw!$A$6:$A$2111,0),MATCH(E$6,Raw!$H$5:$CI$5,0)),"-")</f>
        <v>11700</v>
      </c>
      <c r="F12" s="31"/>
      <c r="G12" s="82">
        <f>IFERROR(INDEX(Raw!$H$6:$CI$2111,MATCH($B12&amp;$D12&amp;$B$6,Raw!$A$6:$A$2111,0),MATCH(G$6,Raw!$H$5:$CI$5,0))/60/60,"-")</f>
        <v>129.3425</v>
      </c>
      <c r="H12" s="88">
        <f>IFERROR(INDEX(Raw!$H$6:$CI$2111,MATCH($B12&amp;$D12&amp;$B$6,Raw!$A$6:$A$2111,0),MATCH(H$6,Raw!$H$5:$CI$5,0))/60/60/24,"-")</f>
        <v>4.6296296296296293E-4</v>
      </c>
      <c r="I12" s="88">
        <f>IFERROR(INDEX(Raw!$H$6:$CI$2111,MATCH($B12&amp;$D12&amp;$B$6,Raw!$A$6:$A$2111,0),MATCH(I$6,Raw!$H$5:$CI$5,0))/60/60/24,"-")</f>
        <v>7.5231481481481471E-4</v>
      </c>
      <c r="K12" s="82">
        <f>IFERROR(INDEX(Raw!$H$6:$CI$2111,MATCH($B12&amp;$D12&amp;$B$6,Raw!$A$6:$A$2111,0),MATCH(K$6,Raw!$H$5:$CI$5,0)),"-")</f>
        <v>22</v>
      </c>
      <c r="L12" s="82"/>
      <c r="M12" s="82">
        <f>IFERROR(INDEX(Raw!$H$6:$CI$2111,MATCH($B12&amp;$D12&amp;$B$6,Raw!$A$6:$A$2111,0),MATCH(M$6,Raw!$H$5:$CI$5,0))/60/60,"-")</f>
        <v>1.0558333333333334</v>
      </c>
      <c r="N12" s="88">
        <f>IFERROR(INDEX(Raw!$H$6:$CI$2111,MATCH($B12&amp;$D12&amp;$B$6,Raw!$A$6:$A$2111,0),MATCH(N$6,Raw!$H$5:$CI$5,0))/60/60/24,"-")</f>
        <v>2.0023148148148148E-3</v>
      </c>
      <c r="O12" s="88">
        <f>IFERROR(INDEX(Raw!$H$6:$CI$2111,MATCH($B12&amp;$D12&amp;$B$6,Raw!$A$6:$A$2111,0),MATCH(O$6,Raw!$H$5:$CI$5,0))/60/60/24,"-")</f>
        <v>3.4027777777777784E-3</v>
      </c>
      <c r="P12" s="200"/>
      <c r="Q12" s="200"/>
    </row>
    <row r="13" spans="1:18" ht="12.75" customHeight="1" x14ac:dyDescent="0.2">
      <c r="A13" s="67"/>
      <c r="B13" s="16" t="str">
        <f t="shared" si="0"/>
        <v>2017-18</v>
      </c>
      <c r="C13" s="223" t="s">
        <v>553</v>
      </c>
      <c r="D13" s="16" t="s">
        <v>553</v>
      </c>
      <c r="E13" s="82">
        <f>IFERROR(INDEX(Raw!$H$6:$CI$2111,MATCH($B13&amp;$D13&amp;$B$6,Raw!$A$6:$A$2111,0),MATCH(E$6,Raw!$H$5:$CI$5,0)),"-")</f>
        <v>25680</v>
      </c>
      <c r="F13" s="31"/>
      <c r="G13" s="82">
        <f>IFERROR(INDEX(Raw!$H$6:$CI$2111,MATCH($B13&amp;$D13&amp;$B$6,Raw!$A$6:$A$2111,0),MATCH(G$6,Raw!$H$5:$CI$5,0))/60/60,"-")</f>
        <v>349.37333333333333</v>
      </c>
      <c r="H13" s="88">
        <f>IFERROR(INDEX(Raw!$H$6:$CI$2111,MATCH($B13&amp;$D13&amp;$B$6,Raw!$A$6:$A$2111,0),MATCH(H$6,Raw!$H$5:$CI$5,0))/60/60/24,"-")</f>
        <v>5.6712962962962956E-4</v>
      </c>
      <c r="I13" s="88">
        <f>IFERROR(INDEX(Raw!$H$6:$CI$2111,MATCH($B13&amp;$D13&amp;$B$6,Raw!$A$6:$A$2111,0),MATCH(I$6,Raw!$H$5:$CI$5,0))/60/60/24,"-")</f>
        <v>9.6064814814814808E-4</v>
      </c>
      <c r="K13" s="82">
        <f>IFERROR(INDEX(Raw!$H$6:$CI$2111,MATCH($B13&amp;$D13&amp;$B$6,Raw!$A$6:$A$2111,0),MATCH(K$6,Raw!$H$5:$CI$5,0)),"-")</f>
        <v>1126</v>
      </c>
      <c r="L13" s="82"/>
      <c r="M13" s="82">
        <f>IFERROR(INDEX(Raw!$H$6:$CI$2111,MATCH($B13&amp;$D13&amp;$B$6,Raw!$A$6:$A$2111,0),MATCH(M$6,Raw!$H$5:$CI$5,0))/60/60,"-")</f>
        <v>88.226666666666674</v>
      </c>
      <c r="N13" s="88">
        <f>IFERROR(INDEX(Raw!$H$6:$CI$2111,MATCH($B13&amp;$D13&amp;$B$6,Raw!$A$6:$A$2111,0),MATCH(N$6,Raw!$H$5:$CI$5,0))/60/60/24,"-")</f>
        <v>3.2638888888888891E-3</v>
      </c>
      <c r="O13" s="88">
        <f>IFERROR(INDEX(Raw!$H$6:$CI$2111,MATCH($B13&amp;$D13&amp;$B$6,Raw!$A$6:$A$2111,0),MATCH(O$6,Raw!$H$5:$CI$5,0))/60/60/24,"-")</f>
        <v>5.5555555555555558E-3</v>
      </c>
      <c r="P13" s="200"/>
      <c r="Q13" s="200"/>
    </row>
    <row r="14" spans="1:18" x14ac:dyDescent="0.2">
      <c r="A14" s="67"/>
      <c r="B14" s="16" t="str">
        <f t="shared" si="0"/>
        <v>2017-18</v>
      </c>
      <c r="C14" s="223" t="s">
        <v>554</v>
      </c>
      <c r="D14" s="16" t="s">
        <v>554</v>
      </c>
      <c r="E14" s="82">
        <f>IFERROR(INDEX(Raw!$H$6:$CI$2111,MATCH($B14&amp;$D14&amp;$B$6,Raw!$A$6:$A$2111,0),MATCH(E$6,Raw!$H$5:$CI$5,0)),"-")</f>
        <v>31971</v>
      </c>
      <c r="F14" s="31"/>
      <c r="G14" s="82">
        <f>IFERROR(INDEX(Raw!$H$6:$CI$2111,MATCH($B14&amp;$D14&amp;$B$6,Raw!$A$6:$A$2111,0),MATCH(G$6,Raw!$H$5:$CI$5,0))/60/60,"-")</f>
        <v>492.32722222222225</v>
      </c>
      <c r="H14" s="88">
        <f>IFERROR(INDEX(Raw!$H$6:$CI$2111,MATCH($B14&amp;$D14&amp;$B$6,Raw!$A$6:$A$2111,0),MATCH(H$6,Raw!$H$5:$CI$5,0))/60/60/24,"-")</f>
        <v>6.3657407407407402E-4</v>
      </c>
      <c r="I14" s="88">
        <f>IFERROR(INDEX(Raw!$H$6:$CI$2111,MATCH($B14&amp;$D14&amp;$B$6,Raw!$A$6:$A$2111,0),MATCH(I$6,Raw!$H$5:$CI$5,0))/60/60/24,"-")</f>
        <v>1.261574074074074E-3</v>
      </c>
      <c r="K14" s="82">
        <f>IFERROR(INDEX(Raw!$H$6:$CI$2111,MATCH($B14&amp;$D14&amp;$B$6,Raw!$A$6:$A$2111,0),MATCH(K$6,Raw!$H$5:$CI$5,0)),"-")</f>
        <v>2021</v>
      </c>
      <c r="L14" s="82"/>
      <c r="M14" s="82">
        <f>IFERROR(INDEX(Raw!$H$6:$CI$2111,MATCH($B14&amp;$D14&amp;$B$6,Raw!$A$6:$A$2111,0),MATCH(M$6,Raw!$H$5:$CI$5,0))/60/60,"-")</f>
        <v>161.00416666666666</v>
      </c>
      <c r="N14" s="88">
        <f>IFERROR(INDEX(Raw!$H$6:$CI$2111,MATCH($B14&amp;$D14&amp;$B$6,Raw!$A$6:$A$2111,0),MATCH(N$6,Raw!$H$5:$CI$5,0))/60/60/24,"-")</f>
        <v>3.3217592592592591E-3</v>
      </c>
      <c r="O14" s="88">
        <f>IFERROR(INDEX(Raw!$H$6:$CI$2111,MATCH($B14&amp;$D14&amp;$B$6,Raw!$A$6:$A$2111,0),MATCH(O$6,Raw!$H$5:$CI$5,0))/60/60/24,"-")</f>
        <v>5.6944444444444438E-3</v>
      </c>
      <c r="P14" s="200"/>
      <c r="Q14" s="200"/>
    </row>
    <row r="15" spans="1:18" ht="18" x14ac:dyDescent="0.25">
      <c r="A15" s="67"/>
      <c r="B15" s="16" t="str">
        <f t="shared" si="0"/>
        <v>2017-18</v>
      </c>
      <c r="C15" s="223" t="s">
        <v>555</v>
      </c>
      <c r="D15" s="259" t="s">
        <v>555</v>
      </c>
      <c r="E15" s="82">
        <f>IFERROR(INDEX(Raw!$H$6:$CI$2111,MATCH($B15&amp;$D15&amp;$B$6,Raw!$A$6:$A$2111,0),MATCH(E$6,Raw!$H$5:$CI$5,0)),"-")</f>
        <v>31254</v>
      </c>
      <c r="F15" s="31"/>
      <c r="G15" s="82">
        <f>IFERROR(INDEX(Raw!$H$6:$CI$2111,MATCH($B15&amp;$D15&amp;$B$6,Raw!$A$6:$A$2111,0),MATCH(G$6,Raw!$H$5:$CI$5,0))/60/60,"-")</f>
        <v>398.37277777777774</v>
      </c>
      <c r="H15" s="88">
        <f>IFERROR(INDEX(Raw!$H$6:$CI$2111,MATCH($B15&amp;$D15&amp;$B$6,Raw!$A$6:$A$2111,0),MATCH(H$6,Raw!$H$5:$CI$5,0))/60/60/24,"-")</f>
        <v>5.3240740740740744E-4</v>
      </c>
      <c r="I15" s="88">
        <f>IFERROR(INDEX(Raw!$H$6:$CI$2111,MATCH($B15&amp;$D15&amp;$B$6,Raw!$A$6:$A$2111,0),MATCH(I$6,Raw!$H$5:$CI$5,0))/60/60/24,"-")</f>
        <v>1.0300925925925926E-3</v>
      </c>
      <c r="K15" s="82">
        <f>IFERROR(INDEX(Raw!$H$6:$CI$2111,MATCH($B15&amp;$D15&amp;$B$6,Raw!$A$6:$A$2111,0),MATCH(K$6,Raw!$H$5:$CI$5,0)),"-")</f>
        <v>1914</v>
      </c>
      <c r="L15" s="82"/>
      <c r="M15" s="82">
        <f>IFERROR(INDEX(Raw!$H$6:$CI$2111,MATCH($B15&amp;$D15&amp;$B$6,Raw!$A$6:$A$2111,0),MATCH(M$6,Raw!$H$5:$CI$5,0))/60/60,"-")</f>
        <v>148.54972222222221</v>
      </c>
      <c r="N15" s="88">
        <f>IFERROR(INDEX(Raw!$H$6:$CI$2111,MATCH($B15&amp;$D15&amp;$B$6,Raw!$A$6:$A$2111,0),MATCH(N$6,Raw!$H$5:$CI$5,0))/60/60/24,"-")</f>
        <v>3.2291666666666666E-3</v>
      </c>
      <c r="O15" s="88">
        <f>IFERROR(INDEX(Raw!$H$6:$CI$2111,MATCH($B15&amp;$D15&amp;$B$6,Raw!$A$6:$A$2111,0),MATCH(O$6,Raw!$H$5:$CI$5,0))/60/60/24,"-")</f>
        <v>5.2777777777777771E-3</v>
      </c>
      <c r="P15" s="200"/>
      <c r="Q15" s="200"/>
    </row>
    <row r="16" spans="1:18" x14ac:dyDescent="0.2">
      <c r="A16" s="67"/>
      <c r="B16" s="16" t="str">
        <f t="shared" si="0"/>
        <v>2017-18</v>
      </c>
      <c r="C16" s="223" t="s">
        <v>556</v>
      </c>
      <c r="D16" s="16" t="s">
        <v>556</v>
      </c>
      <c r="E16" s="82">
        <f>IFERROR(INDEX(Raw!$H$6:$CI$2111,MATCH($B16&amp;$D16&amp;$B$6,Raw!$A$6:$A$2111,0),MATCH(E$6,Raw!$H$5:$CI$5,0)),"-")</f>
        <v>30179</v>
      </c>
      <c r="F16" s="31"/>
      <c r="G16" s="82">
        <f>IFERROR(INDEX(Raw!$H$6:$CI$2111,MATCH($B16&amp;$D16&amp;$B$6,Raw!$A$6:$A$2111,0),MATCH(G$6,Raw!$H$5:$CI$5,0))/60/60,"-")</f>
        <v>417.34666666666664</v>
      </c>
      <c r="H16" s="88">
        <f>IFERROR(INDEX(Raw!$H$6:$CI$2111,MATCH($B16&amp;$D16&amp;$B$6,Raw!$A$6:$A$2111,0),MATCH(H$6,Raw!$H$5:$CI$5,0))/60/60/24,"-")</f>
        <v>5.7870370370370378E-4</v>
      </c>
      <c r="I16" s="88">
        <f>IFERROR(INDEX(Raw!$H$6:$CI$2111,MATCH($B16&amp;$D16&amp;$B$6,Raw!$A$6:$A$2111,0),MATCH(I$6,Raw!$H$5:$CI$5,0))/60/60/24,"-")</f>
        <v>1.0763888888888889E-3</v>
      </c>
      <c r="K16" s="82">
        <f>IFERROR(INDEX(Raw!$H$6:$CI$2111,MATCH($B16&amp;$D16&amp;$B$6,Raw!$A$6:$A$2111,0),MATCH(K$6,Raw!$H$5:$CI$5,0)),"-")</f>
        <v>1984</v>
      </c>
      <c r="L16" s="82"/>
      <c r="M16" s="82">
        <f>IFERROR(INDEX(Raw!$H$6:$CI$2111,MATCH($B16&amp;$D16&amp;$B$6,Raw!$A$6:$A$2111,0),MATCH(M$6,Raw!$H$5:$CI$5,0))/60/60,"-")</f>
        <v>174.63611111111109</v>
      </c>
      <c r="N16" s="88">
        <f>IFERROR(INDEX(Raw!$H$6:$CI$2111,MATCH($B16&amp;$D16&amp;$B$6,Raw!$A$6:$A$2111,0),MATCH(N$6,Raw!$H$5:$CI$5,0))/60/60/24,"-")</f>
        <v>3.6689814814814814E-3</v>
      </c>
      <c r="O16" s="88">
        <f>IFERROR(INDEX(Raw!$H$6:$CI$2111,MATCH($B16&amp;$D16&amp;$B$6,Raw!$A$6:$A$2111,0),MATCH(O$6,Raw!$H$5:$CI$5,0))/60/60/24,"-")</f>
        <v>6.2499999999999995E-3</v>
      </c>
      <c r="P16" s="200"/>
      <c r="Q16" s="200"/>
    </row>
    <row r="17" spans="1:18" s="7" customFormat="1" collapsed="1" x14ac:dyDescent="0.2">
      <c r="A17" s="67"/>
      <c r="B17" s="16" t="str">
        <f t="shared" si="0"/>
        <v>2017-18</v>
      </c>
      <c r="C17" s="205" t="s">
        <v>557</v>
      </c>
      <c r="D17" s="254" t="s">
        <v>557</v>
      </c>
      <c r="E17" s="82">
        <f>IFERROR(INDEX(Raw!$H$6:$CI$2111,MATCH($B17&amp;$D17&amp;$B$6,Raw!$A$6:$A$2111,0),MATCH(E$6,Raw!$H$5:$CI$5,0)),"-")</f>
        <v>33812</v>
      </c>
      <c r="F17" s="31"/>
      <c r="G17" s="82">
        <f>IFERROR(INDEX(Raw!$H$6:$CI$2111,MATCH($B17&amp;$D17&amp;$B$6,Raw!$A$6:$A$2111,0),MATCH(G$6,Raw!$H$5:$CI$5,0))/60/60,"-")</f>
        <v>456.17166666666668</v>
      </c>
      <c r="H17" s="88">
        <f>IFERROR(INDEX(Raw!$H$6:$CI$2111,MATCH($B17&amp;$D17&amp;$B$6,Raw!$A$6:$A$2111,0),MATCH(H$6,Raw!$H$5:$CI$5,0))/60/60/24,"-")</f>
        <v>5.6712962962962956E-4</v>
      </c>
      <c r="I17" s="88">
        <f>IFERROR(INDEX(Raw!$H$6:$CI$2111,MATCH($B17&amp;$D17&amp;$B$6,Raw!$A$6:$A$2111,0),MATCH(I$6,Raw!$H$5:$CI$5,0))/60/60/24,"-")</f>
        <v>1.4351851851851854E-3</v>
      </c>
      <c r="K17" s="82">
        <f>IFERROR(INDEX(Raw!$H$6:$CI$2111,MATCH($B17&amp;$D17&amp;$B$6,Raw!$A$6:$A$2111,0),MATCH(K$6,Raw!$H$5:$CI$5,0)),"-")</f>
        <v>2217</v>
      </c>
      <c r="L17" s="82"/>
      <c r="M17" s="82">
        <f>IFERROR(INDEX(Raw!$H$6:$CI$2111,MATCH($B17&amp;$D17&amp;$B$6,Raw!$A$6:$A$2111,0),MATCH(M$6,Raw!$H$5:$CI$5,0))/60/60,"-")</f>
        <v>199.25750000000002</v>
      </c>
      <c r="N17" s="88">
        <f>IFERROR(INDEX(Raw!$H$6:$CI$2111,MATCH($B17&amp;$D17&amp;$B$6,Raw!$A$6:$A$2111,0),MATCH(N$6,Raw!$H$5:$CI$5,0))/60/60/24,"-")</f>
        <v>3.7500000000000003E-3</v>
      </c>
      <c r="O17" s="88">
        <f>IFERROR(INDEX(Raw!$H$6:$CI$2111,MATCH($B17&amp;$D17&amp;$B$6,Raw!$A$6:$A$2111,0),MATCH(O$6,Raw!$H$5:$CI$5,0))/60/60/24,"-")</f>
        <v>6.3541666666666668E-3</v>
      </c>
      <c r="P17" s="200"/>
      <c r="Q17" s="200"/>
      <c r="R17" s="14"/>
    </row>
    <row r="18" spans="1:18" s="7" customFormat="1" ht="18" x14ac:dyDescent="0.25">
      <c r="A18" s="67"/>
      <c r="B18" s="207" t="str">
        <f t="shared" si="0"/>
        <v>2018-19</v>
      </c>
      <c r="C18" s="256" t="s">
        <v>791</v>
      </c>
      <c r="D18" s="261" t="s">
        <v>791</v>
      </c>
      <c r="E18" s="211">
        <f>IFERROR(INDEX(Raw!$H$6:$CI$2111,MATCH($B18&amp;$D18&amp;$B$6,Raw!$A$6:$A$2111,0),MATCH(E$6,Raw!$H$5:$CI$5,0)),"-")</f>
        <v>31455</v>
      </c>
      <c r="F18" s="209"/>
      <c r="G18" s="211">
        <f>IFERROR(INDEX(Raw!$H$6:$CI$2111,MATCH($B18&amp;$D18&amp;$B$6,Raw!$A$6:$A$2111,0),MATCH(G$6,Raw!$H$5:$CI$5,0))/60/60,"-")</f>
        <v>379.02000000000004</v>
      </c>
      <c r="H18" s="217">
        <f>IFERROR(INDEX(Raw!$H$6:$CI$2111,MATCH($B18&amp;$D18&amp;$B$6,Raw!$A$6:$A$2111,0),MATCH(H$6,Raw!$H$5:$CI$5,0))/60/60/24,"-")</f>
        <v>4.9768518518518521E-4</v>
      </c>
      <c r="I18" s="217">
        <f>IFERROR(INDEX(Raw!$H$6:$CI$2111,MATCH($B18&amp;$D18&amp;$B$6,Raw!$A$6:$A$2111,0),MATCH(I$6,Raw!$H$5:$CI$5,0))/60/60/24,"-")</f>
        <v>9.4907407407407408E-4</v>
      </c>
      <c r="J18" s="208"/>
      <c r="K18" s="211">
        <f>IFERROR(INDEX(Raw!$H$6:$CI$2111,MATCH($B18&amp;$D18&amp;$B$6,Raw!$A$6:$A$2111,0),MATCH(K$6,Raw!$H$5:$CI$5,0)),"-")</f>
        <v>1856</v>
      </c>
      <c r="L18" s="211"/>
      <c r="M18" s="211">
        <f>IFERROR(INDEX(Raw!$H$6:$CI$2111,MATCH($B18&amp;$D18&amp;$B$6,Raw!$A$6:$A$2111,0),MATCH(M$6,Raw!$H$5:$CI$5,0))/60/60,"-")</f>
        <v>161.60805555555555</v>
      </c>
      <c r="N18" s="217">
        <f>IFERROR(INDEX(Raw!$H$6:$CI$2111,MATCH($B18&amp;$D18&amp;$B$6,Raw!$A$6:$A$2111,0),MATCH(N$6,Raw!$H$5:$CI$5,0))/60/60/24,"-")</f>
        <v>3.6226851851851854E-3</v>
      </c>
      <c r="O18" s="217">
        <f>IFERROR(INDEX(Raw!$H$6:$CI$2111,MATCH($B18&amp;$D18&amp;$B$6,Raw!$A$6:$A$2111,0),MATCH(O$6,Raw!$H$5:$CI$5,0))/60/60/24,"-")</f>
        <v>6.0995370370370361E-3</v>
      </c>
      <c r="P18" s="200"/>
      <c r="Q18" s="200"/>
      <c r="R18" s="14"/>
    </row>
    <row r="19" spans="1:18" s="7" customFormat="1" x14ac:dyDescent="0.2">
      <c r="A19" s="67"/>
      <c r="B19" s="16" t="str">
        <f t="shared" si="0"/>
        <v>2018-19</v>
      </c>
      <c r="C19" s="223" t="s">
        <v>792</v>
      </c>
      <c r="D19" s="16" t="s">
        <v>792</v>
      </c>
      <c r="E19" s="82">
        <f>IFERROR(INDEX(Raw!$H$6:$CI$2111,MATCH($B19&amp;$D19&amp;$B$6,Raw!$A$6:$A$2111,0),MATCH(E$6,Raw!$H$5:$CI$5,0)),"-")</f>
        <v>34207</v>
      </c>
      <c r="F19" s="31"/>
      <c r="G19" s="82">
        <f>IFERROR(INDEX(Raw!$H$6:$CI$2111,MATCH($B19&amp;$D19&amp;$B$6,Raw!$A$6:$A$2111,0),MATCH(G$6,Raw!$H$5:$CI$5,0))/60/60,"-")</f>
        <v>442.78277777777777</v>
      </c>
      <c r="H19" s="88">
        <f>IFERROR(INDEX(Raw!$H$6:$CI$2111,MATCH($B19&amp;$D19&amp;$B$6,Raw!$A$6:$A$2111,0),MATCH(H$6,Raw!$H$5:$CI$5,0))/60/60/24,"-")</f>
        <v>5.4398148148148144E-4</v>
      </c>
      <c r="I19" s="88">
        <f>IFERROR(INDEX(Raw!$H$6:$CI$2111,MATCH($B19&amp;$D19&amp;$B$6,Raw!$A$6:$A$2111,0),MATCH(I$6,Raw!$H$5:$CI$5,0))/60/60/24,"-")</f>
        <v>1.0069444444444444E-3</v>
      </c>
      <c r="K19" s="82">
        <f>IFERROR(INDEX(Raw!$H$6:$CI$2111,MATCH($B19&amp;$D19&amp;$B$6,Raw!$A$6:$A$2111,0),MATCH(K$6,Raw!$H$5:$CI$5,0)),"-")</f>
        <v>1872</v>
      </c>
      <c r="L19" s="82"/>
      <c r="M19" s="82">
        <f>IFERROR(INDEX(Raw!$H$6:$CI$2111,MATCH($B19&amp;$D19&amp;$B$6,Raw!$A$6:$A$2111,0),MATCH(M$6,Raw!$H$5:$CI$5,0))/60/60,"-")</f>
        <v>165.56027777777777</v>
      </c>
      <c r="N19" s="88">
        <f>IFERROR(INDEX(Raw!$H$6:$CI$2111,MATCH($B19&amp;$D19&amp;$B$6,Raw!$A$6:$A$2111,0),MATCH(N$6,Raw!$H$5:$CI$5,0))/60/60/24,"-")</f>
        <v>3.6805555555555554E-3</v>
      </c>
      <c r="O19" s="88">
        <f>IFERROR(INDEX(Raw!$H$6:$CI$2111,MATCH($B19&amp;$D19&amp;$B$6,Raw!$A$6:$A$2111,0),MATCH(O$6,Raw!$H$5:$CI$5,0))/60/60/24,"-")</f>
        <v>6.3078703703703708E-3</v>
      </c>
      <c r="P19" s="200"/>
      <c r="Q19" s="200"/>
      <c r="R19" s="14"/>
    </row>
    <row r="20" spans="1:18" s="7" customFormat="1" x14ac:dyDescent="0.2">
      <c r="A20" s="67"/>
      <c r="B20" s="16" t="str">
        <f t="shared" si="0"/>
        <v>2018-19</v>
      </c>
      <c r="C20" s="223" t="s">
        <v>793</v>
      </c>
      <c r="D20" s="16" t="s">
        <v>793</v>
      </c>
      <c r="E20" s="82">
        <f>IFERROR(INDEX(Raw!$H$6:$CI$2111,MATCH($B20&amp;$D20&amp;$B$6,Raw!$A$6:$A$2111,0),MATCH(E$6,Raw!$H$5:$CI$5,0)),"-")</f>
        <v>33127</v>
      </c>
      <c r="F20" s="31"/>
      <c r="G20" s="82">
        <f>IFERROR(INDEX(Raw!$H$6:$CI$2111,MATCH($B20&amp;$D20&amp;$B$6,Raw!$A$6:$A$2111,0),MATCH(G$6,Raw!$H$5:$CI$5,0))/60/60,"-")</f>
        <v>438.80527777777775</v>
      </c>
      <c r="H20" s="88">
        <f>IFERROR(INDEX(Raw!$H$6:$CI$2111,MATCH($B20&amp;$D20&amp;$B$6,Raw!$A$6:$A$2111,0),MATCH(H$6,Raw!$H$5:$CI$5,0))/60/60/24,"-")</f>
        <v>5.5555555555555556E-4</v>
      </c>
      <c r="I20" s="88">
        <f>IFERROR(INDEX(Raw!$H$6:$CI$2111,MATCH($B20&amp;$D20&amp;$B$6,Raw!$A$6:$A$2111,0),MATCH(I$6,Raw!$H$5:$CI$5,0))/60/60/24,"-")</f>
        <v>1.0879629629629629E-3</v>
      </c>
      <c r="J20" s="1"/>
      <c r="K20" s="82">
        <f>IFERROR(INDEX(Raw!$H$6:$CI$2111,MATCH($B20&amp;$D20&amp;$B$6,Raw!$A$6:$A$2111,0),MATCH(K$6,Raw!$H$5:$CI$5,0)),"-")</f>
        <v>1786</v>
      </c>
      <c r="L20" s="82"/>
      <c r="M20" s="82">
        <f>IFERROR(INDEX(Raw!$H$6:$CI$2111,MATCH($B20&amp;$D20&amp;$B$6,Raw!$A$6:$A$2111,0),MATCH(M$6,Raw!$H$5:$CI$5,0))/60/60,"-")</f>
        <v>157.89083333333335</v>
      </c>
      <c r="N20" s="88">
        <f>IFERROR(INDEX(Raw!$H$6:$CI$2111,MATCH($B20&amp;$D20&amp;$B$6,Raw!$A$6:$A$2111,0),MATCH(N$6,Raw!$H$5:$CI$5,0))/60/60/24,"-")</f>
        <v>3.6805555555555554E-3</v>
      </c>
      <c r="O20" s="88">
        <f>IFERROR(INDEX(Raw!$H$6:$CI$2111,MATCH($B20&amp;$D20&amp;$B$6,Raw!$A$6:$A$2111,0),MATCH(O$6,Raw!$H$5:$CI$5,0))/60/60/24,"-")</f>
        <v>6.4004629629629628E-3</v>
      </c>
      <c r="P20" s="200"/>
      <c r="Q20" s="200"/>
      <c r="R20" s="14"/>
    </row>
    <row r="21" spans="1:18" s="7" customFormat="1" ht="18" x14ac:dyDescent="0.25">
      <c r="A21" s="67"/>
      <c r="B21" s="16" t="str">
        <f t="shared" si="0"/>
        <v>2018-19</v>
      </c>
      <c r="C21" s="223" t="s">
        <v>794</v>
      </c>
      <c r="D21" s="259" t="s">
        <v>794</v>
      </c>
      <c r="E21" s="82">
        <f>IFERROR(INDEX(Raw!$H$6:$CI$2111,MATCH($B21&amp;$D21&amp;$B$6,Raw!$A$6:$A$2111,0),MATCH(E$6,Raw!$H$5:$CI$5,0)),"-")</f>
        <v>36413</v>
      </c>
      <c r="F21" s="31"/>
      <c r="G21" s="82">
        <f>IFERROR(INDEX(Raw!$H$6:$CI$2111,MATCH($B21&amp;$D21&amp;$B$6,Raw!$A$6:$A$2111,0),MATCH(G$6,Raw!$H$5:$CI$5,0))/60/60,"-")</f>
        <v>549.66694444444454</v>
      </c>
      <c r="H21" s="88">
        <f>IFERROR(INDEX(Raw!$H$6:$CI$2111,MATCH($B21&amp;$D21&amp;$B$6,Raw!$A$6:$A$2111,0),MATCH(H$6,Raw!$H$5:$CI$5,0))/60/60/24,"-")</f>
        <v>6.2500000000000001E-4</v>
      </c>
      <c r="I21" s="88">
        <f>IFERROR(INDEX(Raw!$H$6:$CI$2111,MATCH($B21&amp;$D21&amp;$B$6,Raw!$A$6:$A$2111,0),MATCH(I$6,Raw!$H$5:$CI$5,0))/60/60/24,"-")</f>
        <v>1.1689814814814816E-3</v>
      </c>
      <c r="K21" s="82">
        <f>IFERROR(INDEX(Raw!$H$6:$CI$2111,MATCH($B21&amp;$D21&amp;$B$6,Raw!$A$6:$A$2111,0),MATCH(K$6,Raw!$H$5:$CI$5,0)),"-")</f>
        <v>1968</v>
      </c>
      <c r="L21" s="82"/>
      <c r="M21" s="82">
        <f>IFERROR(INDEX(Raw!$H$6:$CI$2111,MATCH($B21&amp;$D21&amp;$B$6,Raw!$A$6:$A$2111,0),MATCH(M$6,Raw!$H$5:$CI$5,0))/60/60,"-")</f>
        <v>178.82972222222222</v>
      </c>
      <c r="N21" s="88">
        <f>IFERROR(INDEX(Raw!$H$6:$CI$2111,MATCH($B21&amp;$D21&amp;$B$6,Raw!$A$6:$A$2111,0),MATCH(N$6,Raw!$H$5:$CI$5,0))/60/60/24,"-")</f>
        <v>3.7847222222222223E-3</v>
      </c>
      <c r="O21" s="88">
        <f>IFERROR(INDEX(Raw!$H$6:$CI$2111,MATCH($B21&amp;$D21&amp;$B$6,Raw!$A$6:$A$2111,0),MATCH(O$6,Raw!$H$5:$CI$5,0))/60/60/24,"-")</f>
        <v>6.145833333333333E-3</v>
      </c>
      <c r="P21" s="200"/>
      <c r="Q21" s="200"/>
      <c r="R21" s="14"/>
    </row>
    <row r="22" spans="1:18" s="7" customFormat="1" x14ac:dyDescent="0.2">
      <c r="A22" s="67"/>
      <c r="B22" s="16" t="str">
        <f t="shared" si="0"/>
        <v>2018-19</v>
      </c>
      <c r="C22" s="223" t="s">
        <v>550</v>
      </c>
      <c r="D22" s="16" t="s">
        <v>550</v>
      </c>
      <c r="E22" s="82">
        <f>IFERROR(INDEX(Raw!$H$6:$CI$2111,MATCH($B22&amp;$D22&amp;$B$6,Raw!$A$6:$A$2111,0),MATCH(E$6,Raw!$H$5:$CI$5,0)),"-")</f>
        <v>33657</v>
      </c>
      <c r="F22" s="31"/>
      <c r="G22" s="82">
        <f>IFERROR(INDEX(Raw!$H$6:$CI$2111,MATCH($B22&amp;$D22&amp;$B$6,Raw!$A$6:$A$2111,0),MATCH(G$6,Raw!$H$5:$CI$5,0))/60/60,"-")</f>
        <v>405.93833333333333</v>
      </c>
      <c r="H22" s="88">
        <f>IFERROR(INDEX(Raw!$H$6:$CI$2111,MATCH($B22&amp;$D22&amp;$B$6,Raw!$A$6:$A$2111,0),MATCH(H$6,Raw!$H$5:$CI$5,0))/60/60/24,"-")</f>
        <v>4.9768518518518521E-4</v>
      </c>
      <c r="I22" s="88">
        <f>IFERROR(INDEX(Raw!$H$6:$CI$2111,MATCH($B22&amp;$D22&amp;$B$6,Raw!$A$6:$A$2111,0),MATCH(I$6,Raw!$H$5:$CI$5,0))/60/60/24,"-")</f>
        <v>9.6064814814814808E-4</v>
      </c>
      <c r="J22" s="1"/>
      <c r="K22" s="82">
        <f>IFERROR(INDEX(Raw!$H$6:$CI$2111,MATCH($B22&amp;$D22&amp;$B$6,Raw!$A$6:$A$2111,0),MATCH(K$6,Raw!$H$5:$CI$5,0)),"-")</f>
        <v>1891</v>
      </c>
      <c r="L22" s="82"/>
      <c r="M22" s="82">
        <f>IFERROR(INDEX(Raw!$H$6:$CI$2111,MATCH($B22&amp;$D22&amp;$B$6,Raw!$A$6:$A$2111,0),MATCH(M$6,Raw!$H$5:$CI$5,0))/60/60,"-")</f>
        <v>174.37944444444443</v>
      </c>
      <c r="N22" s="88">
        <f>IFERROR(INDEX(Raw!$H$6:$CI$2111,MATCH($B22&amp;$D22&amp;$B$6,Raw!$A$6:$A$2111,0),MATCH(N$6,Raw!$H$5:$CI$5,0))/60/60/24,"-")</f>
        <v>3.8425925925925923E-3</v>
      </c>
      <c r="O22" s="88">
        <f>IFERROR(INDEX(Raw!$H$6:$CI$2111,MATCH($B22&amp;$D22&amp;$B$6,Raw!$A$6:$A$2111,0),MATCH(O$6,Raw!$H$5:$CI$5,0))/60/60/24,"-")</f>
        <v>6.0416666666666665E-3</v>
      </c>
      <c r="P22" s="200"/>
      <c r="Q22" s="200"/>
      <c r="R22" s="14"/>
    </row>
    <row r="23" spans="1:18" s="7" customFormat="1" x14ac:dyDescent="0.2">
      <c r="A23" s="67"/>
      <c r="B23" s="16" t="str">
        <f t="shared" si="0"/>
        <v>2018-19</v>
      </c>
      <c r="C23" s="205" t="s">
        <v>551</v>
      </c>
      <c r="D23" s="254" t="s">
        <v>551</v>
      </c>
      <c r="E23" s="82">
        <f>IFERROR(INDEX(Raw!$H$6:$CI$2111,MATCH($B23&amp;$D23&amp;$B$6,Raw!$A$6:$A$2111,0),MATCH(E$6,Raw!$H$5:$CI$5,0)),"-")</f>
        <v>33911</v>
      </c>
      <c r="F23" s="31"/>
      <c r="G23" s="82">
        <f>IFERROR(INDEX(Raw!$H$6:$CI$2111,MATCH($B23&amp;$D23&amp;$B$6,Raw!$A$6:$A$2111,0),MATCH(G$6,Raw!$H$5:$CI$5,0))/60/60,"-")</f>
        <v>416.47750000000002</v>
      </c>
      <c r="H23" s="88">
        <f>IFERROR(INDEX(Raw!$H$6:$CI$2111,MATCH($B23&amp;$D23&amp;$B$6,Raw!$A$6:$A$2111,0),MATCH(H$6,Raw!$H$5:$CI$5,0))/60/60/24,"-")</f>
        <v>5.0925925925925921E-4</v>
      </c>
      <c r="I23" s="88">
        <f>IFERROR(INDEX(Raw!$H$6:$CI$2111,MATCH($B23&amp;$D23&amp;$B$6,Raw!$A$6:$A$2111,0),MATCH(I$6,Raw!$H$5:$CI$5,0))/60/60/24,"-")</f>
        <v>9.8379629629629642E-4</v>
      </c>
      <c r="K23" s="82">
        <f>IFERROR(INDEX(Raw!$H$6:$CI$2111,MATCH($B23&amp;$D23&amp;$B$6,Raw!$A$6:$A$2111,0),MATCH(K$6,Raw!$H$5:$CI$5,0)),"-")</f>
        <v>1839</v>
      </c>
      <c r="L23" s="82"/>
      <c r="M23" s="82">
        <f>IFERROR(INDEX(Raw!$H$6:$CI$2111,MATCH($B23&amp;$D23&amp;$B$6,Raw!$A$6:$A$2111,0),MATCH(M$6,Raw!$H$5:$CI$5,0))/60/60,"-")</f>
        <v>160.64638888888888</v>
      </c>
      <c r="N23" s="88">
        <f>IFERROR(INDEX(Raw!$H$6:$CI$2111,MATCH($B23&amp;$D23&amp;$B$6,Raw!$A$6:$A$2111,0),MATCH(N$6,Raw!$H$5:$CI$5,0))/60/60/24,"-")</f>
        <v>3.6342592592592594E-3</v>
      </c>
      <c r="O23" s="88">
        <f>IFERROR(INDEX(Raw!$H$6:$CI$2111,MATCH($B23&amp;$D23&amp;$B$6,Raw!$A$6:$A$2111,0),MATCH(O$6,Raw!$H$5:$CI$5,0))/60/60/24,"-")</f>
        <v>6.2731481481481484E-3</v>
      </c>
      <c r="P23" s="200"/>
      <c r="Q23" s="200"/>
      <c r="R23" s="14"/>
    </row>
    <row r="24" spans="1:18" s="7" customFormat="1" ht="18" x14ac:dyDescent="0.25">
      <c r="A24" s="67"/>
      <c r="B24" s="16" t="str">
        <f t="shared" si="0"/>
        <v>2018-19</v>
      </c>
      <c r="C24" s="223" t="s">
        <v>552</v>
      </c>
      <c r="D24" s="259" t="s">
        <v>552</v>
      </c>
      <c r="E24" s="82">
        <f>IFERROR(INDEX(Raw!$H$6:$CI$2111,MATCH($B24&amp;$D24&amp;$B$6,Raw!$A$6:$A$2111,0),MATCH(E$6,Raw!$H$5:$CI$5,0)),"-")</f>
        <v>35919</v>
      </c>
      <c r="F24" s="31"/>
      <c r="G24" s="82">
        <f>IFERROR(INDEX(Raw!$H$6:$CI$2111,MATCH($B24&amp;$D24&amp;$B$6,Raw!$A$6:$A$2111,0),MATCH(G$6,Raw!$H$5:$CI$5,0))/60/60,"-")</f>
        <v>421.49305555555554</v>
      </c>
      <c r="H24" s="88">
        <f>IFERROR(INDEX(Raw!$H$6:$CI$2111,MATCH($B24&amp;$D24&amp;$B$6,Raw!$A$6:$A$2111,0),MATCH(H$6,Raw!$H$5:$CI$5,0))/60/60/24,"-")</f>
        <v>4.8611111111111104E-4</v>
      </c>
      <c r="I24" s="88">
        <f>IFERROR(INDEX(Raw!$H$6:$CI$2111,MATCH($B24&amp;$D24&amp;$B$6,Raw!$A$6:$A$2111,0),MATCH(I$6,Raw!$H$5:$CI$5,0))/60/60/24,"-")</f>
        <v>9.2592592592592585E-4</v>
      </c>
      <c r="J24" s="1"/>
      <c r="K24" s="82">
        <f>IFERROR(INDEX(Raw!$H$6:$CI$2111,MATCH($B24&amp;$D24&amp;$B$6,Raw!$A$6:$A$2111,0),MATCH(K$6,Raw!$H$5:$CI$5,0)),"-")</f>
        <v>1949</v>
      </c>
      <c r="L24" s="82"/>
      <c r="M24" s="82">
        <f>IFERROR(INDEX(Raw!$H$6:$CI$2111,MATCH($B24&amp;$D24&amp;$B$6,Raw!$A$6:$A$2111,0),MATCH(M$6,Raw!$H$5:$CI$5,0))/60/60,"-")</f>
        <v>165.82999999999998</v>
      </c>
      <c r="N24" s="88">
        <f>IFERROR(INDEX(Raw!$H$6:$CI$2111,MATCH($B24&amp;$D24&amp;$B$6,Raw!$A$6:$A$2111,0),MATCH(N$6,Raw!$H$5:$CI$5,0))/60/60/24,"-")</f>
        <v>3.5416666666666665E-3</v>
      </c>
      <c r="O24" s="88">
        <f>IFERROR(INDEX(Raw!$H$6:$CI$2111,MATCH($B24&amp;$D24&amp;$B$6,Raw!$A$6:$A$2111,0),MATCH(O$6,Raw!$H$5:$CI$5,0))/60/60/24,"-")</f>
        <v>6.1574074074074074E-3</v>
      </c>
      <c r="P24" s="200"/>
      <c r="Q24" s="200"/>
      <c r="R24" s="14"/>
    </row>
    <row r="25" spans="1:18" x14ac:dyDescent="0.2">
      <c r="A25" s="67"/>
      <c r="B25" s="16" t="str">
        <f t="shared" si="0"/>
        <v>2018-19</v>
      </c>
      <c r="C25" s="223" t="s">
        <v>553</v>
      </c>
      <c r="D25" s="16" t="s">
        <v>553</v>
      </c>
      <c r="E25" s="82">
        <f>IFERROR(INDEX(Raw!$H$6:$CI$2111,MATCH($B25&amp;$D25&amp;$B$6,Raw!$A$6:$A$2111,0),MATCH(E$6,Raw!$H$5:$CI$5,0)),"-")</f>
        <v>36697</v>
      </c>
      <c r="F25" s="31"/>
      <c r="G25" s="82">
        <f>IFERROR(INDEX(Raw!$H$6:$CI$2111,MATCH($B25&amp;$D25&amp;$B$6,Raw!$A$6:$A$2111,0),MATCH(G$6,Raw!$H$5:$CI$5,0))/60/60,"-")</f>
        <v>423.65</v>
      </c>
      <c r="H25" s="88">
        <f>IFERROR(INDEX(Raw!$H$6:$CI$2111,MATCH($B25&amp;$D25&amp;$B$6,Raw!$A$6:$A$2111,0),MATCH(H$6,Raw!$H$5:$CI$5,0))/60/60/24,"-")</f>
        <v>4.8611111111111104E-4</v>
      </c>
      <c r="I25" s="88">
        <f>IFERROR(INDEX(Raw!$H$6:$CI$2111,MATCH($B25&amp;$D25&amp;$B$6,Raw!$A$6:$A$2111,0),MATCH(I$6,Raw!$H$5:$CI$5,0))/60/60/24,"-")</f>
        <v>9.0277777777777784E-4</v>
      </c>
      <c r="J25" s="7"/>
      <c r="K25" s="82">
        <f>IFERROR(INDEX(Raw!$H$6:$CI$2111,MATCH($B25&amp;$D25&amp;$B$6,Raw!$A$6:$A$2111,0),MATCH(K$6,Raw!$H$5:$CI$5,0)),"-")</f>
        <v>2113</v>
      </c>
      <c r="L25" s="82"/>
      <c r="M25" s="82">
        <f>IFERROR(INDEX(Raw!$H$6:$CI$2111,MATCH($B25&amp;$D25&amp;$B$6,Raw!$A$6:$A$2111,0),MATCH(M$6,Raw!$H$5:$CI$5,0))/60/60,"-")</f>
        <v>185.95222222222222</v>
      </c>
      <c r="N25" s="88">
        <f>IFERROR(INDEX(Raw!$H$6:$CI$2111,MATCH($B25&amp;$D25&amp;$B$6,Raw!$A$6:$A$2111,0),MATCH(N$6,Raw!$H$5:$CI$5,0))/60/60/24,"-")</f>
        <v>3.6689814814814814E-3</v>
      </c>
      <c r="O25" s="88">
        <f>IFERROR(INDEX(Raw!$H$6:$CI$2111,MATCH($B25&amp;$D25&amp;$B$6,Raw!$A$6:$A$2111,0),MATCH(O$6,Raw!$H$5:$CI$5,0))/60/60/24,"-")</f>
        <v>6.215277777777777E-3</v>
      </c>
      <c r="P25" s="200"/>
      <c r="Q25" s="200"/>
    </row>
    <row r="26" spans="1:18" x14ac:dyDescent="0.2">
      <c r="A26" s="67"/>
      <c r="B26" s="16" t="str">
        <f t="shared" si="0"/>
        <v>2018-19</v>
      </c>
      <c r="C26" s="223" t="s">
        <v>554</v>
      </c>
      <c r="D26" s="16" t="s">
        <v>554</v>
      </c>
      <c r="E26" s="82">
        <f>IFERROR(INDEX(Raw!$H$6:$CI$2111,MATCH($B26&amp;$D26&amp;$B$6,Raw!$A$6:$A$2111,0),MATCH(E$6,Raw!$H$5:$CI$5,0)),"-")</f>
        <v>39154</v>
      </c>
      <c r="F26" s="31"/>
      <c r="G26" s="82">
        <f>IFERROR(INDEX(Raw!$H$6:$CI$2111,MATCH($B26&amp;$D26&amp;$B$6,Raw!$A$6:$A$2111,0),MATCH(G$6,Raw!$H$5:$CI$5,0))/60/60,"-")</f>
        <v>440.1230555555556</v>
      </c>
      <c r="H26" s="88">
        <f>IFERROR(INDEX(Raw!$H$6:$CI$2111,MATCH($B26&amp;$D26&amp;$B$6,Raw!$A$6:$A$2111,0),MATCH(H$6,Raw!$H$5:$CI$5,0))/60/60/24,"-")</f>
        <v>4.6296296296296293E-4</v>
      </c>
      <c r="I26" s="88">
        <f>IFERROR(INDEX(Raw!$H$6:$CI$2111,MATCH($B26&amp;$D26&amp;$B$6,Raw!$A$6:$A$2111,0),MATCH(I$6,Raw!$H$5:$CI$5,0))/60/60/24,"-")</f>
        <v>8.564814814814815E-4</v>
      </c>
      <c r="K26" s="82">
        <f>IFERROR(INDEX(Raw!$H$6:$CI$2111,MATCH($B26&amp;$D26&amp;$B$6,Raw!$A$6:$A$2111,0),MATCH(K$6,Raw!$H$5:$CI$5,0)),"-")</f>
        <v>2224</v>
      </c>
      <c r="L26" s="82"/>
      <c r="M26" s="82">
        <f>IFERROR(INDEX(Raw!$H$6:$CI$2111,MATCH($B26&amp;$D26&amp;$B$6,Raw!$A$6:$A$2111,0),MATCH(M$6,Raw!$H$5:$CI$5,0))/60/60,"-")</f>
        <v>191.06611111111113</v>
      </c>
      <c r="N26" s="88">
        <f>IFERROR(INDEX(Raw!$H$6:$CI$2111,MATCH($B26&amp;$D26&amp;$B$6,Raw!$A$6:$A$2111,0),MATCH(N$6,Raw!$H$5:$CI$5,0))/60/60/24,"-")</f>
        <v>3.5763888888888894E-3</v>
      </c>
      <c r="O26" s="88">
        <f>IFERROR(INDEX(Raw!$H$6:$CI$2111,MATCH($B26&amp;$D26&amp;$B$6,Raw!$A$6:$A$2111,0),MATCH(O$6,Raw!$H$5:$CI$5,0))/60/60/24,"-")</f>
        <v>6.0185185185185177E-3</v>
      </c>
      <c r="P26" s="200"/>
      <c r="Q26" s="200"/>
    </row>
    <row r="27" spans="1:18" ht="18" x14ac:dyDescent="0.25">
      <c r="A27" s="67"/>
      <c r="B27" s="16" t="str">
        <f t="shared" si="0"/>
        <v>2018-19</v>
      </c>
      <c r="C27" s="223" t="s">
        <v>555</v>
      </c>
      <c r="D27" s="259" t="s">
        <v>555</v>
      </c>
      <c r="E27" s="82">
        <f>IFERROR(INDEX(Raw!$H$6:$CI$2111,MATCH($B27&amp;$D27&amp;$B$6,Raw!$A$6:$A$2111,0),MATCH(E$6,Raw!$H$5:$CI$5,0)),"-")</f>
        <v>39182</v>
      </c>
      <c r="F27" s="31"/>
      <c r="G27" s="82">
        <f>IFERROR(INDEX(Raw!$H$6:$CI$2111,MATCH($B27&amp;$D27&amp;$B$6,Raw!$A$6:$A$2111,0),MATCH(G$6,Raw!$H$5:$CI$5,0))/60/60,"-")</f>
        <v>431.38916666666665</v>
      </c>
      <c r="H27" s="88">
        <f>IFERROR(INDEX(Raw!$H$6:$CI$2111,MATCH($B27&amp;$D27&amp;$B$6,Raw!$A$6:$A$2111,0),MATCH(H$6,Raw!$H$5:$CI$5,0))/60/60/24,"-")</f>
        <v>4.6296296296296293E-4</v>
      </c>
      <c r="I27" s="88">
        <f>IFERROR(INDEX(Raw!$H$6:$CI$2111,MATCH($B27&amp;$D27&amp;$B$6,Raw!$A$6:$A$2111,0),MATCH(I$6,Raw!$H$5:$CI$5,0))/60/60/24,"-")</f>
        <v>8.564814814814815E-4</v>
      </c>
      <c r="J27" s="7"/>
      <c r="K27" s="82">
        <f>IFERROR(INDEX(Raw!$H$6:$CI$2111,MATCH($B27&amp;$D27&amp;$B$6,Raw!$A$6:$A$2111,0),MATCH(K$6,Raw!$H$5:$CI$5,0)),"-")</f>
        <v>2298</v>
      </c>
      <c r="L27" s="82"/>
      <c r="M27" s="82">
        <f>IFERROR(INDEX(Raw!$H$6:$CI$2111,MATCH($B27&amp;$D27&amp;$B$6,Raw!$A$6:$A$2111,0),MATCH(M$6,Raw!$H$5:$CI$5,0))/60/60,"-")</f>
        <v>193.69916666666668</v>
      </c>
      <c r="N27" s="88">
        <f>IFERROR(INDEX(Raw!$H$6:$CI$2111,MATCH($B27&amp;$D27&amp;$B$6,Raw!$A$6:$A$2111,0),MATCH(N$6,Raw!$H$5:$CI$5,0))/60/60/24,"-")</f>
        <v>3.5069444444444445E-3</v>
      </c>
      <c r="O27" s="88">
        <f>IFERROR(INDEX(Raw!$H$6:$CI$2111,MATCH($B27&amp;$D27&amp;$B$6,Raw!$A$6:$A$2111,0),MATCH(O$6,Raw!$H$5:$CI$5,0))/60/60/24,"-")</f>
        <v>6.1574074074074074E-3</v>
      </c>
      <c r="P27" s="200"/>
      <c r="Q27" s="200"/>
    </row>
    <row r="28" spans="1:18" x14ac:dyDescent="0.2">
      <c r="A28" s="67"/>
      <c r="B28" s="16" t="str">
        <f t="shared" si="0"/>
        <v>2018-19</v>
      </c>
      <c r="C28" s="223" t="s">
        <v>556</v>
      </c>
      <c r="D28" s="16" t="s">
        <v>556</v>
      </c>
      <c r="E28" s="82">
        <f>IFERROR(INDEX(Raw!$H$6:$CI$2111,MATCH($B28&amp;$D28&amp;$B$6,Raw!$A$6:$A$2111,0),MATCH(E$6,Raw!$H$5:$CI$5,0)),"-")</f>
        <v>34964</v>
      </c>
      <c r="F28" s="31"/>
      <c r="G28" s="82">
        <f>IFERROR(INDEX(Raw!$H$6:$CI$2111,MATCH($B28&amp;$D28&amp;$B$6,Raw!$A$6:$A$2111,0),MATCH(G$6,Raw!$H$5:$CI$5,0))/60/60,"-")</f>
        <v>406.46388888888885</v>
      </c>
      <c r="H28" s="88">
        <f>IFERROR(INDEX(Raw!$H$6:$CI$2111,MATCH($B28&amp;$D28&amp;$B$6,Raw!$A$6:$A$2111,0),MATCH(H$6,Raw!$H$5:$CI$5,0))/60/60/24,"-")</f>
        <v>4.8611111111111104E-4</v>
      </c>
      <c r="I28" s="88">
        <f>IFERROR(INDEX(Raw!$H$6:$CI$2111,MATCH($B28&amp;$D28&amp;$B$6,Raw!$A$6:$A$2111,0),MATCH(I$6,Raw!$H$5:$CI$5,0))/60/60/24,"-")</f>
        <v>9.2592592592592585E-4</v>
      </c>
      <c r="K28" s="82">
        <f>IFERROR(INDEX(Raw!$H$6:$CI$2111,MATCH($B28&amp;$D28&amp;$B$6,Raw!$A$6:$A$2111,0),MATCH(K$6,Raw!$H$5:$CI$5,0)),"-")</f>
        <v>2017</v>
      </c>
      <c r="L28" s="82"/>
      <c r="M28" s="82">
        <f>IFERROR(INDEX(Raw!$H$6:$CI$2111,MATCH($B28&amp;$D28&amp;$B$6,Raw!$A$6:$A$2111,0),MATCH(M$6,Raw!$H$5:$CI$5,0))/60/60,"-")</f>
        <v>178.94138888888889</v>
      </c>
      <c r="N28" s="88">
        <f>IFERROR(INDEX(Raw!$H$6:$CI$2111,MATCH($B28&amp;$D28&amp;$B$6,Raw!$A$6:$A$2111,0),MATCH(N$6,Raw!$H$5:$CI$5,0))/60/60/24,"-")</f>
        <v>3.6921296296296298E-3</v>
      </c>
      <c r="O28" s="88">
        <f>IFERROR(INDEX(Raw!$H$6:$CI$2111,MATCH($B28&amp;$D28&amp;$B$6,Raw!$A$6:$A$2111,0),MATCH(O$6,Raw!$H$5:$CI$5,0))/60/60/24,"-")</f>
        <v>6.215277777777777E-3</v>
      </c>
      <c r="P28" s="200"/>
      <c r="Q28" s="200"/>
    </row>
    <row r="29" spans="1:18" collapsed="1" x14ac:dyDescent="0.2">
      <c r="A29" s="67"/>
      <c r="B29" s="17" t="str">
        <f t="shared" si="0"/>
        <v>2018-19</v>
      </c>
      <c r="C29" s="257" t="s">
        <v>557</v>
      </c>
      <c r="D29" s="255" t="s">
        <v>557</v>
      </c>
      <c r="E29" s="83">
        <f>IFERROR(INDEX(Raw!$H$6:$CI$2111,MATCH($B29&amp;$D29&amp;$B$6,Raw!$A$6:$A$2111,0),MATCH(E$6,Raw!$H$5:$CI$5,0)),"-")</f>
        <v>38329</v>
      </c>
      <c r="F29" s="32"/>
      <c r="G29" s="83">
        <f>IFERROR(INDEX(Raw!$H$6:$CI$2111,MATCH($B29&amp;$D29&amp;$B$6,Raw!$A$6:$A$2111,0),MATCH(G$6,Raw!$H$5:$CI$5,0))/60/60,"-")</f>
        <v>416.33805555555557</v>
      </c>
      <c r="H29" s="89">
        <f>IFERROR(INDEX(Raw!$H$6:$CI$2111,MATCH($B29&amp;$D29&amp;$B$6,Raw!$A$6:$A$2111,0),MATCH(H$6,Raw!$H$5:$CI$5,0))/60/60/24,"-")</f>
        <v>4.5138888888888892E-4</v>
      </c>
      <c r="I29" s="89">
        <f>IFERROR(INDEX(Raw!$H$6:$CI$2111,MATCH($B29&amp;$D29&amp;$B$6,Raw!$A$6:$A$2111,0),MATCH(I$6,Raw!$H$5:$CI$5,0))/60/60/24,"-")</f>
        <v>8.6805555555555551E-4</v>
      </c>
      <c r="J29" s="73"/>
      <c r="K29" s="83">
        <f>IFERROR(INDEX(Raw!$H$6:$CI$2111,MATCH($B29&amp;$D29&amp;$B$6,Raw!$A$6:$A$2111,0),MATCH(K$6,Raw!$H$5:$CI$5,0)),"-")</f>
        <v>2136</v>
      </c>
      <c r="L29" s="83"/>
      <c r="M29" s="83">
        <f>IFERROR(INDEX(Raw!$H$6:$CI$2111,MATCH($B29&amp;$D29&amp;$B$6,Raw!$A$6:$A$2111,0),MATCH(M$6,Raw!$H$5:$CI$5,0))/60/60,"-")</f>
        <v>179.57222222222222</v>
      </c>
      <c r="N29" s="89">
        <f>IFERROR(INDEX(Raw!$H$6:$CI$2111,MATCH($B29&amp;$D29&amp;$B$6,Raw!$A$6:$A$2111,0),MATCH(N$6,Raw!$H$5:$CI$5,0))/60/60/24,"-")</f>
        <v>3.5069444444444445E-3</v>
      </c>
      <c r="O29" s="89">
        <f>IFERROR(INDEX(Raw!$H$6:$CI$2111,MATCH($B29&amp;$D29&amp;$B$6,Raw!$A$6:$A$2111,0),MATCH(O$6,Raw!$H$5:$CI$5,0))/60/60/24,"-")</f>
        <v>5.8912037037037032E-3</v>
      </c>
      <c r="P29" s="200"/>
      <c r="Q29" s="200"/>
    </row>
    <row r="30" spans="1:18" s="7" customFormat="1" ht="18" x14ac:dyDescent="0.25">
      <c r="A30" s="67"/>
      <c r="B30" s="207" t="str">
        <f t="shared" si="0"/>
        <v>2019-20</v>
      </c>
      <c r="C30" s="263" t="s">
        <v>791</v>
      </c>
      <c r="D30" s="260" t="s">
        <v>791</v>
      </c>
      <c r="E30" s="211">
        <f>IFERROR(INDEX(Raw!$H$6:$CI$2111,MATCH($B30&amp;$D30&amp;$B$6,Raw!$A$6:$A$2111,0),MATCH(E$6,Raw!$H$5:$CI$5,0)),"-")</f>
        <v>36418</v>
      </c>
      <c r="F30" s="209"/>
      <c r="G30" s="211">
        <f>IFERROR(INDEX(Raw!$H$6:$CI$2111,MATCH($B30&amp;$D30&amp;$B$6,Raw!$A$6:$A$2111,0),MATCH(G$6,Raw!$H$5:$CI$5,0))/60/60,"-")</f>
        <v>380.11027777777775</v>
      </c>
      <c r="H30" s="217">
        <f>IFERROR(INDEX(Raw!$H$6:$CI$2111,MATCH($B30&amp;$D30&amp;$B$6,Raw!$A$6:$A$2111,0),MATCH(H$6,Raw!$H$5:$CI$5,0))/60/60/24,"-")</f>
        <v>4.3981481481481481E-4</v>
      </c>
      <c r="I30" s="217">
        <f>IFERROR(INDEX(Raw!$H$6:$CI$2111,MATCH($B30&amp;$D30&amp;$B$6,Raw!$A$6:$A$2111,0),MATCH(I$6,Raw!$H$5:$CI$5,0))/60/60/24,"-")</f>
        <v>8.6805555555555551E-4</v>
      </c>
      <c r="J30" s="208"/>
      <c r="K30" s="211">
        <f>IFERROR(INDEX(Raw!$H$6:$CI$2111,MATCH($B30&amp;$D30&amp;$B$6,Raw!$A$6:$A$2111,0),MATCH(K$6,Raw!$H$5:$CI$5,0)),"-")</f>
        <v>2099</v>
      </c>
      <c r="L30" s="211"/>
      <c r="M30" s="211">
        <f>IFERROR(INDEX(Raw!$H$6:$CI$2111,MATCH($B30&amp;$D30&amp;$B$6,Raw!$A$6:$A$2111,0),MATCH(M$6,Raw!$H$5:$CI$5,0))/60/60,"-")</f>
        <v>177.99916666666667</v>
      </c>
      <c r="N30" s="217">
        <f>IFERROR(INDEX(Raw!$H$6:$CI$2111,MATCH($B30&amp;$D30&amp;$B$6,Raw!$A$6:$A$2111,0),MATCH(N$6,Raw!$H$5:$CI$5,0))/60/60/24,"-")</f>
        <v>3.530092592592592E-3</v>
      </c>
      <c r="O30" s="217">
        <f>IFERROR(INDEX(Raw!$H$6:$CI$2111,MATCH($B30&amp;$D30&amp;$B$6,Raw!$A$6:$A$2111,0),MATCH(O$6,Raw!$H$5:$CI$5,0))/60/60/24,"-")</f>
        <v>6.2499999999999995E-3</v>
      </c>
      <c r="P30" s="200"/>
      <c r="Q30" s="200"/>
      <c r="R30" s="14"/>
    </row>
    <row r="31" spans="1:18" s="7" customFormat="1" x14ac:dyDescent="0.2">
      <c r="A31" s="67"/>
      <c r="B31" s="16" t="str">
        <f t="shared" si="0"/>
        <v>2019-20</v>
      </c>
      <c r="C31" s="223" t="s">
        <v>792</v>
      </c>
      <c r="D31" s="16" t="s">
        <v>792</v>
      </c>
      <c r="E31" s="82">
        <f>IFERROR(INDEX(Raw!$H$6:$CI$2111,MATCH($B31&amp;$D31&amp;$B$6,Raw!$A$6:$A$2111,0),MATCH(E$6,Raw!$H$5:$CI$5,0)),"-")</f>
        <v>37288</v>
      </c>
      <c r="F31" s="31"/>
      <c r="G31" s="82">
        <f>IFERROR(INDEX(Raw!$H$6:$CI$2111,MATCH($B31&amp;$D31&amp;$B$6,Raw!$A$6:$A$2111,0),MATCH(G$6,Raw!$H$5:$CI$5,0))/60/60,"-")</f>
        <v>385.83583333333337</v>
      </c>
      <c r="H31" s="88">
        <f>IFERROR(INDEX(Raw!$H$6:$CI$2111,MATCH($B31&amp;$D31&amp;$B$6,Raw!$A$6:$A$2111,0),MATCH(H$6,Raw!$H$5:$CI$5,0))/60/60/24,"-")</f>
        <v>4.2824074074074075E-4</v>
      </c>
      <c r="I31" s="88">
        <f>IFERROR(INDEX(Raw!$H$6:$CI$2111,MATCH($B31&amp;$D31&amp;$B$6,Raw!$A$6:$A$2111,0),MATCH(I$6,Raw!$H$5:$CI$5,0))/60/60/24,"-")</f>
        <v>8.4490740740740739E-4</v>
      </c>
      <c r="K31" s="82">
        <f>IFERROR(INDEX(Raw!$H$6:$CI$2111,MATCH($B31&amp;$D31&amp;$B$6,Raw!$A$6:$A$2111,0),MATCH(K$6,Raw!$H$5:$CI$5,0)),"-")</f>
        <v>1917</v>
      </c>
      <c r="L31" s="82"/>
      <c r="M31" s="82">
        <f>IFERROR(INDEX(Raw!$H$6:$CI$2111,MATCH($B31&amp;$D31&amp;$B$6,Raw!$A$6:$A$2111,0),MATCH(M$6,Raw!$H$5:$CI$5,0))/60/60,"-")</f>
        <v>159.24055555555555</v>
      </c>
      <c r="N31" s="88">
        <f>IFERROR(INDEX(Raw!$H$6:$CI$2111,MATCH($B31&amp;$D31&amp;$B$6,Raw!$A$6:$A$2111,0),MATCH(N$6,Raw!$H$5:$CI$5,0))/60/60/24,"-")</f>
        <v>3.4606481481481485E-3</v>
      </c>
      <c r="O31" s="88">
        <f>IFERROR(INDEX(Raw!$H$6:$CI$2111,MATCH($B31&amp;$D31&amp;$B$6,Raw!$A$6:$A$2111,0),MATCH(O$6,Raw!$H$5:$CI$5,0))/60/60/24,"-")</f>
        <v>5.8449074074074072E-3</v>
      </c>
      <c r="P31" s="200"/>
      <c r="Q31" s="200"/>
      <c r="R31" s="14"/>
    </row>
    <row r="32" spans="1:18" s="7" customFormat="1" x14ac:dyDescent="0.2">
      <c r="A32" s="67"/>
      <c r="B32" s="16" t="str">
        <f t="shared" si="0"/>
        <v>2019-20</v>
      </c>
      <c r="C32" s="223" t="s">
        <v>793</v>
      </c>
      <c r="D32" s="16" t="s">
        <v>793</v>
      </c>
      <c r="E32" s="82" t="str">
        <f>IFERROR(INDEX(Raw!$H$6:$CI$2111,MATCH($B32&amp;$D32&amp;$B$6,Raw!$A$6:$A$2111,0),MATCH(E$6,Raw!$H$5:$CI$5,0)),"-")</f>
        <v>-</v>
      </c>
      <c r="F32" s="31"/>
      <c r="G32" s="82" t="str">
        <f>IFERROR(INDEX(Raw!$H$6:$CI$2111,MATCH($B32&amp;$D32&amp;$B$6,Raw!$A$6:$A$2111,0),MATCH(G$6,Raw!$H$5:$CI$5,0))/60/60,"-")</f>
        <v>-</v>
      </c>
      <c r="H32" s="88" t="str">
        <f>IFERROR(INDEX(Raw!$H$6:$CI$2111,MATCH($B32&amp;$D32&amp;$B$6,Raw!$A$6:$A$2111,0),MATCH(H$6,Raw!$H$5:$CI$5,0))/60/60/24,"-")</f>
        <v>-</v>
      </c>
      <c r="I32" s="88" t="str">
        <f>IFERROR(INDEX(Raw!$H$6:$CI$2111,MATCH($B32&amp;$D32&amp;$B$6,Raw!$A$6:$A$2111,0),MATCH(I$6,Raw!$H$5:$CI$5,0))/60/60/24,"-")</f>
        <v>-</v>
      </c>
      <c r="J32" s="1"/>
      <c r="K32" s="82" t="str">
        <f>IFERROR(INDEX(Raw!$H$6:$CI$2111,MATCH($B32&amp;$D32&amp;$B$6,Raw!$A$6:$A$2111,0),MATCH(K$6,Raw!$H$5:$CI$5,0)),"-")</f>
        <v>-</v>
      </c>
      <c r="L32" s="82"/>
      <c r="M32" s="82" t="str">
        <f>IFERROR(INDEX(Raw!$H$6:$CI$2111,MATCH($B32&amp;$D32&amp;$B$6,Raw!$A$6:$A$2111,0),MATCH(M$6,Raw!$H$5:$CI$5,0))/60/60,"-")</f>
        <v>-</v>
      </c>
      <c r="N32" s="88" t="str">
        <f>IFERROR(INDEX(Raw!$H$6:$CI$2111,MATCH($B32&amp;$D32&amp;$B$6,Raw!$A$6:$A$2111,0),MATCH(N$6,Raw!$H$5:$CI$5,0))/60/60/24,"-")</f>
        <v>-</v>
      </c>
      <c r="O32" s="88" t="str">
        <f>IFERROR(INDEX(Raw!$H$6:$CI$2111,MATCH($B32&amp;$D32&amp;$B$6,Raw!$A$6:$A$2111,0),MATCH(O$6,Raw!$H$5:$CI$5,0))/60/60/24,"-")</f>
        <v>-</v>
      </c>
      <c r="P32" s="200"/>
      <c r="Q32" s="200"/>
      <c r="R32" s="14"/>
    </row>
    <row r="33" spans="1:18" s="7" customFormat="1" ht="18" hidden="1" x14ac:dyDescent="0.25">
      <c r="A33" s="67"/>
      <c r="B33" s="16" t="str">
        <f t="shared" si="0"/>
        <v>2019-20</v>
      </c>
      <c r="C33" s="7" t="s">
        <v>794</v>
      </c>
      <c r="D33" s="259" t="s">
        <v>794</v>
      </c>
      <c r="E33" s="82" t="str">
        <f>IFERROR(INDEX(Raw!$H$6:$CI$2111,MATCH($B33&amp;$D33&amp;$B$6,Raw!$A$6:$A$2111,0),MATCH(E$6,Raw!$H$5:$CI$5,0)),"-")</f>
        <v>-</v>
      </c>
      <c r="F33" s="31"/>
      <c r="G33" s="82" t="str">
        <f>IFERROR(INDEX(Raw!$H$6:$CI$2111,MATCH($B33&amp;$D33&amp;$B$6,Raw!$A$6:$A$2111,0),MATCH(G$6,Raw!$H$5:$CI$5,0))/60/60,"-")</f>
        <v>-</v>
      </c>
      <c r="H33" s="88" t="str">
        <f>IFERROR(INDEX(Raw!$H$6:$CI$2111,MATCH($B33&amp;$D33&amp;$B$6,Raw!$A$6:$A$2111,0),MATCH(H$6,Raw!$H$5:$CI$5,0))/60/60/24,"-")</f>
        <v>-</v>
      </c>
      <c r="I33" s="88" t="str">
        <f>IFERROR(INDEX(Raw!$H$6:$CI$2111,MATCH($B33&amp;$D33&amp;$B$6,Raw!$A$6:$A$2111,0),MATCH(I$6,Raw!$H$5:$CI$5,0))/60/60/24,"-")</f>
        <v>-</v>
      </c>
      <c r="K33" s="82" t="str">
        <f>IFERROR(INDEX(Raw!$H$6:$CI$2111,MATCH($B33&amp;$D33&amp;$B$6,Raw!$A$6:$A$2111,0),MATCH(K$6,Raw!$H$5:$CI$5,0)),"-")</f>
        <v>-</v>
      </c>
      <c r="L33" s="82"/>
      <c r="M33" s="82" t="str">
        <f>IFERROR(INDEX(Raw!$H$6:$CI$2111,MATCH($B33&amp;$D33&amp;$B$6,Raw!$A$6:$A$2111,0),MATCH(M$6,Raw!$H$5:$CI$5,0))/60/60,"-")</f>
        <v>-</v>
      </c>
      <c r="N33" s="88" t="str">
        <f>IFERROR(INDEX(Raw!$H$6:$CI$2111,MATCH($B33&amp;$D33&amp;$B$6,Raw!$A$6:$A$2111,0),MATCH(N$6,Raw!$H$5:$CI$5,0))/60/60/24,"-")</f>
        <v>-</v>
      </c>
      <c r="O33" s="88" t="str">
        <f>IFERROR(INDEX(Raw!$H$6:$CI$2111,MATCH($B33&amp;$D33&amp;$B$6,Raw!$A$6:$A$2111,0),MATCH(O$6,Raw!$H$5:$CI$5,0))/60/60/24,"-")</f>
        <v>-</v>
      </c>
      <c r="P33" s="200"/>
      <c r="Q33" s="200"/>
      <c r="R33" s="14"/>
    </row>
    <row r="34" spans="1:18" s="7" customFormat="1" hidden="1" x14ac:dyDescent="0.2">
      <c r="A34" s="67"/>
      <c r="B34" s="16" t="str">
        <f t="shared" si="0"/>
        <v>2019-20</v>
      </c>
      <c r="C34" s="7" t="s">
        <v>550</v>
      </c>
      <c r="D34" s="16" t="s">
        <v>550</v>
      </c>
      <c r="E34" s="82" t="str">
        <f>IFERROR(INDEX(Raw!$H$6:$CI$2111,MATCH($B34&amp;$D34&amp;$B$6,Raw!$A$6:$A$2111,0),MATCH(E$6,Raw!$H$5:$CI$5,0)),"-")</f>
        <v>-</v>
      </c>
      <c r="F34" s="31"/>
      <c r="G34" s="82" t="str">
        <f>IFERROR(INDEX(Raw!$H$6:$CI$2111,MATCH($B34&amp;$D34&amp;$B$6,Raw!$A$6:$A$2111,0),MATCH(G$6,Raw!$H$5:$CI$5,0))/60/60,"-")</f>
        <v>-</v>
      </c>
      <c r="H34" s="88" t="str">
        <f>IFERROR(INDEX(Raw!$H$6:$CI$2111,MATCH($B34&amp;$D34&amp;$B$6,Raw!$A$6:$A$2111,0),MATCH(H$6,Raw!$H$5:$CI$5,0))/60/60/24,"-")</f>
        <v>-</v>
      </c>
      <c r="I34" s="88" t="str">
        <f>IFERROR(INDEX(Raw!$H$6:$CI$2111,MATCH($B34&amp;$D34&amp;$B$6,Raw!$A$6:$A$2111,0),MATCH(I$6,Raw!$H$5:$CI$5,0))/60/60/24,"-")</f>
        <v>-</v>
      </c>
      <c r="J34" s="1"/>
      <c r="K34" s="82" t="str">
        <f>IFERROR(INDEX(Raw!$H$6:$CI$2111,MATCH($B34&amp;$D34&amp;$B$6,Raw!$A$6:$A$2111,0),MATCH(K$6,Raw!$H$5:$CI$5,0)),"-")</f>
        <v>-</v>
      </c>
      <c r="L34" s="82"/>
      <c r="M34" s="82" t="str">
        <f>IFERROR(INDEX(Raw!$H$6:$CI$2111,MATCH($B34&amp;$D34&amp;$B$6,Raw!$A$6:$A$2111,0),MATCH(M$6,Raw!$H$5:$CI$5,0))/60/60,"-")</f>
        <v>-</v>
      </c>
      <c r="N34" s="88" t="str">
        <f>IFERROR(INDEX(Raw!$H$6:$CI$2111,MATCH($B34&amp;$D34&amp;$B$6,Raw!$A$6:$A$2111,0),MATCH(N$6,Raw!$H$5:$CI$5,0))/60/60/24,"-")</f>
        <v>-</v>
      </c>
      <c r="O34" s="88" t="str">
        <f>IFERROR(INDEX(Raw!$H$6:$CI$2111,MATCH($B34&amp;$D34&amp;$B$6,Raw!$A$6:$A$2111,0),MATCH(O$6,Raw!$H$5:$CI$5,0))/60/60/24,"-")</f>
        <v>-</v>
      </c>
      <c r="P34" s="200"/>
      <c r="Q34" s="200"/>
      <c r="R34" s="14"/>
    </row>
    <row r="35" spans="1:18" s="7" customFormat="1" hidden="1" x14ac:dyDescent="0.2">
      <c r="A35" s="67"/>
      <c r="B35" s="16" t="str">
        <f t="shared" si="0"/>
        <v>2019-20</v>
      </c>
      <c r="C35" s="34" t="s">
        <v>551</v>
      </c>
      <c r="D35" s="254" t="s">
        <v>551</v>
      </c>
      <c r="E35" s="82" t="str">
        <f>IFERROR(INDEX(Raw!$H$6:$CI$2111,MATCH($B35&amp;$D35&amp;$B$6,Raw!$A$6:$A$2111,0),MATCH(E$6,Raw!$H$5:$CI$5,0)),"-")</f>
        <v>-</v>
      </c>
      <c r="F35" s="31"/>
      <c r="G35" s="82" t="str">
        <f>IFERROR(INDEX(Raw!$H$6:$CI$2111,MATCH($B35&amp;$D35&amp;$B$6,Raw!$A$6:$A$2111,0),MATCH(G$6,Raw!$H$5:$CI$5,0))/60/60,"-")</f>
        <v>-</v>
      </c>
      <c r="H35" s="88" t="str">
        <f>IFERROR(INDEX(Raw!$H$6:$CI$2111,MATCH($B35&amp;$D35&amp;$B$6,Raw!$A$6:$A$2111,0),MATCH(H$6,Raw!$H$5:$CI$5,0))/60/60/24,"-")</f>
        <v>-</v>
      </c>
      <c r="I35" s="88" t="str">
        <f>IFERROR(INDEX(Raw!$H$6:$CI$2111,MATCH($B35&amp;$D35&amp;$B$6,Raw!$A$6:$A$2111,0),MATCH(I$6,Raw!$H$5:$CI$5,0))/60/60/24,"-")</f>
        <v>-</v>
      </c>
      <c r="K35" s="82" t="str">
        <f>IFERROR(INDEX(Raw!$H$6:$CI$2111,MATCH($B35&amp;$D35&amp;$B$6,Raw!$A$6:$A$2111,0),MATCH(K$6,Raw!$H$5:$CI$5,0)),"-")</f>
        <v>-</v>
      </c>
      <c r="L35" s="82"/>
      <c r="M35" s="82" t="str">
        <f>IFERROR(INDEX(Raw!$H$6:$CI$2111,MATCH($B35&amp;$D35&amp;$B$6,Raw!$A$6:$A$2111,0),MATCH(M$6,Raw!$H$5:$CI$5,0))/60/60,"-")</f>
        <v>-</v>
      </c>
      <c r="N35" s="88" t="str">
        <f>IFERROR(INDEX(Raw!$H$6:$CI$2111,MATCH($B35&amp;$D35&amp;$B$6,Raw!$A$6:$A$2111,0),MATCH(N$6,Raw!$H$5:$CI$5,0))/60/60/24,"-")</f>
        <v>-</v>
      </c>
      <c r="O35" s="88" t="str">
        <f>IFERROR(INDEX(Raw!$H$6:$CI$2111,MATCH($B35&amp;$D35&amp;$B$6,Raw!$A$6:$A$2111,0),MATCH(O$6,Raw!$H$5:$CI$5,0))/60/60/24,"-")</f>
        <v>-</v>
      </c>
      <c r="P35" s="200"/>
      <c r="Q35" s="200"/>
      <c r="R35" s="14"/>
    </row>
    <row r="36" spans="1:18" s="7" customFormat="1" ht="18" hidden="1" x14ac:dyDescent="0.25">
      <c r="A36" s="67"/>
      <c r="B36" s="16" t="str">
        <f t="shared" si="0"/>
        <v>2019-20</v>
      </c>
      <c r="C36" s="7" t="s">
        <v>552</v>
      </c>
      <c r="D36" s="259" t="s">
        <v>552</v>
      </c>
      <c r="E36" s="82" t="str">
        <f>IFERROR(INDEX(Raw!$H$6:$CI$2111,MATCH($B36&amp;$D36&amp;$B$6,Raw!$A$6:$A$2111,0),MATCH(E$6,Raw!$H$5:$CI$5,0)),"-")</f>
        <v>-</v>
      </c>
      <c r="F36" s="31"/>
      <c r="G36" s="82" t="str">
        <f>IFERROR(INDEX(Raw!$H$6:$CI$2111,MATCH($B36&amp;$D36&amp;$B$6,Raw!$A$6:$A$2111,0),MATCH(G$6,Raw!$H$5:$CI$5,0))/60/60,"-")</f>
        <v>-</v>
      </c>
      <c r="H36" s="88" t="str">
        <f>IFERROR(INDEX(Raw!$H$6:$CI$2111,MATCH($B36&amp;$D36&amp;$B$6,Raw!$A$6:$A$2111,0),MATCH(H$6,Raw!$H$5:$CI$5,0))/60/60/24,"-")</f>
        <v>-</v>
      </c>
      <c r="I36" s="88" t="str">
        <f>IFERROR(INDEX(Raw!$H$6:$CI$2111,MATCH($B36&amp;$D36&amp;$B$6,Raw!$A$6:$A$2111,0),MATCH(I$6,Raw!$H$5:$CI$5,0))/60/60/24,"-")</f>
        <v>-</v>
      </c>
      <c r="J36" s="1"/>
      <c r="K36" s="82" t="str">
        <f>IFERROR(INDEX(Raw!$H$6:$CI$2111,MATCH($B36&amp;$D36&amp;$B$6,Raw!$A$6:$A$2111,0),MATCH(K$6,Raw!$H$5:$CI$5,0)),"-")</f>
        <v>-</v>
      </c>
      <c r="L36" s="82"/>
      <c r="M36" s="82" t="str">
        <f>IFERROR(INDEX(Raw!$H$6:$CI$2111,MATCH($B36&amp;$D36&amp;$B$6,Raw!$A$6:$A$2111,0),MATCH(M$6,Raw!$H$5:$CI$5,0))/60/60,"-")</f>
        <v>-</v>
      </c>
      <c r="N36" s="88" t="str">
        <f>IFERROR(INDEX(Raw!$H$6:$CI$2111,MATCH($B36&amp;$D36&amp;$B$6,Raw!$A$6:$A$2111,0),MATCH(N$6,Raw!$H$5:$CI$5,0))/60/60/24,"-")</f>
        <v>-</v>
      </c>
      <c r="O36" s="88" t="str">
        <f>IFERROR(INDEX(Raw!$H$6:$CI$2111,MATCH($B36&amp;$D36&amp;$B$6,Raw!$A$6:$A$2111,0),MATCH(O$6,Raw!$H$5:$CI$5,0))/60/60/24,"-")</f>
        <v>-</v>
      </c>
      <c r="P36" s="200"/>
      <c r="Q36" s="200"/>
      <c r="R36" s="14"/>
    </row>
    <row r="37" spans="1:18" hidden="1" x14ac:dyDescent="0.2">
      <c r="A37" s="67"/>
      <c r="B37" s="16" t="str">
        <f t="shared" si="0"/>
        <v>2019-20</v>
      </c>
      <c r="C37" s="7" t="s">
        <v>553</v>
      </c>
      <c r="D37" s="16" t="s">
        <v>553</v>
      </c>
      <c r="E37" s="82" t="str">
        <f>IFERROR(INDEX(Raw!$H$6:$CI$2111,MATCH($B37&amp;$D37&amp;$B$6,Raw!$A$6:$A$2111,0),MATCH(E$6,Raw!$H$5:$CI$5,0)),"-")</f>
        <v>-</v>
      </c>
      <c r="F37" s="31"/>
      <c r="G37" s="82" t="str">
        <f>IFERROR(INDEX(Raw!$H$6:$CI$2111,MATCH($B37&amp;$D37&amp;$B$6,Raw!$A$6:$A$2111,0),MATCH(G$6,Raw!$H$5:$CI$5,0))/60/60,"-")</f>
        <v>-</v>
      </c>
      <c r="H37" s="88" t="str">
        <f>IFERROR(INDEX(Raw!$H$6:$CI$2111,MATCH($B37&amp;$D37&amp;$B$6,Raw!$A$6:$A$2111,0),MATCH(H$6,Raw!$H$5:$CI$5,0))/60/60/24,"-")</f>
        <v>-</v>
      </c>
      <c r="I37" s="88" t="str">
        <f>IFERROR(INDEX(Raw!$H$6:$CI$2111,MATCH($B37&amp;$D37&amp;$B$6,Raw!$A$6:$A$2111,0),MATCH(I$6,Raw!$H$5:$CI$5,0))/60/60/24,"-")</f>
        <v>-</v>
      </c>
      <c r="J37" s="7"/>
      <c r="K37" s="82" t="str">
        <f>IFERROR(INDEX(Raw!$H$6:$CI$2111,MATCH($B37&amp;$D37&amp;$B$6,Raw!$A$6:$A$2111,0),MATCH(K$6,Raw!$H$5:$CI$5,0)),"-")</f>
        <v>-</v>
      </c>
      <c r="L37" s="82"/>
      <c r="M37" s="82" t="str">
        <f>IFERROR(INDEX(Raw!$H$6:$CI$2111,MATCH($B37&amp;$D37&amp;$B$6,Raw!$A$6:$A$2111,0),MATCH(M$6,Raw!$H$5:$CI$5,0))/60/60,"-")</f>
        <v>-</v>
      </c>
      <c r="N37" s="88" t="str">
        <f>IFERROR(INDEX(Raw!$H$6:$CI$2111,MATCH($B37&amp;$D37&amp;$B$6,Raw!$A$6:$A$2111,0),MATCH(N$6,Raw!$H$5:$CI$5,0))/60/60/24,"-")</f>
        <v>-</v>
      </c>
      <c r="O37" s="88" t="str">
        <f>IFERROR(INDEX(Raw!$H$6:$CI$2111,MATCH($B37&amp;$D37&amp;$B$6,Raw!$A$6:$A$2111,0),MATCH(O$6,Raw!$H$5:$CI$5,0))/60/60/24,"-")</f>
        <v>-</v>
      </c>
      <c r="P37" s="200"/>
      <c r="Q37" s="200"/>
    </row>
    <row r="38" spans="1:18" hidden="1" x14ac:dyDescent="0.2">
      <c r="A38" s="67"/>
      <c r="B38" s="16" t="str">
        <f t="shared" si="0"/>
        <v>2019-20</v>
      </c>
      <c r="C38" s="7" t="s">
        <v>554</v>
      </c>
      <c r="D38" s="16" t="s">
        <v>554</v>
      </c>
      <c r="E38" s="82" t="str">
        <f>IFERROR(INDEX(Raw!$H$6:$CI$2111,MATCH($B38&amp;$D38&amp;$B$6,Raw!$A$6:$A$2111,0),MATCH(E$6,Raw!$H$5:$CI$5,0)),"-")</f>
        <v>-</v>
      </c>
      <c r="F38" s="31"/>
      <c r="G38" s="82" t="str">
        <f>IFERROR(INDEX(Raw!$H$6:$CI$2111,MATCH($B38&amp;$D38&amp;$B$6,Raw!$A$6:$A$2111,0),MATCH(G$6,Raw!$H$5:$CI$5,0))/60/60,"-")</f>
        <v>-</v>
      </c>
      <c r="H38" s="88" t="str">
        <f>IFERROR(INDEX(Raw!$H$6:$CI$2111,MATCH($B38&amp;$D38&amp;$B$6,Raw!$A$6:$A$2111,0),MATCH(H$6,Raw!$H$5:$CI$5,0))/60/60/24,"-")</f>
        <v>-</v>
      </c>
      <c r="I38" s="88" t="str">
        <f>IFERROR(INDEX(Raw!$H$6:$CI$2111,MATCH($B38&amp;$D38&amp;$B$6,Raw!$A$6:$A$2111,0),MATCH(I$6,Raw!$H$5:$CI$5,0))/60/60/24,"-")</f>
        <v>-</v>
      </c>
      <c r="K38" s="82" t="str">
        <f>IFERROR(INDEX(Raw!$H$6:$CI$2111,MATCH($B38&amp;$D38&amp;$B$6,Raw!$A$6:$A$2111,0),MATCH(K$6,Raw!$H$5:$CI$5,0)),"-")</f>
        <v>-</v>
      </c>
      <c r="L38" s="82"/>
      <c r="M38" s="82" t="str">
        <f>IFERROR(INDEX(Raw!$H$6:$CI$2111,MATCH($B38&amp;$D38&amp;$B$6,Raw!$A$6:$A$2111,0),MATCH(M$6,Raw!$H$5:$CI$5,0))/60/60,"-")</f>
        <v>-</v>
      </c>
      <c r="N38" s="88" t="str">
        <f>IFERROR(INDEX(Raw!$H$6:$CI$2111,MATCH($B38&amp;$D38&amp;$B$6,Raw!$A$6:$A$2111,0),MATCH(N$6,Raw!$H$5:$CI$5,0))/60/60/24,"-")</f>
        <v>-</v>
      </c>
      <c r="O38" s="88" t="str">
        <f>IFERROR(INDEX(Raw!$H$6:$CI$2111,MATCH($B38&amp;$D38&amp;$B$6,Raw!$A$6:$A$2111,0),MATCH(O$6,Raw!$H$5:$CI$5,0))/60/60/24,"-")</f>
        <v>-</v>
      </c>
      <c r="P38" s="200"/>
      <c r="Q38" s="200"/>
    </row>
    <row r="39" spans="1:18" ht="18" hidden="1" x14ac:dyDescent="0.25">
      <c r="A39" s="67"/>
      <c r="B39" s="16" t="str">
        <f t="shared" si="0"/>
        <v>2019-20</v>
      </c>
      <c r="C39" s="7" t="s">
        <v>555</v>
      </c>
      <c r="D39" s="259" t="s">
        <v>555</v>
      </c>
      <c r="E39" s="82" t="str">
        <f>IFERROR(INDEX(Raw!$H$6:$CI$2111,MATCH($B39&amp;$D39&amp;$B$6,Raw!$A$6:$A$2111,0),MATCH(E$6,Raw!$H$5:$CI$5,0)),"-")</f>
        <v>-</v>
      </c>
      <c r="F39" s="31"/>
      <c r="G39" s="82" t="str">
        <f>IFERROR(INDEX(Raw!$H$6:$CI$2111,MATCH($B39&amp;$D39&amp;$B$6,Raw!$A$6:$A$2111,0),MATCH(G$6,Raw!$H$5:$CI$5,0))/60/60,"-")</f>
        <v>-</v>
      </c>
      <c r="H39" s="88" t="str">
        <f>IFERROR(INDEX(Raw!$H$6:$CI$2111,MATCH($B39&amp;$D39&amp;$B$6,Raw!$A$6:$A$2111,0),MATCH(H$6,Raw!$H$5:$CI$5,0))/60/60/24,"-")</f>
        <v>-</v>
      </c>
      <c r="I39" s="88" t="str">
        <f>IFERROR(INDEX(Raw!$H$6:$CI$2111,MATCH($B39&amp;$D39&amp;$B$6,Raw!$A$6:$A$2111,0),MATCH(I$6,Raw!$H$5:$CI$5,0))/60/60/24,"-")</f>
        <v>-</v>
      </c>
      <c r="J39" s="7"/>
      <c r="K39" s="82" t="str">
        <f>IFERROR(INDEX(Raw!$H$6:$CI$2111,MATCH($B39&amp;$D39&amp;$B$6,Raw!$A$6:$A$2111,0),MATCH(K$6,Raw!$H$5:$CI$5,0)),"-")</f>
        <v>-</v>
      </c>
      <c r="L39" s="82"/>
      <c r="M39" s="82" t="str">
        <f>IFERROR(INDEX(Raw!$H$6:$CI$2111,MATCH($B39&amp;$D39&amp;$B$6,Raw!$A$6:$A$2111,0),MATCH(M$6,Raw!$H$5:$CI$5,0))/60/60,"-")</f>
        <v>-</v>
      </c>
      <c r="N39" s="88" t="str">
        <f>IFERROR(INDEX(Raw!$H$6:$CI$2111,MATCH($B39&amp;$D39&amp;$B$6,Raw!$A$6:$A$2111,0),MATCH(N$6,Raw!$H$5:$CI$5,0))/60/60/24,"-")</f>
        <v>-</v>
      </c>
      <c r="O39" s="88" t="str">
        <f>IFERROR(INDEX(Raw!$H$6:$CI$2111,MATCH($B39&amp;$D39&amp;$B$6,Raw!$A$6:$A$2111,0),MATCH(O$6,Raw!$H$5:$CI$5,0))/60/60/24,"-")</f>
        <v>-</v>
      </c>
      <c r="P39" s="200"/>
      <c r="Q39" s="200"/>
    </row>
    <row r="40" spans="1:18" hidden="1" x14ac:dyDescent="0.2">
      <c r="A40" s="67"/>
      <c r="B40" s="16" t="str">
        <f t="shared" si="0"/>
        <v>2019-20</v>
      </c>
      <c r="C40" s="7" t="s">
        <v>556</v>
      </c>
      <c r="D40" s="16" t="s">
        <v>556</v>
      </c>
      <c r="E40" s="82" t="str">
        <f>IFERROR(INDEX(Raw!$H$6:$CI$2111,MATCH($B40&amp;$D40&amp;$B$6,Raw!$A$6:$A$2111,0),MATCH(E$6,Raw!$H$5:$CI$5,0)),"-")</f>
        <v>-</v>
      </c>
      <c r="F40" s="31"/>
      <c r="G40" s="82" t="str">
        <f>IFERROR(INDEX(Raw!$H$6:$CI$2111,MATCH($B40&amp;$D40&amp;$B$6,Raw!$A$6:$A$2111,0),MATCH(G$6,Raw!$H$5:$CI$5,0))/60/60,"-")</f>
        <v>-</v>
      </c>
      <c r="H40" s="88" t="str">
        <f>IFERROR(INDEX(Raw!$H$6:$CI$2111,MATCH($B40&amp;$D40&amp;$B$6,Raw!$A$6:$A$2111,0),MATCH(H$6,Raw!$H$5:$CI$5,0))/60/60/24,"-")</f>
        <v>-</v>
      </c>
      <c r="I40" s="88" t="str">
        <f>IFERROR(INDEX(Raw!$H$6:$CI$2111,MATCH($B40&amp;$D40&amp;$B$6,Raw!$A$6:$A$2111,0),MATCH(I$6,Raw!$H$5:$CI$5,0))/60/60/24,"-")</f>
        <v>-</v>
      </c>
      <c r="K40" s="82" t="str">
        <f>IFERROR(INDEX(Raw!$H$6:$CI$2111,MATCH($B40&amp;$D40&amp;$B$6,Raw!$A$6:$A$2111,0),MATCH(K$6,Raw!$H$5:$CI$5,0)),"-")</f>
        <v>-</v>
      </c>
      <c r="L40" s="82"/>
      <c r="M40" s="82" t="str">
        <f>IFERROR(INDEX(Raw!$H$6:$CI$2111,MATCH($B40&amp;$D40&amp;$B$6,Raw!$A$6:$A$2111,0),MATCH(M$6,Raw!$H$5:$CI$5,0))/60/60,"-")</f>
        <v>-</v>
      </c>
      <c r="N40" s="88" t="str">
        <f>IFERROR(INDEX(Raw!$H$6:$CI$2111,MATCH($B40&amp;$D40&amp;$B$6,Raw!$A$6:$A$2111,0),MATCH(N$6,Raw!$H$5:$CI$5,0))/60/60/24,"-")</f>
        <v>-</v>
      </c>
      <c r="O40" s="88" t="str">
        <f>IFERROR(INDEX(Raw!$H$6:$CI$2111,MATCH($B40&amp;$D40&amp;$B$6,Raw!$A$6:$A$2111,0),MATCH(O$6,Raw!$H$5:$CI$5,0))/60/60/24,"-")</f>
        <v>-</v>
      </c>
      <c r="P40" s="200"/>
      <c r="Q40" s="200"/>
    </row>
    <row r="41" spans="1:18" hidden="1" collapsed="1" x14ac:dyDescent="0.2">
      <c r="A41" s="67"/>
      <c r="B41" s="17" t="str">
        <f t="shared" si="0"/>
        <v>2019-20</v>
      </c>
      <c r="C41" s="18" t="s">
        <v>557</v>
      </c>
      <c r="D41" s="255" t="s">
        <v>557</v>
      </c>
      <c r="E41" s="83" t="str">
        <f>IFERROR(INDEX(Raw!$H$6:$CI$2111,MATCH($B41&amp;$D41&amp;$B$6,Raw!$A$6:$A$2111,0),MATCH(E$6,Raw!$H$5:$CI$5,0)),"-")</f>
        <v>-</v>
      </c>
      <c r="F41" s="32"/>
      <c r="G41" s="83" t="str">
        <f>IFERROR(INDEX(Raw!$H$6:$CI$2111,MATCH($B41&amp;$D41&amp;$B$6,Raw!$A$6:$A$2111,0),MATCH(G$6,Raw!$H$5:$CI$5,0))/60/60,"-")</f>
        <v>-</v>
      </c>
      <c r="H41" s="89" t="str">
        <f>IFERROR(INDEX(Raw!$H$6:$CI$2111,MATCH($B41&amp;$D41&amp;$B$6,Raw!$A$6:$A$2111,0),MATCH(H$6,Raw!$H$5:$CI$5,0))/60/60/24,"-")</f>
        <v>-</v>
      </c>
      <c r="I41" s="89" t="str">
        <f>IFERROR(INDEX(Raw!$H$6:$CI$2111,MATCH($B41&amp;$D41&amp;$B$6,Raw!$A$6:$A$2111,0),MATCH(I$6,Raw!$H$5:$CI$5,0))/60/60/24,"-")</f>
        <v>-</v>
      </c>
      <c r="J41" s="73"/>
      <c r="K41" s="83" t="str">
        <f>IFERROR(INDEX(Raw!$H$6:$CI$2111,MATCH($B41&amp;$D41&amp;$B$6,Raw!$A$6:$A$2111,0),MATCH(K$6,Raw!$H$5:$CI$5,0)),"-")</f>
        <v>-</v>
      </c>
      <c r="L41" s="83"/>
      <c r="M41" s="83" t="str">
        <f>IFERROR(INDEX(Raw!$H$6:$CI$2111,MATCH($B41&amp;$D41&amp;$B$6,Raw!$A$6:$A$2111,0),MATCH(M$6,Raw!$H$5:$CI$5,0))/60/60,"-")</f>
        <v>-</v>
      </c>
      <c r="N41" s="89" t="str">
        <f>IFERROR(INDEX(Raw!$H$6:$CI$2111,MATCH($B41&amp;$D41&amp;$B$6,Raw!$A$6:$A$2111,0),MATCH(N$6,Raw!$H$5:$CI$5,0))/60/60/24,"-")</f>
        <v>-</v>
      </c>
      <c r="O41" s="89" t="str">
        <f>IFERROR(INDEX(Raw!$H$6:$CI$2111,MATCH($B41&amp;$D41&amp;$B$6,Raw!$A$6:$A$2111,0),MATCH(O$6,Raw!$H$5:$CI$5,0))/60/60/24,"-")</f>
        <v>-</v>
      </c>
      <c r="P41" s="200"/>
      <c r="Q41" s="200"/>
    </row>
    <row r="42" spans="1:18" x14ac:dyDescent="0.2">
      <c r="A42" s="9"/>
      <c r="B42" s="208"/>
      <c r="C42" s="208"/>
      <c r="D42" s="247" t="s">
        <v>733</v>
      </c>
      <c r="E42" s="208" t="s">
        <v>830</v>
      </c>
      <c r="F42" s="249"/>
      <c r="G42" s="249"/>
      <c r="H42" s="249"/>
      <c r="I42" s="249"/>
      <c r="J42" s="250"/>
      <c r="K42" s="250"/>
      <c r="L42" s="250"/>
      <c r="M42" s="250"/>
      <c r="N42" s="249"/>
      <c r="O42" s="249"/>
      <c r="P42" s="201"/>
      <c r="Q42" s="201"/>
    </row>
    <row r="43" spans="1:18" x14ac:dyDescent="0.2">
      <c r="D43" s="10" t="s">
        <v>568</v>
      </c>
      <c r="E43" s="7" t="s">
        <v>842</v>
      </c>
      <c r="F43" s="68"/>
      <c r="G43" s="68"/>
      <c r="H43" s="68"/>
      <c r="I43" s="68"/>
      <c r="J43" s="19"/>
      <c r="K43" s="55"/>
    </row>
    <row r="44" spans="1:18" x14ac:dyDescent="0.2">
      <c r="D44" s="10" t="s">
        <v>569</v>
      </c>
      <c r="E44" s="69">
        <f>Introduction!$B$59</f>
        <v>43629</v>
      </c>
      <c r="F44" s="68"/>
      <c r="G44" s="68"/>
      <c r="H44" s="68"/>
      <c r="I44" s="68"/>
      <c r="J44" s="19"/>
      <c r="K44" s="55"/>
    </row>
    <row r="45" spans="1:18" x14ac:dyDescent="0.2">
      <c r="D45" s="10" t="s">
        <v>570</v>
      </c>
      <c r="E45" s="7" t="s">
        <v>572</v>
      </c>
      <c r="F45" s="68"/>
      <c r="G45" s="68"/>
      <c r="H45" s="68"/>
      <c r="I45" s="68"/>
      <c r="J45" s="19"/>
      <c r="K45" s="55"/>
    </row>
    <row r="46" spans="1:18" x14ac:dyDescent="0.2">
      <c r="D46" s="68"/>
      <c r="E46" s="55" t="s">
        <v>571</v>
      </c>
      <c r="F46" s="68"/>
      <c r="G46" s="68"/>
      <c r="H46" s="68"/>
      <c r="I46" s="68"/>
      <c r="J46" s="19"/>
      <c r="K46" s="55"/>
    </row>
    <row r="47" spans="1:18" x14ac:dyDescent="0.2">
      <c r="D47" s="68"/>
      <c r="E47" s="55" t="s">
        <v>691</v>
      </c>
      <c r="F47" s="7"/>
      <c r="G47" s="7"/>
      <c r="H47" s="7"/>
      <c r="I47" s="7"/>
      <c r="J47" s="55"/>
      <c r="K47" s="7"/>
    </row>
    <row r="48" spans="1:18" x14ac:dyDescent="0.2">
      <c r="E48" s="116" t="s">
        <v>762</v>
      </c>
      <c r="F48" s="7"/>
      <c r="G48" s="7"/>
      <c r="H48" s="7"/>
      <c r="I48" s="7"/>
      <c r="J48" s="55"/>
      <c r="K48" s="7"/>
    </row>
    <row r="49" spans="4:9" x14ac:dyDescent="0.2">
      <c r="D49" s="96">
        <v>1</v>
      </c>
      <c r="E49" s="59" t="s">
        <v>975</v>
      </c>
      <c r="F49" s="7"/>
      <c r="G49" s="7"/>
      <c r="H49" s="7"/>
      <c r="I49" s="7"/>
    </row>
    <row r="50" spans="4:9" x14ac:dyDescent="0.2">
      <c r="D50" s="97">
        <v>2</v>
      </c>
      <c r="E50" s="68" t="s">
        <v>980</v>
      </c>
      <c r="F50" s="55"/>
      <c r="G50" s="55"/>
      <c r="H50" s="55"/>
      <c r="I50" s="55"/>
    </row>
    <row r="51" spans="4:9" x14ac:dyDescent="0.2">
      <c r="D51" s="71">
        <v>6</v>
      </c>
      <c r="E51" s="59" t="s">
        <v>907</v>
      </c>
      <c r="F51" s="55"/>
      <c r="G51" s="55"/>
      <c r="H51" s="55"/>
      <c r="I51" s="55"/>
    </row>
    <row r="52" spans="4:9" x14ac:dyDescent="0.2">
      <c r="D52" s="96">
        <v>7</v>
      </c>
      <c r="E52" s="59" t="s">
        <v>898</v>
      </c>
    </row>
    <row r="53" spans="4:9" x14ac:dyDescent="0.2">
      <c r="D53" s="96"/>
      <c r="E53" s="59" t="s">
        <v>899</v>
      </c>
    </row>
    <row r="54" spans="4:9" x14ac:dyDescent="0.2"/>
    <row r="55" spans="4:9" x14ac:dyDescent="0.2"/>
    <row r="56" spans="4:9" x14ac:dyDescent="0.2"/>
    <row r="57" spans="4:9" x14ac:dyDescent="0.2"/>
  </sheetData>
  <mergeCells count="1">
    <mergeCell ref="B5:C5"/>
  </mergeCells>
  <dataValidations count="1">
    <dataValidation type="list" allowBlank="1" showInputMessage="1" showErrorMessage="1" sqref="B5:C5" xr:uid="{00000000-0002-0000-0500-000000000000}">
      <formula1>Dropdown_Geography</formula1>
    </dataValidation>
  </dataValidations>
  <hyperlinks>
    <hyperlink ref="E47" r:id="rId1" xr:uid="{0885EBDC-631C-4181-A35D-810378ECE3DB}"/>
    <hyperlink ref="E46" r:id="rId2" xr:uid="{AEE03FED-F002-43F8-A3AF-462CCB849709}"/>
    <hyperlink ref="E48" location="Introduction!A1" display="Introduction" xr:uid="{CDD63D31-00DF-4CF6-956E-AA0698AF8E84}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G56"/>
  <sheetViews>
    <sheetView zoomScaleNormal="100" workbookViewId="0">
      <pane xSplit="4" ySplit="9" topLeftCell="E10" activePane="bottomRight" state="frozen"/>
      <selection activeCell="A5" sqref="A5"/>
      <selection pane="topRight" activeCell="A5" sqref="A5"/>
      <selection pane="bottomLeft" activeCell="A5" sqref="A5"/>
      <selection pane="bottomRight" activeCell="E10" sqref="E10"/>
    </sheetView>
  </sheetViews>
  <sheetFormatPr defaultColWidth="0" defaultRowHeight="12.75" zeroHeight="1" x14ac:dyDescent="0.2"/>
  <cols>
    <col min="1" max="1" width="1.7109375" style="46" customWidth="1"/>
    <col min="2" max="2" width="8.7109375" style="1" customWidth="1"/>
    <col min="3" max="3" width="14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16.28515625" style="1" customWidth="1"/>
    <col min="30" max="30" width="1.7109375" style="1" customWidth="1"/>
    <col min="31" max="33" width="9.28515625" style="1" customWidth="1"/>
    <col min="34" max="16384" width="9.28515625" style="1" hidden="1"/>
  </cols>
  <sheetData>
    <row r="1" spans="1:29" ht="18.75" x14ac:dyDescent="0.25">
      <c r="B1" s="47" t="s">
        <v>742</v>
      </c>
      <c r="C1" s="48"/>
      <c r="E1" s="58" t="s">
        <v>784</v>
      </c>
      <c r="F1" s="61"/>
      <c r="G1" s="48"/>
      <c r="H1" s="48"/>
      <c r="I1" s="48"/>
      <c r="J1" s="62"/>
      <c r="K1" s="60"/>
      <c r="L1" s="60"/>
      <c r="M1" s="60"/>
    </row>
    <row r="2" spans="1:29" ht="12.75" customHeight="1" x14ac:dyDescent="0.2">
      <c r="B2" s="46"/>
      <c r="C2" s="46"/>
      <c r="E2" s="144" t="s">
        <v>838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73"/>
      <c r="AC2" s="73"/>
    </row>
    <row r="3" spans="1:29" s="68" customFormat="1" x14ac:dyDescent="0.2">
      <c r="A3" s="63"/>
      <c r="D3" s="143"/>
      <c r="E3" s="144" t="s">
        <v>734</v>
      </c>
      <c r="F3" s="144"/>
      <c r="G3" s="144"/>
      <c r="H3" s="144"/>
      <c r="I3" s="144"/>
      <c r="J3" s="141"/>
      <c r="K3" s="144" t="s">
        <v>735</v>
      </c>
      <c r="L3" s="144"/>
      <c r="M3" s="144"/>
      <c r="N3" s="144"/>
      <c r="O3" s="144"/>
      <c r="P3" s="141"/>
      <c r="Q3" s="144" t="s">
        <v>736</v>
      </c>
      <c r="R3" s="144"/>
      <c r="S3" s="144"/>
      <c r="T3" s="144"/>
      <c r="U3" s="144"/>
      <c r="V3" s="141"/>
      <c r="W3" s="144" t="s">
        <v>737</v>
      </c>
      <c r="X3" s="144"/>
      <c r="Y3" s="144"/>
      <c r="Z3" s="144"/>
      <c r="AA3" s="144"/>
      <c r="AB3" s="141"/>
      <c r="AC3" s="142"/>
    </row>
    <row r="4" spans="1:29" x14ac:dyDescent="0.2">
      <c r="A4" s="63"/>
      <c r="B4" s="45" t="str">
        <f ca="1">OFFSET(Raw!$DE$5,MATCH($B$5,Raw!$DF$6:$DF$26,0),0)</f>
        <v>Eng</v>
      </c>
      <c r="D4" s="29"/>
      <c r="E4" s="13"/>
      <c r="F4" s="13"/>
      <c r="G4" s="144" t="s">
        <v>697</v>
      </c>
      <c r="H4" s="12"/>
      <c r="I4" s="12"/>
      <c r="J4" s="7"/>
      <c r="K4" s="13"/>
      <c r="L4" s="13"/>
      <c r="M4" s="144" t="s">
        <v>697</v>
      </c>
      <c r="N4" s="12"/>
      <c r="O4" s="12"/>
      <c r="P4" s="7"/>
      <c r="Q4" s="13"/>
      <c r="R4" s="13"/>
      <c r="S4" s="144" t="s">
        <v>697</v>
      </c>
      <c r="T4" s="12"/>
      <c r="U4" s="12"/>
      <c r="W4" s="13"/>
      <c r="X4" s="13"/>
      <c r="Y4" s="144" t="s">
        <v>697</v>
      </c>
      <c r="Z4" s="12"/>
      <c r="AA4" s="12"/>
      <c r="AB4" s="7"/>
      <c r="AC4" s="175" t="s">
        <v>740</v>
      </c>
    </row>
    <row r="5" spans="1:29" ht="39.75" x14ac:dyDescent="0.2">
      <c r="B5" s="295" t="s">
        <v>547</v>
      </c>
      <c r="C5" s="295"/>
      <c r="D5" s="30"/>
      <c r="E5" s="5" t="s">
        <v>681</v>
      </c>
      <c r="F5" s="6"/>
      <c r="G5" s="5" t="s">
        <v>682</v>
      </c>
      <c r="H5" s="5" t="s">
        <v>721</v>
      </c>
      <c r="I5" s="170" t="s">
        <v>949</v>
      </c>
      <c r="J5" s="6"/>
      <c r="K5" s="5" t="s">
        <v>681</v>
      </c>
      <c r="L5" s="6"/>
      <c r="M5" s="5" t="s">
        <v>682</v>
      </c>
      <c r="N5" s="5" t="s">
        <v>721</v>
      </c>
      <c r="O5" s="170" t="s">
        <v>949</v>
      </c>
      <c r="P5" s="6"/>
      <c r="Q5" s="5" t="s">
        <v>681</v>
      </c>
      <c r="R5" s="6"/>
      <c r="S5" s="5" t="s">
        <v>682</v>
      </c>
      <c r="T5" s="5" t="s">
        <v>721</v>
      </c>
      <c r="U5" s="170" t="s">
        <v>949</v>
      </c>
      <c r="V5" s="6"/>
      <c r="W5" s="5" t="s">
        <v>681</v>
      </c>
      <c r="X5" s="6"/>
      <c r="Y5" s="5" t="s">
        <v>682</v>
      </c>
      <c r="Z5" s="5" t="s">
        <v>721</v>
      </c>
      <c r="AA5" s="170" t="s">
        <v>949</v>
      </c>
      <c r="AB5" s="6"/>
      <c r="AC5" s="176" t="s">
        <v>741</v>
      </c>
    </row>
    <row r="6" spans="1:29" s="72" customFormat="1" x14ac:dyDescent="0.2">
      <c r="A6" s="26"/>
      <c r="B6" s="45" t="str">
        <f>VLOOKUP($B$5,Raw!$DF$6:$DG$26,2,0)</f>
        <v>ENG</v>
      </c>
      <c r="C6" s="64"/>
      <c r="D6" s="24" t="s">
        <v>687</v>
      </c>
      <c r="E6" s="25" t="s">
        <v>637</v>
      </c>
      <c r="F6" s="25"/>
      <c r="G6" s="25" t="s">
        <v>641</v>
      </c>
      <c r="H6" s="25" t="s">
        <v>642</v>
      </c>
      <c r="I6" s="25" t="s">
        <v>643</v>
      </c>
      <c r="J6" s="25"/>
      <c r="K6" s="25" t="s">
        <v>638</v>
      </c>
      <c r="L6" s="25"/>
      <c r="M6" s="25" t="s">
        <v>644</v>
      </c>
      <c r="N6" s="25" t="s">
        <v>645</v>
      </c>
      <c r="O6" s="25" t="s">
        <v>646</v>
      </c>
      <c r="P6" s="25"/>
      <c r="Q6" s="25" t="s">
        <v>639</v>
      </c>
      <c r="R6" s="25"/>
      <c r="S6" s="25" t="s">
        <v>647</v>
      </c>
      <c r="T6" s="25" t="s">
        <v>648</v>
      </c>
      <c r="U6" s="25" t="s">
        <v>649</v>
      </c>
      <c r="V6" s="25"/>
      <c r="W6" s="25" t="s">
        <v>640</v>
      </c>
      <c r="X6" s="25"/>
      <c r="Y6" s="25" t="s">
        <v>650</v>
      </c>
      <c r="Z6" s="25" t="s">
        <v>651</v>
      </c>
      <c r="AA6" s="25" t="s">
        <v>652</v>
      </c>
      <c r="AB6" s="25"/>
      <c r="AC6" s="25" t="s">
        <v>636</v>
      </c>
    </row>
    <row r="7" spans="1:29" s="7" customFormat="1" ht="14.25" customHeight="1" x14ac:dyDescent="0.2">
      <c r="A7" s="66"/>
      <c r="B7" s="33" t="s">
        <v>654</v>
      </c>
      <c r="C7" s="205" t="s">
        <v>834</v>
      </c>
      <c r="D7" s="34"/>
      <c r="E7" s="82">
        <f>IFERROR(SUMIF($B$10:$B$41,$B7,E$10:E$41),"-")</f>
        <v>58956</v>
      </c>
      <c r="F7" s="31"/>
      <c r="G7" s="31">
        <f>IFERROR(SUMIF($B$10:$B$41,$B7,G$10:G$41),"-")</f>
        <v>95786.541944444441</v>
      </c>
      <c r="H7" s="79">
        <f>IFERROR(G7/E7/24,"-")</f>
        <v>6.7696348367457956E-2</v>
      </c>
      <c r="I7" s="79">
        <f>IFERROR(SUMPRODUCT($E$10:$E$17,$I$10:$I$17)/$E7,"-")</f>
        <v>0.14627531725637197</v>
      </c>
      <c r="J7" s="31"/>
      <c r="K7" s="82">
        <f>IFERROR(SUMIF($B$10:$B$41,$B7,K$10:K$41),"-")</f>
        <v>56622</v>
      </c>
      <c r="L7" s="31"/>
      <c r="M7" s="31">
        <f>IFERROR(SUMIF($B$10:$B$41,$B7,M$10:M$41),"-")</f>
        <v>112609.05694444444</v>
      </c>
      <c r="N7" s="79">
        <f>IFERROR(M7/K7/24,"-")</f>
        <v>8.2866095145912394E-2</v>
      </c>
      <c r="O7" s="79">
        <f>IFERROR(SUMPRODUCT($K$10:$K$17,$O$10:$O$17)/$K7,"-")</f>
        <v>0.17426621408770573</v>
      </c>
      <c r="P7" s="31"/>
      <c r="Q7" s="82">
        <f>IFERROR(SUMIF($B$10:$B$41,$B7,Q$10:Q$41),"-")</f>
        <v>2127</v>
      </c>
      <c r="R7" s="31"/>
      <c r="S7" s="31">
        <f>IFERROR(SUMIF($B$10:$B$41,$B7,S$10:S$41),"-")</f>
        <v>5094.8086111111115</v>
      </c>
      <c r="T7" s="79">
        <f>IFERROR(S7/Q7/24,"-")</f>
        <v>9.9804274626060008E-2</v>
      </c>
      <c r="U7" s="79">
        <f>IFERROR(SUMPRODUCT($Q$10:$Q$17,$U$10:$U$17)/$Q7,"-")</f>
        <v>0.19891353344999915</v>
      </c>
      <c r="V7" s="31"/>
      <c r="W7" s="82">
        <f>IFERROR(SUMIF($B$10:$B$41,$B7,W$10:W$41),"-")</f>
        <v>73005</v>
      </c>
      <c r="X7" s="31"/>
      <c r="Y7" s="31">
        <f>IFERROR(SUMIF($B$10:$B$41,$B7,Y$10:Y$41),"-")</f>
        <v>212288.94777777779</v>
      </c>
      <c r="Z7" s="79">
        <f>IFERROR(Y7/W7/24,"-")</f>
        <v>0.12116119202895793</v>
      </c>
      <c r="AA7" s="79">
        <f>IFERROR(SUMPRODUCT($W$10:$W$17,$AA$10:$AA$17)/$W7,"-")</f>
        <v>0.25521392893561318</v>
      </c>
      <c r="AB7" s="31"/>
      <c r="AC7" s="84">
        <f>IFERROR(SUMIF($B$10:$B$41,$B7,AC$10:AC$41),"-")</f>
        <v>32333</v>
      </c>
    </row>
    <row r="8" spans="1:29" s="7" customFormat="1" ht="14.25" customHeight="1" x14ac:dyDescent="0.2">
      <c r="A8" s="66"/>
      <c r="B8" s="33" t="str">
        <f>'Response times'!$B8</f>
        <v>2018-19</v>
      </c>
      <c r="C8" s="205" t="s">
        <v>789</v>
      </c>
      <c r="D8" s="34"/>
      <c r="E8" s="82">
        <f>IFERROR(SUMIF($B$10:$B$41,$B8,E$10:E$41),"-")</f>
        <v>109806</v>
      </c>
      <c r="F8" s="31"/>
      <c r="G8" s="31">
        <f>IFERROR(SUMIF($B$10:$B$41,$B8,G$10:G$41),"-")</f>
        <v>147163.86472222224</v>
      </c>
      <c r="H8" s="79">
        <f>IFERROR(G8/E8/24,"-")</f>
        <v>5.5842373793410748E-2</v>
      </c>
      <c r="I8" s="79">
        <f>IFERROR(SUMPRODUCT($E$18:$E$29,$I$18:$I$29)/$E8,"-")</f>
        <v>0.11834951106530642</v>
      </c>
      <c r="J8" s="31"/>
      <c r="K8" s="82">
        <f>IFERROR(SUMIF($B$10:$B$41,$B8,K$10:K$41),"-")</f>
        <v>129666</v>
      </c>
      <c r="L8" s="31"/>
      <c r="M8" s="31">
        <f>IFERROR(SUMIF($B$10:$B$41,$B8,M$10:M$41),"-")</f>
        <v>228106.30194444448</v>
      </c>
      <c r="N8" s="79">
        <f>IFERROR(M8/K8/24,"-")</f>
        <v>7.3299317073752465E-2</v>
      </c>
      <c r="O8" s="79">
        <f>IFERROR(SUMPRODUCT($K$18:$K$29,$O$18:$O$29)/$K8,"-")</f>
        <v>0.15479497243559093</v>
      </c>
      <c r="P8" s="31"/>
      <c r="Q8" s="82">
        <f>IFERROR(SUMIF($B$10:$B$41,$B8,Q$10:Q$41),"-")</f>
        <v>2869</v>
      </c>
      <c r="R8" s="31"/>
      <c r="S8" s="31">
        <f>IFERROR(SUMIF($B$10:$B$41,$B8,S$10:S$41),"-")</f>
        <v>6581.9180555555549</v>
      </c>
      <c r="T8" s="79">
        <f>IFERROR(S8/Q8/24,"-")</f>
        <v>9.5589608103223464E-2</v>
      </c>
      <c r="U8" s="79">
        <f>IFERROR(SUMPRODUCT($Q$18:$Q$29,$U$18:$U$29)/$Q8,"-")</f>
        <v>0.19581370702787138</v>
      </c>
      <c r="V8" s="31"/>
      <c r="W8" s="82">
        <f>IFERROR(SUMIF($B$10:$B$41,$B8,W$10:W$41),"-")</f>
        <v>142447</v>
      </c>
      <c r="X8" s="31"/>
      <c r="Y8" s="31">
        <f>IFERROR(SUMIF($B$10:$B$41,$B8,Y$10:Y$41),"-")</f>
        <v>340370.21611111111</v>
      </c>
      <c r="Z8" s="79">
        <f>IFERROR(Y8/W8/24,"-")</f>
        <v>9.9560484516788436E-2</v>
      </c>
      <c r="AA8" s="79">
        <f>IFERROR(SUMPRODUCT($W$18:$W$29,$AA$18:$AA$29)/$W8,"-")</f>
        <v>0.21660946654233196</v>
      </c>
      <c r="AB8" s="31"/>
      <c r="AC8" s="84">
        <f>IFERROR(SUMIF($B$10:$B$41,$B8,AC$10:AC$41),"-")</f>
        <v>20865</v>
      </c>
    </row>
    <row r="9" spans="1:29" s="7" customFormat="1" ht="14.25" customHeight="1" x14ac:dyDescent="0.2">
      <c r="A9" s="66"/>
      <c r="B9" s="33" t="str">
        <f>'Response times'!$B9</f>
        <v>2019-20</v>
      </c>
      <c r="C9" s="205" t="s">
        <v>959</v>
      </c>
      <c r="D9" s="34"/>
      <c r="E9" s="82">
        <f>IFERROR(SUMIF($B$10:$B$41,$B9,E$10:E$41),"-")</f>
        <v>20083</v>
      </c>
      <c r="F9" s="31"/>
      <c r="G9" s="31">
        <f>IFERROR(SUMIF($B$10:$B$41,$B9,G$10:G$41),"-")</f>
        <v>24545.546111111114</v>
      </c>
      <c r="H9" s="79">
        <f>IFERROR(G9/E9/24,"-")</f>
        <v>5.0925214756906985E-2</v>
      </c>
      <c r="I9" s="79">
        <f>IFERROR(SUMPRODUCT($E$30:$E$41,$I$30:$I$41)/$E9,"-")</f>
        <v>0.10713077994839931</v>
      </c>
      <c r="J9" s="31"/>
      <c r="K9" s="82">
        <f>IFERROR(SUMIF($B$10:$B$41,$B9,K$10:K$41),"-")</f>
        <v>22872</v>
      </c>
      <c r="L9" s="31"/>
      <c r="M9" s="31">
        <f>IFERROR(SUMIF($B$10:$B$41,$B9,M$10:M$41),"-")</f>
        <v>34912.070555555561</v>
      </c>
      <c r="N9" s="79">
        <f>IFERROR(M9/K9/24,"-")</f>
        <v>6.3600454987822741E-2</v>
      </c>
      <c r="O9" s="79">
        <f>IFERROR(SUMPRODUCT($K$30:$K$41,$O$30:$O$41)/$K9,"-")</f>
        <v>0.1372865860570259</v>
      </c>
      <c r="P9" s="31"/>
      <c r="Q9" s="82">
        <f>IFERROR(SUMIF($B$10:$B$41,$B9,Q$10:Q$41),"-")</f>
        <v>303</v>
      </c>
      <c r="R9" s="31"/>
      <c r="S9" s="31">
        <f>IFERROR(SUMIF($B$10:$B$41,$B9,S$10:S$41),"-")</f>
        <v>735.24388888888893</v>
      </c>
      <c r="T9" s="79">
        <f>IFERROR(S9/Q9/24,"-")</f>
        <v>0.1011061453367559</v>
      </c>
      <c r="U9" s="79">
        <f>IFERROR(SUMPRODUCT($Q$30:$Q$41,$U$30:$U$41)/$Q9,"-")</f>
        <v>0.19235545776799903</v>
      </c>
      <c r="V9" s="31"/>
      <c r="W9" s="82">
        <f>IFERROR(SUMIF($B$10:$B$41,$B9,W$10:W$41),"-")</f>
        <v>22597</v>
      </c>
      <c r="X9" s="31"/>
      <c r="Y9" s="31">
        <f>IFERROR(SUMIF($B$10:$B$41,$B9,Y$10:Y$41),"-")</f>
        <v>51428.795555555553</v>
      </c>
      <c r="Z9" s="79">
        <f>IFERROR(Y9/W9/24,"-")</f>
        <v>9.482968896231718E-2</v>
      </c>
      <c r="AA9" s="79">
        <f>IFERROR(SUMPRODUCT($W$30:$W$41,$AA$30:$AA$41)/$W9,"-")</f>
        <v>0.21043255393619933</v>
      </c>
      <c r="AB9" s="31"/>
      <c r="AC9" s="84">
        <f>IFERROR(SUMIF($B$10:$B$41,$B9,AC$10:AC$41),"-")</f>
        <v>5647</v>
      </c>
    </row>
    <row r="10" spans="1:29" x14ac:dyDescent="0.2">
      <c r="A10" s="67"/>
      <c r="B10" s="7" t="s">
        <v>654</v>
      </c>
      <c r="C10" s="7" t="s">
        <v>550</v>
      </c>
      <c r="D10" s="16" t="s">
        <v>550</v>
      </c>
      <c r="E10" s="82">
        <f>IFERROR(INDEX(Raw!$H$6:$CI$2111,MATCH($B10&amp;$D10&amp;$B$6,Raw!$A$6:$A$2111,0),MATCH(E$6,Raw!$H$5:$CI$5,0)),"-")</f>
        <v>3672</v>
      </c>
      <c r="F10" s="31"/>
      <c r="G10" s="31">
        <f>IFERROR(INDEX(Raw!$H$6:$CI$2111,MATCH($B10&amp;$D10&amp;$B$6,Raw!$A$6:$A$2111,0),MATCH(G$6,Raw!$H$5:$CI$5,0))/60/60,"-")</f>
        <v>4730.9230555555559</v>
      </c>
      <c r="H10" s="79">
        <f>IFERROR(INDEX(Raw!$H$6:$CI$2111,MATCH($B10&amp;$D10&amp;$B$6,Raw!$A$6:$A$2111,0),MATCH(H$6,Raw!$H$5:$CI$5,0))/60/60/24,"-")</f>
        <v>5.3680555555555558E-2</v>
      </c>
      <c r="I10" s="79">
        <f>IFERROR(INDEX(Raw!$H$6:$CI$2111,MATCH($B10&amp;$D10&amp;$B$6,Raw!$A$6:$A$2111,0),MATCH(I$6,Raw!$H$5:$CI$5,0))/60/60/24,"-")</f>
        <v>0.10556712962962965</v>
      </c>
      <c r="J10" s="31"/>
      <c r="K10" s="82">
        <f>IFERROR(INDEX(Raw!$H$6:$CI$2111,MATCH($B10&amp;$D10&amp;$B$6,Raw!$A$6:$A$2111,0),MATCH(K$6,Raw!$H$5:$CI$5,0)),"-")</f>
        <v>2375</v>
      </c>
      <c r="L10" s="31"/>
      <c r="M10" s="31">
        <f>IFERROR(INDEX(Raw!$H$6:$CI$2111,MATCH($B10&amp;$D10&amp;$B$6,Raw!$A$6:$A$2111,0),MATCH(M$6,Raw!$H$5:$CI$5,0))/60/60,"-")</f>
        <v>3953.6483333333331</v>
      </c>
      <c r="N10" s="79">
        <f>IFERROR(INDEX(Raw!$H$6:$CI$2111,MATCH($B10&amp;$D10&amp;$B$6,Raw!$A$6:$A$2111,0),MATCH(N$6,Raw!$H$5:$CI$5,0))/60/60/24,"-")</f>
        <v>6.9363425925925939E-2</v>
      </c>
      <c r="O10" s="79">
        <f>IFERROR(INDEX(Raw!$H$6:$CI$2111,MATCH($B10&amp;$D10&amp;$B$6,Raw!$A$6:$A$2111,0),MATCH(O$6,Raw!$H$5:$CI$5,0))/60/60/24,"-")</f>
        <v>0.13322916666666665</v>
      </c>
      <c r="P10" s="31"/>
      <c r="Q10" s="82">
        <f>IFERROR(INDEX(Raw!$H$6:$CI$2111,MATCH($B10&amp;$D10&amp;$B$6,Raw!$A$6:$A$2111,0),MATCH(Q$6,Raw!$H$5:$CI$5,0)),"-")</f>
        <v>108</v>
      </c>
      <c r="R10" s="31"/>
      <c r="S10" s="31">
        <f>IFERROR(INDEX(Raw!$H$6:$CI$2111,MATCH($B10&amp;$D10&amp;$B$6,Raw!$A$6:$A$2111,0),MATCH(S$6,Raw!$H$5:$CI$5,0))/60/60,"-")</f>
        <v>180.96250000000001</v>
      </c>
      <c r="T10" s="79">
        <f>IFERROR(INDEX(Raw!$H$6:$CI$2111,MATCH($B10&amp;$D10&amp;$B$6,Raw!$A$6:$A$2111,0),MATCH(T$6,Raw!$H$5:$CI$5,0))/60/60/24,"-")</f>
        <v>6.9814814814814816E-2</v>
      </c>
      <c r="U10" s="79">
        <f>IFERROR(INDEX(Raw!$H$6:$CI$2111,MATCH($B10&amp;$D10&amp;$B$6,Raw!$A$6:$A$2111,0),MATCH(U$6,Raw!$H$5:$CI$5,0))/60/60/24,"-")</f>
        <v>0.1459722222222222</v>
      </c>
      <c r="V10" s="31"/>
      <c r="W10" s="82">
        <f>IFERROR(INDEX(Raw!$H$6:$CI$2111,MATCH($B10&amp;$D10&amp;$B$6,Raw!$A$6:$A$2111,0),MATCH(W$6,Raw!$H$5:$CI$5,0)),"-")</f>
        <v>2594</v>
      </c>
      <c r="X10" s="31"/>
      <c r="Y10" s="31">
        <f>IFERROR(INDEX(Raw!$H$6:$CI$2111,MATCH($B10&amp;$D10&amp;$B$6,Raw!$A$6:$A$2111,0),MATCH(Y$6,Raw!$H$5:$CI$5,0))/60/60,"-")</f>
        <v>7025.5186111111107</v>
      </c>
      <c r="Z10" s="79">
        <f>IFERROR(INDEX(Raw!$H$6:$CI$2111,MATCH($B10&amp;$D10&amp;$B$6,Raw!$A$6:$A$2111,0),MATCH(Z$6,Raw!$H$5:$CI$5,0))/60/60/24,"-")</f>
        <v>0.11284722222222222</v>
      </c>
      <c r="AA10" s="79">
        <f>IFERROR(INDEX(Raw!$H$6:$CI$2111,MATCH($B10&amp;$D10&amp;$B$6,Raw!$A$6:$A$2111,0),MATCH(AA$6,Raw!$H$5:$CI$5,0))/60/60/24,"-")</f>
        <v>0.2159375</v>
      </c>
      <c r="AB10" s="31"/>
      <c r="AC10" s="84">
        <f>IFERROR(INDEX(Raw!$H$6:$CI$2111,MATCH($B10&amp;$D10&amp;$B$6,Raw!$A$6:$A$2111,0),MATCH(AC$6,Raw!$H$5:$CI$5,0)),"-")</f>
        <v>192</v>
      </c>
    </row>
    <row r="11" spans="1:29" ht="12.75" customHeight="1" x14ac:dyDescent="0.2">
      <c r="A11" s="67"/>
      <c r="B11" s="16" t="str">
        <f t="shared" ref="B11:B41" si="0">IF($D11="April",LEFT($B10,4)+1&amp;"-"&amp;RIGHT($B10,2)+1,$B10)</f>
        <v>2017-18</v>
      </c>
      <c r="C11" s="7" t="s">
        <v>551</v>
      </c>
      <c r="D11" s="16" t="s">
        <v>551</v>
      </c>
      <c r="E11" s="82">
        <f>IFERROR(INDEX(Raw!$H$6:$CI$2111,MATCH($B11&amp;$D11&amp;$B$6,Raw!$A$6:$A$2111,0),MATCH(E$6,Raw!$H$5:$CI$5,0)),"-")</f>
        <v>6097</v>
      </c>
      <c r="F11" s="31"/>
      <c r="G11" s="31">
        <f>IFERROR(INDEX(Raw!$H$6:$CI$2111,MATCH($B11&amp;$D11&amp;$B$6,Raw!$A$6:$A$2111,0),MATCH(G$6,Raw!$H$5:$CI$5,0))/60/60,"-")</f>
        <v>10468.195833333333</v>
      </c>
      <c r="H11" s="79">
        <f>IFERROR(INDEX(Raw!$H$6:$CI$2111,MATCH($B11&amp;$D11&amp;$B$6,Raw!$A$6:$A$2111,0),MATCH(H$6,Raw!$H$5:$CI$5,0))/60/60/24,"-")</f>
        <v>7.1539351851851854E-2</v>
      </c>
      <c r="I11" s="79">
        <f>IFERROR(INDEX(Raw!$H$6:$CI$2111,MATCH($B11&amp;$D11&amp;$B$6,Raw!$A$6:$A$2111,0),MATCH(I$6,Raw!$H$5:$CI$5,0))/60/60/24,"-")</f>
        <v>0.15856481481481483</v>
      </c>
      <c r="J11" s="31"/>
      <c r="K11" s="82">
        <f>IFERROR(INDEX(Raw!$H$6:$CI$2111,MATCH($B11&amp;$D11&amp;$B$6,Raw!$A$6:$A$2111,0),MATCH(K$6,Raw!$H$5:$CI$5,0)),"-")</f>
        <v>3917</v>
      </c>
      <c r="L11" s="31"/>
      <c r="M11" s="31">
        <f>IFERROR(INDEX(Raw!$H$6:$CI$2111,MATCH($B11&amp;$D11&amp;$B$6,Raw!$A$6:$A$2111,0),MATCH(M$6,Raw!$H$5:$CI$5,0))/60/60,"-")</f>
        <v>6806.3883333333333</v>
      </c>
      <c r="N11" s="79">
        <f>IFERROR(INDEX(Raw!$H$6:$CI$2111,MATCH($B11&amp;$D11&amp;$B$6,Raw!$A$6:$A$2111,0),MATCH(N$6,Raw!$H$5:$CI$5,0))/60/60/24,"-")</f>
        <v>7.2407407407407406E-2</v>
      </c>
      <c r="O11" s="79">
        <f>IFERROR(INDEX(Raw!$H$6:$CI$2111,MATCH($B11&amp;$D11&amp;$B$6,Raw!$A$6:$A$2111,0),MATCH(O$6,Raw!$H$5:$CI$5,0))/60/60/24,"-")</f>
        <v>0.15013888888888888</v>
      </c>
      <c r="P11" s="31"/>
      <c r="Q11" s="82">
        <f>IFERROR(INDEX(Raw!$H$6:$CI$2111,MATCH($B11&amp;$D11&amp;$B$6,Raw!$A$6:$A$2111,0),MATCH(Q$6,Raw!$H$5:$CI$5,0)),"-")</f>
        <v>207</v>
      </c>
      <c r="R11" s="31"/>
      <c r="S11" s="31">
        <f>IFERROR(INDEX(Raw!$H$6:$CI$2111,MATCH($B11&amp;$D11&amp;$B$6,Raw!$A$6:$A$2111,0),MATCH(S$6,Raw!$H$5:$CI$5,0))/60/60,"-")</f>
        <v>335.93583333333333</v>
      </c>
      <c r="T11" s="79">
        <f>IFERROR(INDEX(Raw!$H$6:$CI$2111,MATCH($B11&amp;$D11&amp;$B$6,Raw!$A$6:$A$2111,0),MATCH(T$6,Raw!$H$5:$CI$5,0))/60/60/24,"-")</f>
        <v>6.761574074074074E-2</v>
      </c>
      <c r="U11" s="79">
        <f>IFERROR(INDEX(Raw!$H$6:$CI$2111,MATCH($B11&amp;$D11&amp;$B$6,Raw!$A$6:$A$2111,0),MATCH(U$6,Raw!$H$5:$CI$5,0))/60/60/24,"-")</f>
        <v>0.14045138888888889</v>
      </c>
      <c r="V11" s="31"/>
      <c r="W11" s="82">
        <f>IFERROR(INDEX(Raw!$H$6:$CI$2111,MATCH($B11&amp;$D11&amp;$B$6,Raw!$A$6:$A$2111,0),MATCH(W$6,Raw!$H$5:$CI$5,0)),"-")</f>
        <v>6073</v>
      </c>
      <c r="X11" s="31"/>
      <c r="Y11" s="31">
        <f>IFERROR(INDEX(Raw!$H$6:$CI$2111,MATCH($B11&amp;$D11&amp;$B$6,Raw!$A$6:$A$2111,0),MATCH(Y$6,Raw!$H$5:$CI$5,0))/60/60,"-")</f>
        <v>17769.02</v>
      </c>
      <c r="Z11" s="79">
        <f>IFERROR(INDEX(Raw!$H$6:$CI$2111,MATCH($B11&amp;$D11&amp;$B$6,Raw!$A$6:$A$2111,0),MATCH(Z$6,Raw!$H$5:$CI$5,0))/60/60/24,"-")</f>
        <v>0.12190972222222224</v>
      </c>
      <c r="AA11" s="79">
        <f>IFERROR(INDEX(Raw!$H$6:$CI$2111,MATCH($B11&amp;$D11&amp;$B$6,Raw!$A$6:$A$2111,0),MATCH(AA$6,Raw!$H$5:$CI$5,0))/60/60/24,"-")</f>
        <v>0.25762731481481482</v>
      </c>
      <c r="AB11" s="31"/>
      <c r="AC11" s="84">
        <f>IFERROR(INDEX(Raw!$H$6:$CI$2111,MATCH($B11&amp;$D11&amp;$B$6,Raw!$A$6:$A$2111,0),MATCH(AC$6,Raw!$H$5:$CI$5,0)),"-")</f>
        <v>547</v>
      </c>
    </row>
    <row r="12" spans="1:29" ht="18" x14ac:dyDescent="0.25">
      <c r="A12" s="67"/>
      <c r="B12" s="16" t="str">
        <f t="shared" si="0"/>
        <v>2017-18</v>
      </c>
      <c r="C12" s="7" t="s">
        <v>552</v>
      </c>
      <c r="D12" s="259" t="s">
        <v>552</v>
      </c>
      <c r="E12" s="82">
        <f>IFERROR(INDEX(Raw!$H$6:$CI$2111,MATCH($B12&amp;$D12&amp;$B$6,Raw!$A$6:$A$2111,0),MATCH(E$6,Raw!$H$5:$CI$5,0)),"-")</f>
        <v>6540</v>
      </c>
      <c r="F12" s="31"/>
      <c r="G12" s="31">
        <f>IFERROR(INDEX(Raw!$H$6:$CI$2111,MATCH($B12&amp;$D12&amp;$B$6,Raw!$A$6:$A$2111,0),MATCH(G$6,Raw!$H$5:$CI$5,0))/60/60,"-")</f>
        <v>10668.756111111112</v>
      </c>
      <c r="H12" s="79">
        <f>IFERROR(INDEX(Raw!$H$6:$CI$2111,MATCH($B12&amp;$D12&amp;$B$6,Raw!$A$6:$A$2111,0),MATCH(H$6,Raw!$H$5:$CI$5,0))/60/60/24,"-")</f>
        <v>6.7974537037037042E-2</v>
      </c>
      <c r="I12" s="79">
        <f>IFERROR(INDEX(Raw!$H$6:$CI$2111,MATCH($B12&amp;$D12&amp;$B$6,Raw!$A$6:$A$2111,0),MATCH(I$6,Raw!$H$5:$CI$5,0))/60/60/24,"-")</f>
        <v>0.15061342592592591</v>
      </c>
      <c r="J12" s="31"/>
      <c r="K12" s="82">
        <f>IFERROR(INDEX(Raw!$H$6:$CI$2111,MATCH($B12&amp;$D12&amp;$B$6,Raw!$A$6:$A$2111,0),MATCH(K$6,Raw!$H$5:$CI$5,0)),"-")</f>
        <v>4554</v>
      </c>
      <c r="L12" s="31"/>
      <c r="M12" s="31">
        <f>IFERROR(INDEX(Raw!$H$6:$CI$2111,MATCH($B12&amp;$D12&amp;$B$6,Raw!$A$6:$A$2111,0),MATCH(M$6,Raw!$H$5:$CI$5,0))/60/60,"-")</f>
        <v>7261.7986111111113</v>
      </c>
      <c r="N12" s="79">
        <f>IFERROR(INDEX(Raw!$H$6:$CI$2111,MATCH($B12&amp;$D12&amp;$B$6,Raw!$A$6:$A$2111,0),MATCH(N$6,Raw!$H$5:$CI$5,0))/60/60/24,"-")</f>
        <v>6.6446759259259261E-2</v>
      </c>
      <c r="O12" s="79">
        <f>IFERROR(INDEX(Raw!$H$6:$CI$2111,MATCH($B12&amp;$D12&amp;$B$6,Raw!$A$6:$A$2111,0),MATCH(O$6,Raw!$H$5:$CI$5,0))/60/60/24,"-")</f>
        <v>0.14133101851851854</v>
      </c>
      <c r="P12" s="31"/>
      <c r="Q12" s="82">
        <f>IFERROR(INDEX(Raw!$H$6:$CI$2111,MATCH($B12&amp;$D12&amp;$B$6,Raw!$A$6:$A$2111,0),MATCH(Q$6,Raw!$H$5:$CI$5,0)),"-")</f>
        <v>236</v>
      </c>
      <c r="R12" s="31"/>
      <c r="S12" s="31">
        <f>IFERROR(INDEX(Raw!$H$6:$CI$2111,MATCH($B12&amp;$D12&amp;$B$6,Raw!$A$6:$A$2111,0),MATCH(S$6,Raw!$H$5:$CI$5,0))/60/60,"-")</f>
        <v>453.75694444444446</v>
      </c>
      <c r="T12" s="79">
        <f>IFERROR(INDEX(Raw!$H$6:$CI$2111,MATCH($B12&amp;$D12&amp;$B$6,Raw!$A$6:$A$2111,0),MATCH(T$6,Raw!$H$5:$CI$5,0))/60/60/24,"-")</f>
        <v>8.0115740740740737E-2</v>
      </c>
      <c r="U12" s="79">
        <f>IFERROR(INDEX(Raw!$H$6:$CI$2111,MATCH($B12&amp;$D12&amp;$B$6,Raw!$A$6:$A$2111,0),MATCH(U$6,Raw!$H$5:$CI$5,0))/60/60/24,"-")</f>
        <v>0.15655092592592593</v>
      </c>
      <c r="V12" s="31"/>
      <c r="W12" s="82">
        <f>IFERROR(INDEX(Raw!$H$6:$CI$2111,MATCH($B12&amp;$D12&amp;$B$6,Raw!$A$6:$A$2111,0),MATCH(W$6,Raw!$H$5:$CI$5,0)),"-")</f>
        <v>6529</v>
      </c>
      <c r="X12" s="31"/>
      <c r="Y12" s="31">
        <f>IFERROR(INDEX(Raw!$H$6:$CI$2111,MATCH($B12&amp;$D12&amp;$B$6,Raw!$A$6:$A$2111,0),MATCH(Y$6,Raw!$H$5:$CI$5,0))/60/60,"-")</f>
        <v>18218.037499999999</v>
      </c>
      <c r="Z12" s="79">
        <f>IFERROR(INDEX(Raw!$H$6:$CI$2111,MATCH($B12&amp;$D12&amp;$B$6,Raw!$A$6:$A$2111,0),MATCH(Z$6,Raw!$H$5:$CI$5,0))/60/60/24,"-")</f>
        <v>0.11626157407407406</v>
      </c>
      <c r="AA12" s="79">
        <f>IFERROR(INDEX(Raw!$H$6:$CI$2111,MATCH($B12&amp;$D12&amp;$B$6,Raw!$A$6:$A$2111,0),MATCH(AA$6,Raw!$H$5:$CI$5,0))/60/60/24,"-")</f>
        <v>0.23425925925925925</v>
      </c>
      <c r="AB12" s="31"/>
      <c r="AC12" s="84">
        <f>IFERROR(INDEX(Raw!$H$6:$CI$2111,MATCH($B12&amp;$D12&amp;$B$6,Raw!$A$6:$A$2111,0),MATCH(AC$6,Raw!$H$5:$CI$5,0)),"-")</f>
        <v>641</v>
      </c>
    </row>
    <row r="13" spans="1:29" ht="12.75" customHeight="1" x14ac:dyDescent="0.2">
      <c r="A13" s="67"/>
      <c r="B13" s="16" t="str">
        <f t="shared" si="0"/>
        <v>2017-18</v>
      </c>
      <c r="C13" s="7" t="s">
        <v>553</v>
      </c>
      <c r="D13" s="16" t="s">
        <v>553</v>
      </c>
      <c r="E13" s="82">
        <f>IFERROR(INDEX(Raw!$H$6:$CI$2111,MATCH($B13&amp;$D13&amp;$B$6,Raw!$A$6:$A$2111,0),MATCH(E$6,Raw!$H$5:$CI$5,0)),"-")</f>
        <v>10772</v>
      </c>
      <c r="F13" s="31"/>
      <c r="G13" s="31">
        <f>IFERROR(INDEX(Raw!$H$6:$CI$2111,MATCH($B13&amp;$D13&amp;$B$6,Raw!$A$6:$A$2111,0),MATCH(G$6,Raw!$H$5:$CI$5,0))/60/60,"-")</f>
        <v>18115.525833333333</v>
      </c>
      <c r="H13" s="79">
        <f>IFERROR(INDEX(Raw!$H$6:$CI$2111,MATCH($B13&amp;$D13&amp;$B$6,Raw!$A$6:$A$2111,0),MATCH(H$6,Raw!$H$5:$CI$5,0))/60/60/24,"-")</f>
        <v>7.0069444444444448E-2</v>
      </c>
      <c r="I13" s="79">
        <f>IFERROR(INDEX(Raw!$H$6:$CI$2111,MATCH($B13&amp;$D13&amp;$B$6,Raw!$A$6:$A$2111,0),MATCH(I$6,Raw!$H$5:$CI$5,0))/60/60/24,"-")</f>
        <v>0.15373842592592593</v>
      </c>
      <c r="J13" s="31"/>
      <c r="K13" s="82">
        <f>IFERROR(INDEX(Raw!$H$6:$CI$2111,MATCH($B13&amp;$D13&amp;$B$6,Raw!$A$6:$A$2111,0),MATCH(K$6,Raw!$H$5:$CI$5,0)),"-")</f>
        <v>7935</v>
      </c>
      <c r="L13" s="31"/>
      <c r="M13" s="31">
        <f>IFERROR(INDEX(Raw!$H$6:$CI$2111,MATCH($B13&amp;$D13&amp;$B$6,Raw!$A$6:$A$2111,0),MATCH(M$6,Raw!$H$5:$CI$5,0))/60/60,"-")</f>
        <v>15764.706388888888</v>
      </c>
      <c r="N13" s="79">
        <f>IFERROR(INDEX(Raw!$H$6:$CI$2111,MATCH($B13&amp;$D13&amp;$B$6,Raw!$A$6:$A$2111,0),MATCH(N$6,Raw!$H$5:$CI$5,0))/60/60/24,"-")</f>
        <v>8.2777777777777783E-2</v>
      </c>
      <c r="O13" s="79">
        <f>IFERROR(INDEX(Raw!$H$6:$CI$2111,MATCH($B13&amp;$D13&amp;$B$6,Raw!$A$6:$A$2111,0),MATCH(O$6,Raw!$H$5:$CI$5,0))/60/60/24,"-")</f>
        <v>0.17618055555555556</v>
      </c>
      <c r="P13" s="31"/>
      <c r="Q13" s="82">
        <f>IFERROR(INDEX(Raw!$H$6:$CI$2111,MATCH($B13&amp;$D13&amp;$B$6,Raw!$A$6:$A$2111,0),MATCH(Q$6,Raw!$H$5:$CI$5,0)),"-")</f>
        <v>381</v>
      </c>
      <c r="R13" s="31"/>
      <c r="S13" s="31">
        <f>IFERROR(INDEX(Raw!$H$6:$CI$2111,MATCH($B13&amp;$D13&amp;$B$6,Raw!$A$6:$A$2111,0),MATCH(S$6,Raw!$H$5:$CI$5,0))/60/60,"-")</f>
        <v>1033.0150000000001</v>
      </c>
      <c r="T13" s="79">
        <f>IFERROR(INDEX(Raw!$H$6:$CI$2111,MATCH($B13&amp;$D13&amp;$B$6,Raw!$A$6:$A$2111,0),MATCH(T$6,Raw!$H$5:$CI$5,0))/60/60/24,"-")</f>
        <v>0.11297453703703704</v>
      </c>
      <c r="U13" s="79">
        <f>IFERROR(INDEX(Raw!$H$6:$CI$2111,MATCH($B13&amp;$D13&amp;$B$6,Raw!$A$6:$A$2111,0),MATCH(U$6,Raw!$H$5:$CI$5,0))/60/60/24,"-")</f>
        <v>0.21649305555555556</v>
      </c>
      <c r="V13" s="31"/>
      <c r="W13" s="82">
        <f>IFERROR(INDEX(Raw!$H$6:$CI$2111,MATCH($B13&amp;$D13&amp;$B$6,Raw!$A$6:$A$2111,0),MATCH(W$6,Raw!$H$5:$CI$5,0)),"-")</f>
        <v>10012</v>
      </c>
      <c r="X13" s="31"/>
      <c r="Y13" s="31">
        <f>IFERROR(INDEX(Raw!$H$6:$CI$2111,MATCH($B13&amp;$D13&amp;$B$6,Raw!$A$6:$A$2111,0),MATCH(Y$6,Raw!$H$5:$CI$5,0))/60/60,"-")</f>
        <v>29935.735555555555</v>
      </c>
      <c r="Z13" s="79">
        <f>IFERROR(INDEX(Raw!$H$6:$CI$2111,MATCH($B13&amp;$D13&amp;$B$6,Raw!$A$6:$A$2111,0),MATCH(Z$6,Raw!$H$5:$CI$5,0))/60/60/24,"-")</f>
        <v>0.12458333333333334</v>
      </c>
      <c r="AA13" s="79">
        <f>IFERROR(INDEX(Raw!$H$6:$CI$2111,MATCH($B13&amp;$D13&amp;$B$6,Raw!$A$6:$A$2111,0),MATCH(AA$6,Raw!$H$5:$CI$5,0))/60/60/24,"-")</f>
        <v>0.25549768518518517</v>
      </c>
      <c r="AB13" s="31"/>
      <c r="AC13" s="84">
        <f>IFERROR(INDEX(Raw!$H$6:$CI$2111,MATCH($B13&amp;$D13&amp;$B$6,Raw!$A$6:$A$2111,0),MATCH(AC$6,Raw!$H$5:$CI$5,0)),"-")</f>
        <v>4032</v>
      </c>
    </row>
    <row r="14" spans="1:29" x14ac:dyDescent="0.2">
      <c r="A14" s="67"/>
      <c r="B14" s="16" t="str">
        <f t="shared" si="0"/>
        <v>2017-18</v>
      </c>
      <c r="C14" s="7" t="s">
        <v>554</v>
      </c>
      <c r="D14" s="16" t="s">
        <v>554</v>
      </c>
      <c r="E14" s="82">
        <f>IFERROR(INDEX(Raw!$H$6:$CI$2111,MATCH($B14&amp;$D14&amp;$B$6,Raw!$A$6:$A$2111,0),MATCH(E$6,Raw!$H$5:$CI$5,0)),"-")</f>
        <v>7774</v>
      </c>
      <c r="F14" s="31"/>
      <c r="G14" s="31">
        <f>IFERROR(INDEX(Raw!$H$6:$CI$2111,MATCH($B14&amp;$D14&amp;$B$6,Raw!$A$6:$A$2111,0),MATCH(G$6,Raw!$H$5:$CI$5,0))/60/60,"-")</f>
        <v>14714.241944444446</v>
      </c>
      <c r="H14" s="79">
        <f>IFERROR(INDEX(Raw!$H$6:$CI$2111,MATCH($B14&amp;$D14&amp;$B$6,Raw!$A$6:$A$2111,0),MATCH(H$6,Raw!$H$5:$CI$5,0))/60/60/24,"-")</f>
        <v>7.8865740740740736E-2</v>
      </c>
      <c r="I14" s="79">
        <f>IFERROR(INDEX(Raw!$H$6:$CI$2111,MATCH($B14&amp;$D14&amp;$B$6,Raw!$A$6:$A$2111,0),MATCH(I$6,Raw!$H$5:$CI$5,0))/60/60/24,"-")</f>
        <v>0.17368055555555553</v>
      </c>
      <c r="J14" s="31"/>
      <c r="K14" s="82">
        <f>IFERROR(INDEX(Raw!$H$6:$CI$2111,MATCH($B14&amp;$D14&amp;$B$6,Raw!$A$6:$A$2111,0),MATCH(K$6,Raw!$H$5:$CI$5,0)),"-")</f>
        <v>8878</v>
      </c>
      <c r="L14" s="31"/>
      <c r="M14" s="31">
        <f>IFERROR(INDEX(Raw!$H$6:$CI$2111,MATCH($B14&amp;$D14&amp;$B$6,Raw!$A$6:$A$2111,0),MATCH(M$6,Raw!$H$5:$CI$5,0))/60/60,"-")</f>
        <v>21404.465555555555</v>
      </c>
      <c r="N14" s="79">
        <f>IFERROR(INDEX(Raw!$H$6:$CI$2111,MATCH($B14&amp;$D14&amp;$B$6,Raw!$A$6:$A$2111,0),MATCH(N$6,Raw!$H$5:$CI$5,0))/60/60/24,"-")</f>
        <v>0.1004513888888889</v>
      </c>
      <c r="O14" s="79">
        <f>IFERROR(INDEX(Raw!$H$6:$CI$2111,MATCH($B14&amp;$D14&amp;$B$6,Raw!$A$6:$A$2111,0),MATCH(O$6,Raw!$H$5:$CI$5,0))/60/60/24,"-")</f>
        <v>0.21153935185185188</v>
      </c>
      <c r="P14" s="31"/>
      <c r="Q14" s="82">
        <f>IFERROR(INDEX(Raw!$H$6:$CI$2111,MATCH($B14&amp;$D14&amp;$B$6,Raw!$A$6:$A$2111,0),MATCH(Q$6,Raw!$H$5:$CI$5,0)),"-")</f>
        <v>291</v>
      </c>
      <c r="R14" s="31"/>
      <c r="S14" s="31">
        <f>IFERROR(INDEX(Raw!$H$6:$CI$2111,MATCH($B14&amp;$D14&amp;$B$6,Raw!$A$6:$A$2111,0),MATCH(S$6,Raw!$H$5:$CI$5,0))/60/60,"-")</f>
        <v>833.28055555555557</v>
      </c>
      <c r="T14" s="79">
        <f>IFERROR(INDEX(Raw!$H$6:$CI$2111,MATCH($B14&amp;$D14&amp;$B$6,Raw!$A$6:$A$2111,0),MATCH(T$6,Raw!$H$5:$CI$5,0))/60/60/24,"-")</f>
        <v>0.11931712962962963</v>
      </c>
      <c r="U14" s="79">
        <f>IFERROR(INDEX(Raw!$H$6:$CI$2111,MATCH($B14&amp;$D14&amp;$B$6,Raw!$A$6:$A$2111,0),MATCH(U$6,Raw!$H$5:$CI$5,0))/60/60/24,"-")</f>
        <v>0.23337962962962963</v>
      </c>
      <c r="V14" s="31"/>
      <c r="W14" s="82">
        <f>IFERROR(INDEX(Raw!$H$6:$CI$2111,MATCH($B14&amp;$D14&amp;$B$6,Raw!$A$6:$A$2111,0),MATCH(W$6,Raw!$H$5:$CI$5,0)),"-")</f>
        <v>11838</v>
      </c>
      <c r="X14" s="31"/>
      <c r="Y14" s="31">
        <f>IFERROR(INDEX(Raw!$H$6:$CI$2111,MATCH($B14&amp;$D14&amp;$B$6,Raw!$A$6:$A$2111,0),MATCH(Y$6,Raw!$H$5:$CI$5,0))/60/60,"-")</f>
        <v>39649.633333333331</v>
      </c>
      <c r="Z14" s="79">
        <f>IFERROR(INDEX(Raw!$H$6:$CI$2111,MATCH($B14&amp;$D14&amp;$B$6,Raw!$A$6:$A$2111,0),MATCH(Z$6,Raw!$H$5:$CI$5,0))/60/60/24,"-")</f>
        <v>0.13956018518518518</v>
      </c>
      <c r="AA14" s="79">
        <f>IFERROR(INDEX(Raw!$H$6:$CI$2111,MATCH($B14&amp;$D14&amp;$B$6,Raw!$A$6:$A$2111,0),MATCH(AA$6,Raw!$H$5:$CI$5,0))/60/60/24,"-")</f>
        <v>0.29480324074074071</v>
      </c>
      <c r="AB14" s="31"/>
      <c r="AC14" s="84">
        <f>IFERROR(INDEX(Raw!$H$6:$CI$2111,MATCH($B14&amp;$D14&amp;$B$6,Raw!$A$6:$A$2111,0),MATCH(AC$6,Raw!$H$5:$CI$5,0)),"-")</f>
        <v>3942</v>
      </c>
    </row>
    <row r="15" spans="1:29" ht="18" x14ac:dyDescent="0.25">
      <c r="A15" s="67"/>
      <c r="B15" s="16" t="str">
        <f t="shared" si="0"/>
        <v>2017-18</v>
      </c>
      <c r="C15" s="7" t="s">
        <v>555</v>
      </c>
      <c r="D15" s="259" t="s">
        <v>555</v>
      </c>
      <c r="E15" s="82">
        <f>IFERROR(INDEX(Raw!$H$6:$CI$2111,MATCH($B15&amp;$D15&amp;$B$6,Raw!$A$6:$A$2111,0),MATCH(E$6,Raw!$H$5:$CI$5,0)),"-")</f>
        <v>8599</v>
      </c>
      <c r="F15" s="31"/>
      <c r="G15" s="31">
        <f>IFERROR(INDEX(Raw!$H$6:$CI$2111,MATCH($B15&amp;$D15&amp;$B$6,Raw!$A$6:$A$2111,0),MATCH(G$6,Raw!$H$5:$CI$5,0))/60/60,"-")</f>
        <v>13190.373055555556</v>
      </c>
      <c r="H15" s="79">
        <f>IFERROR(INDEX(Raw!$H$6:$CI$2111,MATCH($B15&amp;$D15&amp;$B$6,Raw!$A$6:$A$2111,0),MATCH(H$6,Raw!$H$5:$CI$5,0))/60/60/24,"-")</f>
        <v>6.3912037037037031E-2</v>
      </c>
      <c r="I15" s="79">
        <f>IFERROR(INDEX(Raw!$H$6:$CI$2111,MATCH($B15&amp;$D15&amp;$B$6,Raw!$A$6:$A$2111,0),MATCH(I$6,Raw!$H$5:$CI$5,0))/60/60/24,"-")</f>
        <v>0.13480324074074074</v>
      </c>
      <c r="J15" s="31"/>
      <c r="K15" s="82">
        <f>IFERROR(INDEX(Raw!$H$6:$CI$2111,MATCH($B15&amp;$D15&amp;$B$6,Raw!$A$6:$A$2111,0),MATCH(K$6,Raw!$H$5:$CI$5,0)),"-")</f>
        <v>10318</v>
      </c>
      <c r="L15" s="31"/>
      <c r="M15" s="31">
        <f>IFERROR(INDEX(Raw!$H$6:$CI$2111,MATCH($B15&amp;$D15&amp;$B$6,Raw!$A$6:$A$2111,0),MATCH(M$6,Raw!$H$5:$CI$5,0))/60/60,"-")</f>
        <v>19849.298611111113</v>
      </c>
      <c r="N15" s="79">
        <f>IFERROR(INDEX(Raw!$H$6:$CI$2111,MATCH($B15&amp;$D15&amp;$B$6,Raw!$A$6:$A$2111,0),MATCH(N$6,Raw!$H$5:$CI$5,0))/60/60/24,"-")</f>
        <v>8.0162037037037046E-2</v>
      </c>
      <c r="O15" s="79">
        <f>IFERROR(INDEX(Raw!$H$6:$CI$2111,MATCH($B15&amp;$D15&amp;$B$6,Raw!$A$6:$A$2111,0),MATCH(O$6,Raw!$H$5:$CI$5,0))/60/60/24,"-")</f>
        <v>0.16678240740740738</v>
      </c>
      <c r="P15" s="31"/>
      <c r="Q15" s="82">
        <f>IFERROR(INDEX(Raw!$H$6:$CI$2111,MATCH($B15&amp;$D15&amp;$B$6,Raw!$A$6:$A$2111,0),MATCH(Q$6,Raw!$H$5:$CI$5,0)),"-")</f>
        <v>319</v>
      </c>
      <c r="R15" s="31"/>
      <c r="S15" s="31">
        <f>IFERROR(INDEX(Raw!$H$6:$CI$2111,MATCH($B15&amp;$D15&amp;$B$6,Raw!$A$6:$A$2111,0),MATCH(S$6,Raw!$H$5:$CI$5,0))/60/60,"-")</f>
        <v>781.66083333333336</v>
      </c>
      <c r="T15" s="79">
        <f>IFERROR(INDEX(Raw!$H$6:$CI$2111,MATCH($B15&amp;$D15&amp;$B$6,Raw!$A$6:$A$2111,0),MATCH(T$6,Raw!$H$5:$CI$5,0))/60/60/24,"-")</f>
        <v>0.10209490740740741</v>
      </c>
      <c r="U15" s="79">
        <f>IFERROR(INDEX(Raw!$H$6:$CI$2111,MATCH($B15&amp;$D15&amp;$B$6,Raw!$A$6:$A$2111,0),MATCH(U$6,Raw!$H$5:$CI$5,0))/60/60/24,"-")</f>
        <v>0.21935185185185188</v>
      </c>
      <c r="V15" s="31"/>
      <c r="W15" s="82">
        <f>IFERROR(INDEX(Raw!$H$6:$CI$2111,MATCH($B15&amp;$D15&amp;$B$6,Raw!$A$6:$A$2111,0),MATCH(W$6,Raw!$H$5:$CI$5,0)),"-")</f>
        <v>12967</v>
      </c>
      <c r="X15" s="31"/>
      <c r="Y15" s="31">
        <f>IFERROR(INDEX(Raw!$H$6:$CI$2111,MATCH($B15&amp;$D15&amp;$B$6,Raw!$A$6:$A$2111,0),MATCH(Y$6,Raw!$H$5:$CI$5,0))/60/60,"-")</f>
        <v>35829.918333333335</v>
      </c>
      <c r="Z15" s="79">
        <f>IFERROR(INDEX(Raw!$H$6:$CI$2111,MATCH($B15&amp;$D15&amp;$B$6,Raw!$A$6:$A$2111,0),MATCH(Z$6,Raw!$H$5:$CI$5,0))/60/60/24,"-")</f>
        <v>0.11512731481481481</v>
      </c>
      <c r="AA15" s="79">
        <f>IFERROR(INDEX(Raw!$H$6:$CI$2111,MATCH($B15&amp;$D15&amp;$B$6,Raw!$A$6:$A$2111,0),MATCH(AA$6,Raw!$H$5:$CI$5,0))/60/60/24,"-")</f>
        <v>0.24331018518518518</v>
      </c>
      <c r="AB15" s="31"/>
      <c r="AC15" s="84">
        <f>IFERROR(INDEX(Raw!$H$6:$CI$2111,MATCH($B15&amp;$D15&amp;$B$6,Raw!$A$6:$A$2111,0),MATCH(AC$6,Raw!$H$5:$CI$5,0)),"-")</f>
        <v>8349</v>
      </c>
    </row>
    <row r="16" spans="1:29" x14ac:dyDescent="0.2">
      <c r="A16" s="67"/>
      <c r="B16" s="16" t="str">
        <f t="shared" si="0"/>
        <v>2017-18</v>
      </c>
      <c r="C16" s="7" t="s">
        <v>556</v>
      </c>
      <c r="D16" s="16" t="s">
        <v>556</v>
      </c>
      <c r="E16" s="82">
        <f>IFERROR(INDEX(Raw!$H$6:$CI$2111,MATCH($B16&amp;$D16&amp;$B$6,Raw!$A$6:$A$2111,0),MATCH(E$6,Raw!$H$5:$CI$5,0)),"-")</f>
        <v>7533</v>
      </c>
      <c r="F16" s="31"/>
      <c r="G16" s="31">
        <f>IFERROR(INDEX(Raw!$H$6:$CI$2111,MATCH($B16&amp;$D16&amp;$B$6,Raw!$A$6:$A$2111,0),MATCH(G$6,Raw!$H$5:$CI$5,0))/60/60,"-")</f>
        <v>11383.730000000001</v>
      </c>
      <c r="H16" s="79">
        <f>IFERROR(INDEX(Raw!$H$6:$CI$2111,MATCH($B16&amp;$D16&amp;$B$6,Raw!$A$6:$A$2111,0),MATCH(H$6,Raw!$H$5:$CI$5,0))/60/60/24,"-")</f>
        <v>6.2962962962962971E-2</v>
      </c>
      <c r="I16" s="79">
        <f>IFERROR(INDEX(Raw!$H$6:$CI$2111,MATCH($B16&amp;$D16&amp;$B$6,Raw!$A$6:$A$2111,0),MATCH(I$6,Raw!$H$5:$CI$5,0))/60/60/24,"-")</f>
        <v>0.13250000000000001</v>
      </c>
      <c r="J16" s="31"/>
      <c r="K16" s="82">
        <f>IFERROR(INDEX(Raw!$H$6:$CI$2111,MATCH($B16&amp;$D16&amp;$B$6,Raw!$A$6:$A$2111,0),MATCH(K$6,Raw!$H$5:$CI$5,0)),"-")</f>
        <v>9124</v>
      </c>
      <c r="L16" s="31"/>
      <c r="M16" s="31">
        <f>IFERROR(INDEX(Raw!$H$6:$CI$2111,MATCH($B16&amp;$D16&amp;$B$6,Raw!$A$6:$A$2111,0),MATCH(M$6,Raw!$H$5:$CI$5,0))/60/60,"-")</f>
        <v>18168.708055555555</v>
      </c>
      <c r="N16" s="79">
        <f>IFERROR(INDEX(Raw!$H$6:$CI$2111,MATCH($B16&amp;$D16&amp;$B$6,Raw!$A$6:$A$2111,0),MATCH(N$6,Raw!$H$5:$CI$5,0))/60/60/24,"-")</f>
        <v>8.2974537037037041E-2</v>
      </c>
      <c r="O16" s="79">
        <f>IFERROR(INDEX(Raw!$H$6:$CI$2111,MATCH($B16&amp;$D16&amp;$B$6,Raw!$A$6:$A$2111,0),MATCH(O$6,Raw!$H$5:$CI$5,0))/60/60/24,"-")</f>
        <v>0.1736226851851852</v>
      </c>
      <c r="P16" s="31"/>
      <c r="Q16" s="82">
        <f>IFERROR(INDEX(Raw!$H$6:$CI$2111,MATCH($B16&amp;$D16&amp;$B$6,Raw!$A$6:$A$2111,0),MATCH(Q$6,Raw!$H$5:$CI$5,0)),"-")</f>
        <v>264</v>
      </c>
      <c r="R16" s="31"/>
      <c r="S16" s="31">
        <f>IFERROR(INDEX(Raw!$H$6:$CI$2111,MATCH($B16&amp;$D16&amp;$B$6,Raw!$A$6:$A$2111,0),MATCH(S$6,Raw!$H$5:$CI$5,0))/60/60,"-")</f>
        <v>657.59499999999991</v>
      </c>
      <c r="T16" s="79">
        <f>IFERROR(INDEX(Raw!$H$6:$CI$2111,MATCH($B16&amp;$D16&amp;$B$6,Raw!$A$6:$A$2111,0),MATCH(T$6,Raw!$H$5:$CI$5,0))/60/60/24,"-")</f>
        <v>0.10378472222222222</v>
      </c>
      <c r="U16" s="79">
        <f>IFERROR(INDEX(Raw!$H$6:$CI$2111,MATCH($B16&amp;$D16&amp;$B$6,Raw!$A$6:$A$2111,0),MATCH(U$6,Raw!$H$5:$CI$5,0))/60/60/24,"-")</f>
        <v>0.20984953703703704</v>
      </c>
      <c r="V16" s="31"/>
      <c r="W16" s="82">
        <f>IFERROR(INDEX(Raw!$H$6:$CI$2111,MATCH($B16&amp;$D16&amp;$B$6,Raw!$A$6:$A$2111,0),MATCH(W$6,Raw!$H$5:$CI$5,0)),"-")</f>
        <v>10948</v>
      </c>
      <c r="X16" s="31"/>
      <c r="Y16" s="31">
        <f>IFERROR(INDEX(Raw!$H$6:$CI$2111,MATCH($B16&amp;$D16&amp;$B$6,Raw!$A$6:$A$2111,0),MATCH(Y$6,Raw!$H$5:$CI$5,0))/60/60,"-")</f>
        <v>29655.18472222222</v>
      </c>
      <c r="Z16" s="79">
        <f>IFERROR(INDEX(Raw!$H$6:$CI$2111,MATCH($B16&amp;$D16&amp;$B$6,Raw!$A$6:$A$2111,0),MATCH(Z$6,Raw!$H$5:$CI$5,0))/60/60/24,"-")</f>
        <v>0.1128587962962963</v>
      </c>
      <c r="AA16" s="79">
        <f>IFERROR(INDEX(Raw!$H$6:$CI$2111,MATCH($B16&amp;$D16&amp;$B$6,Raw!$A$6:$A$2111,0),MATCH(AA$6,Raw!$H$5:$CI$5,0))/60/60/24,"-")</f>
        <v>0.24045138888888887</v>
      </c>
      <c r="AB16" s="31"/>
      <c r="AC16" s="84">
        <f>IFERROR(INDEX(Raw!$H$6:$CI$2111,MATCH($B16&amp;$D16&amp;$B$6,Raw!$A$6:$A$2111,0),MATCH(AC$6,Raw!$H$5:$CI$5,0)),"-")</f>
        <v>7148</v>
      </c>
    </row>
    <row r="17" spans="1:29" s="7" customFormat="1" collapsed="1" x14ac:dyDescent="0.2">
      <c r="A17" s="67"/>
      <c r="B17" s="16" t="str">
        <f t="shared" si="0"/>
        <v>2017-18</v>
      </c>
      <c r="C17" s="34" t="s">
        <v>557</v>
      </c>
      <c r="D17" s="254" t="s">
        <v>557</v>
      </c>
      <c r="E17" s="82">
        <f>IFERROR(INDEX(Raw!$H$6:$CI$2111,MATCH($B17&amp;$D17&amp;$B$6,Raw!$A$6:$A$2111,0),MATCH(E$6,Raw!$H$5:$CI$5,0)),"-")</f>
        <v>7969</v>
      </c>
      <c r="F17" s="31"/>
      <c r="G17" s="31">
        <f>IFERROR(INDEX(Raw!$H$6:$CI$2111,MATCH($B17&amp;$D17&amp;$B$6,Raw!$A$6:$A$2111,0),MATCH(G$6,Raw!$H$5:$CI$5,0))/60/60,"-")</f>
        <v>12514.796111111113</v>
      </c>
      <c r="H17" s="79">
        <f>IFERROR(INDEX(Raw!$H$6:$CI$2111,MATCH($B17&amp;$D17&amp;$B$6,Raw!$A$6:$A$2111,0),MATCH(H$6,Raw!$H$5:$CI$5,0))/60/60/24,"-")</f>
        <v>6.5439814814814812E-2</v>
      </c>
      <c r="I17" s="79">
        <f>IFERROR(INDEX(Raw!$H$6:$CI$2111,MATCH($B17&amp;$D17&amp;$B$6,Raw!$A$6:$A$2111,0),MATCH(I$6,Raw!$H$5:$CI$5,0))/60/60/24,"-")</f>
        <v>0.14064814814814816</v>
      </c>
      <c r="J17" s="31"/>
      <c r="K17" s="82">
        <f>IFERROR(INDEX(Raw!$H$6:$CI$2111,MATCH($B17&amp;$D17&amp;$B$6,Raw!$A$6:$A$2111,0),MATCH(K$6,Raw!$H$5:$CI$5,0)),"-")</f>
        <v>9521</v>
      </c>
      <c r="L17" s="31"/>
      <c r="M17" s="31">
        <f>IFERROR(INDEX(Raw!$H$6:$CI$2111,MATCH($B17&amp;$D17&amp;$B$6,Raw!$A$6:$A$2111,0),MATCH(M$6,Raw!$H$5:$CI$5,0))/60/60,"-")</f>
        <v>19400.043055555554</v>
      </c>
      <c r="N17" s="79">
        <f>IFERROR(INDEX(Raw!$H$6:$CI$2111,MATCH($B17&amp;$D17&amp;$B$6,Raw!$A$6:$A$2111,0),MATCH(N$6,Raw!$H$5:$CI$5,0))/60/60/24,"-")</f>
        <v>8.4895833333333337E-2</v>
      </c>
      <c r="O17" s="79">
        <f>IFERROR(INDEX(Raw!$H$6:$CI$2111,MATCH($B17&amp;$D17&amp;$B$6,Raw!$A$6:$A$2111,0),MATCH(O$6,Raw!$H$5:$CI$5,0))/60/60/24,"-")</f>
        <v>0.18255787037037038</v>
      </c>
      <c r="P17" s="31"/>
      <c r="Q17" s="82">
        <f>IFERROR(INDEX(Raw!$H$6:$CI$2111,MATCH($B17&amp;$D17&amp;$B$6,Raw!$A$6:$A$2111,0),MATCH(Q$6,Raw!$H$5:$CI$5,0)),"-")</f>
        <v>321</v>
      </c>
      <c r="R17" s="31"/>
      <c r="S17" s="31">
        <f>IFERROR(INDEX(Raw!$H$6:$CI$2111,MATCH($B17&amp;$D17&amp;$B$6,Raw!$A$6:$A$2111,0),MATCH(S$6,Raw!$H$5:$CI$5,0))/60/60,"-")</f>
        <v>818.60194444444448</v>
      </c>
      <c r="T17" s="79">
        <f>IFERROR(INDEX(Raw!$H$6:$CI$2111,MATCH($B17&amp;$D17&amp;$B$6,Raw!$A$6:$A$2111,0),MATCH(T$6,Raw!$H$5:$CI$5,0))/60/60/24,"-")</f>
        <v>0.10626157407407409</v>
      </c>
      <c r="U17" s="79">
        <f>IFERROR(INDEX(Raw!$H$6:$CI$2111,MATCH($B17&amp;$D17&amp;$B$6,Raw!$A$6:$A$2111,0),MATCH(U$6,Raw!$H$5:$CI$5,0))/60/60/24,"-")</f>
        <v>0.2041550925925926</v>
      </c>
      <c r="V17" s="31"/>
      <c r="W17" s="82">
        <f>IFERROR(INDEX(Raw!$H$6:$CI$2111,MATCH($B17&amp;$D17&amp;$B$6,Raw!$A$6:$A$2111,0),MATCH(W$6,Raw!$H$5:$CI$5,0)),"-")</f>
        <v>12044</v>
      </c>
      <c r="X17" s="31"/>
      <c r="Y17" s="31">
        <f>IFERROR(INDEX(Raw!$H$6:$CI$2111,MATCH($B17&amp;$D17&amp;$B$6,Raw!$A$6:$A$2111,0),MATCH(Y$6,Raw!$H$5:$CI$5,0))/60/60,"-")</f>
        <v>34205.899722222224</v>
      </c>
      <c r="Z17" s="79">
        <f>IFERROR(INDEX(Raw!$H$6:$CI$2111,MATCH($B17&amp;$D17&amp;$B$6,Raw!$A$6:$A$2111,0),MATCH(Z$6,Raw!$H$5:$CI$5,0))/60/60/24,"-")</f>
        <v>0.11833333333333335</v>
      </c>
      <c r="AA17" s="79">
        <f>IFERROR(INDEX(Raw!$H$6:$CI$2111,MATCH($B17&amp;$D17&amp;$B$6,Raw!$A$6:$A$2111,0),MATCH(AA$6,Raw!$H$5:$CI$5,0))/60/60/24,"-")</f>
        <v>0.26090277777777776</v>
      </c>
      <c r="AB17" s="31"/>
      <c r="AC17" s="84">
        <f>IFERROR(INDEX(Raw!$H$6:$CI$2111,MATCH($B17&amp;$D17&amp;$B$6,Raw!$A$6:$A$2111,0),MATCH(AC$6,Raw!$H$5:$CI$5,0)),"-")</f>
        <v>7482</v>
      </c>
    </row>
    <row r="18" spans="1:29" s="7" customFormat="1" ht="18" x14ac:dyDescent="0.25">
      <c r="A18" s="67"/>
      <c r="B18" s="207" t="str">
        <f t="shared" si="0"/>
        <v>2018-19</v>
      </c>
      <c r="C18" s="208" t="s">
        <v>791</v>
      </c>
      <c r="D18" s="261" t="s">
        <v>791</v>
      </c>
      <c r="E18" s="211">
        <f>IFERROR(INDEX(Raw!$H$6:$CI$2111,MATCH($B18&amp;$D18&amp;$B$6,Raw!$A$6:$A$2111,0),MATCH(E$6,Raw!$H$5:$CI$5,0)),"-")</f>
        <v>8150</v>
      </c>
      <c r="F18" s="209"/>
      <c r="G18" s="209">
        <f>IFERROR(INDEX(Raw!$H$6:$CI$2111,MATCH($B18&amp;$D18&amp;$B$6,Raw!$A$6:$A$2111,0),MATCH(G$6,Raw!$H$5:$CI$5,0))/60/60,"-")</f>
        <v>10086.154722222222</v>
      </c>
      <c r="H18" s="218">
        <f>IFERROR(INDEX(Raw!$H$6:$CI$2111,MATCH($B18&amp;$D18&amp;$B$6,Raw!$A$6:$A$2111,0),MATCH(H$6,Raw!$H$5:$CI$5,0))/60/60/24,"-")</f>
        <v>5.1562500000000004E-2</v>
      </c>
      <c r="I18" s="218">
        <f>IFERROR(INDEX(Raw!$H$6:$CI$2111,MATCH($B18&amp;$D18&amp;$B$6,Raw!$A$6:$A$2111,0),MATCH(I$6,Raw!$H$5:$CI$5,0))/60/60/24,"-")</f>
        <v>0.10767361111111112</v>
      </c>
      <c r="J18" s="209"/>
      <c r="K18" s="211">
        <f>IFERROR(INDEX(Raw!$H$6:$CI$2111,MATCH($B18&amp;$D18&amp;$B$6,Raw!$A$6:$A$2111,0),MATCH(K$6,Raw!$H$5:$CI$5,0)),"-")</f>
        <v>9846</v>
      </c>
      <c r="L18" s="209"/>
      <c r="M18" s="209">
        <f>IFERROR(INDEX(Raw!$H$6:$CI$2111,MATCH($B18&amp;$D18&amp;$B$6,Raw!$A$6:$A$2111,0),MATCH(M$6,Raw!$H$5:$CI$5,0))/60/60,"-")</f>
        <v>15610.546666666667</v>
      </c>
      <c r="N18" s="218">
        <f>IFERROR(INDEX(Raw!$H$6:$CI$2111,MATCH($B18&amp;$D18&amp;$B$6,Raw!$A$6:$A$2111,0),MATCH(N$6,Raw!$H$5:$CI$5,0))/60/60/24,"-")</f>
        <v>6.6064814814814812E-2</v>
      </c>
      <c r="O18" s="218">
        <f>IFERROR(INDEX(Raw!$H$6:$CI$2111,MATCH($B18&amp;$D18&amp;$B$6,Raw!$A$6:$A$2111,0),MATCH(O$6,Raw!$H$5:$CI$5,0))/60/60/24,"-")</f>
        <v>0.14171296296296296</v>
      </c>
      <c r="P18" s="209"/>
      <c r="Q18" s="211">
        <f>IFERROR(INDEX(Raw!$H$6:$CI$2111,MATCH($B18&amp;$D18&amp;$B$6,Raw!$A$6:$A$2111,0),MATCH(Q$6,Raw!$H$5:$CI$5,0)),"-")</f>
        <v>306</v>
      </c>
      <c r="R18" s="209"/>
      <c r="S18" s="209">
        <f>IFERROR(INDEX(Raw!$H$6:$CI$2111,MATCH($B18&amp;$D18&amp;$B$6,Raw!$A$6:$A$2111,0),MATCH(S$6,Raw!$H$5:$CI$5,0))/60/60,"-")</f>
        <v>632.88666666666666</v>
      </c>
      <c r="T18" s="218">
        <f>IFERROR(INDEX(Raw!$H$6:$CI$2111,MATCH($B18&amp;$D18&amp;$B$6,Raw!$A$6:$A$2111,0),MATCH(T$6,Raw!$H$5:$CI$5,0))/60/60/24,"-")</f>
        <v>8.6180555555555552E-2</v>
      </c>
      <c r="U18" s="218">
        <f>IFERROR(INDEX(Raw!$H$6:$CI$2111,MATCH($B18&amp;$D18&amp;$B$6,Raw!$A$6:$A$2111,0),MATCH(U$6,Raw!$H$5:$CI$5,0))/60/60/24,"-")</f>
        <v>0.18619212962962964</v>
      </c>
      <c r="V18" s="209"/>
      <c r="W18" s="211">
        <f>IFERROR(INDEX(Raw!$H$6:$CI$2111,MATCH($B18&amp;$D18&amp;$B$6,Raw!$A$6:$A$2111,0),MATCH(W$6,Raw!$H$5:$CI$5,0)),"-")</f>
        <v>11409</v>
      </c>
      <c r="X18" s="209"/>
      <c r="Y18" s="209">
        <f>IFERROR(INDEX(Raw!$H$6:$CI$2111,MATCH($B18&amp;$D18&amp;$B$6,Raw!$A$6:$A$2111,0),MATCH(Y$6,Raw!$H$5:$CI$5,0))/60/60,"-")</f>
        <v>24343.844999999998</v>
      </c>
      <c r="Z18" s="218">
        <f>IFERROR(INDEX(Raw!$H$6:$CI$2111,MATCH($B18&amp;$D18&amp;$B$6,Raw!$A$6:$A$2111,0),MATCH(Z$6,Raw!$H$5:$CI$5,0))/60/60/24,"-")</f>
        <v>8.8900462962962959E-2</v>
      </c>
      <c r="AA18" s="218">
        <f>IFERROR(INDEX(Raw!$H$6:$CI$2111,MATCH($B18&amp;$D18&amp;$B$6,Raw!$A$6:$A$2111,0),MATCH(AA$6,Raw!$H$5:$CI$5,0))/60/60/24,"-")</f>
        <v>0.19487268518518519</v>
      </c>
      <c r="AB18" s="209"/>
      <c r="AC18" s="219">
        <f>IFERROR(INDEX(Raw!$H$6:$CI$2111,MATCH($B18&amp;$D18&amp;$B$6,Raw!$A$6:$A$2111,0),MATCH(AC$6,Raw!$H$5:$CI$5,0)),"-")</f>
        <v>2507</v>
      </c>
    </row>
    <row r="19" spans="1:29" s="7" customFormat="1" x14ac:dyDescent="0.2">
      <c r="A19" s="67"/>
      <c r="B19" s="16" t="str">
        <f t="shared" si="0"/>
        <v>2018-19</v>
      </c>
      <c r="C19" s="7" t="s">
        <v>792</v>
      </c>
      <c r="D19" s="16" t="s">
        <v>792</v>
      </c>
      <c r="E19" s="82">
        <f>IFERROR(INDEX(Raw!$H$6:$CI$2111,MATCH($B19&amp;$D19&amp;$B$6,Raw!$A$6:$A$2111,0),MATCH(E$6,Raw!$H$5:$CI$5,0)),"-")</f>
        <v>8185</v>
      </c>
      <c r="F19" s="31"/>
      <c r="G19" s="31">
        <f>IFERROR(INDEX(Raw!$H$6:$CI$2111,MATCH($B19&amp;$D19&amp;$B$6,Raw!$A$6:$A$2111,0),MATCH(G$6,Raw!$H$5:$CI$5,0))/60/60,"-")</f>
        <v>11792.929166666667</v>
      </c>
      <c r="H19" s="79">
        <f>IFERROR(INDEX(Raw!$H$6:$CI$2111,MATCH($B19&amp;$D19&amp;$B$6,Raw!$A$6:$A$2111,0),MATCH(H$6,Raw!$H$5:$CI$5,0))/60/60/24,"-")</f>
        <v>6.0034722222222225E-2</v>
      </c>
      <c r="I19" s="79">
        <f>IFERROR(INDEX(Raw!$H$6:$CI$2111,MATCH($B19&amp;$D19&amp;$B$6,Raw!$A$6:$A$2111,0),MATCH(I$6,Raw!$H$5:$CI$5,0))/60/60/24,"-")</f>
        <v>0.12964120370370372</v>
      </c>
      <c r="J19" s="31"/>
      <c r="K19" s="82">
        <f>IFERROR(INDEX(Raw!$H$6:$CI$2111,MATCH($B19&amp;$D19&amp;$B$6,Raw!$A$6:$A$2111,0),MATCH(K$6,Raw!$H$5:$CI$5,0)),"-")</f>
        <v>10084</v>
      </c>
      <c r="L19" s="31"/>
      <c r="M19" s="31">
        <f>IFERROR(INDEX(Raw!$H$6:$CI$2111,MATCH($B19&amp;$D19&amp;$B$6,Raw!$A$6:$A$2111,0),MATCH(M$6,Raw!$H$5:$CI$5,0))/60/60,"-")</f>
        <v>18226.293888888889</v>
      </c>
      <c r="N19" s="79">
        <f>IFERROR(INDEX(Raw!$H$6:$CI$2111,MATCH($B19&amp;$D19&amp;$B$6,Raw!$A$6:$A$2111,0),MATCH(N$6,Raw!$H$5:$CI$5,0))/60/60/24,"-")</f>
        <v>7.5312500000000004E-2</v>
      </c>
      <c r="O19" s="79">
        <f>IFERROR(INDEX(Raw!$H$6:$CI$2111,MATCH($B19&amp;$D19&amp;$B$6,Raw!$A$6:$A$2111,0),MATCH(O$6,Raw!$H$5:$CI$5,0))/60/60/24,"-")</f>
        <v>0.16061342592592592</v>
      </c>
      <c r="P19" s="31"/>
      <c r="Q19" s="82">
        <f>IFERROR(INDEX(Raw!$H$6:$CI$2111,MATCH($B19&amp;$D19&amp;$B$6,Raw!$A$6:$A$2111,0),MATCH(Q$6,Raw!$H$5:$CI$5,0)),"-")</f>
        <v>272</v>
      </c>
      <c r="R19" s="31"/>
      <c r="S19" s="31">
        <f>IFERROR(INDEX(Raw!$H$6:$CI$2111,MATCH($B19&amp;$D19&amp;$B$6,Raw!$A$6:$A$2111,0),MATCH(S$6,Raw!$H$5:$CI$5,0))/60/60,"-")</f>
        <v>618.5380555555555</v>
      </c>
      <c r="T19" s="79">
        <f>IFERROR(INDEX(Raw!$H$6:$CI$2111,MATCH($B19&amp;$D19&amp;$B$6,Raw!$A$6:$A$2111,0),MATCH(T$6,Raw!$H$5:$CI$5,0))/60/60/24,"-")</f>
        <v>9.4756944444444435E-2</v>
      </c>
      <c r="U19" s="79">
        <f>IFERROR(INDEX(Raw!$H$6:$CI$2111,MATCH($B19&amp;$D19&amp;$B$6,Raw!$A$6:$A$2111,0),MATCH(U$6,Raw!$H$5:$CI$5,0))/60/60/24,"-")</f>
        <v>0.18187499999999998</v>
      </c>
      <c r="V19" s="31"/>
      <c r="W19" s="82">
        <f>IFERROR(INDEX(Raw!$H$6:$CI$2111,MATCH($B19&amp;$D19&amp;$B$6,Raw!$A$6:$A$2111,0),MATCH(W$6,Raw!$H$5:$CI$5,0)),"-")</f>
        <v>12211</v>
      </c>
      <c r="X19" s="31"/>
      <c r="Y19" s="31">
        <f>IFERROR(INDEX(Raw!$H$6:$CI$2111,MATCH($B19&amp;$D19&amp;$B$6,Raw!$A$6:$A$2111,0),MATCH(Y$6,Raw!$H$5:$CI$5,0))/60/60,"-")</f>
        <v>30198.603888888891</v>
      </c>
      <c r="Z19" s="79">
        <f>IFERROR(INDEX(Raw!$H$6:$CI$2111,MATCH($B19&amp;$D19&amp;$B$6,Raw!$A$6:$A$2111,0),MATCH(Z$6,Raw!$H$5:$CI$5,0))/60/60/24,"-")</f>
        <v>0.10304398148148147</v>
      </c>
      <c r="AA19" s="79">
        <f>IFERROR(INDEX(Raw!$H$6:$CI$2111,MATCH($B19&amp;$D19&amp;$B$6,Raw!$A$6:$A$2111,0),MATCH(AA$6,Raw!$H$5:$CI$5,0))/60/60/24,"-")</f>
        <v>0.22641203703703705</v>
      </c>
      <c r="AB19" s="31"/>
      <c r="AC19" s="84">
        <f>IFERROR(INDEX(Raw!$H$6:$CI$2111,MATCH($B19&amp;$D19&amp;$B$6,Raw!$A$6:$A$2111,0),MATCH(AC$6,Raw!$H$5:$CI$5,0)),"-")</f>
        <v>2525</v>
      </c>
    </row>
    <row r="20" spans="1:29" s="7" customFormat="1" x14ac:dyDescent="0.2">
      <c r="A20" s="67"/>
      <c r="B20" s="16" t="str">
        <f t="shared" si="0"/>
        <v>2018-19</v>
      </c>
      <c r="C20" s="34" t="s">
        <v>793</v>
      </c>
      <c r="D20" s="254" t="s">
        <v>793</v>
      </c>
      <c r="E20" s="82">
        <f>IFERROR(INDEX(Raw!$H$6:$CI$2111,MATCH($B20&amp;$D20&amp;$B$6,Raw!$A$6:$A$2111,0),MATCH(E$6,Raw!$H$5:$CI$5,0)),"-")</f>
        <v>7962</v>
      </c>
      <c r="F20" s="31"/>
      <c r="G20" s="31">
        <f>IFERROR(INDEX(Raw!$H$6:$CI$2111,MATCH($B20&amp;$D20&amp;$B$6,Raw!$A$6:$A$2111,0),MATCH(G$6,Raw!$H$5:$CI$5,0))/60/60,"-")</f>
        <v>11593.613333333335</v>
      </c>
      <c r="H20" s="79">
        <f>IFERROR(INDEX(Raw!$H$6:$CI$2111,MATCH($B20&amp;$D20&amp;$B$6,Raw!$A$6:$A$2111,0),MATCH(H$6,Raw!$H$5:$CI$5,0))/60/60/24,"-")</f>
        <v>6.0671296296296286E-2</v>
      </c>
      <c r="I20" s="79">
        <f>IFERROR(INDEX(Raw!$H$6:$CI$2111,MATCH($B20&amp;$D20&amp;$B$6,Raw!$A$6:$A$2111,0),MATCH(I$6,Raw!$H$5:$CI$5,0))/60/60/24,"-")</f>
        <v>0.13181712962962963</v>
      </c>
      <c r="J20" s="31"/>
      <c r="K20" s="82">
        <f>IFERROR(INDEX(Raw!$H$6:$CI$2111,MATCH($B20&amp;$D20&amp;$B$6,Raw!$A$6:$A$2111,0),MATCH(K$6,Raw!$H$5:$CI$5,0)),"-")</f>
        <v>9373</v>
      </c>
      <c r="L20" s="31"/>
      <c r="M20" s="31">
        <f>IFERROR(INDEX(Raw!$H$6:$CI$2111,MATCH($B20&amp;$D20&amp;$B$6,Raw!$A$6:$A$2111,0),MATCH(M$6,Raw!$H$5:$CI$5,0))/60/60,"-")</f>
        <v>17432.806111111113</v>
      </c>
      <c r="N20" s="79">
        <f>IFERROR(INDEX(Raw!$H$6:$CI$2111,MATCH($B20&amp;$D20&amp;$B$6,Raw!$A$6:$A$2111,0),MATCH(N$6,Raw!$H$5:$CI$5,0))/60/60/24,"-")</f>
        <v>7.7499999999999999E-2</v>
      </c>
      <c r="O20" s="79">
        <f>IFERROR(INDEX(Raw!$H$6:$CI$2111,MATCH($B20&amp;$D20&amp;$B$6,Raw!$A$6:$A$2111,0),MATCH(O$6,Raw!$H$5:$CI$5,0))/60/60/24,"-")</f>
        <v>0.16377314814814817</v>
      </c>
      <c r="P20" s="31"/>
      <c r="Q20" s="82">
        <f>IFERROR(INDEX(Raw!$H$6:$CI$2111,MATCH($B20&amp;$D20&amp;$B$6,Raw!$A$6:$A$2111,0),MATCH(Q$6,Raw!$H$5:$CI$5,0)),"-")</f>
        <v>245</v>
      </c>
      <c r="R20" s="31"/>
      <c r="S20" s="31">
        <f>IFERROR(INDEX(Raw!$H$6:$CI$2111,MATCH($B20&amp;$D20&amp;$B$6,Raw!$A$6:$A$2111,0),MATCH(S$6,Raw!$H$5:$CI$5,0))/60/60,"-")</f>
        <v>601.58638888888891</v>
      </c>
      <c r="T20" s="79">
        <f>IFERROR(INDEX(Raw!$H$6:$CI$2111,MATCH($B20&amp;$D20&amp;$B$6,Raw!$A$6:$A$2111,0),MATCH(T$6,Raw!$H$5:$CI$5,0))/60/60/24,"-")</f>
        <v>0.10231481481481482</v>
      </c>
      <c r="U20" s="79">
        <f>IFERROR(INDEX(Raw!$H$6:$CI$2111,MATCH($B20&amp;$D20&amp;$B$6,Raw!$A$6:$A$2111,0),MATCH(U$6,Raw!$H$5:$CI$5,0))/60/60/24,"-")</f>
        <v>0.23309027777777777</v>
      </c>
      <c r="V20" s="31"/>
      <c r="W20" s="82">
        <f>IFERROR(INDEX(Raw!$H$6:$CI$2111,MATCH($B20&amp;$D20&amp;$B$6,Raw!$A$6:$A$2111,0),MATCH(W$6,Raw!$H$5:$CI$5,0)),"-")</f>
        <v>11483</v>
      </c>
      <c r="X20" s="31"/>
      <c r="Y20" s="31">
        <f>IFERROR(INDEX(Raw!$H$6:$CI$2111,MATCH($B20&amp;$D20&amp;$B$6,Raw!$A$6:$A$2111,0),MATCH(Y$6,Raw!$H$5:$CI$5,0))/60/60,"-")</f>
        <v>28259.859166666669</v>
      </c>
      <c r="Z20" s="79">
        <f>IFERROR(INDEX(Raw!$H$6:$CI$2111,MATCH($B20&amp;$D20&amp;$B$6,Raw!$A$6:$A$2111,0),MATCH(Z$6,Raw!$H$5:$CI$5,0))/60/60/24,"-")</f>
        <v>0.10254629629629629</v>
      </c>
      <c r="AA20" s="79">
        <f>IFERROR(INDEX(Raw!$H$6:$CI$2111,MATCH($B20&amp;$D20&amp;$B$6,Raw!$A$6:$A$2111,0),MATCH(AA$6,Raw!$H$5:$CI$5,0))/60/60/24,"-")</f>
        <v>0.22577546296296294</v>
      </c>
      <c r="AB20" s="31"/>
      <c r="AC20" s="84">
        <f>IFERROR(INDEX(Raw!$H$6:$CI$2111,MATCH($B20&amp;$D20&amp;$B$6,Raw!$A$6:$A$2111,0),MATCH(AC$6,Raw!$H$5:$CI$5,0)),"-")</f>
        <v>2351</v>
      </c>
    </row>
    <row r="21" spans="1:29" s="7" customFormat="1" ht="18" x14ac:dyDescent="0.25">
      <c r="A21" s="67"/>
      <c r="B21" s="16" t="str">
        <f t="shared" si="0"/>
        <v>2018-19</v>
      </c>
      <c r="C21" s="7" t="s">
        <v>794</v>
      </c>
      <c r="D21" s="259" t="s">
        <v>794</v>
      </c>
      <c r="E21" s="82">
        <f>IFERROR(INDEX(Raw!$H$6:$CI$2111,MATCH($B21&amp;$D21&amp;$B$6,Raw!$A$6:$A$2111,0),MATCH(E$6,Raw!$H$5:$CI$5,0)),"-")</f>
        <v>10143</v>
      </c>
      <c r="F21" s="31"/>
      <c r="G21" s="31">
        <f>IFERROR(INDEX(Raw!$H$6:$CI$2111,MATCH($B21&amp;$D21&amp;$B$6,Raw!$A$6:$A$2111,0),MATCH(G$6,Raw!$H$5:$CI$5,0))/60/60,"-")</f>
        <v>14658.153333333332</v>
      </c>
      <c r="H21" s="79">
        <f>IFERROR(INDEX(Raw!$H$6:$CI$2111,MATCH($B21&amp;$D21&amp;$B$6,Raw!$A$6:$A$2111,0),MATCH(H$6,Raw!$H$5:$CI$5,0))/60/60/24,"-")</f>
        <v>6.0219907407407409E-2</v>
      </c>
      <c r="I21" s="79">
        <f>IFERROR(INDEX(Raw!$H$6:$CI$2111,MATCH($B21&amp;$D21&amp;$B$6,Raw!$A$6:$A$2111,0),MATCH(I$6,Raw!$H$5:$CI$5,0))/60/60/24,"-")</f>
        <v>0.12489583333333333</v>
      </c>
      <c r="J21" s="31"/>
      <c r="K21" s="82">
        <f>IFERROR(INDEX(Raw!$H$6:$CI$2111,MATCH($B21&amp;$D21&amp;$B$6,Raw!$A$6:$A$2111,0),MATCH(K$6,Raw!$H$5:$CI$5,0)),"-")</f>
        <v>9155</v>
      </c>
      <c r="L21" s="31"/>
      <c r="M21" s="31">
        <f>IFERROR(INDEX(Raw!$H$6:$CI$2111,MATCH($B21&amp;$D21&amp;$B$6,Raw!$A$6:$A$2111,0),MATCH(M$6,Raw!$H$5:$CI$5,0))/60/60,"-")</f>
        <v>17758.870833333334</v>
      </c>
      <c r="N21" s="79">
        <f>IFERROR(INDEX(Raw!$H$6:$CI$2111,MATCH($B21&amp;$D21&amp;$B$6,Raw!$A$6:$A$2111,0),MATCH(N$6,Raw!$H$5:$CI$5,0))/60/60/24,"-")</f>
        <v>8.082175925925926E-2</v>
      </c>
      <c r="O21" s="79">
        <f>IFERROR(INDEX(Raw!$H$6:$CI$2111,MATCH($B21&amp;$D21&amp;$B$6,Raw!$A$6:$A$2111,0),MATCH(O$6,Raw!$H$5:$CI$5,0))/60/60/24,"-")</f>
        <v>0.16922453703703702</v>
      </c>
      <c r="P21" s="31"/>
      <c r="Q21" s="82">
        <f>IFERROR(INDEX(Raw!$H$6:$CI$2111,MATCH($B21&amp;$D21&amp;$B$6,Raw!$A$6:$A$2111,0),MATCH(Q$6,Raw!$H$5:$CI$5,0)),"-")</f>
        <v>255</v>
      </c>
      <c r="R21" s="31"/>
      <c r="S21" s="31">
        <f>IFERROR(INDEX(Raw!$H$6:$CI$2111,MATCH($B21&amp;$D21&amp;$B$6,Raw!$A$6:$A$2111,0),MATCH(S$6,Raw!$H$5:$CI$5,0))/60/60,"-")</f>
        <v>565.22694444444448</v>
      </c>
      <c r="T21" s="79">
        <f>IFERROR(INDEX(Raw!$H$6:$CI$2111,MATCH($B21&amp;$D21&amp;$B$6,Raw!$A$6:$A$2111,0),MATCH(T$6,Raw!$H$5:$CI$5,0))/60/60/24,"-")</f>
        <v>9.2361111111111116E-2</v>
      </c>
      <c r="U21" s="79">
        <f>IFERROR(INDEX(Raw!$H$6:$CI$2111,MATCH($B21&amp;$D21&amp;$B$6,Raw!$A$6:$A$2111,0),MATCH(U$6,Raw!$H$5:$CI$5,0))/60/60/24,"-")</f>
        <v>0.20254629629629631</v>
      </c>
      <c r="V21" s="31"/>
      <c r="W21" s="82">
        <f>IFERROR(INDEX(Raw!$H$6:$CI$2111,MATCH($B21&amp;$D21&amp;$B$6,Raw!$A$6:$A$2111,0),MATCH(W$6,Raw!$H$5:$CI$5,0)),"-")</f>
        <v>12000</v>
      </c>
      <c r="X21" s="31"/>
      <c r="Y21" s="31">
        <f>IFERROR(INDEX(Raw!$H$6:$CI$2111,MATCH($B21&amp;$D21&amp;$B$6,Raw!$A$6:$A$2111,0),MATCH(Y$6,Raw!$H$5:$CI$5,0))/60/60,"-")</f>
        <v>31122.691944444443</v>
      </c>
      <c r="Z21" s="79">
        <f>IFERROR(INDEX(Raw!$H$6:$CI$2111,MATCH($B21&amp;$D21&amp;$B$6,Raw!$A$6:$A$2111,0),MATCH(Z$6,Raw!$H$5:$CI$5,0))/60/60/24,"-")</f>
        <v>0.10806712962962962</v>
      </c>
      <c r="AA21" s="79">
        <f>IFERROR(INDEX(Raw!$H$6:$CI$2111,MATCH($B21&amp;$D21&amp;$B$6,Raw!$A$6:$A$2111,0),MATCH(AA$6,Raw!$H$5:$CI$5,0))/60/60/24,"-")</f>
        <v>0.23606481481481481</v>
      </c>
      <c r="AB21" s="31"/>
      <c r="AC21" s="84">
        <f>IFERROR(INDEX(Raw!$H$6:$CI$2111,MATCH($B21&amp;$D21&amp;$B$6,Raw!$A$6:$A$2111,0),MATCH(AC$6,Raw!$H$5:$CI$5,0)),"-")</f>
        <v>2465</v>
      </c>
    </row>
    <row r="22" spans="1:29" s="7" customFormat="1" x14ac:dyDescent="0.2">
      <c r="A22" s="67"/>
      <c r="B22" s="16" t="str">
        <f t="shared" si="0"/>
        <v>2018-19</v>
      </c>
      <c r="C22" s="7" t="s">
        <v>550</v>
      </c>
      <c r="D22" s="16" t="s">
        <v>550</v>
      </c>
      <c r="E22" s="82">
        <f>IFERROR(INDEX(Raw!$H$6:$CI$2111,MATCH($B22&amp;$D22&amp;$B$6,Raw!$A$6:$A$2111,0),MATCH(E$6,Raw!$H$5:$CI$5,0)),"-")</f>
        <v>10270</v>
      </c>
      <c r="F22" s="31"/>
      <c r="G22" s="31">
        <f>IFERROR(INDEX(Raw!$H$6:$CI$2111,MATCH($B22&amp;$D22&amp;$B$6,Raw!$A$6:$A$2111,0),MATCH(G$6,Raw!$H$5:$CI$5,0))/60/60,"-")</f>
        <v>13718.834166666667</v>
      </c>
      <c r="H22" s="79">
        <f>IFERROR(INDEX(Raw!$H$6:$CI$2111,MATCH($B22&amp;$D22&amp;$B$6,Raw!$A$6:$A$2111,0),MATCH(H$6,Raw!$H$5:$CI$5,0))/60/60/24,"-")</f>
        <v>5.5659722222222228E-2</v>
      </c>
      <c r="I22" s="79">
        <f>IFERROR(INDEX(Raw!$H$6:$CI$2111,MATCH($B22&amp;$D22&amp;$B$6,Raw!$A$6:$A$2111,0),MATCH(I$6,Raw!$H$5:$CI$5,0))/60/60/24,"-")</f>
        <v>0.11842592592592592</v>
      </c>
      <c r="J22" s="31"/>
      <c r="K22" s="82">
        <f>IFERROR(INDEX(Raw!$H$6:$CI$2111,MATCH($B22&amp;$D22&amp;$B$6,Raw!$A$6:$A$2111,0),MATCH(K$6,Raw!$H$5:$CI$5,0)),"-")</f>
        <v>11893</v>
      </c>
      <c r="L22" s="31"/>
      <c r="M22" s="31">
        <f>IFERROR(INDEX(Raw!$H$6:$CI$2111,MATCH($B22&amp;$D22&amp;$B$6,Raw!$A$6:$A$2111,0),MATCH(M$6,Raw!$H$5:$CI$5,0))/60/60,"-")</f>
        <v>19355.645555555555</v>
      </c>
      <c r="N22" s="79">
        <f>IFERROR(INDEX(Raw!$H$6:$CI$2111,MATCH($B22&amp;$D22&amp;$B$6,Raw!$A$6:$A$2111,0),MATCH(N$6,Raw!$H$5:$CI$5,0))/60/60/24,"-")</f>
        <v>6.7812500000000012E-2</v>
      </c>
      <c r="O22" s="79">
        <f>IFERROR(INDEX(Raw!$H$6:$CI$2111,MATCH($B22&amp;$D22&amp;$B$6,Raw!$A$6:$A$2111,0),MATCH(O$6,Raw!$H$5:$CI$5,0))/60/60/24,"-")</f>
        <v>0.14302083333333332</v>
      </c>
      <c r="P22" s="31"/>
      <c r="Q22" s="82">
        <f>IFERROR(INDEX(Raw!$H$6:$CI$2111,MATCH($B22&amp;$D22&amp;$B$6,Raw!$A$6:$A$2111,0),MATCH(Q$6,Raw!$H$5:$CI$5,0)),"-")</f>
        <v>234</v>
      </c>
      <c r="R22" s="31"/>
      <c r="S22" s="31">
        <f>IFERROR(INDEX(Raw!$H$6:$CI$2111,MATCH($B22&amp;$D22&amp;$B$6,Raw!$A$6:$A$2111,0),MATCH(S$6,Raw!$H$5:$CI$5,0))/60/60,"-")</f>
        <v>548.59361111111116</v>
      </c>
      <c r="T22" s="79">
        <f>IFERROR(INDEX(Raw!$H$6:$CI$2111,MATCH($B22&amp;$D22&amp;$B$6,Raw!$A$6:$A$2111,0),MATCH(T$6,Raw!$H$5:$CI$5,0))/60/60/24,"-")</f>
        <v>9.7685185185185167E-2</v>
      </c>
      <c r="U22" s="79">
        <f>IFERROR(INDEX(Raw!$H$6:$CI$2111,MATCH($B22&amp;$D22&amp;$B$6,Raw!$A$6:$A$2111,0),MATCH(U$6,Raw!$H$5:$CI$5,0))/60/60/24,"-")</f>
        <v>0.18879629629629632</v>
      </c>
      <c r="V22" s="31"/>
      <c r="W22" s="82">
        <f>IFERROR(INDEX(Raw!$H$6:$CI$2111,MATCH($B22&amp;$D22&amp;$B$6,Raw!$A$6:$A$2111,0),MATCH(W$6,Raw!$H$5:$CI$5,0)),"-")</f>
        <v>11531</v>
      </c>
      <c r="X22" s="31"/>
      <c r="Y22" s="31">
        <f>IFERROR(INDEX(Raw!$H$6:$CI$2111,MATCH($B22&amp;$D22&amp;$B$6,Raw!$A$6:$A$2111,0),MATCH(Y$6,Raw!$H$5:$CI$5,0))/60/60,"-")</f>
        <v>27472.679722222223</v>
      </c>
      <c r="Z22" s="79">
        <f>IFERROR(INDEX(Raw!$H$6:$CI$2111,MATCH($B22&amp;$D22&amp;$B$6,Raw!$A$6:$A$2111,0),MATCH(Z$6,Raw!$H$5:$CI$5,0))/60/60/24,"-")</f>
        <v>9.9270833333333322E-2</v>
      </c>
      <c r="AA22" s="79">
        <f>IFERROR(INDEX(Raw!$H$6:$CI$2111,MATCH($B22&amp;$D22&amp;$B$6,Raw!$A$6:$A$2111,0),MATCH(AA$6,Raw!$H$5:$CI$5,0))/60/60/24,"-")</f>
        <v>0.22015046296296295</v>
      </c>
      <c r="AB22" s="31"/>
      <c r="AC22" s="84">
        <f>IFERROR(INDEX(Raw!$H$6:$CI$2111,MATCH($B22&amp;$D22&amp;$B$6,Raw!$A$6:$A$2111,0),MATCH(AC$6,Raw!$H$5:$CI$5,0)),"-")</f>
        <v>1318</v>
      </c>
    </row>
    <row r="23" spans="1:29" s="7" customFormat="1" x14ac:dyDescent="0.2">
      <c r="A23" s="67"/>
      <c r="B23" s="16" t="str">
        <f t="shared" si="0"/>
        <v>2018-19</v>
      </c>
      <c r="C23" s="34" t="s">
        <v>551</v>
      </c>
      <c r="D23" s="254" t="s">
        <v>551</v>
      </c>
      <c r="E23" s="82">
        <f>IFERROR(INDEX(Raw!$H$6:$CI$2111,MATCH($B23&amp;$D23&amp;$B$6,Raw!$A$6:$A$2111,0),MATCH(E$6,Raw!$H$5:$CI$5,0)),"-")</f>
        <v>8773</v>
      </c>
      <c r="F23" s="31"/>
      <c r="G23" s="31">
        <f>IFERROR(INDEX(Raw!$H$6:$CI$2111,MATCH($B23&amp;$D23&amp;$B$6,Raw!$A$6:$A$2111,0),MATCH(G$6,Raw!$H$5:$CI$5,0))/60/60,"-")</f>
        <v>12510.063055555556</v>
      </c>
      <c r="H23" s="79">
        <f>IFERROR(INDEX(Raw!$H$6:$CI$2111,MATCH($B23&amp;$D23&amp;$B$6,Raw!$A$6:$A$2111,0),MATCH(H$6,Raw!$H$5:$CI$5,0))/60/60/24,"-")</f>
        <v>5.9421296296296298E-2</v>
      </c>
      <c r="I23" s="79">
        <f>IFERROR(INDEX(Raw!$H$6:$CI$2111,MATCH($B23&amp;$D23&amp;$B$6,Raw!$A$6:$A$2111,0),MATCH(I$6,Raw!$H$5:$CI$5,0))/60/60/24,"-")</f>
        <v>0.12447916666666665</v>
      </c>
      <c r="J23" s="31"/>
      <c r="K23" s="82">
        <f>IFERROR(INDEX(Raw!$H$6:$CI$2111,MATCH($B23&amp;$D23&amp;$B$6,Raw!$A$6:$A$2111,0),MATCH(K$6,Raw!$H$5:$CI$5,0)),"-")</f>
        <v>10797</v>
      </c>
      <c r="L23" s="31"/>
      <c r="M23" s="31">
        <f>IFERROR(INDEX(Raw!$H$6:$CI$2111,MATCH($B23&amp;$D23&amp;$B$6,Raw!$A$6:$A$2111,0),MATCH(M$6,Raw!$H$5:$CI$5,0))/60/60,"-")</f>
        <v>20512.26527777778</v>
      </c>
      <c r="N23" s="79">
        <f>IFERROR(INDEX(Raw!$H$6:$CI$2111,MATCH($B23&amp;$D23&amp;$B$6,Raw!$A$6:$A$2111,0),MATCH(N$6,Raw!$H$5:$CI$5,0))/60/60/24,"-")</f>
        <v>7.9155092592592596E-2</v>
      </c>
      <c r="O23" s="79">
        <f>IFERROR(INDEX(Raw!$H$6:$CI$2111,MATCH($B23&amp;$D23&amp;$B$6,Raw!$A$6:$A$2111,0),MATCH(O$6,Raw!$H$5:$CI$5,0))/60/60/24,"-")</f>
        <v>0.16585648148148149</v>
      </c>
      <c r="P23" s="31"/>
      <c r="Q23" s="82">
        <f>IFERROR(INDEX(Raw!$H$6:$CI$2111,MATCH($B23&amp;$D23&amp;$B$6,Raw!$A$6:$A$2111,0),MATCH(Q$6,Raw!$H$5:$CI$5,0)),"-")</f>
        <v>221</v>
      </c>
      <c r="R23" s="31"/>
      <c r="S23" s="31">
        <f>IFERROR(INDEX(Raw!$H$6:$CI$2111,MATCH($B23&amp;$D23&amp;$B$6,Raw!$A$6:$A$2111,0),MATCH(S$6,Raw!$H$5:$CI$5,0))/60/60,"-")</f>
        <v>541.79694444444442</v>
      </c>
      <c r="T23" s="79">
        <f>IFERROR(INDEX(Raw!$H$6:$CI$2111,MATCH($B23&amp;$D23&amp;$B$6,Raw!$A$6:$A$2111,0),MATCH(T$6,Raw!$H$5:$CI$5,0))/60/60/24,"-")</f>
        <v>0.10215277777777777</v>
      </c>
      <c r="U23" s="79">
        <f>IFERROR(INDEX(Raw!$H$6:$CI$2111,MATCH($B23&amp;$D23&amp;$B$6,Raw!$A$6:$A$2111,0),MATCH(U$6,Raw!$H$5:$CI$5,0))/60/60/24,"-")</f>
        <v>0.21303240740740739</v>
      </c>
      <c r="V23" s="31"/>
      <c r="W23" s="82">
        <f>IFERROR(INDEX(Raw!$H$6:$CI$2111,MATCH($B23&amp;$D23&amp;$B$6,Raw!$A$6:$A$2111,0),MATCH(W$6,Raw!$H$5:$CI$5,0)),"-")</f>
        <v>10544</v>
      </c>
      <c r="X23" s="31"/>
      <c r="Y23" s="31">
        <f>IFERROR(INDEX(Raw!$H$6:$CI$2111,MATCH($B23&amp;$D23&amp;$B$6,Raw!$A$6:$A$2111,0),MATCH(Y$6,Raw!$H$5:$CI$5,0))/60/60,"-")</f>
        <v>26871.464722222223</v>
      </c>
      <c r="Z23" s="79">
        <f>IFERROR(INDEX(Raw!$H$6:$CI$2111,MATCH($B23&amp;$D23&amp;$B$6,Raw!$A$6:$A$2111,0),MATCH(Z$6,Raw!$H$5:$CI$5,0))/60/60/24,"-")</f>
        <v>0.10619212962962964</v>
      </c>
      <c r="AA23" s="79">
        <f>IFERROR(INDEX(Raw!$H$6:$CI$2111,MATCH($B23&amp;$D23&amp;$B$6,Raw!$A$6:$A$2111,0),MATCH(AA$6,Raw!$H$5:$CI$5,0))/60/60/24,"-")</f>
        <v>0.23387731481481486</v>
      </c>
      <c r="AB23" s="31"/>
      <c r="AC23" s="84">
        <f>IFERROR(INDEX(Raw!$H$6:$CI$2111,MATCH($B23&amp;$D23&amp;$B$6,Raw!$A$6:$A$2111,0),MATCH(AC$6,Raw!$H$5:$CI$5,0)),"-")</f>
        <v>818</v>
      </c>
    </row>
    <row r="24" spans="1:29" s="7" customFormat="1" ht="18" x14ac:dyDescent="0.25">
      <c r="A24" s="67"/>
      <c r="B24" s="16" t="str">
        <f t="shared" si="0"/>
        <v>2018-19</v>
      </c>
      <c r="C24" s="7" t="s">
        <v>552</v>
      </c>
      <c r="D24" s="259" t="s">
        <v>552</v>
      </c>
      <c r="E24" s="82">
        <f>IFERROR(INDEX(Raw!$H$6:$CI$2111,MATCH($B24&amp;$D24&amp;$B$6,Raw!$A$6:$A$2111,0),MATCH(E$6,Raw!$H$5:$CI$5,0)),"-")</f>
        <v>8901</v>
      </c>
      <c r="F24" s="31"/>
      <c r="G24" s="31">
        <f>IFERROR(INDEX(Raw!$H$6:$CI$2111,MATCH($B24&amp;$D24&amp;$B$6,Raw!$A$6:$A$2111,0),MATCH(G$6,Raw!$H$5:$CI$5,0))/60/60,"-")</f>
        <v>12396.437777777779</v>
      </c>
      <c r="H24" s="79">
        <f>IFERROR(INDEX(Raw!$H$6:$CI$2111,MATCH($B24&amp;$D24&amp;$B$6,Raw!$A$6:$A$2111,0),MATCH(H$6,Raw!$H$5:$CI$5,0))/60/60/24,"-")</f>
        <v>5.8032407407407401E-2</v>
      </c>
      <c r="I24" s="79">
        <f>IFERROR(INDEX(Raw!$H$6:$CI$2111,MATCH($B24&amp;$D24&amp;$B$6,Raw!$A$6:$A$2111,0),MATCH(I$6,Raw!$H$5:$CI$5,0))/60/60/24,"-")</f>
        <v>0.1265509259259259</v>
      </c>
      <c r="J24" s="31"/>
      <c r="K24" s="82">
        <f>IFERROR(INDEX(Raw!$H$6:$CI$2111,MATCH($B24&amp;$D24&amp;$B$6,Raw!$A$6:$A$2111,0),MATCH(K$6,Raw!$H$5:$CI$5,0)),"-")</f>
        <v>11823</v>
      </c>
      <c r="L24" s="31"/>
      <c r="M24" s="31">
        <f>IFERROR(INDEX(Raw!$H$6:$CI$2111,MATCH($B24&amp;$D24&amp;$B$6,Raw!$A$6:$A$2111,0),MATCH(M$6,Raw!$H$5:$CI$5,0))/60/60,"-")</f>
        <v>22025.570833333335</v>
      </c>
      <c r="N24" s="79">
        <f>IFERROR(INDEX(Raw!$H$6:$CI$2111,MATCH($B24&amp;$D24&amp;$B$6,Raw!$A$6:$A$2111,0),MATCH(N$6,Raw!$H$5:$CI$5,0))/60/60/24,"-")</f>
        <v>7.7627314814814816E-2</v>
      </c>
      <c r="O24" s="79">
        <f>IFERROR(INDEX(Raw!$H$6:$CI$2111,MATCH($B24&amp;$D24&amp;$B$6,Raw!$A$6:$A$2111,0),MATCH(O$6,Raw!$H$5:$CI$5,0))/60/60/24,"-")</f>
        <v>0.16120370370370371</v>
      </c>
      <c r="P24" s="31"/>
      <c r="Q24" s="82">
        <f>IFERROR(INDEX(Raw!$H$6:$CI$2111,MATCH($B24&amp;$D24&amp;$B$6,Raw!$A$6:$A$2111,0),MATCH(Q$6,Raw!$H$5:$CI$5,0)),"-")</f>
        <v>270</v>
      </c>
      <c r="R24" s="31"/>
      <c r="S24" s="31">
        <f>IFERROR(INDEX(Raw!$H$6:$CI$2111,MATCH($B24&amp;$D24&amp;$B$6,Raw!$A$6:$A$2111,0),MATCH(S$6,Raw!$H$5:$CI$5,0))/60/60,"-")</f>
        <v>757.68388888888887</v>
      </c>
      <c r="T24" s="79">
        <f>IFERROR(INDEX(Raw!$H$6:$CI$2111,MATCH($B24&amp;$D24&amp;$B$6,Raw!$A$6:$A$2111,0),MATCH(T$6,Raw!$H$5:$CI$5,0))/60/60/24,"-")</f>
        <v>0.11692129629629631</v>
      </c>
      <c r="U24" s="79">
        <f>IFERROR(INDEX(Raw!$H$6:$CI$2111,MATCH($B24&amp;$D24&amp;$B$6,Raw!$A$6:$A$2111,0),MATCH(U$6,Raw!$H$5:$CI$5,0))/60/60/24,"-")</f>
        <v>0.23012731481481483</v>
      </c>
      <c r="V24" s="31"/>
      <c r="W24" s="82">
        <f>IFERROR(INDEX(Raw!$H$6:$CI$2111,MATCH($B24&amp;$D24&amp;$B$6,Raw!$A$6:$A$2111,0),MATCH(W$6,Raw!$H$5:$CI$5,0)),"-")</f>
        <v>11886</v>
      </c>
      <c r="X24" s="31"/>
      <c r="Y24" s="31">
        <f>IFERROR(INDEX(Raw!$H$6:$CI$2111,MATCH($B24&amp;$D24&amp;$B$6,Raw!$A$6:$A$2111,0),MATCH(Y$6,Raw!$H$5:$CI$5,0))/60/60,"-")</f>
        <v>29337.344999999998</v>
      </c>
      <c r="Z24" s="79">
        <f>IFERROR(INDEX(Raw!$H$6:$CI$2111,MATCH($B24&amp;$D24&amp;$B$6,Raw!$A$6:$A$2111,0),MATCH(Z$6,Raw!$H$5:$CI$5,0))/60/60/24,"-")</f>
        <v>0.10284722222222221</v>
      </c>
      <c r="AA24" s="79">
        <f>IFERROR(INDEX(Raw!$H$6:$CI$2111,MATCH($B24&amp;$D24&amp;$B$6,Raw!$A$6:$A$2111,0),MATCH(AA$6,Raw!$H$5:$CI$5,0))/60/60/24,"-")</f>
        <v>0.22394675925925925</v>
      </c>
      <c r="AB24" s="31"/>
      <c r="AC24" s="84">
        <f>IFERROR(INDEX(Raw!$H$6:$CI$2111,MATCH($B24&amp;$D24&amp;$B$6,Raw!$A$6:$A$2111,0),MATCH(AC$6,Raw!$H$5:$CI$5,0)),"-")</f>
        <v>852</v>
      </c>
    </row>
    <row r="25" spans="1:29" s="7" customFormat="1" x14ac:dyDescent="0.2">
      <c r="A25" s="67"/>
      <c r="B25" s="16" t="str">
        <f t="shared" si="0"/>
        <v>2018-19</v>
      </c>
      <c r="C25" s="7" t="s">
        <v>553</v>
      </c>
      <c r="D25" s="16" t="s">
        <v>553</v>
      </c>
      <c r="E25" s="82">
        <f>IFERROR(INDEX(Raw!$H$6:$CI$2111,MATCH($B25&amp;$D25&amp;$B$6,Raw!$A$6:$A$2111,0),MATCH(E$6,Raw!$H$5:$CI$5,0)),"-")</f>
        <v>8903</v>
      </c>
      <c r="F25" s="31"/>
      <c r="G25" s="31">
        <f>IFERROR(INDEX(Raw!$H$6:$CI$2111,MATCH($B25&amp;$D25&amp;$B$6,Raw!$A$6:$A$2111,0),MATCH(G$6,Raw!$H$5:$CI$5,0))/60/60,"-")</f>
        <v>12142.594999999999</v>
      </c>
      <c r="H25" s="79">
        <f>IFERROR(INDEX(Raw!$H$6:$CI$2111,MATCH($B25&amp;$D25&amp;$B$6,Raw!$A$6:$A$2111,0),MATCH(H$6,Raw!$H$5:$CI$5,0))/60/60/24,"-")</f>
        <v>5.6828703703703694E-2</v>
      </c>
      <c r="I25" s="79">
        <f>IFERROR(INDEX(Raw!$H$6:$CI$2111,MATCH($B25&amp;$D25&amp;$B$6,Raw!$A$6:$A$2111,0),MATCH(I$6,Raw!$H$5:$CI$5,0))/60/60/24,"-")</f>
        <v>0.11912037037037038</v>
      </c>
      <c r="J25" s="31"/>
      <c r="K25" s="82">
        <f>IFERROR(INDEX(Raw!$H$6:$CI$2111,MATCH($B25&amp;$D25&amp;$B$6,Raw!$A$6:$A$2111,0),MATCH(K$6,Raw!$H$5:$CI$5,0)),"-")</f>
        <v>11272</v>
      </c>
      <c r="L25" s="31"/>
      <c r="M25" s="31">
        <f>IFERROR(INDEX(Raw!$H$6:$CI$2111,MATCH($B25&amp;$D25&amp;$B$6,Raw!$A$6:$A$2111,0),MATCH(M$6,Raw!$H$5:$CI$5,0))/60/60,"-")</f>
        <v>20528.337500000001</v>
      </c>
      <c r="N25" s="79">
        <f>IFERROR(INDEX(Raw!$H$6:$CI$2111,MATCH($B25&amp;$D25&amp;$B$6,Raw!$A$6:$A$2111,0),MATCH(N$6,Raw!$H$5:$CI$5,0))/60/60/24,"-")</f>
        <v>7.587962962962963E-2</v>
      </c>
      <c r="O25" s="79">
        <f>IFERROR(INDEX(Raw!$H$6:$CI$2111,MATCH($B25&amp;$D25&amp;$B$6,Raw!$A$6:$A$2111,0),MATCH(O$6,Raw!$H$5:$CI$5,0))/60/60/24,"-")</f>
        <v>0.15957175925925926</v>
      </c>
      <c r="P25" s="31"/>
      <c r="Q25" s="82">
        <f>IFERROR(INDEX(Raw!$H$6:$CI$2111,MATCH($B25&amp;$D25&amp;$B$6,Raw!$A$6:$A$2111,0),MATCH(Q$6,Raw!$H$5:$CI$5,0)),"-")</f>
        <v>237</v>
      </c>
      <c r="R25" s="31"/>
      <c r="S25" s="31">
        <f>IFERROR(INDEX(Raw!$H$6:$CI$2111,MATCH($B25&amp;$D25&amp;$B$6,Raw!$A$6:$A$2111,0),MATCH(S$6,Raw!$H$5:$CI$5,0))/60/60,"-")</f>
        <v>511.98166666666668</v>
      </c>
      <c r="T25" s="79">
        <f>IFERROR(INDEX(Raw!$H$6:$CI$2111,MATCH($B25&amp;$D25&amp;$B$6,Raw!$A$6:$A$2111,0),MATCH(T$6,Raw!$H$5:$CI$5,0))/60/60/24,"-")</f>
        <v>9.0011574074074077E-2</v>
      </c>
      <c r="U25" s="79">
        <f>IFERROR(INDEX(Raw!$H$6:$CI$2111,MATCH($B25&amp;$D25&amp;$B$6,Raw!$A$6:$A$2111,0),MATCH(U$6,Raw!$H$5:$CI$5,0))/60/60/24,"-")</f>
        <v>0.17840277777777777</v>
      </c>
      <c r="V25" s="31"/>
      <c r="W25" s="82">
        <f>IFERROR(INDEX(Raw!$H$6:$CI$2111,MATCH($B25&amp;$D25&amp;$B$6,Raw!$A$6:$A$2111,0),MATCH(W$6,Raw!$H$5:$CI$5,0)),"-")</f>
        <v>12484</v>
      </c>
      <c r="X25" s="31"/>
      <c r="Y25" s="31">
        <f>IFERROR(INDEX(Raw!$H$6:$CI$2111,MATCH($B25&amp;$D25&amp;$B$6,Raw!$A$6:$A$2111,0),MATCH(Y$6,Raw!$H$5:$CI$5,0))/60/60,"-")</f>
        <v>31446.241944444442</v>
      </c>
      <c r="Z25" s="79">
        <f>IFERROR(INDEX(Raw!$H$6:$CI$2111,MATCH($B25&amp;$D25&amp;$B$6,Raw!$A$6:$A$2111,0),MATCH(Z$6,Raw!$H$5:$CI$5,0))/60/60/24,"-")</f>
        <v>0.1049537037037037</v>
      </c>
      <c r="AA25" s="79">
        <f>IFERROR(INDEX(Raw!$H$6:$CI$2111,MATCH($B25&amp;$D25&amp;$B$6,Raw!$A$6:$A$2111,0),MATCH(AA$6,Raw!$H$5:$CI$5,0))/60/60/24,"-")</f>
        <v>0.22362268518518516</v>
      </c>
      <c r="AB25" s="31"/>
      <c r="AC25" s="84">
        <f>IFERROR(INDEX(Raw!$H$6:$CI$2111,MATCH($B25&amp;$D25&amp;$B$6,Raw!$A$6:$A$2111,0),MATCH(AC$6,Raw!$H$5:$CI$5,0)),"-")</f>
        <v>813</v>
      </c>
    </row>
    <row r="26" spans="1:29" s="7" customFormat="1" x14ac:dyDescent="0.2">
      <c r="A26" s="67"/>
      <c r="B26" s="16" t="str">
        <f t="shared" si="0"/>
        <v>2018-19</v>
      </c>
      <c r="C26" s="34" t="s">
        <v>554</v>
      </c>
      <c r="D26" s="254" t="s">
        <v>554</v>
      </c>
      <c r="E26" s="82">
        <f>IFERROR(INDEX(Raw!$H$6:$CI$2111,MATCH($B26&amp;$D26&amp;$B$6,Raw!$A$6:$A$2111,0),MATCH(E$6,Raw!$H$5:$CI$5,0)),"-")</f>
        <v>9136</v>
      </c>
      <c r="F26" s="31"/>
      <c r="G26" s="31">
        <f>IFERROR(INDEX(Raw!$H$6:$CI$2111,MATCH($B26&amp;$D26&amp;$B$6,Raw!$A$6:$A$2111,0),MATCH(G$6,Raw!$H$5:$CI$5,0))/60/60,"-")</f>
        <v>11419.924166666666</v>
      </c>
      <c r="H26" s="79">
        <f>IFERROR(INDEX(Raw!$H$6:$CI$2111,MATCH($B26&amp;$D26&amp;$B$6,Raw!$A$6:$A$2111,0),MATCH(H$6,Raw!$H$5:$CI$5,0))/60/60/24,"-")</f>
        <v>5.2083333333333336E-2</v>
      </c>
      <c r="I26" s="79">
        <f>IFERROR(INDEX(Raw!$H$6:$CI$2111,MATCH($B26&amp;$D26&amp;$B$6,Raw!$A$6:$A$2111,0),MATCH(I$6,Raw!$H$5:$CI$5,0))/60/60/24,"-")</f>
        <v>0.10922453703703704</v>
      </c>
      <c r="J26" s="31"/>
      <c r="K26" s="82">
        <f>IFERROR(INDEX(Raw!$H$6:$CI$2111,MATCH($B26&amp;$D26&amp;$B$6,Raw!$A$6:$A$2111,0),MATCH(K$6,Raw!$H$5:$CI$5,0)),"-")</f>
        <v>11134</v>
      </c>
      <c r="L26" s="31"/>
      <c r="M26" s="31">
        <f>IFERROR(INDEX(Raw!$H$6:$CI$2111,MATCH($B26&amp;$D26&amp;$B$6,Raw!$A$6:$A$2111,0),MATCH(M$6,Raw!$H$5:$CI$5,0))/60/60,"-")</f>
        <v>18924.112222222222</v>
      </c>
      <c r="N26" s="79">
        <f>IFERROR(INDEX(Raw!$H$6:$CI$2111,MATCH($B26&amp;$D26&amp;$B$6,Raw!$A$6:$A$2111,0),MATCH(N$6,Raw!$H$5:$CI$5,0))/60/60/24,"-")</f>
        <v>7.0821759259259251E-2</v>
      </c>
      <c r="O26" s="79">
        <f>IFERROR(INDEX(Raw!$H$6:$CI$2111,MATCH($B26&amp;$D26&amp;$B$6,Raw!$A$6:$A$2111,0),MATCH(O$6,Raw!$H$5:$CI$5,0))/60/60/24,"-")</f>
        <v>0.1499537037037037</v>
      </c>
      <c r="P26" s="31"/>
      <c r="Q26" s="82">
        <f>IFERROR(INDEX(Raw!$H$6:$CI$2111,MATCH($B26&amp;$D26&amp;$B$6,Raw!$A$6:$A$2111,0),MATCH(Q$6,Raw!$H$5:$CI$5,0)),"-")</f>
        <v>266</v>
      </c>
      <c r="R26" s="31"/>
      <c r="S26" s="31">
        <f>IFERROR(INDEX(Raw!$H$6:$CI$2111,MATCH($B26&amp;$D26&amp;$B$6,Raw!$A$6:$A$2111,0),MATCH(S$6,Raw!$H$5:$CI$5,0))/60/60,"-")</f>
        <v>584.58027777777772</v>
      </c>
      <c r="T26" s="79">
        <f>IFERROR(INDEX(Raw!$H$6:$CI$2111,MATCH($B26&amp;$D26&amp;$B$6,Raw!$A$6:$A$2111,0),MATCH(T$6,Raw!$H$5:$CI$5,0))/60/60/24,"-")</f>
        <v>9.1574074074074086E-2</v>
      </c>
      <c r="U26" s="79">
        <f>IFERROR(INDEX(Raw!$H$6:$CI$2111,MATCH($B26&amp;$D26&amp;$B$6,Raw!$A$6:$A$2111,0),MATCH(U$6,Raw!$H$5:$CI$5,0))/60/60/24,"-")</f>
        <v>0.18593750000000001</v>
      </c>
      <c r="V26" s="31"/>
      <c r="W26" s="82">
        <f>IFERROR(INDEX(Raw!$H$6:$CI$2111,MATCH($B26&amp;$D26&amp;$B$6,Raw!$A$6:$A$2111,0),MATCH(W$6,Raw!$H$5:$CI$5,0)),"-")</f>
        <v>13009</v>
      </c>
      <c r="X26" s="31"/>
      <c r="Y26" s="31">
        <f>IFERROR(INDEX(Raw!$H$6:$CI$2111,MATCH($B26&amp;$D26&amp;$B$6,Raw!$A$6:$A$2111,0),MATCH(Y$6,Raw!$H$5:$CI$5,0))/60/60,"-")</f>
        <v>29170.435277777779</v>
      </c>
      <c r="Z26" s="79">
        <f>IFERROR(INDEX(Raw!$H$6:$CI$2111,MATCH($B26&amp;$D26&amp;$B$6,Raw!$A$6:$A$2111,0),MATCH(Z$6,Raw!$H$5:$CI$5,0))/60/60/24,"-")</f>
        <v>9.3425925925925926E-2</v>
      </c>
      <c r="AA26" s="79">
        <f>IFERROR(INDEX(Raw!$H$6:$CI$2111,MATCH($B26&amp;$D26&amp;$B$6,Raw!$A$6:$A$2111,0),MATCH(AA$6,Raw!$H$5:$CI$5,0))/60/60/24,"-")</f>
        <v>0.20151620370370371</v>
      </c>
      <c r="AB26" s="31"/>
      <c r="AC26" s="84">
        <f>IFERROR(INDEX(Raw!$H$6:$CI$2111,MATCH($B26&amp;$D26&amp;$B$6,Raw!$A$6:$A$2111,0),MATCH(AC$6,Raw!$H$5:$CI$5,0)),"-")</f>
        <v>957</v>
      </c>
    </row>
    <row r="27" spans="1:29" s="7" customFormat="1" ht="18" x14ac:dyDescent="0.25">
      <c r="A27" s="67"/>
      <c r="B27" s="16" t="str">
        <f t="shared" si="0"/>
        <v>2018-19</v>
      </c>
      <c r="C27" s="7" t="s">
        <v>555</v>
      </c>
      <c r="D27" s="259" t="s">
        <v>555</v>
      </c>
      <c r="E27" s="82">
        <f>IFERROR(INDEX(Raw!$H$6:$CI$2111,MATCH($B27&amp;$D27&amp;$B$6,Raw!$A$6:$A$2111,0),MATCH(E$6,Raw!$H$5:$CI$5,0)),"-")</f>
        <v>10455</v>
      </c>
      <c r="F27" s="31"/>
      <c r="G27" s="31">
        <f>IFERROR(INDEX(Raw!$H$6:$CI$2111,MATCH($B27&amp;$D27&amp;$B$6,Raw!$A$6:$A$2111,0),MATCH(G$6,Raw!$H$5:$CI$5,0))/60/60,"-")</f>
        <v>13380.94</v>
      </c>
      <c r="H27" s="79">
        <f>IFERROR(INDEX(Raw!$H$6:$CI$2111,MATCH($B27&amp;$D27&amp;$B$6,Raw!$A$6:$A$2111,0),MATCH(H$6,Raw!$H$5:$CI$5,0))/60/60/24,"-")</f>
        <v>5.3321759259259256E-2</v>
      </c>
      <c r="I27" s="79">
        <f>IFERROR(INDEX(Raw!$H$6:$CI$2111,MATCH($B27&amp;$D27&amp;$B$6,Raw!$A$6:$A$2111,0),MATCH(I$6,Raw!$H$5:$CI$5,0))/60/60/24,"-")</f>
        <v>0.11179398148148147</v>
      </c>
      <c r="J27" s="31"/>
      <c r="K27" s="82">
        <f>IFERROR(INDEX(Raw!$H$6:$CI$2111,MATCH($B27&amp;$D27&amp;$B$6,Raw!$A$6:$A$2111,0),MATCH(K$6,Raw!$H$5:$CI$5,0)),"-")</f>
        <v>12489</v>
      </c>
      <c r="L27" s="31"/>
      <c r="M27" s="31">
        <f>IFERROR(INDEX(Raw!$H$6:$CI$2111,MATCH($B27&amp;$D27&amp;$B$6,Raw!$A$6:$A$2111,0),MATCH(M$6,Raw!$H$5:$CI$5,0))/60/60,"-")</f>
        <v>21796.721666666668</v>
      </c>
      <c r="N27" s="79">
        <f>IFERROR(INDEX(Raw!$H$6:$CI$2111,MATCH($B27&amp;$D27&amp;$B$6,Raw!$A$6:$A$2111,0),MATCH(N$6,Raw!$H$5:$CI$5,0))/60/60/24,"-")</f>
        <v>7.27199074074074E-2</v>
      </c>
      <c r="O27" s="79">
        <f>IFERROR(INDEX(Raw!$H$6:$CI$2111,MATCH($B27&amp;$D27&amp;$B$6,Raw!$A$6:$A$2111,0),MATCH(O$6,Raw!$H$5:$CI$5,0))/60/60/24,"-")</f>
        <v>0.15359953703703705</v>
      </c>
      <c r="P27" s="31"/>
      <c r="Q27" s="82">
        <f>IFERROR(INDEX(Raw!$H$6:$CI$2111,MATCH($B27&amp;$D27&amp;$B$6,Raw!$A$6:$A$2111,0),MATCH(Q$6,Raw!$H$5:$CI$5,0)),"-")</f>
        <v>237</v>
      </c>
      <c r="R27" s="31"/>
      <c r="S27" s="31">
        <f>IFERROR(INDEX(Raw!$H$6:$CI$2111,MATCH($B27&amp;$D27&amp;$B$6,Raw!$A$6:$A$2111,0),MATCH(S$6,Raw!$H$5:$CI$5,0))/60/60,"-")</f>
        <v>522.68888888888887</v>
      </c>
      <c r="T27" s="79">
        <f>IFERROR(INDEX(Raw!$H$6:$CI$2111,MATCH($B27&amp;$D27&amp;$B$6,Raw!$A$6:$A$2111,0),MATCH(T$6,Raw!$H$5:$CI$5,0))/60/60/24,"-")</f>
        <v>9.1898148148148159E-2</v>
      </c>
      <c r="U27" s="79">
        <f>IFERROR(INDEX(Raw!$H$6:$CI$2111,MATCH($B27&amp;$D27&amp;$B$6,Raw!$A$6:$A$2111,0),MATCH(U$6,Raw!$H$5:$CI$5,0))/60/60/24,"-")</f>
        <v>0.19560185185185186</v>
      </c>
      <c r="V27" s="31"/>
      <c r="W27" s="82">
        <f>IFERROR(INDEX(Raw!$H$6:$CI$2111,MATCH($B27&amp;$D27&amp;$B$6,Raw!$A$6:$A$2111,0),MATCH(W$6,Raw!$H$5:$CI$5,0)),"-")</f>
        <v>12934</v>
      </c>
      <c r="X27" s="31"/>
      <c r="Y27" s="31">
        <f>IFERROR(INDEX(Raw!$H$6:$CI$2111,MATCH($B27&amp;$D27&amp;$B$6,Raw!$A$6:$A$2111,0),MATCH(Y$6,Raw!$H$5:$CI$5,0))/60/60,"-")</f>
        <v>30235.473611111112</v>
      </c>
      <c r="Z27" s="79">
        <f>IFERROR(INDEX(Raw!$H$6:$CI$2111,MATCH($B27&amp;$D27&amp;$B$6,Raw!$A$6:$A$2111,0),MATCH(Z$6,Raw!$H$5:$CI$5,0))/60/60/24,"-")</f>
        <v>9.7407407407407429E-2</v>
      </c>
      <c r="AA27" s="79">
        <f>IFERROR(INDEX(Raw!$H$6:$CI$2111,MATCH($B27&amp;$D27&amp;$B$6,Raw!$A$6:$A$2111,0),MATCH(AA$6,Raw!$H$5:$CI$5,0))/60/60/24,"-")</f>
        <v>0.20574074074074075</v>
      </c>
      <c r="AB27" s="31"/>
      <c r="AC27" s="84">
        <f>IFERROR(INDEX(Raw!$H$6:$CI$2111,MATCH($B27&amp;$D27&amp;$B$6,Raw!$A$6:$A$2111,0),MATCH(AC$6,Raw!$H$5:$CI$5,0)),"-")</f>
        <v>1343</v>
      </c>
    </row>
    <row r="28" spans="1:29" x14ac:dyDescent="0.2">
      <c r="A28" s="67"/>
      <c r="B28" s="16" t="str">
        <f t="shared" si="0"/>
        <v>2018-19</v>
      </c>
      <c r="C28" s="7" t="s">
        <v>556</v>
      </c>
      <c r="D28" s="16" t="s">
        <v>556</v>
      </c>
      <c r="E28" s="82">
        <f>IFERROR(INDEX(Raw!$H$6:$CI$2111,MATCH($B28&amp;$D28&amp;$B$6,Raw!$A$6:$A$2111,0),MATCH(E$6,Raw!$H$5:$CI$5,0)),"-")</f>
        <v>8878</v>
      </c>
      <c r="F28" s="31"/>
      <c r="G28" s="31">
        <f>IFERROR(INDEX(Raw!$H$6:$CI$2111,MATCH($B28&amp;$D28&amp;$B$6,Raw!$A$6:$A$2111,0),MATCH(G$6,Raw!$H$5:$CI$5,0))/60/60,"-")</f>
        <v>11576.658611111112</v>
      </c>
      <c r="H28" s="79">
        <f>IFERROR(INDEX(Raw!$H$6:$CI$2111,MATCH($B28&amp;$D28&amp;$B$6,Raw!$A$6:$A$2111,0),MATCH(H$6,Raw!$H$5:$CI$5,0))/60/60/24,"-")</f>
        <v>5.4328703703703705E-2</v>
      </c>
      <c r="I28" s="79">
        <f>IFERROR(INDEX(Raw!$H$6:$CI$2111,MATCH($B28&amp;$D28&amp;$B$6,Raw!$A$6:$A$2111,0),MATCH(I$6,Raw!$H$5:$CI$5,0))/60/60/24,"-")</f>
        <v>0.11667824074074075</v>
      </c>
      <c r="J28" s="31"/>
      <c r="K28" s="82">
        <f>IFERROR(INDEX(Raw!$H$6:$CI$2111,MATCH($B28&amp;$D28&amp;$B$6,Raw!$A$6:$A$2111,0),MATCH(K$6,Raw!$H$5:$CI$5,0)),"-")</f>
        <v>10420</v>
      </c>
      <c r="L28" s="31"/>
      <c r="M28" s="31">
        <f>IFERROR(INDEX(Raw!$H$6:$CI$2111,MATCH($B28&amp;$D28&amp;$B$6,Raw!$A$6:$A$2111,0),MATCH(M$6,Raw!$H$5:$CI$5,0))/60/60,"-")</f>
        <v>18631.98916666667</v>
      </c>
      <c r="N28" s="79">
        <f>IFERROR(INDEX(Raw!$H$6:$CI$2111,MATCH($B28&amp;$D28&amp;$B$6,Raw!$A$6:$A$2111,0),MATCH(N$6,Raw!$H$5:$CI$5,0))/60/60/24,"-")</f>
        <v>7.4502314814814813E-2</v>
      </c>
      <c r="O28" s="79">
        <f>IFERROR(INDEX(Raw!$H$6:$CI$2111,MATCH($B28&amp;$D28&amp;$B$6,Raw!$A$6:$A$2111,0),MATCH(O$6,Raw!$H$5:$CI$5,0))/60/60/24,"-")</f>
        <v>0.16068287037037035</v>
      </c>
      <c r="P28" s="31"/>
      <c r="Q28" s="82">
        <f>IFERROR(INDEX(Raw!$H$6:$CI$2111,MATCH($B28&amp;$D28&amp;$B$6,Raw!$A$6:$A$2111,0),MATCH(Q$6,Raw!$H$5:$CI$5,0)),"-")</f>
        <v>162</v>
      </c>
      <c r="R28" s="31"/>
      <c r="S28" s="31">
        <f>IFERROR(INDEX(Raw!$H$6:$CI$2111,MATCH($B28&amp;$D28&amp;$B$6,Raw!$A$6:$A$2111,0),MATCH(S$6,Raw!$H$5:$CI$5,0))/60/60,"-")</f>
        <v>368.58611111111111</v>
      </c>
      <c r="T28" s="79">
        <f>IFERROR(INDEX(Raw!$H$6:$CI$2111,MATCH($B28&amp;$D28&amp;$B$6,Raw!$A$6:$A$2111,0),MATCH(T$6,Raw!$H$5:$CI$5,0))/60/60/24,"-")</f>
        <v>9.4803240740740757E-2</v>
      </c>
      <c r="U28" s="79">
        <f>IFERROR(INDEX(Raw!$H$6:$CI$2111,MATCH($B28&amp;$D28&amp;$B$6,Raw!$A$6:$A$2111,0),MATCH(U$6,Raw!$H$5:$CI$5,0))/60/60/24,"-")</f>
        <v>0.17586805555555554</v>
      </c>
      <c r="V28" s="31"/>
      <c r="W28" s="82">
        <f>IFERROR(INDEX(Raw!$H$6:$CI$2111,MATCH($B28&amp;$D28&amp;$B$6,Raw!$A$6:$A$2111,0),MATCH(W$6,Raw!$H$5:$CI$5,0)),"-")</f>
        <v>11183</v>
      </c>
      <c r="X28" s="31"/>
      <c r="Y28" s="31">
        <f>IFERROR(INDEX(Raw!$H$6:$CI$2111,MATCH($B28&amp;$D28&amp;$B$6,Raw!$A$6:$A$2111,0),MATCH(Y$6,Raw!$H$5:$CI$5,0))/60/60,"-")</f>
        <v>26154.080555555553</v>
      </c>
      <c r="Z28" s="79">
        <f>IFERROR(INDEX(Raw!$H$6:$CI$2111,MATCH($B28&amp;$D28&amp;$B$6,Raw!$A$6:$A$2111,0),MATCH(Z$6,Raw!$H$5:$CI$5,0))/60/60/24,"-")</f>
        <v>9.7442129629629629E-2</v>
      </c>
      <c r="AA28" s="79">
        <f>IFERROR(INDEX(Raw!$H$6:$CI$2111,MATCH($B28&amp;$D28&amp;$B$6,Raw!$A$6:$A$2111,0),MATCH(AA$6,Raw!$H$5:$CI$5,0))/60/60/24,"-")</f>
        <v>0.21335648148148148</v>
      </c>
      <c r="AB28" s="31"/>
      <c r="AC28" s="84">
        <f>IFERROR(INDEX(Raw!$H$6:$CI$2111,MATCH($B28&amp;$D28&amp;$B$6,Raw!$A$6:$A$2111,0),MATCH(AC$6,Raw!$H$5:$CI$5,0)),"-")</f>
        <v>2263</v>
      </c>
    </row>
    <row r="29" spans="1:29" collapsed="1" x14ac:dyDescent="0.2">
      <c r="A29" s="67"/>
      <c r="B29" s="17" t="str">
        <f t="shared" si="0"/>
        <v>2018-19</v>
      </c>
      <c r="C29" s="18" t="s">
        <v>557</v>
      </c>
      <c r="D29" s="255" t="s">
        <v>557</v>
      </c>
      <c r="E29" s="83">
        <f>IFERROR(INDEX(Raw!$H$6:$CI$2111,MATCH($B29&amp;$D29&amp;$B$6,Raw!$A$6:$A$2111,0),MATCH(E$6,Raw!$H$5:$CI$5,0)),"-")</f>
        <v>10050</v>
      </c>
      <c r="F29" s="32"/>
      <c r="G29" s="32">
        <f>IFERROR(INDEX(Raw!$H$6:$CI$2111,MATCH($B29&amp;$D29&amp;$B$6,Raw!$A$6:$A$2111,0),MATCH(G$6,Raw!$H$5:$CI$5,0))/60/60,"-")</f>
        <v>11887.561388888889</v>
      </c>
      <c r="H29" s="80">
        <f>IFERROR(INDEX(Raw!$H$6:$CI$2111,MATCH($B29&amp;$D29&amp;$B$6,Raw!$A$6:$A$2111,0),MATCH(H$6,Raw!$H$5:$CI$5,0))/60/60/24,"-")</f>
        <v>4.9282407407407407E-2</v>
      </c>
      <c r="I29" s="80">
        <f>IFERROR(INDEX(Raw!$H$6:$CI$2111,MATCH($B29&amp;$D29&amp;$B$6,Raw!$A$6:$A$2111,0),MATCH(I$6,Raw!$H$5:$CI$5,0))/60/60/24,"-")</f>
        <v>0.10375000000000001</v>
      </c>
      <c r="J29" s="32"/>
      <c r="K29" s="83">
        <f>IFERROR(INDEX(Raw!$H$6:$CI$2111,MATCH($B29&amp;$D29&amp;$B$6,Raw!$A$6:$A$2111,0),MATCH(K$6,Raw!$H$5:$CI$5,0)),"-")</f>
        <v>11380</v>
      </c>
      <c r="L29" s="32"/>
      <c r="M29" s="32">
        <f>IFERROR(INDEX(Raw!$H$6:$CI$2111,MATCH($B29&amp;$D29&amp;$B$6,Raw!$A$6:$A$2111,0),MATCH(M$6,Raw!$H$5:$CI$5,0))/60/60,"-")</f>
        <v>17303.142222222221</v>
      </c>
      <c r="N29" s="80">
        <f>IFERROR(INDEX(Raw!$H$6:$CI$2111,MATCH($B29&amp;$D29&amp;$B$6,Raw!$A$6:$A$2111,0),MATCH(N$6,Raw!$H$5:$CI$5,0))/60/60/24,"-")</f>
        <v>6.3356481481481486E-2</v>
      </c>
      <c r="O29" s="80">
        <f>IFERROR(INDEX(Raw!$H$6:$CI$2111,MATCH($B29&amp;$D29&amp;$B$6,Raw!$A$6:$A$2111,0),MATCH(O$6,Raw!$H$5:$CI$5,0))/60/60/24,"-")</f>
        <v>0.1330324074074074</v>
      </c>
      <c r="P29" s="32"/>
      <c r="Q29" s="83">
        <f>IFERROR(INDEX(Raw!$H$6:$CI$2111,MATCH($B29&amp;$D29&amp;$B$6,Raw!$A$6:$A$2111,0),MATCH(Q$6,Raw!$H$5:$CI$5,0)),"-")</f>
        <v>164</v>
      </c>
      <c r="R29" s="32"/>
      <c r="S29" s="32">
        <f>IFERROR(INDEX(Raw!$H$6:$CI$2111,MATCH($B29&amp;$D29&amp;$B$6,Raw!$A$6:$A$2111,0),MATCH(S$6,Raw!$H$5:$CI$5,0))/60/60,"-")</f>
        <v>327.76861111111106</v>
      </c>
      <c r="T29" s="80">
        <f>IFERROR(INDEX(Raw!$H$6:$CI$2111,MATCH($B29&amp;$D29&amp;$B$6,Raw!$A$6:$A$2111,0),MATCH(T$6,Raw!$H$5:$CI$5,0))/60/60/24,"-")</f>
        <v>8.3275462962962968E-2</v>
      </c>
      <c r="U29" s="80">
        <f>IFERROR(INDEX(Raw!$H$6:$CI$2111,MATCH($B29&amp;$D29&amp;$B$6,Raw!$A$6:$A$2111,0),MATCH(U$6,Raw!$H$5:$CI$5,0))/60/60/24,"-")</f>
        <v>0.16223379629629631</v>
      </c>
      <c r="V29" s="32"/>
      <c r="W29" s="83">
        <f>IFERROR(INDEX(Raw!$H$6:$CI$2111,MATCH($B29&amp;$D29&amp;$B$6,Raw!$A$6:$A$2111,0),MATCH(W$6,Raw!$H$5:$CI$5,0)),"-")</f>
        <v>11773</v>
      </c>
      <c r="X29" s="32"/>
      <c r="Y29" s="32">
        <f>IFERROR(INDEX(Raw!$H$6:$CI$2111,MATCH($B29&amp;$D29&amp;$B$6,Raw!$A$6:$A$2111,0),MATCH(Y$6,Raw!$H$5:$CI$5,0))/60/60,"-")</f>
        <v>25757.495277777776</v>
      </c>
      <c r="Z29" s="80">
        <f>IFERROR(INDEX(Raw!$H$6:$CI$2111,MATCH($B29&amp;$D29&amp;$B$6,Raw!$A$6:$A$2111,0),MATCH(Z$6,Raw!$H$5:$CI$5,0))/60/60/24,"-")</f>
        <v>9.1157407407407409E-2</v>
      </c>
      <c r="AA29" s="80">
        <f>IFERROR(INDEX(Raw!$H$6:$CI$2111,MATCH($B29&amp;$D29&amp;$B$6,Raw!$A$6:$A$2111,0),MATCH(AA$6,Raw!$H$5:$CI$5,0))/60/60/24,"-")</f>
        <v>0.19666666666666666</v>
      </c>
      <c r="AB29" s="32"/>
      <c r="AC29" s="85">
        <f>IFERROR(INDEX(Raw!$H$6:$CI$2111,MATCH($B29&amp;$D29&amp;$B$6,Raw!$A$6:$A$2111,0),MATCH(AC$6,Raw!$H$5:$CI$5,0)),"-")</f>
        <v>2653</v>
      </c>
    </row>
    <row r="30" spans="1:29" s="7" customFormat="1" ht="18" x14ac:dyDescent="0.25">
      <c r="A30" s="67"/>
      <c r="B30" s="207" t="str">
        <f t="shared" si="0"/>
        <v>2019-20</v>
      </c>
      <c r="C30" s="263" t="s">
        <v>791</v>
      </c>
      <c r="D30" s="261" t="s">
        <v>791</v>
      </c>
      <c r="E30" s="211">
        <f>IFERROR(INDEX(Raw!$H$6:$CI$2111,MATCH($B30&amp;$D30&amp;$B$6,Raw!$A$6:$A$2111,0),MATCH(E$6,Raw!$H$5:$CI$5,0)),"-")</f>
        <v>9868</v>
      </c>
      <c r="F30" s="209"/>
      <c r="G30" s="209">
        <f>IFERROR(INDEX(Raw!$H$6:$CI$2111,MATCH($B30&amp;$D30&amp;$B$6,Raw!$A$6:$A$2111,0),MATCH(G$6,Raw!$H$5:$CI$5,0))/60/60,"-")</f>
        <v>12291.900277777779</v>
      </c>
      <c r="H30" s="218">
        <f>IFERROR(INDEX(Raw!$H$6:$CI$2111,MATCH($B30&amp;$D30&amp;$B$6,Raw!$A$6:$A$2111,0),MATCH(H$6,Raw!$H$5:$CI$5,0))/60/60/24,"-")</f>
        <v>5.1898148148148145E-2</v>
      </c>
      <c r="I30" s="218">
        <f>IFERROR(INDEX(Raw!$H$6:$CI$2111,MATCH($B30&amp;$D30&amp;$B$6,Raw!$A$6:$A$2111,0),MATCH(I$6,Raw!$H$5:$CI$5,0))/60/60/24,"-")</f>
        <v>0.10842592592592593</v>
      </c>
      <c r="J30" s="209"/>
      <c r="K30" s="211">
        <f>IFERROR(INDEX(Raw!$H$6:$CI$2111,MATCH($B30&amp;$D30&amp;$B$6,Raw!$A$6:$A$2111,0),MATCH(K$6,Raw!$H$5:$CI$5,0)),"-")</f>
        <v>11348</v>
      </c>
      <c r="L30" s="209"/>
      <c r="M30" s="209">
        <f>IFERROR(INDEX(Raw!$H$6:$CI$2111,MATCH($B30&amp;$D30&amp;$B$6,Raw!$A$6:$A$2111,0),MATCH(M$6,Raw!$H$5:$CI$5,0))/60/60,"-")</f>
        <v>17497.856666666667</v>
      </c>
      <c r="N30" s="218">
        <f>IFERROR(INDEX(Raw!$H$6:$CI$2111,MATCH($B30&amp;$D30&amp;$B$6,Raw!$A$6:$A$2111,0),MATCH(N$6,Raw!$H$5:$CI$5,0))/60/60/24,"-")</f>
        <v>6.4247685185185185E-2</v>
      </c>
      <c r="O30" s="218">
        <f>IFERROR(INDEX(Raw!$H$6:$CI$2111,MATCH($B30&amp;$D30&amp;$B$6,Raw!$A$6:$A$2111,0),MATCH(O$6,Raw!$H$5:$CI$5,0))/60/60/24,"-")</f>
        <v>0.13946759259259259</v>
      </c>
      <c r="P30" s="209"/>
      <c r="Q30" s="211">
        <f>IFERROR(INDEX(Raw!$H$6:$CI$2111,MATCH($B30&amp;$D30&amp;$B$6,Raw!$A$6:$A$2111,0),MATCH(Q$6,Raw!$H$5:$CI$5,0)),"-")</f>
        <v>155</v>
      </c>
      <c r="R30" s="209"/>
      <c r="S30" s="209">
        <f>IFERROR(INDEX(Raw!$H$6:$CI$2111,MATCH($B30&amp;$D30&amp;$B$6,Raw!$A$6:$A$2111,0),MATCH(S$6,Raw!$H$5:$CI$5,0))/60/60,"-")</f>
        <v>348.27333333333337</v>
      </c>
      <c r="T30" s="218">
        <f>IFERROR(INDEX(Raw!$H$6:$CI$2111,MATCH($B30&amp;$D30&amp;$B$6,Raw!$A$6:$A$2111,0),MATCH(T$6,Raw!$H$5:$CI$5,0))/60/60/24,"-")</f>
        <v>9.3622685185185184E-2</v>
      </c>
      <c r="U30" s="218">
        <f>IFERROR(INDEX(Raw!$H$6:$CI$2111,MATCH($B30&amp;$D30&amp;$B$6,Raw!$A$6:$A$2111,0),MATCH(U$6,Raw!$H$5:$CI$5,0))/60/60/24,"-")</f>
        <v>0.17523148148148149</v>
      </c>
      <c r="V30" s="209"/>
      <c r="W30" s="211">
        <f>IFERROR(INDEX(Raw!$H$6:$CI$2111,MATCH($B30&amp;$D30&amp;$B$6,Raw!$A$6:$A$2111,0),MATCH(W$6,Raw!$H$5:$CI$5,0)),"-")</f>
        <v>10942</v>
      </c>
      <c r="X30" s="209"/>
      <c r="Y30" s="209">
        <f>IFERROR(INDEX(Raw!$H$6:$CI$2111,MATCH($B30&amp;$D30&amp;$B$6,Raw!$A$6:$A$2111,0),MATCH(Y$6,Raw!$H$5:$CI$5,0))/60/60,"-")</f>
        <v>25307.89027777778</v>
      </c>
      <c r="Z30" s="218">
        <f>IFERROR(INDEX(Raw!$H$6:$CI$2111,MATCH($B30&amp;$D30&amp;$B$6,Raw!$A$6:$A$2111,0),MATCH(Z$6,Raw!$H$5:$CI$5,0))/60/60/24,"-")</f>
        <v>9.6365740740740738E-2</v>
      </c>
      <c r="AA30" s="218">
        <f>IFERROR(INDEX(Raw!$H$6:$CI$2111,MATCH($B30&amp;$D30&amp;$B$6,Raw!$A$6:$A$2111,0),MATCH(AA$6,Raw!$H$5:$CI$5,0))/60/60/24,"-")</f>
        <v>0.21237268518518518</v>
      </c>
      <c r="AB30" s="209"/>
      <c r="AC30" s="219">
        <f>IFERROR(INDEX(Raw!$H$6:$CI$2111,MATCH($B30&amp;$D30&amp;$B$6,Raw!$A$6:$A$2111,0),MATCH(AC$6,Raw!$H$5:$CI$5,0)),"-")</f>
        <v>2815</v>
      </c>
    </row>
    <row r="31" spans="1:29" s="7" customFormat="1" x14ac:dyDescent="0.2">
      <c r="A31" s="67"/>
      <c r="B31" s="16" t="str">
        <f t="shared" si="0"/>
        <v>2019-20</v>
      </c>
      <c r="C31" s="7" t="s">
        <v>792</v>
      </c>
      <c r="D31" s="16" t="s">
        <v>792</v>
      </c>
      <c r="E31" s="82">
        <f>IFERROR(INDEX(Raw!$H$6:$CI$2111,MATCH($B31&amp;$D31&amp;$B$6,Raw!$A$6:$A$2111,0),MATCH(E$6,Raw!$H$5:$CI$5,0)),"-")</f>
        <v>10215</v>
      </c>
      <c r="F31" s="31"/>
      <c r="G31" s="31">
        <f>IFERROR(INDEX(Raw!$H$6:$CI$2111,MATCH($B31&amp;$D31&amp;$B$6,Raw!$A$6:$A$2111,0),MATCH(G$6,Raw!$H$5:$CI$5,0))/60/60,"-")</f>
        <v>12253.645833333334</v>
      </c>
      <c r="H31" s="79">
        <f>IFERROR(INDEX(Raw!$H$6:$CI$2111,MATCH($B31&amp;$D31&amp;$B$6,Raw!$A$6:$A$2111,0),MATCH(H$6,Raw!$H$5:$CI$5,0))/60/60/24,"-")</f>
        <v>4.9976851851851856E-2</v>
      </c>
      <c r="I31" s="79">
        <f>IFERROR(INDEX(Raw!$H$6:$CI$2111,MATCH($B31&amp;$D31&amp;$B$6,Raw!$A$6:$A$2111,0),MATCH(I$6,Raw!$H$5:$CI$5,0))/60/60/24,"-")</f>
        <v>0.10587962962962964</v>
      </c>
      <c r="J31" s="31"/>
      <c r="K31" s="82">
        <f>IFERROR(INDEX(Raw!$H$6:$CI$2111,MATCH($B31&amp;$D31&amp;$B$6,Raw!$A$6:$A$2111,0),MATCH(K$6,Raw!$H$5:$CI$5,0)),"-")</f>
        <v>11524</v>
      </c>
      <c r="L31" s="31"/>
      <c r="M31" s="31">
        <f>IFERROR(INDEX(Raw!$H$6:$CI$2111,MATCH($B31&amp;$D31&amp;$B$6,Raw!$A$6:$A$2111,0),MATCH(M$6,Raw!$H$5:$CI$5,0))/60/60,"-")</f>
        <v>17414.213888888891</v>
      </c>
      <c r="N31" s="79">
        <f>IFERROR(INDEX(Raw!$H$6:$CI$2111,MATCH($B31&amp;$D31&amp;$B$6,Raw!$A$6:$A$2111,0),MATCH(N$6,Raw!$H$5:$CI$5,0))/60/60/24,"-")</f>
        <v>6.2962962962962971E-2</v>
      </c>
      <c r="O31" s="79">
        <f>IFERROR(INDEX(Raw!$H$6:$CI$2111,MATCH($B31&amp;$D31&amp;$B$6,Raw!$A$6:$A$2111,0),MATCH(O$6,Raw!$H$5:$CI$5,0))/60/60/24,"-")</f>
        <v>0.13513888888888889</v>
      </c>
      <c r="P31" s="31"/>
      <c r="Q31" s="82">
        <f>IFERROR(INDEX(Raw!$H$6:$CI$2111,MATCH($B31&amp;$D31&amp;$B$6,Raw!$A$6:$A$2111,0),MATCH(Q$6,Raw!$H$5:$CI$5,0)),"-")</f>
        <v>148</v>
      </c>
      <c r="R31" s="31"/>
      <c r="S31" s="31">
        <f>IFERROR(INDEX(Raw!$H$6:$CI$2111,MATCH($B31&amp;$D31&amp;$B$6,Raw!$A$6:$A$2111,0),MATCH(S$6,Raw!$H$5:$CI$5,0))/60/60,"-")</f>
        <v>386.97055555555556</v>
      </c>
      <c r="T31" s="79">
        <f>IFERROR(INDEX(Raw!$H$6:$CI$2111,MATCH($B31&amp;$D31&amp;$B$6,Raw!$A$6:$A$2111,0),MATCH(T$6,Raw!$H$5:$CI$5,0))/60/60/24,"-")</f>
        <v>0.10894675925925924</v>
      </c>
      <c r="U31" s="79">
        <f>IFERROR(INDEX(Raw!$H$6:$CI$2111,MATCH($B31&amp;$D31&amp;$B$6,Raw!$A$6:$A$2111,0),MATCH(U$6,Raw!$H$5:$CI$5,0))/60/60/24,"-")</f>
        <v>0.21028935185185185</v>
      </c>
      <c r="V31" s="31"/>
      <c r="W31" s="82">
        <f>IFERROR(INDEX(Raw!$H$6:$CI$2111,MATCH($B31&amp;$D31&amp;$B$6,Raw!$A$6:$A$2111,0),MATCH(W$6,Raw!$H$5:$CI$5,0)),"-")</f>
        <v>11655</v>
      </c>
      <c r="X31" s="31"/>
      <c r="Y31" s="31">
        <f>IFERROR(INDEX(Raw!$H$6:$CI$2111,MATCH($B31&amp;$D31&amp;$B$6,Raw!$A$6:$A$2111,0),MATCH(Y$6,Raw!$H$5:$CI$5,0))/60/60,"-")</f>
        <v>26120.905277777776</v>
      </c>
      <c r="Z31" s="79">
        <f>IFERROR(INDEX(Raw!$H$6:$CI$2111,MATCH($B31&amp;$D31&amp;$B$6,Raw!$A$6:$A$2111,0),MATCH(Z$6,Raw!$H$5:$CI$5,0))/60/60/24,"-")</f>
        <v>9.3379629629629632E-2</v>
      </c>
      <c r="AA31" s="79">
        <f>IFERROR(INDEX(Raw!$H$6:$CI$2111,MATCH($B31&amp;$D31&amp;$B$6,Raw!$A$6:$A$2111,0),MATCH(AA$6,Raw!$H$5:$CI$5,0))/60/60/24,"-")</f>
        <v>0.20861111111111108</v>
      </c>
      <c r="AB31" s="31"/>
      <c r="AC31" s="84">
        <f>IFERROR(INDEX(Raw!$H$6:$CI$2111,MATCH($B31&amp;$D31&amp;$B$6,Raw!$A$6:$A$2111,0),MATCH(AC$6,Raw!$H$5:$CI$5,0)),"-")</f>
        <v>2832</v>
      </c>
    </row>
    <row r="32" spans="1:29" s="7" customFormat="1" x14ac:dyDescent="0.2">
      <c r="A32" s="67"/>
      <c r="B32" s="16" t="str">
        <f t="shared" si="0"/>
        <v>2019-20</v>
      </c>
      <c r="C32" s="34" t="s">
        <v>793</v>
      </c>
      <c r="D32" s="254" t="s">
        <v>793</v>
      </c>
      <c r="E32" s="82" t="str">
        <f>IFERROR(INDEX(Raw!$H$6:$CI$2111,MATCH($B32&amp;$D32&amp;$B$6,Raw!$A$6:$A$2111,0),MATCH(E$6,Raw!$H$5:$CI$5,0)),"-")</f>
        <v>-</v>
      </c>
      <c r="F32" s="31"/>
      <c r="G32" s="31" t="str">
        <f>IFERROR(INDEX(Raw!$H$6:$CI$2111,MATCH($B32&amp;$D32&amp;$B$6,Raw!$A$6:$A$2111,0),MATCH(G$6,Raw!$H$5:$CI$5,0))/60/60,"-")</f>
        <v>-</v>
      </c>
      <c r="H32" s="79" t="str">
        <f>IFERROR(INDEX(Raw!$H$6:$CI$2111,MATCH($B32&amp;$D32&amp;$B$6,Raw!$A$6:$A$2111,0),MATCH(H$6,Raw!$H$5:$CI$5,0))/60/60/24,"-")</f>
        <v>-</v>
      </c>
      <c r="I32" s="79" t="str">
        <f>IFERROR(INDEX(Raw!$H$6:$CI$2111,MATCH($B32&amp;$D32&amp;$B$6,Raw!$A$6:$A$2111,0),MATCH(I$6,Raw!$H$5:$CI$5,0))/60/60/24,"-")</f>
        <v>-</v>
      </c>
      <c r="J32" s="31"/>
      <c r="K32" s="82" t="str">
        <f>IFERROR(INDEX(Raw!$H$6:$CI$2111,MATCH($B32&amp;$D32&amp;$B$6,Raw!$A$6:$A$2111,0),MATCH(K$6,Raw!$H$5:$CI$5,0)),"-")</f>
        <v>-</v>
      </c>
      <c r="L32" s="31"/>
      <c r="M32" s="31" t="str">
        <f>IFERROR(INDEX(Raw!$H$6:$CI$2111,MATCH($B32&amp;$D32&amp;$B$6,Raw!$A$6:$A$2111,0),MATCH(M$6,Raw!$H$5:$CI$5,0))/60/60,"-")</f>
        <v>-</v>
      </c>
      <c r="N32" s="79" t="str">
        <f>IFERROR(INDEX(Raw!$H$6:$CI$2111,MATCH($B32&amp;$D32&amp;$B$6,Raw!$A$6:$A$2111,0),MATCH(N$6,Raw!$H$5:$CI$5,0))/60/60/24,"-")</f>
        <v>-</v>
      </c>
      <c r="O32" s="79" t="str">
        <f>IFERROR(INDEX(Raw!$H$6:$CI$2111,MATCH($B32&amp;$D32&amp;$B$6,Raw!$A$6:$A$2111,0),MATCH(O$6,Raw!$H$5:$CI$5,0))/60/60/24,"-")</f>
        <v>-</v>
      </c>
      <c r="P32" s="31"/>
      <c r="Q32" s="82" t="str">
        <f>IFERROR(INDEX(Raw!$H$6:$CI$2111,MATCH($B32&amp;$D32&amp;$B$6,Raw!$A$6:$A$2111,0),MATCH(Q$6,Raw!$H$5:$CI$5,0)),"-")</f>
        <v>-</v>
      </c>
      <c r="R32" s="31"/>
      <c r="S32" s="31" t="str">
        <f>IFERROR(INDEX(Raw!$H$6:$CI$2111,MATCH($B32&amp;$D32&amp;$B$6,Raw!$A$6:$A$2111,0),MATCH(S$6,Raw!$H$5:$CI$5,0))/60/60,"-")</f>
        <v>-</v>
      </c>
      <c r="T32" s="79" t="str">
        <f>IFERROR(INDEX(Raw!$H$6:$CI$2111,MATCH($B32&amp;$D32&amp;$B$6,Raw!$A$6:$A$2111,0),MATCH(T$6,Raw!$H$5:$CI$5,0))/60/60/24,"-")</f>
        <v>-</v>
      </c>
      <c r="U32" s="79" t="str">
        <f>IFERROR(INDEX(Raw!$H$6:$CI$2111,MATCH($B32&amp;$D32&amp;$B$6,Raw!$A$6:$A$2111,0),MATCH(U$6,Raw!$H$5:$CI$5,0))/60/60/24,"-")</f>
        <v>-</v>
      </c>
      <c r="V32" s="31"/>
      <c r="W32" s="82" t="str">
        <f>IFERROR(INDEX(Raw!$H$6:$CI$2111,MATCH($B32&amp;$D32&amp;$B$6,Raw!$A$6:$A$2111,0),MATCH(W$6,Raw!$H$5:$CI$5,0)),"-")</f>
        <v>-</v>
      </c>
      <c r="X32" s="31"/>
      <c r="Y32" s="31" t="str">
        <f>IFERROR(INDEX(Raw!$H$6:$CI$2111,MATCH($B32&amp;$D32&amp;$B$6,Raw!$A$6:$A$2111,0),MATCH(Y$6,Raw!$H$5:$CI$5,0))/60/60,"-")</f>
        <v>-</v>
      </c>
      <c r="Z32" s="79" t="str">
        <f>IFERROR(INDEX(Raw!$H$6:$CI$2111,MATCH($B32&amp;$D32&amp;$B$6,Raw!$A$6:$A$2111,0),MATCH(Z$6,Raw!$H$5:$CI$5,0))/60/60/24,"-")</f>
        <v>-</v>
      </c>
      <c r="AA32" s="79" t="str">
        <f>IFERROR(INDEX(Raw!$H$6:$CI$2111,MATCH($B32&amp;$D32&amp;$B$6,Raw!$A$6:$A$2111,0),MATCH(AA$6,Raw!$H$5:$CI$5,0))/60/60/24,"-")</f>
        <v>-</v>
      </c>
      <c r="AB32" s="31"/>
      <c r="AC32" s="84" t="str">
        <f>IFERROR(INDEX(Raw!$H$6:$CI$2111,MATCH($B32&amp;$D32&amp;$B$6,Raw!$A$6:$A$2111,0),MATCH(AC$6,Raw!$H$5:$CI$5,0)),"-")</f>
        <v>-</v>
      </c>
    </row>
    <row r="33" spans="1:29" s="7" customFormat="1" ht="18" hidden="1" x14ac:dyDescent="0.25">
      <c r="A33" s="67"/>
      <c r="B33" s="16" t="str">
        <f t="shared" si="0"/>
        <v>2019-20</v>
      </c>
      <c r="C33" s="7" t="s">
        <v>794</v>
      </c>
      <c r="D33" s="259" t="s">
        <v>794</v>
      </c>
      <c r="E33" s="82" t="str">
        <f>IFERROR(INDEX(Raw!$H$6:$CI$2111,MATCH($B33&amp;$D33&amp;$B$6,Raw!$A$6:$A$2111,0),MATCH(E$6,Raw!$H$5:$CI$5,0)),"-")</f>
        <v>-</v>
      </c>
      <c r="F33" s="31"/>
      <c r="G33" s="31" t="str">
        <f>IFERROR(INDEX(Raw!$H$6:$CI$2111,MATCH($B33&amp;$D33&amp;$B$6,Raw!$A$6:$A$2111,0),MATCH(G$6,Raw!$H$5:$CI$5,0))/60/60,"-")</f>
        <v>-</v>
      </c>
      <c r="H33" s="79" t="str">
        <f>IFERROR(INDEX(Raw!$H$6:$CI$2111,MATCH($B33&amp;$D33&amp;$B$6,Raw!$A$6:$A$2111,0),MATCH(H$6,Raw!$H$5:$CI$5,0))/60/60/24,"-")</f>
        <v>-</v>
      </c>
      <c r="I33" s="79" t="str">
        <f>IFERROR(INDEX(Raw!$H$6:$CI$2111,MATCH($B33&amp;$D33&amp;$B$6,Raw!$A$6:$A$2111,0),MATCH(I$6,Raw!$H$5:$CI$5,0))/60/60/24,"-")</f>
        <v>-</v>
      </c>
      <c r="J33" s="31"/>
      <c r="K33" s="82" t="str">
        <f>IFERROR(INDEX(Raw!$H$6:$CI$2111,MATCH($B33&amp;$D33&amp;$B$6,Raw!$A$6:$A$2111,0),MATCH(K$6,Raw!$H$5:$CI$5,0)),"-")</f>
        <v>-</v>
      </c>
      <c r="L33" s="31"/>
      <c r="M33" s="31" t="str">
        <f>IFERROR(INDEX(Raw!$H$6:$CI$2111,MATCH($B33&amp;$D33&amp;$B$6,Raw!$A$6:$A$2111,0),MATCH(M$6,Raw!$H$5:$CI$5,0))/60/60,"-")</f>
        <v>-</v>
      </c>
      <c r="N33" s="79" t="str">
        <f>IFERROR(INDEX(Raw!$H$6:$CI$2111,MATCH($B33&amp;$D33&amp;$B$6,Raw!$A$6:$A$2111,0),MATCH(N$6,Raw!$H$5:$CI$5,0))/60/60/24,"-")</f>
        <v>-</v>
      </c>
      <c r="O33" s="79" t="str">
        <f>IFERROR(INDEX(Raw!$H$6:$CI$2111,MATCH($B33&amp;$D33&amp;$B$6,Raw!$A$6:$A$2111,0),MATCH(O$6,Raw!$H$5:$CI$5,0))/60/60/24,"-")</f>
        <v>-</v>
      </c>
      <c r="P33" s="31"/>
      <c r="Q33" s="82" t="str">
        <f>IFERROR(INDEX(Raw!$H$6:$CI$2111,MATCH($B33&amp;$D33&amp;$B$6,Raw!$A$6:$A$2111,0),MATCH(Q$6,Raw!$H$5:$CI$5,0)),"-")</f>
        <v>-</v>
      </c>
      <c r="R33" s="31"/>
      <c r="S33" s="31" t="str">
        <f>IFERROR(INDEX(Raw!$H$6:$CI$2111,MATCH($B33&amp;$D33&amp;$B$6,Raw!$A$6:$A$2111,0),MATCH(S$6,Raw!$H$5:$CI$5,0))/60/60,"-")</f>
        <v>-</v>
      </c>
      <c r="T33" s="79" t="str">
        <f>IFERROR(INDEX(Raw!$H$6:$CI$2111,MATCH($B33&amp;$D33&amp;$B$6,Raw!$A$6:$A$2111,0),MATCH(T$6,Raw!$H$5:$CI$5,0))/60/60/24,"-")</f>
        <v>-</v>
      </c>
      <c r="U33" s="79" t="str">
        <f>IFERROR(INDEX(Raw!$H$6:$CI$2111,MATCH($B33&amp;$D33&amp;$B$6,Raw!$A$6:$A$2111,0),MATCH(U$6,Raw!$H$5:$CI$5,0))/60/60/24,"-")</f>
        <v>-</v>
      </c>
      <c r="V33" s="31"/>
      <c r="W33" s="82" t="str">
        <f>IFERROR(INDEX(Raw!$H$6:$CI$2111,MATCH($B33&amp;$D33&amp;$B$6,Raw!$A$6:$A$2111,0),MATCH(W$6,Raw!$H$5:$CI$5,0)),"-")</f>
        <v>-</v>
      </c>
      <c r="X33" s="31"/>
      <c r="Y33" s="31" t="str">
        <f>IFERROR(INDEX(Raw!$H$6:$CI$2111,MATCH($B33&amp;$D33&amp;$B$6,Raw!$A$6:$A$2111,0),MATCH(Y$6,Raw!$H$5:$CI$5,0))/60/60,"-")</f>
        <v>-</v>
      </c>
      <c r="Z33" s="79" t="str">
        <f>IFERROR(INDEX(Raw!$H$6:$CI$2111,MATCH($B33&amp;$D33&amp;$B$6,Raw!$A$6:$A$2111,0),MATCH(Z$6,Raw!$H$5:$CI$5,0))/60/60/24,"-")</f>
        <v>-</v>
      </c>
      <c r="AA33" s="79" t="str">
        <f>IFERROR(INDEX(Raw!$H$6:$CI$2111,MATCH($B33&amp;$D33&amp;$B$6,Raw!$A$6:$A$2111,0),MATCH(AA$6,Raw!$H$5:$CI$5,0))/60/60/24,"-")</f>
        <v>-</v>
      </c>
      <c r="AB33" s="31"/>
      <c r="AC33" s="84" t="str">
        <f>IFERROR(INDEX(Raw!$H$6:$CI$2111,MATCH($B33&amp;$D33&amp;$B$6,Raw!$A$6:$A$2111,0),MATCH(AC$6,Raw!$H$5:$CI$5,0)),"-")</f>
        <v>-</v>
      </c>
    </row>
    <row r="34" spans="1:29" s="7" customFormat="1" hidden="1" x14ac:dyDescent="0.2">
      <c r="A34" s="67"/>
      <c r="B34" s="16" t="str">
        <f t="shared" si="0"/>
        <v>2019-20</v>
      </c>
      <c r="C34" s="7" t="s">
        <v>550</v>
      </c>
      <c r="D34" s="16" t="s">
        <v>550</v>
      </c>
      <c r="E34" s="82" t="str">
        <f>IFERROR(INDEX(Raw!$H$6:$CI$2111,MATCH($B34&amp;$D34&amp;$B$6,Raw!$A$6:$A$2111,0),MATCH(E$6,Raw!$H$5:$CI$5,0)),"-")</f>
        <v>-</v>
      </c>
      <c r="F34" s="31"/>
      <c r="G34" s="31" t="str">
        <f>IFERROR(INDEX(Raw!$H$6:$CI$2111,MATCH($B34&amp;$D34&amp;$B$6,Raw!$A$6:$A$2111,0),MATCH(G$6,Raw!$H$5:$CI$5,0))/60/60,"-")</f>
        <v>-</v>
      </c>
      <c r="H34" s="79" t="str">
        <f>IFERROR(INDEX(Raw!$H$6:$CI$2111,MATCH($B34&amp;$D34&amp;$B$6,Raw!$A$6:$A$2111,0),MATCH(H$6,Raw!$H$5:$CI$5,0))/60/60/24,"-")</f>
        <v>-</v>
      </c>
      <c r="I34" s="79" t="str">
        <f>IFERROR(INDEX(Raw!$H$6:$CI$2111,MATCH($B34&amp;$D34&amp;$B$6,Raw!$A$6:$A$2111,0),MATCH(I$6,Raw!$H$5:$CI$5,0))/60/60/24,"-")</f>
        <v>-</v>
      </c>
      <c r="J34" s="31"/>
      <c r="K34" s="82" t="str">
        <f>IFERROR(INDEX(Raw!$H$6:$CI$2111,MATCH($B34&amp;$D34&amp;$B$6,Raw!$A$6:$A$2111,0),MATCH(K$6,Raw!$H$5:$CI$5,0)),"-")</f>
        <v>-</v>
      </c>
      <c r="L34" s="31"/>
      <c r="M34" s="31" t="str">
        <f>IFERROR(INDEX(Raw!$H$6:$CI$2111,MATCH($B34&amp;$D34&amp;$B$6,Raw!$A$6:$A$2111,0),MATCH(M$6,Raw!$H$5:$CI$5,0))/60/60,"-")</f>
        <v>-</v>
      </c>
      <c r="N34" s="79" t="str">
        <f>IFERROR(INDEX(Raw!$H$6:$CI$2111,MATCH($B34&amp;$D34&amp;$B$6,Raw!$A$6:$A$2111,0),MATCH(N$6,Raw!$H$5:$CI$5,0))/60/60/24,"-")</f>
        <v>-</v>
      </c>
      <c r="O34" s="79" t="str">
        <f>IFERROR(INDEX(Raw!$H$6:$CI$2111,MATCH($B34&amp;$D34&amp;$B$6,Raw!$A$6:$A$2111,0),MATCH(O$6,Raw!$H$5:$CI$5,0))/60/60/24,"-")</f>
        <v>-</v>
      </c>
      <c r="P34" s="31"/>
      <c r="Q34" s="82" t="str">
        <f>IFERROR(INDEX(Raw!$H$6:$CI$2111,MATCH($B34&amp;$D34&amp;$B$6,Raw!$A$6:$A$2111,0),MATCH(Q$6,Raw!$H$5:$CI$5,0)),"-")</f>
        <v>-</v>
      </c>
      <c r="R34" s="31"/>
      <c r="S34" s="31" t="str">
        <f>IFERROR(INDEX(Raw!$H$6:$CI$2111,MATCH($B34&amp;$D34&amp;$B$6,Raw!$A$6:$A$2111,0),MATCH(S$6,Raw!$H$5:$CI$5,0))/60/60,"-")</f>
        <v>-</v>
      </c>
      <c r="T34" s="79" t="str">
        <f>IFERROR(INDEX(Raw!$H$6:$CI$2111,MATCH($B34&amp;$D34&amp;$B$6,Raw!$A$6:$A$2111,0),MATCH(T$6,Raw!$H$5:$CI$5,0))/60/60/24,"-")</f>
        <v>-</v>
      </c>
      <c r="U34" s="79" t="str">
        <f>IFERROR(INDEX(Raw!$H$6:$CI$2111,MATCH($B34&amp;$D34&amp;$B$6,Raw!$A$6:$A$2111,0),MATCH(U$6,Raw!$H$5:$CI$5,0))/60/60/24,"-")</f>
        <v>-</v>
      </c>
      <c r="V34" s="31"/>
      <c r="W34" s="82" t="str">
        <f>IFERROR(INDEX(Raw!$H$6:$CI$2111,MATCH($B34&amp;$D34&amp;$B$6,Raw!$A$6:$A$2111,0),MATCH(W$6,Raw!$H$5:$CI$5,0)),"-")</f>
        <v>-</v>
      </c>
      <c r="X34" s="31"/>
      <c r="Y34" s="31" t="str">
        <f>IFERROR(INDEX(Raw!$H$6:$CI$2111,MATCH($B34&amp;$D34&amp;$B$6,Raw!$A$6:$A$2111,0),MATCH(Y$6,Raw!$H$5:$CI$5,0))/60/60,"-")</f>
        <v>-</v>
      </c>
      <c r="Z34" s="79" t="str">
        <f>IFERROR(INDEX(Raw!$H$6:$CI$2111,MATCH($B34&amp;$D34&amp;$B$6,Raw!$A$6:$A$2111,0),MATCH(Z$6,Raw!$H$5:$CI$5,0))/60/60/24,"-")</f>
        <v>-</v>
      </c>
      <c r="AA34" s="79" t="str">
        <f>IFERROR(INDEX(Raw!$H$6:$CI$2111,MATCH($B34&amp;$D34&amp;$B$6,Raw!$A$6:$A$2111,0),MATCH(AA$6,Raw!$H$5:$CI$5,0))/60/60/24,"-")</f>
        <v>-</v>
      </c>
      <c r="AB34" s="31"/>
      <c r="AC34" s="84" t="str">
        <f>IFERROR(INDEX(Raw!$H$6:$CI$2111,MATCH($B34&amp;$D34&amp;$B$6,Raw!$A$6:$A$2111,0),MATCH(AC$6,Raw!$H$5:$CI$5,0)),"-")</f>
        <v>-</v>
      </c>
    </row>
    <row r="35" spans="1:29" s="7" customFormat="1" hidden="1" x14ac:dyDescent="0.2">
      <c r="A35" s="67"/>
      <c r="B35" s="16" t="str">
        <f t="shared" si="0"/>
        <v>2019-20</v>
      </c>
      <c r="C35" s="34" t="s">
        <v>551</v>
      </c>
      <c r="D35" s="254" t="s">
        <v>551</v>
      </c>
      <c r="E35" s="82" t="str">
        <f>IFERROR(INDEX(Raw!$H$6:$CI$2111,MATCH($B35&amp;$D35&amp;$B$6,Raw!$A$6:$A$2111,0),MATCH(E$6,Raw!$H$5:$CI$5,0)),"-")</f>
        <v>-</v>
      </c>
      <c r="F35" s="31"/>
      <c r="G35" s="31" t="str">
        <f>IFERROR(INDEX(Raw!$H$6:$CI$2111,MATCH($B35&amp;$D35&amp;$B$6,Raw!$A$6:$A$2111,0),MATCH(G$6,Raw!$H$5:$CI$5,0))/60/60,"-")</f>
        <v>-</v>
      </c>
      <c r="H35" s="79" t="str">
        <f>IFERROR(INDEX(Raw!$H$6:$CI$2111,MATCH($B35&amp;$D35&amp;$B$6,Raw!$A$6:$A$2111,0),MATCH(H$6,Raw!$H$5:$CI$5,0))/60/60/24,"-")</f>
        <v>-</v>
      </c>
      <c r="I35" s="79" t="str">
        <f>IFERROR(INDEX(Raw!$H$6:$CI$2111,MATCH($B35&amp;$D35&amp;$B$6,Raw!$A$6:$A$2111,0),MATCH(I$6,Raw!$H$5:$CI$5,0))/60/60/24,"-")</f>
        <v>-</v>
      </c>
      <c r="J35" s="31"/>
      <c r="K35" s="82" t="str">
        <f>IFERROR(INDEX(Raw!$H$6:$CI$2111,MATCH($B35&amp;$D35&amp;$B$6,Raw!$A$6:$A$2111,0),MATCH(K$6,Raw!$H$5:$CI$5,0)),"-")</f>
        <v>-</v>
      </c>
      <c r="L35" s="31"/>
      <c r="M35" s="31" t="str">
        <f>IFERROR(INDEX(Raw!$H$6:$CI$2111,MATCH($B35&amp;$D35&amp;$B$6,Raw!$A$6:$A$2111,0),MATCH(M$6,Raw!$H$5:$CI$5,0))/60/60,"-")</f>
        <v>-</v>
      </c>
      <c r="N35" s="79" t="str">
        <f>IFERROR(INDEX(Raw!$H$6:$CI$2111,MATCH($B35&amp;$D35&amp;$B$6,Raw!$A$6:$A$2111,0),MATCH(N$6,Raw!$H$5:$CI$5,0))/60/60/24,"-")</f>
        <v>-</v>
      </c>
      <c r="O35" s="79" t="str">
        <f>IFERROR(INDEX(Raw!$H$6:$CI$2111,MATCH($B35&amp;$D35&amp;$B$6,Raw!$A$6:$A$2111,0),MATCH(O$6,Raw!$H$5:$CI$5,0))/60/60/24,"-")</f>
        <v>-</v>
      </c>
      <c r="P35" s="31"/>
      <c r="Q35" s="82" t="str">
        <f>IFERROR(INDEX(Raw!$H$6:$CI$2111,MATCH($B35&amp;$D35&amp;$B$6,Raw!$A$6:$A$2111,0),MATCH(Q$6,Raw!$H$5:$CI$5,0)),"-")</f>
        <v>-</v>
      </c>
      <c r="R35" s="31"/>
      <c r="S35" s="31" t="str">
        <f>IFERROR(INDEX(Raw!$H$6:$CI$2111,MATCH($B35&amp;$D35&amp;$B$6,Raw!$A$6:$A$2111,0),MATCH(S$6,Raw!$H$5:$CI$5,0))/60/60,"-")</f>
        <v>-</v>
      </c>
      <c r="T35" s="79" t="str">
        <f>IFERROR(INDEX(Raw!$H$6:$CI$2111,MATCH($B35&amp;$D35&amp;$B$6,Raw!$A$6:$A$2111,0),MATCH(T$6,Raw!$H$5:$CI$5,0))/60/60/24,"-")</f>
        <v>-</v>
      </c>
      <c r="U35" s="79" t="str">
        <f>IFERROR(INDEX(Raw!$H$6:$CI$2111,MATCH($B35&amp;$D35&amp;$B$6,Raw!$A$6:$A$2111,0),MATCH(U$6,Raw!$H$5:$CI$5,0))/60/60/24,"-")</f>
        <v>-</v>
      </c>
      <c r="V35" s="31"/>
      <c r="W35" s="82" t="str">
        <f>IFERROR(INDEX(Raw!$H$6:$CI$2111,MATCH($B35&amp;$D35&amp;$B$6,Raw!$A$6:$A$2111,0),MATCH(W$6,Raw!$H$5:$CI$5,0)),"-")</f>
        <v>-</v>
      </c>
      <c r="X35" s="31"/>
      <c r="Y35" s="31" t="str">
        <f>IFERROR(INDEX(Raw!$H$6:$CI$2111,MATCH($B35&amp;$D35&amp;$B$6,Raw!$A$6:$A$2111,0),MATCH(Y$6,Raw!$H$5:$CI$5,0))/60/60,"-")</f>
        <v>-</v>
      </c>
      <c r="Z35" s="79" t="str">
        <f>IFERROR(INDEX(Raw!$H$6:$CI$2111,MATCH($B35&amp;$D35&amp;$B$6,Raw!$A$6:$A$2111,0),MATCH(Z$6,Raw!$H$5:$CI$5,0))/60/60/24,"-")</f>
        <v>-</v>
      </c>
      <c r="AA35" s="79" t="str">
        <f>IFERROR(INDEX(Raw!$H$6:$CI$2111,MATCH($B35&amp;$D35&amp;$B$6,Raw!$A$6:$A$2111,0),MATCH(AA$6,Raw!$H$5:$CI$5,0))/60/60/24,"-")</f>
        <v>-</v>
      </c>
      <c r="AB35" s="31"/>
      <c r="AC35" s="84" t="str">
        <f>IFERROR(INDEX(Raw!$H$6:$CI$2111,MATCH($B35&amp;$D35&amp;$B$6,Raw!$A$6:$A$2111,0),MATCH(AC$6,Raw!$H$5:$CI$5,0)),"-")</f>
        <v>-</v>
      </c>
    </row>
    <row r="36" spans="1:29" s="7" customFormat="1" ht="18" hidden="1" x14ac:dyDescent="0.25">
      <c r="A36" s="67"/>
      <c r="B36" s="16" t="str">
        <f t="shared" si="0"/>
        <v>2019-20</v>
      </c>
      <c r="C36" s="7" t="s">
        <v>552</v>
      </c>
      <c r="D36" s="259" t="s">
        <v>552</v>
      </c>
      <c r="E36" s="82" t="str">
        <f>IFERROR(INDEX(Raw!$H$6:$CI$2111,MATCH($B36&amp;$D36&amp;$B$6,Raw!$A$6:$A$2111,0),MATCH(E$6,Raw!$H$5:$CI$5,0)),"-")</f>
        <v>-</v>
      </c>
      <c r="F36" s="31"/>
      <c r="G36" s="31" t="str">
        <f>IFERROR(INDEX(Raw!$H$6:$CI$2111,MATCH($B36&amp;$D36&amp;$B$6,Raw!$A$6:$A$2111,0),MATCH(G$6,Raw!$H$5:$CI$5,0))/60/60,"-")</f>
        <v>-</v>
      </c>
      <c r="H36" s="79" t="str">
        <f>IFERROR(INDEX(Raw!$H$6:$CI$2111,MATCH($B36&amp;$D36&amp;$B$6,Raw!$A$6:$A$2111,0),MATCH(H$6,Raw!$H$5:$CI$5,0))/60/60/24,"-")</f>
        <v>-</v>
      </c>
      <c r="I36" s="79" t="str">
        <f>IFERROR(INDEX(Raw!$H$6:$CI$2111,MATCH($B36&amp;$D36&amp;$B$6,Raw!$A$6:$A$2111,0),MATCH(I$6,Raw!$H$5:$CI$5,0))/60/60/24,"-")</f>
        <v>-</v>
      </c>
      <c r="J36" s="31"/>
      <c r="K36" s="82" t="str">
        <f>IFERROR(INDEX(Raw!$H$6:$CI$2111,MATCH($B36&amp;$D36&amp;$B$6,Raw!$A$6:$A$2111,0),MATCH(K$6,Raw!$H$5:$CI$5,0)),"-")</f>
        <v>-</v>
      </c>
      <c r="L36" s="31"/>
      <c r="M36" s="31" t="str">
        <f>IFERROR(INDEX(Raw!$H$6:$CI$2111,MATCH($B36&amp;$D36&amp;$B$6,Raw!$A$6:$A$2111,0),MATCH(M$6,Raw!$H$5:$CI$5,0))/60/60,"-")</f>
        <v>-</v>
      </c>
      <c r="N36" s="79" t="str">
        <f>IFERROR(INDEX(Raw!$H$6:$CI$2111,MATCH($B36&amp;$D36&amp;$B$6,Raw!$A$6:$A$2111,0),MATCH(N$6,Raw!$H$5:$CI$5,0))/60/60/24,"-")</f>
        <v>-</v>
      </c>
      <c r="O36" s="79" t="str">
        <f>IFERROR(INDEX(Raw!$H$6:$CI$2111,MATCH($B36&amp;$D36&amp;$B$6,Raw!$A$6:$A$2111,0),MATCH(O$6,Raw!$H$5:$CI$5,0))/60/60/24,"-")</f>
        <v>-</v>
      </c>
      <c r="P36" s="31"/>
      <c r="Q36" s="82" t="str">
        <f>IFERROR(INDEX(Raw!$H$6:$CI$2111,MATCH($B36&amp;$D36&amp;$B$6,Raw!$A$6:$A$2111,0),MATCH(Q$6,Raw!$H$5:$CI$5,0)),"-")</f>
        <v>-</v>
      </c>
      <c r="R36" s="31"/>
      <c r="S36" s="31" t="str">
        <f>IFERROR(INDEX(Raw!$H$6:$CI$2111,MATCH($B36&amp;$D36&amp;$B$6,Raw!$A$6:$A$2111,0),MATCH(S$6,Raw!$H$5:$CI$5,0))/60/60,"-")</f>
        <v>-</v>
      </c>
      <c r="T36" s="79" t="str">
        <f>IFERROR(INDEX(Raw!$H$6:$CI$2111,MATCH($B36&amp;$D36&amp;$B$6,Raw!$A$6:$A$2111,0),MATCH(T$6,Raw!$H$5:$CI$5,0))/60/60/24,"-")</f>
        <v>-</v>
      </c>
      <c r="U36" s="79" t="str">
        <f>IFERROR(INDEX(Raw!$H$6:$CI$2111,MATCH($B36&amp;$D36&amp;$B$6,Raw!$A$6:$A$2111,0),MATCH(U$6,Raw!$H$5:$CI$5,0))/60/60/24,"-")</f>
        <v>-</v>
      </c>
      <c r="V36" s="31"/>
      <c r="W36" s="82" t="str">
        <f>IFERROR(INDEX(Raw!$H$6:$CI$2111,MATCH($B36&amp;$D36&amp;$B$6,Raw!$A$6:$A$2111,0),MATCH(W$6,Raw!$H$5:$CI$5,0)),"-")</f>
        <v>-</v>
      </c>
      <c r="X36" s="31"/>
      <c r="Y36" s="31" t="str">
        <f>IFERROR(INDEX(Raw!$H$6:$CI$2111,MATCH($B36&amp;$D36&amp;$B$6,Raw!$A$6:$A$2111,0),MATCH(Y$6,Raw!$H$5:$CI$5,0))/60/60,"-")</f>
        <v>-</v>
      </c>
      <c r="Z36" s="79" t="str">
        <f>IFERROR(INDEX(Raw!$H$6:$CI$2111,MATCH($B36&amp;$D36&amp;$B$6,Raw!$A$6:$A$2111,0),MATCH(Z$6,Raw!$H$5:$CI$5,0))/60/60/24,"-")</f>
        <v>-</v>
      </c>
      <c r="AA36" s="79" t="str">
        <f>IFERROR(INDEX(Raw!$H$6:$CI$2111,MATCH($B36&amp;$D36&amp;$B$6,Raw!$A$6:$A$2111,0),MATCH(AA$6,Raw!$H$5:$CI$5,0))/60/60/24,"-")</f>
        <v>-</v>
      </c>
      <c r="AB36" s="31"/>
      <c r="AC36" s="84" t="str">
        <f>IFERROR(INDEX(Raw!$H$6:$CI$2111,MATCH($B36&amp;$D36&amp;$B$6,Raw!$A$6:$A$2111,0),MATCH(AC$6,Raw!$H$5:$CI$5,0)),"-")</f>
        <v>-</v>
      </c>
    </row>
    <row r="37" spans="1:29" s="7" customFormat="1" hidden="1" x14ac:dyDescent="0.2">
      <c r="A37" s="67"/>
      <c r="B37" s="16" t="str">
        <f t="shared" si="0"/>
        <v>2019-20</v>
      </c>
      <c r="C37" s="7" t="s">
        <v>553</v>
      </c>
      <c r="D37" s="16" t="s">
        <v>553</v>
      </c>
      <c r="E37" s="82" t="str">
        <f>IFERROR(INDEX(Raw!$H$6:$CI$2111,MATCH($B37&amp;$D37&amp;$B$6,Raw!$A$6:$A$2111,0),MATCH(E$6,Raw!$H$5:$CI$5,0)),"-")</f>
        <v>-</v>
      </c>
      <c r="F37" s="31"/>
      <c r="G37" s="31" t="str">
        <f>IFERROR(INDEX(Raw!$H$6:$CI$2111,MATCH($B37&amp;$D37&amp;$B$6,Raw!$A$6:$A$2111,0),MATCH(G$6,Raw!$H$5:$CI$5,0))/60/60,"-")</f>
        <v>-</v>
      </c>
      <c r="H37" s="79" t="str">
        <f>IFERROR(INDEX(Raw!$H$6:$CI$2111,MATCH($B37&amp;$D37&amp;$B$6,Raw!$A$6:$A$2111,0),MATCH(H$6,Raw!$H$5:$CI$5,0))/60/60/24,"-")</f>
        <v>-</v>
      </c>
      <c r="I37" s="79" t="str">
        <f>IFERROR(INDEX(Raw!$H$6:$CI$2111,MATCH($B37&amp;$D37&amp;$B$6,Raw!$A$6:$A$2111,0),MATCH(I$6,Raw!$H$5:$CI$5,0))/60/60/24,"-")</f>
        <v>-</v>
      </c>
      <c r="J37" s="31"/>
      <c r="K37" s="82" t="str">
        <f>IFERROR(INDEX(Raw!$H$6:$CI$2111,MATCH($B37&amp;$D37&amp;$B$6,Raw!$A$6:$A$2111,0),MATCH(K$6,Raw!$H$5:$CI$5,0)),"-")</f>
        <v>-</v>
      </c>
      <c r="L37" s="31"/>
      <c r="M37" s="31" t="str">
        <f>IFERROR(INDEX(Raw!$H$6:$CI$2111,MATCH($B37&amp;$D37&amp;$B$6,Raw!$A$6:$A$2111,0),MATCH(M$6,Raw!$H$5:$CI$5,0))/60/60,"-")</f>
        <v>-</v>
      </c>
      <c r="N37" s="79" t="str">
        <f>IFERROR(INDEX(Raw!$H$6:$CI$2111,MATCH($B37&amp;$D37&amp;$B$6,Raw!$A$6:$A$2111,0),MATCH(N$6,Raw!$H$5:$CI$5,0))/60/60/24,"-")</f>
        <v>-</v>
      </c>
      <c r="O37" s="79" t="str">
        <f>IFERROR(INDEX(Raw!$H$6:$CI$2111,MATCH($B37&amp;$D37&amp;$B$6,Raw!$A$6:$A$2111,0),MATCH(O$6,Raw!$H$5:$CI$5,0))/60/60/24,"-")</f>
        <v>-</v>
      </c>
      <c r="P37" s="31"/>
      <c r="Q37" s="82" t="str">
        <f>IFERROR(INDEX(Raw!$H$6:$CI$2111,MATCH($B37&amp;$D37&amp;$B$6,Raw!$A$6:$A$2111,0),MATCH(Q$6,Raw!$H$5:$CI$5,0)),"-")</f>
        <v>-</v>
      </c>
      <c r="R37" s="31"/>
      <c r="S37" s="31" t="str">
        <f>IFERROR(INDEX(Raw!$H$6:$CI$2111,MATCH($B37&amp;$D37&amp;$B$6,Raw!$A$6:$A$2111,0),MATCH(S$6,Raw!$H$5:$CI$5,0))/60/60,"-")</f>
        <v>-</v>
      </c>
      <c r="T37" s="79" t="str">
        <f>IFERROR(INDEX(Raw!$H$6:$CI$2111,MATCH($B37&amp;$D37&amp;$B$6,Raw!$A$6:$A$2111,0),MATCH(T$6,Raw!$H$5:$CI$5,0))/60/60/24,"-")</f>
        <v>-</v>
      </c>
      <c r="U37" s="79" t="str">
        <f>IFERROR(INDEX(Raw!$H$6:$CI$2111,MATCH($B37&amp;$D37&amp;$B$6,Raw!$A$6:$A$2111,0),MATCH(U$6,Raw!$H$5:$CI$5,0))/60/60/24,"-")</f>
        <v>-</v>
      </c>
      <c r="V37" s="31"/>
      <c r="W37" s="82" t="str">
        <f>IFERROR(INDEX(Raw!$H$6:$CI$2111,MATCH($B37&amp;$D37&amp;$B$6,Raw!$A$6:$A$2111,0),MATCH(W$6,Raw!$H$5:$CI$5,0)),"-")</f>
        <v>-</v>
      </c>
      <c r="X37" s="31"/>
      <c r="Y37" s="31" t="str">
        <f>IFERROR(INDEX(Raw!$H$6:$CI$2111,MATCH($B37&amp;$D37&amp;$B$6,Raw!$A$6:$A$2111,0),MATCH(Y$6,Raw!$H$5:$CI$5,0))/60/60,"-")</f>
        <v>-</v>
      </c>
      <c r="Z37" s="79" t="str">
        <f>IFERROR(INDEX(Raw!$H$6:$CI$2111,MATCH($B37&amp;$D37&amp;$B$6,Raw!$A$6:$A$2111,0),MATCH(Z$6,Raw!$H$5:$CI$5,0))/60/60/24,"-")</f>
        <v>-</v>
      </c>
      <c r="AA37" s="79" t="str">
        <f>IFERROR(INDEX(Raw!$H$6:$CI$2111,MATCH($B37&amp;$D37&amp;$B$6,Raw!$A$6:$A$2111,0),MATCH(AA$6,Raw!$H$5:$CI$5,0))/60/60/24,"-")</f>
        <v>-</v>
      </c>
      <c r="AB37" s="31"/>
      <c r="AC37" s="84" t="str">
        <f>IFERROR(INDEX(Raw!$H$6:$CI$2111,MATCH($B37&amp;$D37&amp;$B$6,Raw!$A$6:$A$2111,0),MATCH(AC$6,Raw!$H$5:$CI$5,0)),"-")</f>
        <v>-</v>
      </c>
    </row>
    <row r="38" spans="1:29" s="7" customFormat="1" hidden="1" x14ac:dyDescent="0.2">
      <c r="A38" s="67"/>
      <c r="B38" s="16" t="str">
        <f t="shared" si="0"/>
        <v>2019-20</v>
      </c>
      <c r="C38" s="34" t="s">
        <v>554</v>
      </c>
      <c r="D38" s="254" t="s">
        <v>554</v>
      </c>
      <c r="E38" s="82" t="str">
        <f>IFERROR(INDEX(Raw!$H$6:$CI$2111,MATCH($B38&amp;$D38&amp;$B$6,Raw!$A$6:$A$2111,0),MATCH(E$6,Raw!$H$5:$CI$5,0)),"-")</f>
        <v>-</v>
      </c>
      <c r="F38" s="31"/>
      <c r="G38" s="31" t="str">
        <f>IFERROR(INDEX(Raw!$H$6:$CI$2111,MATCH($B38&amp;$D38&amp;$B$6,Raw!$A$6:$A$2111,0),MATCH(G$6,Raw!$H$5:$CI$5,0))/60/60,"-")</f>
        <v>-</v>
      </c>
      <c r="H38" s="79" t="str">
        <f>IFERROR(INDEX(Raw!$H$6:$CI$2111,MATCH($B38&amp;$D38&amp;$B$6,Raw!$A$6:$A$2111,0),MATCH(H$6,Raw!$H$5:$CI$5,0))/60/60/24,"-")</f>
        <v>-</v>
      </c>
      <c r="I38" s="79" t="str">
        <f>IFERROR(INDEX(Raw!$H$6:$CI$2111,MATCH($B38&amp;$D38&amp;$B$6,Raw!$A$6:$A$2111,0),MATCH(I$6,Raw!$H$5:$CI$5,0))/60/60/24,"-")</f>
        <v>-</v>
      </c>
      <c r="J38" s="31"/>
      <c r="K38" s="82" t="str">
        <f>IFERROR(INDEX(Raw!$H$6:$CI$2111,MATCH($B38&amp;$D38&amp;$B$6,Raw!$A$6:$A$2111,0),MATCH(K$6,Raw!$H$5:$CI$5,0)),"-")</f>
        <v>-</v>
      </c>
      <c r="L38" s="31"/>
      <c r="M38" s="31" t="str">
        <f>IFERROR(INDEX(Raw!$H$6:$CI$2111,MATCH($B38&amp;$D38&amp;$B$6,Raw!$A$6:$A$2111,0),MATCH(M$6,Raw!$H$5:$CI$5,0))/60/60,"-")</f>
        <v>-</v>
      </c>
      <c r="N38" s="79" t="str">
        <f>IFERROR(INDEX(Raw!$H$6:$CI$2111,MATCH($B38&amp;$D38&amp;$B$6,Raw!$A$6:$A$2111,0),MATCH(N$6,Raw!$H$5:$CI$5,0))/60/60/24,"-")</f>
        <v>-</v>
      </c>
      <c r="O38" s="79" t="str">
        <f>IFERROR(INDEX(Raw!$H$6:$CI$2111,MATCH($B38&amp;$D38&amp;$B$6,Raw!$A$6:$A$2111,0),MATCH(O$6,Raw!$H$5:$CI$5,0))/60/60/24,"-")</f>
        <v>-</v>
      </c>
      <c r="P38" s="31"/>
      <c r="Q38" s="82" t="str">
        <f>IFERROR(INDEX(Raw!$H$6:$CI$2111,MATCH($B38&amp;$D38&amp;$B$6,Raw!$A$6:$A$2111,0),MATCH(Q$6,Raw!$H$5:$CI$5,0)),"-")</f>
        <v>-</v>
      </c>
      <c r="R38" s="31"/>
      <c r="S38" s="31" t="str">
        <f>IFERROR(INDEX(Raw!$H$6:$CI$2111,MATCH($B38&amp;$D38&amp;$B$6,Raw!$A$6:$A$2111,0),MATCH(S$6,Raw!$H$5:$CI$5,0))/60/60,"-")</f>
        <v>-</v>
      </c>
      <c r="T38" s="79" t="str">
        <f>IFERROR(INDEX(Raw!$H$6:$CI$2111,MATCH($B38&amp;$D38&amp;$B$6,Raw!$A$6:$A$2111,0),MATCH(T$6,Raw!$H$5:$CI$5,0))/60/60/24,"-")</f>
        <v>-</v>
      </c>
      <c r="U38" s="79" t="str">
        <f>IFERROR(INDEX(Raw!$H$6:$CI$2111,MATCH($B38&amp;$D38&amp;$B$6,Raw!$A$6:$A$2111,0),MATCH(U$6,Raw!$H$5:$CI$5,0))/60/60/24,"-")</f>
        <v>-</v>
      </c>
      <c r="V38" s="31"/>
      <c r="W38" s="82" t="str">
        <f>IFERROR(INDEX(Raw!$H$6:$CI$2111,MATCH($B38&amp;$D38&amp;$B$6,Raw!$A$6:$A$2111,0),MATCH(W$6,Raw!$H$5:$CI$5,0)),"-")</f>
        <v>-</v>
      </c>
      <c r="X38" s="31"/>
      <c r="Y38" s="31" t="str">
        <f>IFERROR(INDEX(Raw!$H$6:$CI$2111,MATCH($B38&amp;$D38&amp;$B$6,Raw!$A$6:$A$2111,0),MATCH(Y$6,Raw!$H$5:$CI$5,0))/60/60,"-")</f>
        <v>-</v>
      </c>
      <c r="Z38" s="79" t="str">
        <f>IFERROR(INDEX(Raw!$H$6:$CI$2111,MATCH($B38&amp;$D38&amp;$B$6,Raw!$A$6:$A$2111,0),MATCH(Z$6,Raw!$H$5:$CI$5,0))/60/60/24,"-")</f>
        <v>-</v>
      </c>
      <c r="AA38" s="79" t="str">
        <f>IFERROR(INDEX(Raw!$H$6:$CI$2111,MATCH($B38&amp;$D38&amp;$B$6,Raw!$A$6:$A$2111,0),MATCH(AA$6,Raw!$H$5:$CI$5,0))/60/60/24,"-")</f>
        <v>-</v>
      </c>
      <c r="AB38" s="31"/>
      <c r="AC38" s="84" t="str">
        <f>IFERROR(INDEX(Raw!$H$6:$CI$2111,MATCH($B38&amp;$D38&amp;$B$6,Raw!$A$6:$A$2111,0),MATCH(AC$6,Raw!$H$5:$CI$5,0)),"-")</f>
        <v>-</v>
      </c>
    </row>
    <row r="39" spans="1:29" s="7" customFormat="1" ht="18" hidden="1" x14ac:dyDescent="0.25">
      <c r="A39" s="67"/>
      <c r="B39" s="16" t="str">
        <f t="shared" si="0"/>
        <v>2019-20</v>
      </c>
      <c r="C39" s="7" t="s">
        <v>555</v>
      </c>
      <c r="D39" s="259" t="s">
        <v>555</v>
      </c>
      <c r="E39" s="82" t="str">
        <f>IFERROR(INDEX(Raw!$H$6:$CI$2111,MATCH($B39&amp;$D39&amp;$B$6,Raw!$A$6:$A$2111,0),MATCH(E$6,Raw!$H$5:$CI$5,0)),"-")</f>
        <v>-</v>
      </c>
      <c r="F39" s="31"/>
      <c r="G39" s="31" t="str">
        <f>IFERROR(INDEX(Raw!$H$6:$CI$2111,MATCH($B39&amp;$D39&amp;$B$6,Raw!$A$6:$A$2111,0),MATCH(G$6,Raw!$H$5:$CI$5,0))/60/60,"-")</f>
        <v>-</v>
      </c>
      <c r="H39" s="79" t="str">
        <f>IFERROR(INDEX(Raw!$H$6:$CI$2111,MATCH($B39&amp;$D39&amp;$B$6,Raw!$A$6:$A$2111,0),MATCH(H$6,Raw!$H$5:$CI$5,0))/60/60/24,"-")</f>
        <v>-</v>
      </c>
      <c r="I39" s="79" t="str">
        <f>IFERROR(INDEX(Raw!$H$6:$CI$2111,MATCH($B39&amp;$D39&amp;$B$6,Raw!$A$6:$A$2111,0),MATCH(I$6,Raw!$H$5:$CI$5,0))/60/60/24,"-")</f>
        <v>-</v>
      </c>
      <c r="J39" s="31"/>
      <c r="K39" s="82" t="str">
        <f>IFERROR(INDEX(Raw!$H$6:$CI$2111,MATCH($B39&amp;$D39&amp;$B$6,Raw!$A$6:$A$2111,0),MATCH(K$6,Raw!$H$5:$CI$5,0)),"-")</f>
        <v>-</v>
      </c>
      <c r="L39" s="31"/>
      <c r="M39" s="31" t="str">
        <f>IFERROR(INDEX(Raw!$H$6:$CI$2111,MATCH($B39&amp;$D39&amp;$B$6,Raw!$A$6:$A$2111,0),MATCH(M$6,Raw!$H$5:$CI$5,0))/60/60,"-")</f>
        <v>-</v>
      </c>
      <c r="N39" s="79" t="str">
        <f>IFERROR(INDEX(Raw!$H$6:$CI$2111,MATCH($B39&amp;$D39&amp;$B$6,Raw!$A$6:$A$2111,0),MATCH(N$6,Raw!$H$5:$CI$5,0))/60/60/24,"-")</f>
        <v>-</v>
      </c>
      <c r="O39" s="79" t="str">
        <f>IFERROR(INDEX(Raw!$H$6:$CI$2111,MATCH($B39&amp;$D39&amp;$B$6,Raw!$A$6:$A$2111,0),MATCH(O$6,Raw!$H$5:$CI$5,0))/60/60/24,"-")</f>
        <v>-</v>
      </c>
      <c r="P39" s="31"/>
      <c r="Q39" s="82" t="str">
        <f>IFERROR(INDEX(Raw!$H$6:$CI$2111,MATCH($B39&amp;$D39&amp;$B$6,Raw!$A$6:$A$2111,0),MATCH(Q$6,Raw!$H$5:$CI$5,0)),"-")</f>
        <v>-</v>
      </c>
      <c r="R39" s="31"/>
      <c r="S39" s="31" t="str">
        <f>IFERROR(INDEX(Raw!$H$6:$CI$2111,MATCH($B39&amp;$D39&amp;$B$6,Raw!$A$6:$A$2111,0),MATCH(S$6,Raw!$H$5:$CI$5,0))/60/60,"-")</f>
        <v>-</v>
      </c>
      <c r="T39" s="79" t="str">
        <f>IFERROR(INDEX(Raw!$H$6:$CI$2111,MATCH($B39&amp;$D39&amp;$B$6,Raw!$A$6:$A$2111,0),MATCH(T$6,Raw!$H$5:$CI$5,0))/60/60/24,"-")</f>
        <v>-</v>
      </c>
      <c r="U39" s="79" t="str">
        <f>IFERROR(INDEX(Raw!$H$6:$CI$2111,MATCH($B39&amp;$D39&amp;$B$6,Raw!$A$6:$A$2111,0),MATCH(U$6,Raw!$H$5:$CI$5,0))/60/60/24,"-")</f>
        <v>-</v>
      </c>
      <c r="V39" s="31"/>
      <c r="W39" s="82" t="str">
        <f>IFERROR(INDEX(Raw!$H$6:$CI$2111,MATCH($B39&amp;$D39&amp;$B$6,Raw!$A$6:$A$2111,0),MATCH(W$6,Raw!$H$5:$CI$5,0)),"-")</f>
        <v>-</v>
      </c>
      <c r="X39" s="31"/>
      <c r="Y39" s="31" t="str">
        <f>IFERROR(INDEX(Raw!$H$6:$CI$2111,MATCH($B39&amp;$D39&amp;$B$6,Raw!$A$6:$A$2111,0),MATCH(Y$6,Raw!$H$5:$CI$5,0))/60/60,"-")</f>
        <v>-</v>
      </c>
      <c r="Z39" s="79" t="str">
        <f>IFERROR(INDEX(Raw!$H$6:$CI$2111,MATCH($B39&amp;$D39&amp;$B$6,Raw!$A$6:$A$2111,0),MATCH(Z$6,Raw!$H$5:$CI$5,0))/60/60/24,"-")</f>
        <v>-</v>
      </c>
      <c r="AA39" s="79" t="str">
        <f>IFERROR(INDEX(Raw!$H$6:$CI$2111,MATCH($B39&amp;$D39&amp;$B$6,Raw!$A$6:$A$2111,0),MATCH(AA$6,Raw!$H$5:$CI$5,0))/60/60/24,"-")</f>
        <v>-</v>
      </c>
      <c r="AB39" s="31"/>
      <c r="AC39" s="84" t="str">
        <f>IFERROR(INDEX(Raw!$H$6:$CI$2111,MATCH($B39&amp;$D39&amp;$B$6,Raw!$A$6:$A$2111,0),MATCH(AC$6,Raw!$H$5:$CI$5,0)),"-")</f>
        <v>-</v>
      </c>
    </row>
    <row r="40" spans="1:29" hidden="1" x14ac:dyDescent="0.2">
      <c r="A40" s="67"/>
      <c r="B40" s="16" t="str">
        <f t="shared" si="0"/>
        <v>2019-20</v>
      </c>
      <c r="C40" s="7" t="s">
        <v>556</v>
      </c>
      <c r="D40" s="16" t="s">
        <v>556</v>
      </c>
      <c r="E40" s="82" t="str">
        <f>IFERROR(INDEX(Raw!$H$6:$CI$2111,MATCH($B40&amp;$D40&amp;$B$6,Raw!$A$6:$A$2111,0),MATCH(E$6,Raw!$H$5:$CI$5,0)),"-")</f>
        <v>-</v>
      </c>
      <c r="F40" s="31"/>
      <c r="G40" s="31" t="str">
        <f>IFERROR(INDEX(Raw!$H$6:$CI$2111,MATCH($B40&amp;$D40&amp;$B$6,Raw!$A$6:$A$2111,0),MATCH(G$6,Raw!$H$5:$CI$5,0))/60/60,"-")</f>
        <v>-</v>
      </c>
      <c r="H40" s="79" t="str">
        <f>IFERROR(INDEX(Raw!$H$6:$CI$2111,MATCH($B40&amp;$D40&amp;$B$6,Raw!$A$6:$A$2111,0),MATCH(H$6,Raw!$H$5:$CI$5,0))/60/60/24,"-")</f>
        <v>-</v>
      </c>
      <c r="I40" s="79" t="str">
        <f>IFERROR(INDEX(Raw!$H$6:$CI$2111,MATCH($B40&amp;$D40&amp;$B$6,Raw!$A$6:$A$2111,0),MATCH(I$6,Raw!$H$5:$CI$5,0))/60/60/24,"-")</f>
        <v>-</v>
      </c>
      <c r="J40" s="31"/>
      <c r="K40" s="82" t="str">
        <f>IFERROR(INDEX(Raw!$H$6:$CI$2111,MATCH($B40&amp;$D40&amp;$B$6,Raw!$A$6:$A$2111,0),MATCH(K$6,Raw!$H$5:$CI$5,0)),"-")</f>
        <v>-</v>
      </c>
      <c r="L40" s="31"/>
      <c r="M40" s="31" t="str">
        <f>IFERROR(INDEX(Raw!$H$6:$CI$2111,MATCH($B40&amp;$D40&amp;$B$6,Raw!$A$6:$A$2111,0),MATCH(M$6,Raw!$H$5:$CI$5,0))/60/60,"-")</f>
        <v>-</v>
      </c>
      <c r="N40" s="79" t="str">
        <f>IFERROR(INDEX(Raw!$H$6:$CI$2111,MATCH($B40&amp;$D40&amp;$B$6,Raw!$A$6:$A$2111,0),MATCH(N$6,Raw!$H$5:$CI$5,0))/60/60/24,"-")</f>
        <v>-</v>
      </c>
      <c r="O40" s="79" t="str">
        <f>IFERROR(INDEX(Raw!$H$6:$CI$2111,MATCH($B40&amp;$D40&amp;$B$6,Raw!$A$6:$A$2111,0),MATCH(O$6,Raw!$H$5:$CI$5,0))/60/60/24,"-")</f>
        <v>-</v>
      </c>
      <c r="P40" s="31"/>
      <c r="Q40" s="82" t="str">
        <f>IFERROR(INDEX(Raw!$H$6:$CI$2111,MATCH($B40&amp;$D40&amp;$B$6,Raw!$A$6:$A$2111,0),MATCH(Q$6,Raw!$H$5:$CI$5,0)),"-")</f>
        <v>-</v>
      </c>
      <c r="R40" s="31"/>
      <c r="S40" s="31" t="str">
        <f>IFERROR(INDEX(Raw!$H$6:$CI$2111,MATCH($B40&amp;$D40&amp;$B$6,Raw!$A$6:$A$2111,0),MATCH(S$6,Raw!$H$5:$CI$5,0))/60/60,"-")</f>
        <v>-</v>
      </c>
      <c r="T40" s="79" t="str">
        <f>IFERROR(INDEX(Raw!$H$6:$CI$2111,MATCH($B40&amp;$D40&amp;$B$6,Raw!$A$6:$A$2111,0),MATCH(T$6,Raw!$H$5:$CI$5,0))/60/60/24,"-")</f>
        <v>-</v>
      </c>
      <c r="U40" s="79" t="str">
        <f>IFERROR(INDEX(Raw!$H$6:$CI$2111,MATCH($B40&amp;$D40&amp;$B$6,Raw!$A$6:$A$2111,0),MATCH(U$6,Raw!$H$5:$CI$5,0))/60/60/24,"-")</f>
        <v>-</v>
      </c>
      <c r="V40" s="31"/>
      <c r="W40" s="82" t="str">
        <f>IFERROR(INDEX(Raw!$H$6:$CI$2111,MATCH($B40&amp;$D40&amp;$B$6,Raw!$A$6:$A$2111,0),MATCH(W$6,Raw!$H$5:$CI$5,0)),"-")</f>
        <v>-</v>
      </c>
      <c r="X40" s="31"/>
      <c r="Y40" s="31" t="str">
        <f>IFERROR(INDEX(Raw!$H$6:$CI$2111,MATCH($B40&amp;$D40&amp;$B$6,Raw!$A$6:$A$2111,0),MATCH(Y$6,Raw!$H$5:$CI$5,0))/60/60,"-")</f>
        <v>-</v>
      </c>
      <c r="Z40" s="79" t="str">
        <f>IFERROR(INDEX(Raw!$H$6:$CI$2111,MATCH($B40&amp;$D40&amp;$B$6,Raw!$A$6:$A$2111,0),MATCH(Z$6,Raw!$H$5:$CI$5,0))/60/60/24,"-")</f>
        <v>-</v>
      </c>
      <c r="AA40" s="79" t="str">
        <f>IFERROR(INDEX(Raw!$H$6:$CI$2111,MATCH($B40&amp;$D40&amp;$B$6,Raw!$A$6:$A$2111,0),MATCH(AA$6,Raw!$H$5:$CI$5,0))/60/60/24,"-")</f>
        <v>-</v>
      </c>
      <c r="AB40" s="31"/>
      <c r="AC40" s="84" t="str">
        <f>IFERROR(INDEX(Raw!$H$6:$CI$2111,MATCH($B40&amp;$D40&amp;$B$6,Raw!$A$6:$A$2111,0),MATCH(AC$6,Raw!$H$5:$CI$5,0)),"-")</f>
        <v>-</v>
      </c>
    </row>
    <row r="41" spans="1:29" hidden="1" collapsed="1" x14ac:dyDescent="0.2">
      <c r="A41" s="67"/>
      <c r="B41" s="17" t="str">
        <f t="shared" si="0"/>
        <v>2019-20</v>
      </c>
      <c r="C41" s="18" t="s">
        <v>557</v>
      </c>
      <c r="D41" s="255" t="s">
        <v>557</v>
      </c>
      <c r="E41" s="83" t="str">
        <f>IFERROR(INDEX(Raw!$H$6:$CI$2111,MATCH($B41&amp;$D41&amp;$B$6,Raw!$A$6:$A$2111,0),MATCH(E$6,Raw!$H$5:$CI$5,0)),"-")</f>
        <v>-</v>
      </c>
      <c r="F41" s="32"/>
      <c r="G41" s="32" t="str">
        <f>IFERROR(INDEX(Raw!$H$6:$CI$2111,MATCH($B41&amp;$D41&amp;$B$6,Raw!$A$6:$A$2111,0),MATCH(G$6,Raw!$H$5:$CI$5,0))/60/60,"-")</f>
        <v>-</v>
      </c>
      <c r="H41" s="80" t="str">
        <f>IFERROR(INDEX(Raw!$H$6:$CI$2111,MATCH($B41&amp;$D41&amp;$B$6,Raw!$A$6:$A$2111,0),MATCH(H$6,Raw!$H$5:$CI$5,0))/60/60/24,"-")</f>
        <v>-</v>
      </c>
      <c r="I41" s="80" t="str">
        <f>IFERROR(INDEX(Raw!$H$6:$CI$2111,MATCH($B41&amp;$D41&amp;$B$6,Raw!$A$6:$A$2111,0),MATCH(I$6,Raw!$H$5:$CI$5,0))/60/60/24,"-")</f>
        <v>-</v>
      </c>
      <c r="J41" s="32"/>
      <c r="K41" s="83" t="str">
        <f>IFERROR(INDEX(Raw!$H$6:$CI$2111,MATCH($B41&amp;$D41&amp;$B$6,Raw!$A$6:$A$2111,0),MATCH(K$6,Raw!$H$5:$CI$5,0)),"-")</f>
        <v>-</v>
      </c>
      <c r="L41" s="32"/>
      <c r="M41" s="32" t="str">
        <f>IFERROR(INDEX(Raw!$H$6:$CI$2111,MATCH($B41&amp;$D41&amp;$B$6,Raw!$A$6:$A$2111,0),MATCH(M$6,Raw!$H$5:$CI$5,0))/60/60,"-")</f>
        <v>-</v>
      </c>
      <c r="N41" s="80" t="str">
        <f>IFERROR(INDEX(Raw!$H$6:$CI$2111,MATCH($B41&amp;$D41&amp;$B$6,Raw!$A$6:$A$2111,0),MATCH(N$6,Raw!$H$5:$CI$5,0))/60/60/24,"-")</f>
        <v>-</v>
      </c>
      <c r="O41" s="80" t="str">
        <f>IFERROR(INDEX(Raw!$H$6:$CI$2111,MATCH($B41&amp;$D41&amp;$B$6,Raw!$A$6:$A$2111,0),MATCH(O$6,Raw!$H$5:$CI$5,0))/60/60/24,"-")</f>
        <v>-</v>
      </c>
      <c r="P41" s="32"/>
      <c r="Q41" s="83" t="str">
        <f>IFERROR(INDEX(Raw!$H$6:$CI$2111,MATCH($B41&amp;$D41&amp;$B$6,Raw!$A$6:$A$2111,0),MATCH(Q$6,Raw!$H$5:$CI$5,0)),"-")</f>
        <v>-</v>
      </c>
      <c r="R41" s="32"/>
      <c r="S41" s="32" t="str">
        <f>IFERROR(INDEX(Raw!$H$6:$CI$2111,MATCH($B41&amp;$D41&amp;$B$6,Raw!$A$6:$A$2111,0),MATCH(S$6,Raw!$H$5:$CI$5,0))/60/60,"-")</f>
        <v>-</v>
      </c>
      <c r="T41" s="80" t="str">
        <f>IFERROR(INDEX(Raw!$H$6:$CI$2111,MATCH($B41&amp;$D41&amp;$B$6,Raw!$A$6:$A$2111,0),MATCH(T$6,Raw!$H$5:$CI$5,0))/60/60/24,"-")</f>
        <v>-</v>
      </c>
      <c r="U41" s="80" t="str">
        <f>IFERROR(INDEX(Raw!$H$6:$CI$2111,MATCH($B41&amp;$D41&amp;$B$6,Raw!$A$6:$A$2111,0),MATCH(U$6,Raw!$H$5:$CI$5,0))/60/60/24,"-")</f>
        <v>-</v>
      </c>
      <c r="V41" s="32"/>
      <c r="W41" s="83" t="str">
        <f>IFERROR(INDEX(Raw!$H$6:$CI$2111,MATCH($B41&amp;$D41&amp;$B$6,Raw!$A$6:$A$2111,0),MATCH(W$6,Raw!$H$5:$CI$5,0)),"-")</f>
        <v>-</v>
      </c>
      <c r="X41" s="32"/>
      <c r="Y41" s="32" t="str">
        <f>IFERROR(INDEX(Raw!$H$6:$CI$2111,MATCH($B41&amp;$D41&amp;$B$6,Raw!$A$6:$A$2111,0),MATCH(Y$6,Raw!$H$5:$CI$5,0))/60/60,"-")</f>
        <v>-</v>
      </c>
      <c r="Z41" s="80" t="str">
        <f>IFERROR(INDEX(Raw!$H$6:$CI$2111,MATCH($B41&amp;$D41&amp;$B$6,Raw!$A$6:$A$2111,0),MATCH(Z$6,Raw!$H$5:$CI$5,0))/60/60/24,"-")</f>
        <v>-</v>
      </c>
      <c r="AA41" s="80" t="str">
        <f>IFERROR(INDEX(Raw!$H$6:$CI$2111,MATCH($B41&amp;$D41&amp;$B$6,Raw!$A$6:$A$2111,0),MATCH(AA$6,Raw!$H$5:$CI$5,0))/60/60/24,"-")</f>
        <v>-</v>
      </c>
      <c r="AB41" s="32"/>
      <c r="AC41" s="85" t="str">
        <f>IFERROR(INDEX(Raw!$H$6:$CI$2111,MATCH($B41&amp;$D41&amp;$B$6,Raw!$A$6:$A$2111,0),MATCH(AC$6,Raw!$H$5:$CI$5,0)),"-")</f>
        <v>-</v>
      </c>
    </row>
    <row r="42" spans="1:29" x14ac:dyDescent="0.2">
      <c r="A42" s="9"/>
      <c r="B42" s="208"/>
      <c r="C42" s="208"/>
      <c r="D42" s="247" t="s">
        <v>733</v>
      </c>
      <c r="E42" s="208" t="s">
        <v>830</v>
      </c>
      <c r="F42" s="249"/>
      <c r="G42" s="249"/>
      <c r="H42" s="249"/>
      <c r="I42" s="249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49"/>
      <c r="AB42" s="250"/>
      <c r="AC42" s="250"/>
    </row>
    <row r="43" spans="1:29" x14ac:dyDescent="0.2">
      <c r="A43" s="9"/>
      <c r="D43" s="10" t="s">
        <v>568</v>
      </c>
      <c r="E43" s="7" t="s">
        <v>842</v>
      </c>
      <c r="F43" s="41"/>
      <c r="G43" s="41"/>
      <c r="H43" s="41"/>
      <c r="I43" s="41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0"/>
      <c r="W43" s="40"/>
      <c r="X43" s="40"/>
      <c r="Y43" s="40"/>
      <c r="Z43" s="40"/>
      <c r="AA43" s="41"/>
      <c r="AB43" s="40"/>
      <c r="AC43" s="40"/>
    </row>
    <row r="44" spans="1:29" x14ac:dyDescent="0.2">
      <c r="A44" s="1"/>
      <c r="D44" s="10" t="s">
        <v>569</v>
      </c>
      <c r="E44" s="69">
        <f>Introduction!$B$59</f>
        <v>43629</v>
      </c>
      <c r="F44" s="68"/>
      <c r="G44" s="68"/>
      <c r="H44" s="68"/>
      <c r="I44" s="68"/>
      <c r="J44" s="19"/>
      <c r="K44" s="55"/>
      <c r="Z44" s="41"/>
      <c r="AA44" s="41"/>
      <c r="AB44" s="41"/>
      <c r="AC44" s="41"/>
    </row>
    <row r="45" spans="1:29" x14ac:dyDescent="0.2">
      <c r="A45" s="1"/>
      <c r="D45" s="10" t="s">
        <v>570</v>
      </c>
      <c r="E45" s="7" t="s">
        <v>572</v>
      </c>
      <c r="F45" s="68"/>
      <c r="G45" s="68"/>
      <c r="H45" s="68"/>
      <c r="I45" s="68"/>
      <c r="J45" s="19"/>
      <c r="K45" s="55"/>
      <c r="Z45" s="41"/>
      <c r="AA45" s="41"/>
      <c r="AB45" s="41"/>
      <c r="AC45" s="41"/>
    </row>
    <row r="46" spans="1:29" x14ac:dyDescent="0.2">
      <c r="A46" s="1"/>
      <c r="D46" s="68"/>
      <c r="E46" s="55" t="s">
        <v>571</v>
      </c>
      <c r="F46" s="68"/>
      <c r="G46" s="68"/>
      <c r="H46" s="68"/>
      <c r="I46" s="68"/>
      <c r="J46" s="19"/>
      <c r="K46" s="55"/>
      <c r="Z46" s="41"/>
      <c r="AA46" s="41"/>
      <c r="AB46" s="41"/>
      <c r="AC46" s="41"/>
    </row>
    <row r="47" spans="1:29" x14ac:dyDescent="0.2">
      <c r="A47" s="1"/>
      <c r="D47" s="68"/>
      <c r="E47" s="55" t="s">
        <v>691</v>
      </c>
      <c r="F47" s="68"/>
      <c r="G47" s="68"/>
      <c r="H47" s="68"/>
      <c r="I47" s="68"/>
      <c r="J47" s="19"/>
      <c r="K47" s="55"/>
      <c r="Z47" s="41"/>
      <c r="AA47" s="41"/>
      <c r="AB47" s="41"/>
      <c r="AC47" s="41"/>
    </row>
    <row r="48" spans="1:29" x14ac:dyDescent="0.2">
      <c r="A48" s="1"/>
      <c r="E48" s="116" t="s">
        <v>762</v>
      </c>
      <c r="F48" s="69"/>
      <c r="G48" s="69"/>
      <c r="H48" s="69"/>
      <c r="I48" s="69"/>
    </row>
    <row r="49" spans="1:9" x14ac:dyDescent="0.2">
      <c r="A49" s="1"/>
      <c r="D49" s="71">
        <v>1</v>
      </c>
      <c r="E49" s="59" t="s">
        <v>975</v>
      </c>
      <c r="F49" s="7"/>
      <c r="G49" s="7"/>
      <c r="H49" s="7"/>
      <c r="I49" s="7"/>
    </row>
    <row r="50" spans="1:9" x14ac:dyDescent="0.2">
      <c r="A50" s="1"/>
      <c r="D50" s="97">
        <v>2</v>
      </c>
      <c r="E50" s="68" t="s">
        <v>980</v>
      </c>
      <c r="F50" s="55"/>
      <c r="G50" s="55"/>
      <c r="H50" s="55"/>
      <c r="I50" s="55"/>
    </row>
    <row r="51" spans="1:9" x14ac:dyDescent="0.2">
      <c r="A51" s="1"/>
      <c r="D51" s="71"/>
      <c r="E51" s="59"/>
      <c r="F51" s="15"/>
      <c r="G51" s="15"/>
      <c r="H51" s="15"/>
      <c r="I51" s="55"/>
    </row>
    <row r="52" spans="1:9" x14ac:dyDescent="0.2"/>
    <row r="53" spans="1:9" x14ac:dyDescent="0.2">
      <c r="E53" s="81"/>
    </row>
    <row r="54" spans="1:9" x14ac:dyDescent="0.2"/>
    <row r="55" spans="1:9" x14ac:dyDescent="0.2"/>
    <row r="56" spans="1:9" x14ac:dyDescent="0.2"/>
  </sheetData>
  <mergeCells count="1">
    <mergeCell ref="B5:C5"/>
  </mergeCells>
  <dataValidations count="1">
    <dataValidation type="list" allowBlank="1" showInputMessage="1" showErrorMessage="1" sqref="B5:C5" xr:uid="{00000000-0002-0000-0600-000000000000}">
      <formula1>Dropdown_Geography</formula1>
    </dataValidation>
  </dataValidations>
  <hyperlinks>
    <hyperlink ref="E47" r:id="rId1" xr:uid="{F44D36E6-C503-4BAB-A4CA-9B42DF3AF1A8}"/>
    <hyperlink ref="E46" r:id="rId2" xr:uid="{C42EBEC7-586E-40FC-AC62-87FC020A6BF7}"/>
    <hyperlink ref="E48" location="Introduction!A1" display="Introduction" xr:uid="{C3296D26-9329-461F-93EB-6BA85D81EFB1}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4F2E-C6B0-471F-B799-22235CE1C030}">
  <sheetPr codeName="Sheet13"/>
  <dimension ref="A1:O59"/>
  <sheetViews>
    <sheetView workbookViewId="0">
      <pane xSplit="4" ySplit="29" topLeftCell="E30" activePane="bottomRight" state="frozen"/>
      <selection pane="topRight"/>
      <selection pane="bottomLeft"/>
      <selection pane="bottomRight" activeCell="E30" sqref="E3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2.5703125" style="8" customWidth="1"/>
    <col min="5" max="5" width="11.42578125" style="8" customWidth="1"/>
    <col min="6" max="6" width="11" style="8" customWidth="1"/>
    <col min="7" max="7" width="1.7109375" style="8" customWidth="1"/>
    <col min="8" max="8" width="10.85546875" style="8" customWidth="1"/>
    <col min="9" max="9" width="9.28515625" style="8" customWidth="1"/>
    <col min="10" max="10" width="9.7109375" style="8" customWidth="1"/>
    <col min="11" max="11" width="1.85546875" style="8" customWidth="1"/>
    <col min="12" max="14" width="9.28515625" style="8" customWidth="1"/>
    <col min="15" max="15" width="11.28515625" style="8" hidden="1" customWidth="1"/>
    <col min="16" max="16384" width="9.28515625" style="8" hidden="1"/>
  </cols>
  <sheetData>
    <row r="1" spans="1:12" ht="18.75" x14ac:dyDescent="0.25">
      <c r="B1" s="47" t="s">
        <v>937</v>
      </c>
      <c r="C1" s="48"/>
      <c r="D1" s="1"/>
      <c r="E1" s="58" t="s">
        <v>784</v>
      </c>
      <c r="F1" s="47"/>
      <c r="G1" s="61"/>
      <c r="H1" s="47"/>
      <c r="I1" s="47"/>
      <c r="J1" s="71"/>
    </row>
    <row r="2" spans="1:12" ht="11.25" customHeight="1" x14ac:dyDescent="0.2">
      <c r="B2" s="2"/>
      <c r="C2" s="2"/>
      <c r="E2" s="7"/>
      <c r="F2" s="7"/>
      <c r="G2" s="7"/>
      <c r="H2" s="7"/>
      <c r="I2" s="7"/>
      <c r="J2" s="7"/>
    </row>
    <row r="3" spans="1:12" x14ac:dyDescent="0.2">
      <c r="B3" s="2"/>
      <c r="C3" s="2"/>
      <c r="E3" s="7"/>
      <c r="F3" s="7"/>
      <c r="G3" s="7"/>
      <c r="H3" s="7"/>
      <c r="I3" s="7"/>
      <c r="J3" s="7"/>
    </row>
    <row r="4" spans="1:12" ht="14.25" x14ac:dyDescent="0.2">
      <c r="A4" s="28"/>
      <c r="B4" s="45" t="str">
        <f ca="1">OFFSET(Raw!$DE$5,MATCH($B$5,Raw!$DF$6:$DF$26,0),0)</f>
        <v>Eng</v>
      </c>
      <c r="D4" s="29"/>
      <c r="E4" s="13"/>
      <c r="F4" s="13"/>
      <c r="G4" s="13"/>
      <c r="H4" s="227" t="s">
        <v>968</v>
      </c>
      <c r="I4" s="228"/>
      <c r="J4" s="228"/>
      <c r="L4" s="229"/>
    </row>
    <row r="5" spans="1:12" ht="39.75" x14ac:dyDescent="0.2">
      <c r="B5" s="295" t="s">
        <v>547</v>
      </c>
      <c r="C5" s="295"/>
      <c r="D5" s="30"/>
      <c r="E5" s="170" t="s">
        <v>969</v>
      </c>
      <c r="F5" s="170" t="s">
        <v>970</v>
      </c>
      <c r="G5" s="6"/>
      <c r="H5" s="51" t="s">
        <v>682</v>
      </c>
      <c r="I5" s="52" t="s">
        <v>696</v>
      </c>
      <c r="J5" s="170" t="s">
        <v>948</v>
      </c>
    </row>
    <row r="6" spans="1:12" s="27" customFormat="1" ht="12.75" customHeight="1" x14ac:dyDescent="0.2">
      <c r="A6" s="26"/>
      <c r="B6" s="45" t="str">
        <f>VLOOKUP($B$5,Raw!$DF$6:$DG$26,2,0)</f>
        <v>ENG</v>
      </c>
      <c r="C6" s="23"/>
      <c r="D6" s="24" t="s">
        <v>687</v>
      </c>
      <c r="E6" s="25" t="s">
        <v>932</v>
      </c>
      <c r="F6" s="25" t="s">
        <v>936</v>
      </c>
      <c r="G6" s="25"/>
      <c r="H6" s="75" t="s">
        <v>933</v>
      </c>
      <c r="I6" s="75" t="s">
        <v>934</v>
      </c>
      <c r="J6" s="75" t="s">
        <v>935</v>
      </c>
    </row>
    <row r="7" spans="1:12" s="7" customFormat="1" ht="14.25" hidden="1" customHeight="1" x14ac:dyDescent="0.2">
      <c r="A7" s="66"/>
      <c r="B7" s="33"/>
      <c r="C7" s="205"/>
      <c r="D7" s="34"/>
      <c r="E7" s="92"/>
      <c r="F7" s="31"/>
      <c r="G7" s="31"/>
      <c r="H7" s="31"/>
      <c r="I7" s="31"/>
      <c r="J7" s="31"/>
    </row>
    <row r="8" spans="1:12" s="7" customFormat="1" ht="12.75" hidden="1" customHeight="1" x14ac:dyDescent="0.2">
      <c r="A8" s="66"/>
      <c r="B8" s="33"/>
      <c r="C8" s="205"/>
      <c r="D8" s="34"/>
      <c r="E8" s="92"/>
      <c r="F8" s="31"/>
      <c r="G8" s="31"/>
      <c r="H8" s="31"/>
      <c r="I8" s="31"/>
      <c r="J8" s="31"/>
    </row>
    <row r="9" spans="1:12" s="7" customFormat="1" ht="14.25" customHeight="1" x14ac:dyDescent="0.2">
      <c r="A9" s="66"/>
      <c r="B9" s="33" t="str">
        <f>'Response times'!$B9</f>
        <v>2019-20</v>
      </c>
      <c r="C9" s="205" t="s">
        <v>959</v>
      </c>
      <c r="D9" s="34"/>
      <c r="E9" s="84">
        <f>IFERROR(SUMIF($B$10:$B$41,$B9,E$10:E$41),"-")</f>
        <v>1484</v>
      </c>
      <c r="F9" s="84">
        <f>IFERROR(SUMIF($B$10:$B$41,$B9,F$10:F$41),"-")</f>
        <v>1340</v>
      </c>
      <c r="G9" s="84"/>
      <c r="H9" s="84">
        <f>IFERROR(SUMIF($B$10:$B$41,$B9,H$10:H$41),"-")</f>
        <v>591.77583333333337</v>
      </c>
      <c r="I9" s="88">
        <f>IFERROR(H9/E9/24,"-")</f>
        <v>1.6615449049116503E-2</v>
      </c>
      <c r="J9" s="88">
        <f>IFERROR(SUMPRODUCT($E$30:$E$41,J$30:J$41)/$E9,"-")</f>
        <v>3.2345185060397318E-2</v>
      </c>
    </row>
    <row r="10" spans="1:12" s="1" customFormat="1" hidden="1" x14ac:dyDescent="0.2">
      <c r="A10" s="67"/>
      <c r="B10" s="7"/>
      <c r="C10" s="7" t="s">
        <v>550</v>
      </c>
      <c r="D10" s="16" t="s">
        <v>550</v>
      </c>
      <c r="E10" s="84"/>
      <c r="F10" s="84"/>
      <c r="G10" s="84"/>
      <c r="H10" s="84"/>
      <c r="I10" s="82"/>
      <c r="J10" s="82"/>
    </row>
    <row r="11" spans="1:12" s="1" customFormat="1" ht="12.75" hidden="1" customHeight="1" x14ac:dyDescent="0.2">
      <c r="A11" s="67"/>
      <c r="B11" s="16"/>
      <c r="C11" s="7" t="s">
        <v>551</v>
      </c>
      <c r="D11" s="16" t="s">
        <v>551</v>
      </c>
      <c r="E11" s="84"/>
      <c r="F11" s="84"/>
      <c r="G11" s="84"/>
      <c r="H11" s="84"/>
      <c r="I11" s="82"/>
      <c r="J11" s="82"/>
    </row>
    <row r="12" spans="1:12" s="1" customFormat="1" ht="18" hidden="1" x14ac:dyDescent="0.25">
      <c r="A12" s="67"/>
      <c r="B12" s="16"/>
      <c r="C12" s="7" t="s">
        <v>552</v>
      </c>
      <c r="D12" s="259" t="s">
        <v>552</v>
      </c>
      <c r="E12" s="84"/>
      <c r="F12" s="84"/>
      <c r="G12" s="84"/>
      <c r="H12" s="84"/>
      <c r="I12" s="82"/>
      <c r="J12" s="82"/>
    </row>
    <row r="13" spans="1:12" s="1" customFormat="1" ht="12.75" hidden="1" customHeight="1" x14ac:dyDescent="0.2">
      <c r="A13" s="67"/>
      <c r="B13" s="16"/>
      <c r="C13" s="7" t="s">
        <v>553</v>
      </c>
      <c r="D13" s="16" t="s">
        <v>553</v>
      </c>
      <c r="E13" s="84"/>
      <c r="F13" s="84"/>
      <c r="G13" s="84"/>
      <c r="H13" s="84"/>
      <c r="I13" s="82"/>
      <c r="J13" s="82"/>
    </row>
    <row r="14" spans="1:12" s="1" customFormat="1" ht="12.75" hidden="1" customHeight="1" x14ac:dyDescent="0.2">
      <c r="A14" s="67"/>
      <c r="B14" s="16"/>
      <c r="C14" s="7" t="s">
        <v>554</v>
      </c>
      <c r="D14" s="16" t="s">
        <v>554</v>
      </c>
      <c r="E14" s="84"/>
      <c r="F14" s="84"/>
      <c r="G14" s="84"/>
      <c r="H14" s="84"/>
      <c r="I14" s="82"/>
      <c r="J14" s="82"/>
    </row>
    <row r="15" spans="1:12" s="1" customFormat="1" ht="18" hidden="1" x14ac:dyDescent="0.25">
      <c r="A15" s="67"/>
      <c r="B15" s="16"/>
      <c r="C15" s="7" t="s">
        <v>555</v>
      </c>
      <c r="D15" s="259" t="s">
        <v>555</v>
      </c>
      <c r="E15" s="84"/>
      <c r="F15" s="84"/>
      <c r="G15" s="84"/>
      <c r="H15" s="84"/>
      <c r="I15" s="82"/>
      <c r="J15" s="82"/>
    </row>
    <row r="16" spans="1:12" s="1" customFormat="1" ht="12.75" hidden="1" customHeight="1" x14ac:dyDescent="0.2">
      <c r="A16" s="67"/>
      <c r="B16" s="16"/>
      <c r="C16" s="7" t="s">
        <v>556</v>
      </c>
      <c r="D16" s="16" t="s">
        <v>556</v>
      </c>
      <c r="E16" s="84"/>
      <c r="F16" s="84"/>
      <c r="G16" s="84"/>
      <c r="H16" s="84"/>
      <c r="I16" s="82"/>
      <c r="J16" s="82"/>
    </row>
    <row r="17" spans="1:12" s="7" customFormat="1" hidden="1" collapsed="1" x14ac:dyDescent="0.2">
      <c r="A17" s="67"/>
      <c r="B17" s="16"/>
      <c r="C17" s="34" t="s">
        <v>557</v>
      </c>
      <c r="D17" s="254" t="s">
        <v>557</v>
      </c>
      <c r="E17" s="84"/>
      <c r="F17" s="84"/>
      <c r="G17" s="84"/>
      <c r="H17" s="84"/>
      <c r="I17" s="82"/>
      <c r="J17" s="82"/>
    </row>
    <row r="18" spans="1:12" s="7" customFormat="1" ht="18" hidden="1" x14ac:dyDescent="0.25">
      <c r="A18" s="67"/>
      <c r="B18" s="207"/>
      <c r="C18" s="208" t="s">
        <v>791</v>
      </c>
      <c r="D18" s="261" t="s">
        <v>791</v>
      </c>
      <c r="E18" s="219"/>
      <c r="F18" s="219"/>
      <c r="G18" s="219"/>
      <c r="H18" s="219"/>
      <c r="I18" s="211"/>
      <c r="J18" s="211"/>
    </row>
    <row r="19" spans="1:12" s="7" customFormat="1" hidden="1" x14ac:dyDescent="0.2">
      <c r="A19" s="67"/>
      <c r="B19" s="16"/>
      <c r="C19" s="7" t="s">
        <v>792</v>
      </c>
      <c r="D19" s="16" t="s">
        <v>792</v>
      </c>
      <c r="E19" s="84"/>
      <c r="F19" s="84"/>
      <c r="G19" s="84"/>
      <c r="H19" s="84"/>
      <c r="I19" s="82"/>
      <c r="J19" s="82"/>
      <c r="K19" s="171"/>
    </row>
    <row r="20" spans="1:12" s="7" customFormat="1" hidden="1" x14ac:dyDescent="0.2">
      <c r="A20" s="67"/>
      <c r="B20" s="16"/>
      <c r="C20" s="34" t="s">
        <v>793</v>
      </c>
      <c r="D20" s="254" t="s">
        <v>793</v>
      </c>
      <c r="E20" s="84"/>
      <c r="F20" s="84"/>
      <c r="G20" s="84"/>
      <c r="H20" s="84"/>
      <c r="I20" s="82"/>
      <c r="J20" s="82"/>
      <c r="K20" s="171"/>
    </row>
    <row r="21" spans="1:12" s="7" customFormat="1" ht="18" hidden="1" x14ac:dyDescent="0.25">
      <c r="A21" s="67"/>
      <c r="B21" s="16"/>
      <c r="C21" s="7" t="s">
        <v>794</v>
      </c>
      <c r="D21" s="259" t="s">
        <v>794</v>
      </c>
      <c r="E21" s="84"/>
      <c r="F21" s="84"/>
      <c r="G21" s="84"/>
      <c r="H21" s="84"/>
      <c r="I21" s="82"/>
      <c r="J21" s="82"/>
      <c r="K21" s="171"/>
      <c r="L21" s="173"/>
    </row>
    <row r="22" spans="1:12" s="7" customFormat="1" hidden="1" x14ac:dyDescent="0.2">
      <c r="A22" s="67"/>
      <c r="B22" s="16"/>
      <c r="C22" s="7" t="s">
        <v>550</v>
      </c>
      <c r="D22" s="16" t="s">
        <v>550</v>
      </c>
      <c r="E22" s="84"/>
      <c r="F22" s="84"/>
      <c r="G22" s="84"/>
      <c r="H22" s="84"/>
      <c r="I22" s="82"/>
      <c r="J22" s="82"/>
      <c r="K22" s="171"/>
      <c r="L22" s="173"/>
    </row>
    <row r="23" spans="1:12" s="7" customFormat="1" hidden="1" x14ac:dyDescent="0.2">
      <c r="A23" s="67"/>
      <c r="B23" s="16"/>
      <c r="C23" s="34" t="s">
        <v>551</v>
      </c>
      <c r="D23" s="254" t="s">
        <v>551</v>
      </c>
      <c r="E23" s="84"/>
      <c r="F23" s="84"/>
      <c r="G23" s="84"/>
      <c r="H23" s="84"/>
      <c r="I23" s="82"/>
      <c r="J23" s="82"/>
      <c r="K23" s="171"/>
      <c r="L23" s="173"/>
    </row>
    <row r="24" spans="1:12" s="7" customFormat="1" ht="18" hidden="1" x14ac:dyDescent="0.25">
      <c r="A24" s="67"/>
      <c r="B24" s="16"/>
      <c r="C24" s="7" t="s">
        <v>552</v>
      </c>
      <c r="D24" s="259" t="s">
        <v>552</v>
      </c>
      <c r="E24" s="84"/>
      <c r="F24" s="84"/>
      <c r="G24" s="84"/>
      <c r="H24" s="84"/>
      <c r="I24" s="82"/>
      <c r="J24" s="82"/>
      <c r="K24" s="171"/>
      <c r="L24" s="173"/>
    </row>
    <row r="25" spans="1:12" s="7" customFormat="1" hidden="1" x14ac:dyDescent="0.2">
      <c r="A25" s="67"/>
      <c r="B25" s="16"/>
      <c r="C25" s="7" t="s">
        <v>553</v>
      </c>
      <c r="D25" s="16" t="s">
        <v>553</v>
      </c>
      <c r="E25" s="84"/>
      <c r="F25" s="84"/>
      <c r="G25" s="84"/>
      <c r="H25" s="84"/>
      <c r="I25" s="82"/>
      <c r="J25" s="82"/>
    </row>
    <row r="26" spans="1:12" s="7" customFormat="1" hidden="1" x14ac:dyDescent="0.2">
      <c r="A26" s="67"/>
      <c r="B26" s="16"/>
      <c r="C26" s="34" t="s">
        <v>554</v>
      </c>
      <c r="D26" s="254" t="s">
        <v>554</v>
      </c>
      <c r="E26" s="84"/>
      <c r="F26" s="84"/>
      <c r="G26" s="84"/>
      <c r="H26" s="84"/>
      <c r="I26" s="82"/>
      <c r="J26" s="82"/>
    </row>
    <row r="27" spans="1:12" s="7" customFormat="1" ht="18" hidden="1" x14ac:dyDescent="0.25">
      <c r="A27" s="67"/>
      <c r="B27" s="16"/>
      <c r="C27" s="7" t="s">
        <v>555</v>
      </c>
      <c r="D27" s="259" t="s">
        <v>555</v>
      </c>
      <c r="E27" s="84"/>
      <c r="F27" s="84"/>
      <c r="G27" s="84"/>
      <c r="H27" s="84"/>
      <c r="I27" s="82"/>
      <c r="J27" s="82"/>
    </row>
    <row r="28" spans="1:12" s="7" customFormat="1" hidden="1" x14ac:dyDescent="0.2">
      <c r="A28" s="67"/>
      <c r="B28" s="16"/>
      <c r="C28" s="7" t="s">
        <v>556</v>
      </c>
      <c r="D28" s="16" t="s">
        <v>556</v>
      </c>
      <c r="E28" s="84"/>
      <c r="F28" s="84"/>
      <c r="G28" s="84"/>
      <c r="H28" s="84"/>
      <c r="I28" s="82"/>
      <c r="J28" s="82"/>
    </row>
    <row r="29" spans="1:12" s="1" customFormat="1" hidden="1" collapsed="1" x14ac:dyDescent="0.2">
      <c r="A29" s="67"/>
      <c r="B29" s="17"/>
      <c r="C29" s="18" t="s">
        <v>557</v>
      </c>
      <c r="D29" s="255" t="s">
        <v>557</v>
      </c>
      <c r="E29" s="85"/>
      <c r="F29" s="85"/>
      <c r="G29" s="85"/>
      <c r="H29" s="85"/>
      <c r="I29" s="83"/>
      <c r="J29" s="83"/>
    </row>
    <row r="30" spans="1:12" s="7" customFormat="1" ht="14.25" customHeight="1" x14ac:dyDescent="0.2">
      <c r="A30" s="67"/>
      <c r="B30" s="207" t="s">
        <v>913</v>
      </c>
      <c r="C30" s="263" t="s">
        <v>791</v>
      </c>
      <c r="D30" s="245" t="s">
        <v>791</v>
      </c>
      <c r="E30" s="219">
        <f>IFERROR(INDEX(Raw!$H$6:$CI$2111,MATCH($B30&amp;$D30&amp;$B$6,Raw!$A$6:$A$2111,0),MATCH(E$6,Raw!$H$5:$CI$5,0)),"-")</f>
        <v>709</v>
      </c>
      <c r="F30" s="219">
        <f>IFERROR(INDEX(Raw!$H$6:$CI$2111,MATCH($B30&amp;$D30&amp;$B$6,Raw!$A$6:$A$2111,0),MATCH(F$6,Raw!$H$5:$CI$5,0)),"-")</f>
        <v>643</v>
      </c>
      <c r="G30" s="219"/>
      <c r="H30" s="219">
        <f>IFERROR(INDEX(Raw!$H$6:$CI$2111,MATCH($B30&amp;$D30&amp;$B$6,Raw!$A$6:$A$2111,0),MATCH(H$6,Raw!$H$5:$CI$5,0))/60/60,"-")</f>
        <v>273.36777777777775</v>
      </c>
      <c r="I30" s="217">
        <f>IFERROR(INDEX(Raw!$H$6:$CI$2111,MATCH($B30&amp;$D30&amp;$B$6,Raw!$A$6:$A$2111,0),MATCH(I$6,Raw!$H$5:$CI$5,0))/60/60/24,"-")</f>
        <v>1.6064814814814813E-2</v>
      </c>
      <c r="J30" s="217">
        <f>IFERROR(INDEX(Raw!$H$6:$CI$2111,MATCH($B30&amp;$D30&amp;$B$6,Raw!$A$6:$A$2111,0),MATCH(J$6,Raw!$H$5:$CI$5,0))/60/60/24,"-")</f>
        <v>3.1631944444444442E-2</v>
      </c>
      <c r="K30" s="209"/>
    </row>
    <row r="31" spans="1:12" s="7" customFormat="1" x14ac:dyDescent="0.2">
      <c r="A31" s="67"/>
      <c r="B31" s="16" t="str">
        <f t="shared" ref="B31:B41" si="0">IF($D31="April",LEFT($B30,4)+1&amp;"-"&amp;RIGHT($B30,2)+1,$B30)</f>
        <v>2019-20</v>
      </c>
      <c r="C31" s="7" t="s">
        <v>792</v>
      </c>
      <c r="D31" s="16" t="s">
        <v>792</v>
      </c>
      <c r="E31" s="84">
        <f>IFERROR(INDEX(Raw!$H$6:$CI$2111,MATCH($B31&amp;$D31&amp;$B$6,Raw!$A$6:$A$2111,0),MATCH(E$6,Raw!$H$5:$CI$5,0)),"-")</f>
        <v>775</v>
      </c>
      <c r="F31" s="84">
        <f>IFERROR(INDEX(Raw!$H$6:$CI$2111,MATCH($B31&amp;$D31&amp;$B$6,Raw!$A$6:$A$2111,0),MATCH(F$6,Raw!$H$5:$CI$5,0)),"-")</f>
        <v>697</v>
      </c>
      <c r="G31" s="84"/>
      <c r="H31" s="84">
        <f>IFERROR(INDEX(Raw!$H$6:$CI$2111,MATCH($B31&amp;$D31&amp;$B$6,Raw!$A$6:$A$2111,0),MATCH(H$6,Raw!$H$5:$CI$5,0))/60/60,"-")</f>
        <v>318.40805555555556</v>
      </c>
      <c r="I31" s="88">
        <f>IFERROR(INDEX(Raw!$H$6:$CI$2111,MATCH($B31&amp;$D31&amp;$B$6,Raw!$A$6:$A$2111,0),MATCH(I$6,Raw!$H$5:$CI$5,0))/60/60/24,"-")</f>
        <v>1.7118055555555556E-2</v>
      </c>
      <c r="J31" s="88">
        <f>IFERROR(INDEX(Raw!$H$6:$CI$2111,MATCH($B31&amp;$D31&amp;$B$6,Raw!$A$6:$A$2111,0),MATCH(J$6,Raw!$H$5:$CI$5,0))/60/60/24,"-")</f>
        <v>3.2997685185185185E-2</v>
      </c>
      <c r="K31" s="171"/>
    </row>
    <row r="32" spans="1:12" s="7" customFormat="1" x14ac:dyDescent="0.2">
      <c r="A32" s="67"/>
      <c r="B32" s="16" t="str">
        <f t="shared" si="0"/>
        <v>2019-20</v>
      </c>
      <c r="C32" s="34" t="s">
        <v>793</v>
      </c>
      <c r="D32" s="254" t="s">
        <v>793</v>
      </c>
      <c r="E32" s="84" t="str">
        <f>IFERROR(INDEX(Raw!$H$6:$CI$2111,MATCH($B32&amp;$D32&amp;$B$6,Raw!$A$6:$A$2111,0),MATCH(E$6,Raw!$H$5:$CI$5,0)),"-")</f>
        <v>-</v>
      </c>
      <c r="F32" s="84" t="str">
        <f>IFERROR(INDEX(Raw!$H$6:$CI$2111,MATCH($B32&amp;$D32&amp;$B$6,Raw!$A$6:$A$2111,0),MATCH(F$6,Raw!$H$5:$CI$5,0)),"-")</f>
        <v>-</v>
      </c>
      <c r="G32" s="84"/>
      <c r="H32" s="84" t="str">
        <f>IFERROR(INDEX(Raw!$H$6:$CI$2111,MATCH($B32&amp;$D32&amp;$B$6,Raw!$A$6:$A$2111,0),MATCH(H$6,Raw!$H$5:$CI$5,0))/60/60,"-")</f>
        <v>-</v>
      </c>
      <c r="I32" s="88" t="str">
        <f>IFERROR(INDEX(Raw!$H$6:$CI$2111,MATCH($B32&amp;$D32&amp;$B$6,Raw!$A$6:$A$2111,0),MATCH(I$6,Raw!$H$5:$CI$5,0))/60/60/24,"-")</f>
        <v>-</v>
      </c>
      <c r="J32" s="88" t="str">
        <f>IFERROR(INDEX(Raw!$H$6:$CI$2111,MATCH($B32&amp;$D32&amp;$B$6,Raw!$A$6:$A$2111,0),MATCH(J$6,Raw!$H$5:$CI$5,0))/60/60/24,"-")</f>
        <v>-</v>
      </c>
      <c r="K32" s="171"/>
    </row>
    <row r="33" spans="1:12" s="7" customFormat="1" ht="18" hidden="1" x14ac:dyDescent="0.25">
      <c r="A33" s="67"/>
      <c r="B33" s="16" t="str">
        <f t="shared" si="0"/>
        <v>2019-20</v>
      </c>
      <c r="C33" s="34" t="s">
        <v>794</v>
      </c>
      <c r="D33" s="262" t="s">
        <v>794</v>
      </c>
      <c r="E33" s="84" t="str">
        <f>IFERROR(INDEX(Raw!$H$6:$CI$2111,MATCH($B33&amp;$D33&amp;$B$6,Raw!$A$6:$A$2111,0),MATCH(E$6,Raw!$H$5:$CI$5,0)),"-")</f>
        <v>-</v>
      </c>
      <c r="F33" s="84" t="str">
        <f>IFERROR(INDEX(Raw!$H$6:$CI$2111,MATCH($B33&amp;$D33&amp;$B$6,Raw!$A$6:$A$2111,0),MATCH(F$6,Raw!$H$5:$CI$5,0)),"-")</f>
        <v>-</v>
      </c>
      <c r="G33" s="84"/>
      <c r="H33" s="84" t="str">
        <f>IFERROR(INDEX(Raw!$H$6:$CI$2111,MATCH($B33&amp;$D33&amp;$B$6,Raw!$A$6:$A$2111,0),MATCH(H$6,Raw!$H$5:$CI$5,0))/60/60,"-")</f>
        <v>-</v>
      </c>
      <c r="I33" s="88" t="str">
        <f>IFERROR(INDEX(Raw!$H$6:$CI$2111,MATCH($B33&amp;$D33&amp;$B$6,Raw!$A$6:$A$2111,0),MATCH(I$6,Raw!$H$5:$CI$5,0))/60/60/24,"-")</f>
        <v>-</v>
      </c>
      <c r="J33" s="88" t="str">
        <f>IFERROR(INDEX(Raw!$H$6:$CI$2111,MATCH($B33&amp;$D33&amp;$B$6,Raw!$A$6:$A$2111,0),MATCH(J$6,Raw!$H$5:$CI$5,0))/60/60/24,"-")</f>
        <v>-</v>
      </c>
      <c r="K33" s="171"/>
      <c r="L33" s="173"/>
    </row>
    <row r="34" spans="1:12" s="7" customFormat="1" hidden="1" x14ac:dyDescent="0.2">
      <c r="A34" s="67"/>
      <c r="B34" s="16" t="str">
        <f t="shared" si="0"/>
        <v>2019-20</v>
      </c>
      <c r="C34" s="7" t="s">
        <v>550</v>
      </c>
      <c r="D34" s="16" t="s">
        <v>550</v>
      </c>
      <c r="E34" s="84" t="str">
        <f>IFERROR(INDEX(Raw!$H$6:$CI$2111,MATCH($B34&amp;$D34&amp;$B$6,Raw!$A$6:$A$2111,0),MATCH(E$6,Raw!$H$5:$CI$5,0)),"-")</f>
        <v>-</v>
      </c>
      <c r="F34" s="84" t="str">
        <f>IFERROR(INDEX(Raw!$H$6:$CI$2111,MATCH($B34&amp;$D34&amp;$B$6,Raw!$A$6:$A$2111,0),MATCH(F$6,Raw!$H$5:$CI$5,0)),"-")</f>
        <v>-</v>
      </c>
      <c r="G34" s="84"/>
      <c r="H34" s="84" t="str">
        <f>IFERROR(INDEX(Raw!$H$6:$CI$2111,MATCH($B34&amp;$D34&amp;$B$6,Raw!$A$6:$A$2111,0),MATCH(H$6,Raw!$H$5:$CI$5,0))/60/60,"-")</f>
        <v>-</v>
      </c>
      <c r="I34" s="88" t="str">
        <f>IFERROR(INDEX(Raw!$H$6:$CI$2111,MATCH($B34&amp;$D34&amp;$B$6,Raw!$A$6:$A$2111,0),MATCH(I$6,Raw!$H$5:$CI$5,0))/60/60/24,"-")</f>
        <v>-</v>
      </c>
      <c r="J34" s="88" t="str">
        <f>IFERROR(INDEX(Raw!$H$6:$CI$2111,MATCH($B34&amp;$D34&amp;$B$6,Raw!$A$6:$A$2111,0),MATCH(J$6,Raw!$H$5:$CI$5,0))/60/60/24,"-")</f>
        <v>-</v>
      </c>
      <c r="K34" s="171"/>
      <c r="L34" s="173"/>
    </row>
    <row r="35" spans="1:12" s="7" customFormat="1" hidden="1" x14ac:dyDescent="0.2">
      <c r="A35" s="67"/>
      <c r="B35" s="16" t="str">
        <f t="shared" si="0"/>
        <v>2019-20</v>
      </c>
      <c r="C35" s="34" t="s">
        <v>551</v>
      </c>
      <c r="D35" s="254" t="s">
        <v>551</v>
      </c>
      <c r="E35" s="84" t="str">
        <f>IFERROR(INDEX(Raw!$H$6:$CI$2111,MATCH($B35&amp;$D35&amp;$B$6,Raw!$A$6:$A$2111,0),MATCH(E$6,Raw!$H$5:$CI$5,0)),"-")</f>
        <v>-</v>
      </c>
      <c r="F35" s="84" t="str">
        <f>IFERROR(INDEX(Raw!$H$6:$CI$2111,MATCH($B35&amp;$D35&amp;$B$6,Raw!$A$6:$A$2111,0),MATCH(F$6,Raw!$H$5:$CI$5,0)),"-")</f>
        <v>-</v>
      </c>
      <c r="G35" s="84"/>
      <c r="H35" s="84" t="str">
        <f>IFERROR(INDEX(Raw!$H$6:$CI$2111,MATCH($B35&amp;$D35&amp;$B$6,Raw!$A$6:$A$2111,0),MATCH(H$6,Raw!$H$5:$CI$5,0))/60/60,"-")</f>
        <v>-</v>
      </c>
      <c r="I35" s="88" t="str">
        <f>IFERROR(INDEX(Raw!$H$6:$CI$2111,MATCH($B35&amp;$D35&amp;$B$6,Raw!$A$6:$A$2111,0),MATCH(I$6,Raw!$H$5:$CI$5,0))/60/60/24,"-")</f>
        <v>-</v>
      </c>
      <c r="J35" s="88" t="str">
        <f>IFERROR(INDEX(Raw!$H$6:$CI$2111,MATCH($B35&amp;$D35&amp;$B$6,Raw!$A$6:$A$2111,0),MATCH(J$6,Raw!$H$5:$CI$5,0))/60/60/24,"-")</f>
        <v>-</v>
      </c>
      <c r="K35" s="171"/>
      <c r="L35" s="173"/>
    </row>
    <row r="36" spans="1:12" s="7" customFormat="1" ht="18" hidden="1" x14ac:dyDescent="0.25">
      <c r="A36" s="67"/>
      <c r="B36" s="16" t="str">
        <f t="shared" si="0"/>
        <v>2019-20</v>
      </c>
      <c r="C36" s="7" t="s">
        <v>552</v>
      </c>
      <c r="D36" s="259" t="s">
        <v>552</v>
      </c>
      <c r="E36" s="84" t="str">
        <f>IFERROR(INDEX(Raw!$H$6:$CI$2111,MATCH($B36&amp;$D36&amp;$B$6,Raw!$A$6:$A$2111,0),MATCH(E$6,Raw!$H$5:$CI$5,0)),"-")</f>
        <v>-</v>
      </c>
      <c r="F36" s="84" t="str">
        <f>IFERROR(INDEX(Raw!$H$6:$CI$2111,MATCH($B36&amp;$D36&amp;$B$6,Raw!$A$6:$A$2111,0),MATCH(F$6,Raw!$H$5:$CI$5,0)),"-")</f>
        <v>-</v>
      </c>
      <c r="G36" s="84"/>
      <c r="H36" s="84" t="str">
        <f>IFERROR(INDEX(Raw!$H$6:$CI$2111,MATCH($B36&amp;$D36&amp;$B$6,Raw!$A$6:$A$2111,0),MATCH(H$6,Raw!$H$5:$CI$5,0))/60/60,"-")</f>
        <v>-</v>
      </c>
      <c r="I36" s="88" t="str">
        <f>IFERROR(INDEX(Raw!$H$6:$CI$2111,MATCH($B36&amp;$D36&amp;$B$6,Raw!$A$6:$A$2111,0),MATCH(I$6,Raw!$H$5:$CI$5,0))/60/60/24,"-")</f>
        <v>-</v>
      </c>
      <c r="J36" s="88" t="str">
        <f>IFERROR(INDEX(Raw!$H$6:$CI$2111,MATCH($B36&amp;$D36&amp;$B$6,Raw!$A$6:$A$2111,0),MATCH(J$6,Raw!$H$5:$CI$5,0))/60/60/24,"-")</f>
        <v>-</v>
      </c>
      <c r="K36" s="171"/>
      <c r="L36" s="173"/>
    </row>
    <row r="37" spans="1:12" s="7" customFormat="1" hidden="1" x14ac:dyDescent="0.2">
      <c r="A37" s="67"/>
      <c r="B37" s="16" t="str">
        <f t="shared" si="0"/>
        <v>2019-20</v>
      </c>
      <c r="C37" s="34" t="s">
        <v>553</v>
      </c>
      <c r="D37" s="254" t="s">
        <v>553</v>
      </c>
      <c r="E37" s="84" t="str">
        <f>IFERROR(INDEX(Raw!$H$6:$CI$2111,MATCH($B37&amp;$D37&amp;$B$6,Raw!$A$6:$A$2111,0),MATCH(E$6,Raw!$H$5:$CI$5,0)),"-")</f>
        <v>-</v>
      </c>
      <c r="F37" s="84" t="str">
        <f>IFERROR(INDEX(Raw!$H$6:$CI$2111,MATCH($B37&amp;$D37&amp;$B$6,Raw!$A$6:$A$2111,0),MATCH(F$6,Raw!$H$5:$CI$5,0)),"-")</f>
        <v>-</v>
      </c>
      <c r="G37" s="84"/>
      <c r="H37" s="84" t="str">
        <f>IFERROR(INDEX(Raw!$H$6:$CI$2111,MATCH($B37&amp;$D37&amp;$B$6,Raw!$A$6:$A$2111,0),MATCH(H$6,Raw!$H$5:$CI$5,0))/60/60,"-")</f>
        <v>-</v>
      </c>
      <c r="I37" s="88" t="str">
        <f>IFERROR(INDEX(Raw!$H$6:$CI$2111,MATCH($B37&amp;$D37&amp;$B$6,Raw!$A$6:$A$2111,0),MATCH(I$6,Raw!$H$5:$CI$5,0))/60/60/24,"-")</f>
        <v>-</v>
      </c>
      <c r="J37" s="88" t="str">
        <f>IFERROR(INDEX(Raw!$H$6:$CI$2111,MATCH($B37&amp;$D37&amp;$B$6,Raw!$A$6:$A$2111,0),MATCH(J$6,Raw!$H$5:$CI$5,0))/60/60/24,"-")</f>
        <v>-</v>
      </c>
    </row>
    <row r="38" spans="1:12" s="7" customFormat="1" hidden="1" x14ac:dyDescent="0.2">
      <c r="A38" s="67"/>
      <c r="B38" s="16" t="str">
        <f t="shared" si="0"/>
        <v>2019-20</v>
      </c>
      <c r="C38" s="7" t="s">
        <v>554</v>
      </c>
      <c r="D38" s="16" t="s">
        <v>554</v>
      </c>
      <c r="E38" s="84" t="str">
        <f>IFERROR(INDEX(Raw!$H$6:$CI$2111,MATCH($B38&amp;$D38&amp;$B$6,Raw!$A$6:$A$2111,0),MATCH(E$6,Raw!$H$5:$CI$5,0)),"-")</f>
        <v>-</v>
      </c>
      <c r="F38" s="84" t="str">
        <f>IFERROR(INDEX(Raw!$H$6:$CI$2111,MATCH($B38&amp;$D38&amp;$B$6,Raw!$A$6:$A$2111,0),MATCH(F$6,Raw!$H$5:$CI$5,0)),"-")</f>
        <v>-</v>
      </c>
      <c r="G38" s="84"/>
      <c r="H38" s="84" t="str">
        <f>IFERROR(INDEX(Raw!$H$6:$CI$2111,MATCH($B38&amp;$D38&amp;$B$6,Raw!$A$6:$A$2111,0),MATCH(H$6,Raw!$H$5:$CI$5,0))/60/60,"-")</f>
        <v>-</v>
      </c>
      <c r="I38" s="88" t="str">
        <f>IFERROR(INDEX(Raw!$H$6:$CI$2111,MATCH($B38&amp;$D38&amp;$B$6,Raw!$A$6:$A$2111,0),MATCH(I$6,Raw!$H$5:$CI$5,0))/60/60/24,"-")</f>
        <v>-</v>
      </c>
      <c r="J38" s="88" t="str">
        <f>IFERROR(INDEX(Raw!$H$6:$CI$2111,MATCH($B38&amp;$D38&amp;$B$6,Raw!$A$6:$A$2111,0),MATCH(J$6,Raw!$H$5:$CI$5,0))/60/60/24,"-")</f>
        <v>-</v>
      </c>
    </row>
    <row r="39" spans="1:12" s="7" customFormat="1" ht="18" hidden="1" x14ac:dyDescent="0.25">
      <c r="A39" s="67"/>
      <c r="B39" s="16" t="str">
        <f t="shared" si="0"/>
        <v>2019-20</v>
      </c>
      <c r="C39" s="34" t="s">
        <v>555</v>
      </c>
      <c r="D39" s="262" t="s">
        <v>555</v>
      </c>
      <c r="E39" s="84" t="str">
        <f>IFERROR(INDEX(Raw!$H$6:$CI$2111,MATCH($B39&amp;$D39&amp;$B$6,Raw!$A$6:$A$2111,0),MATCH(E$6,Raw!$H$5:$CI$5,0)),"-")</f>
        <v>-</v>
      </c>
      <c r="F39" s="84" t="str">
        <f>IFERROR(INDEX(Raw!$H$6:$CI$2111,MATCH($B39&amp;$D39&amp;$B$6,Raw!$A$6:$A$2111,0),MATCH(F$6,Raw!$H$5:$CI$5,0)),"-")</f>
        <v>-</v>
      </c>
      <c r="G39" s="84"/>
      <c r="H39" s="84" t="str">
        <f>IFERROR(INDEX(Raw!$H$6:$CI$2111,MATCH($B39&amp;$D39&amp;$B$6,Raw!$A$6:$A$2111,0),MATCH(H$6,Raw!$H$5:$CI$5,0))/60/60,"-")</f>
        <v>-</v>
      </c>
      <c r="I39" s="88" t="str">
        <f>IFERROR(INDEX(Raw!$H$6:$CI$2111,MATCH($B39&amp;$D39&amp;$B$6,Raw!$A$6:$A$2111,0),MATCH(I$6,Raw!$H$5:$CI$5,0))/60/60/24,"-")</f>
        <v>-</v>
      </c>
      <c r="J39" s="88" t="str">
        <f>IFERROR(INDEX(Raw!$H$6:$CI$2111,MATCH($B39&amp;$D39&amp;$B$6,Raw!$A$6:$A$2111,0),MATCH(J$6,Raw!$H$5:$CI$5,0))/60/60/24,"-")</f>
        <v>-</v>
      </c>
    </row>
    <row r="40" spans="1:12" s="7" customFormat="1" hidden="1" x14ac:dyDescent="0.2">
      <c r="A40" s="67"/>
      <c r="B40" s="16" t="str">
        <f t="shared" si="0"/>
        <v>2019-20</v>
      </c>
      <c r="C40" s="7" t="s">
        <v>556</v>
      </c>
      <c r="D40" s="16" t="s">
        <v>556</v>
      </c>
      <c r="E40" s="84" t="str">
        <f>IFERROR(INDEX(Raw!$H$6:$CI$2111,MATCH($B40&amp;$D40&amp;$B$6,Raw!$A$6:$A$2111,0),MATCH(E$6,Raw!$H$5:$CI$5,0)),"-")</f>
        <v>-</v>
      </c>
      <c r="F40" s="84" t="str">
        <f>IFERROR(INDEX(Raw!$H$6:$CI$2111,MATCH($B40&amp;$D40&amp;$B$6,Raw!$A$6:$A$2111,0),MATCH(F$6,Raw!$H$5:$CI$5,0)),"-")</f>
        <v>-</v>
      </c>
      <c r="G40" s="84"/>
      <c r="H40" s="84" t="str">
        <f>IFERROR(INDEX(Raw!$H$6:$CI$2111,MATCH($B40&amp;$D40&amp;$B$6,Raw!$A$6:$A$2111,0),MATCH(H$6,Raw!$H$5:$CI$5,0))/60/60,"-")</f>
        <v>-</v>
      </c>
      <c r="I40" s="88" t="str">
        <f>IFERROR(INDEX(Raw!$H$6:$CI$2111,MATCH($B40&amp;$D40&amp;$B$6,Raw!$A$6:$A$2111,0),MATCH(I$6,Raw!$H$5:$CI$5,0))/60/60/24,"-")</f>
        <v>-</v>
      </c>
      <c r="J40" s="88" t="str">
        <f>IFERROR(INDEX(Raw!$H$6:$CI$2111,MATCH($B40&amp;$D40&amp;$B$6,Raw!$A$6:$A$2111,0),MATCH(J$6,Raw!$H$5:$CI$5,0))/60/60/24,"-")</f>
        <v>-</v>
      </c>
    </row>
    <row r="41" spans="1:12" s="1" customFormat="1" hidden="1" collapsed="1" x14ac:dyDescent="0.2">
      <c r="A41" s="67"/>
      <c r="B41" s="17" t="str">
        <f t="shared" si="0"/>
        <v>2019-20</v>
      </c>
      <c r="C41" s="18" t="s">
        <v>557</v>
      </c>
      <c r="D41" s="255" t="s">
        <v>557</v>
      </c>
      <c r="E41" s="85" t="str">
        <f>IFERROR(INDEX(Raw!$H$6:$CI$2111,MATCH($B41&amp;$D41&amp;$B$6,Raw!$A$6:$A$2111,0),MATCH(E$6,Raw!$H$5:$CI$5,0)),"-")</f>
        <v>-</v>
      </c>
      <c r="F41" s="85" t="str">
        <f>IFERROR(INDEX(Raw!$H$6:$CI$2111,MATCH($B41&amp;$D41&amp;$B$6,Raw!$A$6:$A$2111,0),MATCH(F$6,Raw!$H$5:$CI$5,0)),"-")</f>
        <v>-</v>
      </c>
      <c r="G41" s="85"/>
      <c r="H41" s="85" t="str">
        <f>IFERROR(INDEX(Raw!$H$6:$CI$2111,MATCH($B41&amp;$D41&amp;$B$6,Raw!$A$6:$A$2111,0),MATCH(H$6,Raw!$H$5:$CI$5,0))/60/60,"-")</f>
        <v>-</v>
      </c>
      <c r="I41" s="89" t="str">
        <f>IFERROR(INDEX(Raw!$H$6:$CI$2111,MATCH($B41&amp;$D41&amp;$B$6,Raw!$A$6:$A$2111,0),MATCH(I$6,Raw!$H$5:$CI$5,0))/60/60/24,"-")</f>
        <v>-</v>
      </c>
      <c r="J41" s="89" t="str">
        <f>IFERROR(INDEX(Raw!$H$6:$CI$2111,MATCH($B41&amp;$D41&amp;$B$6,Raw!$A$6:$A$2111,0),MATCH(J$6,Raw!$H$5:$CI$5,0))/60/60/24,"-")</f>
        <v>-</v>
      </c>
    </row>
    <row r="42" spans="1:12" x14ac:dyDescent="0.2">
      <c r="A42" s="3"/>
      <c r="B42" s="245"/>
      <c r="C42" s="246"/>
      <c r="D42" s="247" t="s">
        <v>733</v>
      </c>
      <c r="E42" s="208" t="s">
        <v>830</v>
      </c>
      <c r="F42" s="209"/>
      <c r="G42" s="211"/>
      <c r="H42" s="209"/>
      <c r="I42" s="211"/>
      <c r="J42" s="211"/>
    </row>
    <row r="43" spans="1:12" x14ac:dyDescent="0.2">
      <c r="A43" s="3"/>
      <c r="B43" s="16"/>
      <c r="C43" s="34"/>
      <c r="D43" s="10" t="s">
        <v>568</v>
      </c>
      <c r="E43" s="7" t="s">
        <v>842</v>
      </c>
      <c r="F43" s="31"/>
      <c r="G43" s="82"/>
      <c r="H43" s="31"/>
      <c r="I43" s="82"/>
      <c r="J43" s="82"/>
    </row>
    <row r="44" spans="1:12" x14ac:dyDescent="0.2">
      <c r="A44" s="3"/>
      <c r="B44" s="16"/>
      <c r="C44" s="34"/>
      <c r="D44" s="10" t="s">
        <v>569</v>
      </c>
      <c r="E44" s="69">
        <f>Introduction!$B$59</f>
        <v>43629</v>
      </c>
      <c r="F44" s="31"/>
      <c r="G44" s="82"/>
      <c r="H44" s="31"/>
      <c r="I44" s="82"/>
      <c r="J44" s="82"/>
    </row>
    <row r="45" spans="1:12" x14ac:dyDescent="0.2">
      <c r="A45" s="3"/>
      <c r="B45" s="16"/>
      <c r="C45" s="34"/>
      <c r="D45" s="10" t="s">
        <v>570</v>
      </c>
      <c r="E45" s="7" t="s">
        <v>572</v>
      </c>
      <c r="F45" s="31"/>
      <c r="G45" s="82"/>
      <c r="H45" s="31"/>
      <c r="I45" s="82"/>
      <c r="J45" s="82"/>
    </row>
    <row r="46" spans="1:12" x14ac:dyDescent="0.2">
      <c r="A46" s="8"/>
      <c r="B46" s="22"/>
      <c r="D46" s="68"/>
      <c r="E46" s="55" t="s">
        <v>571</v>
      </c>
      <c r="F46" s="55"/>
      <c r="G46" s="55"/>
      <c r="H46" s="55"/>
      <c r="I46" s="1"/>
      <c r="J46" s="1"/>
    </row>
    <row r="47" spans="1:12" x14ac:dyDescent="0.2">
      <c r="D47" s="68"/>
      <c r="J47" s="203" t="s">
        <v>691</v>
      </c>
    </row>
    <row r="48" spans="1:12" x14ac:dyDescent="0.2">
      <c r="D48" s="1"/>
      <c r="E48" s="116" t="s">
        <v>762</v>
      </c>
    </row>
    <row r="49" spans="1:5" x14ac:dyDescent="0.2">
      <c r="A49" s="8"/>
      <c r="D49" s="96">
        <v>1</v>
      </c>
      <c r="E49" s="59" t="s">
        <v>981</v>
      </c>
    </row>
    <row r="50" spans="1:5" x14ac:dyDescent="0.2">
      <c r="A50" s="8"/>
      <c r="E50" s="8" t="s">
        <v>976</v>
      </c>
    </row>
    <row r="51" spans="1:5" x14ac:dyDescent="0.2">
      <c r="A51" s="8"/>
      <c r="C51" s="55"/>
      <c r="D51" s="96">
        <v>2</v>
      </c>
      <c r="E51" s="230" t="s">
        <v>982</v>
      </c>
    </row>
    <row r="52" spans="1:5" x14ac:dyDescent="0.2">
      <c r="A52" s="8"/>
      <c r="D52" s="71"/>
      <c r="E52" s="59" t="s">
        <v>983</v>
      </c>
    </row>
    <row r="53" spans="1:5" x14ac:dyDescent="0.2">
      <c r="A53" s="8"/>
      <c r="D53" s="8">
        <v>8</v>
      </c>
      <c r="E53" s="1" t="s">
        <v>967</v>
      </c>
    </row>
    <row r="54" spans="1:5" x14ac:dyDescent="0.2">
      <c r="A54" s="8"/>
    </row>
    <row r="55" spans="1:5" x14ac:dyDescent="0.2">
      <c r="A55" s="8"/>
    </row>
    <row r="56" spans="1:5" x14ac:dyDescent="0.2">
      <c r="A56" s="8"/>
    </row>
    <row r="57" spans="1:5" x14ac:dyDescent="0.2">
      <c r="A57" s="8"/>
    </row>
    <row r="58" spans="1:5" x14ac:dyDescent="0.2"/>
    <row r="59" spans="1:5" x14ac:dyDescent="0.2"/>
  </sheetData>
  <mergeCells count="1">
    <mergeCell ref="B5:C5"/>
  </mergeCells>
  <dataValidations count="1">
    <dataValidation type="list" allowBlank="1" showInputMessage="1" showErrorMessage="1" sqref="B5:C5" xr:uid="{AB989586-B120-4CD3-9891-AC7A1FC1DFB1}">
      <formula1>Dropdown_Geography</formula1>
    </dataValidation>
  </dataValidations>
  <hyperlinks>
    <hyperlink ref="J47" r:id="rId1" xr:uid="{8D79387D-3C53-404E-9E02-4656514BBBBB}"/>
    <hyperlink ref="E46" r:id="rId2" xr:uid="{8A06F45D-41B8-41D1-82A8-31F5FBF42D95}"/>
    <hyperlink ref="E48" location="Introduction!A1" display="Introduction" xr:uid="{140AFBD0-829B-4F88-BCD4-12B48FF74362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239" customWidth="1"/>
    <col min="2" max="2" width="5.42578125" style="239" bestFit="1" customWidth="1"/>
    <col min="3" max="3" width="53.42578125" style="239" bestFit="1" customWidth="1"/>
    <col min="4" max="4" width="19.7109375" style="239" bestFit="1" customWidth="1"/>
    <col min="5" max="5" width="11.28515625" style="239" bestFit="1" customWidth="1"/>
    <col min="6" max="6" width="22.28515625" style="239" bestFit="1" customWidth="1"/>
    <col min="7" max="7" width="9.85546875" style="239" bestFit="1" customWidth="1"/>
    <col min="8" max="8" width="10.28515625" style="239" bestFit="1" customWidth="1"/>
    <col min="9" max="9" width="1.7109375" style="239" customWidth="1"/>
    <col min="10" max="13" width="0" style="239" hidden="1" customWidth="1"/>
    <col min="14" max="16384" width="9.28515625" style="239" hidden="1"/>
  </cols>
  <sheetData>
    <row r="1" spans="1:8" x14ac:dyDescent="0.2">
      <c r="A1" s="238" t="s">
        <v>940</v>
      </c>
      <c r="E1" s="240"/>
      <c r="F1" s="266" t="s">
        <v>953</v>
      </c>
      <c r="G1" s="266" t="s">
        <v>955</v>
      </c>
      <c r="H1" s="266" t="s">
        <v>954</v>
      </c>
    </row>
    <row r="2" spans="1:8" ht="38.25" x14ac:dyDescent="0.2">
      <c r="B2" s="242" t="s">
        <v>699</v>
      </c>
      <c r="C2" s="243" t="s">
        <v>1</v>
      </c>
      <c r="D2" s="242" t="s">
        <v>941</v>
      </c>
      <c r="E2" s="244" t="s">
        <v>700</v>
      </c>
      <c r="F2" s="265" t="s">
        <v>952</v>
      </c>
      <c r="G2" s="265"/>
      <c r="H2" s="265"/>
    </row>
    <row r="3" spans="1:8" x14ac:dyDescent="0.2">
      <c r="B3" s="239" t="s">
        <v>106</v>
      </c>
      <c r="C3" s="239" t="s">
        <v>107</v>
      </c>
      <c r="D3" s="239" t="s">
        <v>105</v>
      </c>
      <c r="E3" s="239" t="s">
        <v>761</v>
      </c>
      <c r="F3" s="239" t="s">
        <v>744</v>
      </c>
      <c r="G3" s="239" t="s">
        <v>912</v>
      </c>
      <c r="H3" s="239" t="s">
        <v>917</v>
      </c>
    </row>
    <row r="4" spans="1:8" x14ac:dyDescent="0.2">
      <c r="B4" s="239" t="s">
        <v>529</v>
      </c>
      <c r="C4" s="239" t="s">
        <v>530</v>
      </c>
      <c r="D4" s="239" t="s">
        <v>528</v>
      </c>
      <c r="E4" s="239" t="s">
        <v>761</v>
      </c>
      <c r="F4" s="239" t="s">
        <v>744</v>
      </c>
      <c r="G4" s="239" t="s">
        <v>912</v>
      </c>
      <c r="H4" s="239" t="s">
        <v>917</v>
      </c>
    </row>
    <row r="5" spans="1:8" x14ac:dyDescent="0.2">
      <c r="B5" s="239" t="s">
        <v>115</v>
      </c>
      <c r="C5" s="239" t="s">
        <v>116</v>
      </c>
      <c r="D5" s="239" t="s">
        <v>114</v>
      </c>
      <c r="E5" s="239" t="s">
        <v>761</v>
      </c>
      <c r="F5" s="239" t="s">
        <v>744</v>
      </c>
      <c r="G5" s="239" t="s">
        <v>912</v>
      </c>
      <c r="H5" s="239" t="s">
        <v>917</v>
      </c>
    </row>
    <row r="6" spans="1:8" x14ac:dyDescent="0.2">
      <c r="B6" s="239" t="s">
        <v>109</v>
      </c>
      <c r="C6" s="239" t="s">
        <v>110</v>
      </c>
      <c r="D6" s="239" t="s">
        <v>108</v>
      </c>
      <c r="E6" s="239" t="s">
        <v>761</v>
      </c>
      <c r="F6" s="239" t="s">
        <v>744</v>
      </c>
      <c r="G6" s="239" t="s">
        <v>912</v>
      </c>
      <c r="H6" s="239" t="s">
        <v>917</v>
      </c>
    </row>
    <row r="7" spans="1:8" x14ac:dyDescent="0.2">
      <c r="B7" s="239" t="s">
        <v>78</v>
      </c>
      <c r="C7" s="239" t="s">
        <v>79</v>
      </c>
      <c r="D7" s="239" t="s">
        <v>77</v>
      </c>
      <c r="E7" s="239" t="s">
        <v>761</v>
      </c>
      <c r="F7" s="239" t="s">
        <v>744</v>
      </c>
      <c r="G7" s="239" t="s">
        <v>912</v>
      </c>
      <c r="H7" s="239" t="s">
        <v>917</v>
      </c>
    </row>
    <row r="8" spans="1:8" x14ac:dyDescent="0.2">
      <c r="B8" s="239" t="s">
        <v>545</v>
      </c>
      <c r="C8" s="239" t="s">
        <v>546</v>
      </c>
      <c r="D8" s="239" t="s">
        <v>544</v>
      </c>
      <c r="E8" s="239" t="s">
        <v>761</v>
      </c>
      <c r="F8" s="239" t="s">
        <v>744</v>
      </c>
      <c r="G8" s="239" t="s">
        <v>912</v>
      </c>
      <c r="H8" s="239" t="s">
        <v>917</v>
      </c>
    </row>
    <row r="9" spans="1:8" x14ac:dyDescent="0.2">
      <c r="B9" s="239" t="s">
        <v>81</v>
      </c>
      <c r="C9" s="239" t="s">
        <v>82</v>
      </c>
      <c r="D9" s="239" t="s">
        <v>80</v>
      </c>
      <c r="E9" s="239" t="s">
        <v>761</v>
      </c>
      <c r="F9" s="239" t="s">
        <v>744</v>
      </c>
      <c r="G9" s="239" t="s">
        <v>912</v>
      </c>
      <c r="H9" s="239" t="s">
        <v>917</v>
      </c>
    </row>
    <row r="10" spans="1:8" x14ac:dyDescent="0.2">
      <c r="B10" s="239" t="s">
        <v>88</v>
      </c>
      <c r="C10" s="239" t="s">
        <v>89</v>
      </c>
      <c r="D10" s="239" t="s">
        <v>87</v>
      </c>
      <c r="E10" s="239" t="s">
        <v>761</v>
      </c>
      <c r="F10" s="239" t="s">
        <v>744</v>
      </c>
      <c r="G10" s="239" t="s">
        <v>912</v>
      </c>
      <c r="H10" s="239" t="s">
        <v>917</v>
      </c>
    </row>
    <row r="11" spans="1:8" x14ac:dyDescent="0.2">
      <c r="B11" s="239" t="s">
        <v>532</v>
      </c>
      <c r="C11" s="239" t="s">
        <v>533</v>
      </c>
      <c r="D11" s="239" t="s">
        <v>531</v>
      </c>
      <c r="E11" s="239" t="s">
        <v>761</v>
      </c>
      <c r="F11" s="239" t="s">
        <v>744</v>
      </c>
      <c r="G11" s="239" t="s">
        <v>912</v>
      </c>
      <c r="H11" s="239" t="s">
        <v>917</v>
      </c>
    </row>
    <row r="12" spans="1:8" x14ac:dyDescent="0.2">
      <c r="B12" s="239" t="s">
        <v>100</v>
      </c>
      <c r="C12" s="239" t="s">
        <v>101</v>
      </c>
      <c r="D12" s="239" t="s">
        <v>99</v>
      </c>
      <c r="E12" s="239" t="s">
        <v>761</v>
      </c>
      <c r="F12" s="239" t="s">
        <v>744</v>
      </c>
      <c r="G12" s="239" t="s">
        <v>912</v>
      </c>
      <c r="H12" s="239" t="s">
        <v>917</v>
      </c>
    </row>
    <row r="13" spans="1:8" x14ac:dyDescent="0.2">
      <c r="B13" s="239" t="s">
        <v>94</v>
      </c>
      <c r="C13" s="239" t="s">
        <v>95</v>
      </c>
      <c r="D13" s="239" t="s">
        <v>93</v>
      </c>
      <c r="E13" s="239" t="s">
        <v>761</v>
      </c>
      <c r="F13" s="239" t="s">
        <v>744</v>
      </c>
      <c r="G13" s="239" t="s">
        <v>912</v>
      </c>
      <c r="H13" s="239" t="s">
        <v>917</v>
      </c>
    </row>
    <row r="14" spans="1:8" x14ac:dyDescent="0.2">
      <c r="B14" s="239" t="s">
        <v>535</v>
      </c>
      <c r="C14" s="239" t="s">
        <v>536</v>
      </c>
      <c r="D14" s="239" t="s">
        <v>534</v>
      </c>
      <c r="E14" s="239" t="s">
        <v>761</v>
      </c>
      <c r="F14" s="239" t="s">
        <v>744</v>
      </c>
      <c r="G14" s="239" t="s">
        <v>912</v>
      </c>
      <c r="H14" s="239" t="s">
        <v>917</v>
      </c>
    </row>
    <row r="15" spans="1:8" x14ac:dyDescent="0.2">
      <c r="B15" s="239" t="s">
        <v>537</v>
      </c>
      <c r="C15" s="239" t="s">
        <v>538</v>
      </c>
      <c r="D15" s="239" t="s">
        <v>800</v>
      </c>
      <c r="E15" s="239" t="s">
        <v>761</v>
      </c>
      <c r="F15" s="239" t="s">
        <v>744</v>
      </c>
      <c r="G15" s="239" t="s">
        <v>912</v>
      </c>
      <c r="H15" s="239" t="s">
        <v>917</v>
      </c>
    </row>
    <row r="16" spans="1:8" x14ac:dyDescent="0.2">
      <c r="B16" s="239" t="s">
        <v>539</v>
      </c>
      <c r="C16" s="239" t="s">
        <v>540</v>
      </c>
      <c r="D16" s="239" t="s">
        <v>801</v>
      </c>
      <c r="E16" s="239" t="s">
        <v>761</v>
      </c>
      <c r="F16" s="239" t="s">
        <v>744</v>
      </c>
      <c r="G16" s="239" t="s">
        <v>912</v>
      </c>
      <c r="H16" s="239" t="s">
        <v>917</v>
      </c>
    </row>
    <row r="17" spans="2:8" x14ac:dyDescent="0.2">
      <c r="B17" s="239" t="s">
        <v>112</v>
      </c>
      <c r="C17" s="239" t="s">
        <v>113</v>
      </c>
      <c r="D17" s="239" t="s">
        <v>111</v>
      </c>
      <c r="E17" s="239" t="s">
        <v>761</v>
      </c>
      <c r="F17" s="239" t="s">
        <v>744</v>
      </c>
      <c r="G17" s="239" t="s">
        <v>912</v>
      </c>
      <c r="H17" s="239" t="s">
        <v>917</v>
      </c>
    </row>
    <row r="18" spans="2:8" x14ac:dyDescent="0.2">
      <c r="B18" s="239" t="s">
        <v>103</v>
      </c>
      <c r="C18" s="239" t="s">
        <v>104</v>
      </c>
      <c r="D18" s="239" t="s">
        <v>102</v>
      </c>
      <c r="E18" s="239" t="s">
        <v>761</v>
      </c>
      <c r="F18" s="239" t="s">
        <v>744</v>
      </c>
      <c r="G18" s="239" t="s">
        <v>912</v>
      </c>
      <c r="H18" s="239" t="s">
        <v>917</v>
      </c>
    </row>
    <row r="19" spans="2:8" x14ac:dyDescent="0.2">
      <c r="B19" s="239" t="s">
        <v>97</v>
      </c>
      <c r="C19" s="239" t="s">
        <v>98</v>
      </c>
      <c r="D19" s="239" t="s">
        <v>96</v>
      </c>
      <c r="E19" s="239" t="s">
        <v>761</v>
      </c>
      <c r="F19" s="239" t="s">
        <v>744</v>
      </c>
      <c r="G19" s="239" t="s">
        <v>912</v>
      </c>
      <c r="H19" s="239" t="s">
        <v>917</v>
      </c>
    </row>
    <row r="20" spans="2:8" x14ac:dyDescent="0.2">
      <c r="B20" s="239" t="s">
        <v>542</v>
      </c>
      <c r="C20" s="239" t="s">
        <v>543</v>
      </c>
      <c r="D20" s="239" t="s">
        <v>541</v>
      </c>
      <c r="E20" s="239" t="s">
        <v>761</v>
      </c>
      <c r="F20" s="239" t="s">
        <v>744</v>
      </c>
      <c r="G20" s="239" t="s">
        <v>912</v>
      </c>
      <c r="H20" s="239" t="s">
        <v>917</v>
      </c>
    </row>
    <row r="21" spans="2:8" x14ac:dyDescent="0.2">
      <c r="B21" s="239" t="s">
        <v>91</v>
      </c>
      <c r="C21" s="239" t="s">
        <v>92</v>
      </c>
      <c r="D21" s="239" t="s">
        <v>90</v>
      </c>
      <c r="E21" s="239" t="s">
        <v>761</v>
      </c>
      <c r="F21" s="239" t="s">
        <v>744</v>
      </c>
      <c r="G21" s="239" t="s">
        <v>912</v>
      </c>
      <c r="H21" s="239" t="s">
        <v>917</v>
      </c>
    </row>
    <row r="22" spans="2:8" x14ac:dyDescent="0.2">
      <c r="B22" s="239" t="s">
        <v>291</v>
      </c>
      <c r="C22" s="239" t="s">
        <v>292</v>
      </c>
      <c r="D22" s="239" t="s">
        <v>290</v>
      </c>
      <c r="E22" s="239" t="s">
        <v>688</v>
      </c>
      <c r="F22" s="239" t="s">
        <v>908</v>
      </c>
      <c r="G22" s="239" t="s">
        <v>911</v>
      </c>
      <c r="H22" s="239" t="s">
        <v>918</v>
      </c>
    </row>
    <row r="23" spans="2:8" x14ac:dyDescent="0.2">
      <c r="B23" s="239" t="s">
        <v>118</v>
      </c>
      <c r="C23" s="239" t="s">
        <v>119</v>
      </c>
      <c r="D23" s="239" t="s">
        <v>117</v>
      </c>
      <c r="E23" s="239" t="s">
        <v>688</v>
      </c>
      <c r="F23" s="239" t="s">
        <v>908</v>
      </c>
      <c r="G23" s="239" t="s">
        <v>911</v>
      </c>
      <c r="H23" s="239" t="s">
        <v>918</v>
      </c>
    </row>
    <row r="24" spans="2:8" x14ac:dyDescent="0.2">
      <c r="B24" s="239" t="s">
        <v>923</v>
      </c>
      <c r="C24" s="239" t="s">
        <v>924</v>
      </c>
      <c r="D24" s="239" t="s">
        <v>922</v>
      </c>
      <c r="E24" s="239" t="s">
        <v>688</v>
      </c>
      <c r="F24" s="239" t="s">
        <v>908</v>
      </c>
      <c r="G24" s="239" t="s">
        <v>911</v>
      </c>
      <c r="H24" s="239" t="s">
        <v>918</v>
      </c>
    </row>
    <row r="25" spans="2:8" x14ac:dyDescent="0.2">
      <c r="B25" s="239" t="s">
        <v>127</v>
      </c>
      <c r="C25" s="239" t="s">
        <v>128</v>
      </c>
      <c r="D25" s="239" t="s">
        <v>126</v>
      </c>
      <c r="E25" s="239" t="s">
        <v>688</v>
      </c>
      <c r="F25" s="239" t="s">
        <v>908</v>
      </c>
      <c r="G25" s="239" t="s">
        <v>911</v>
      </c>
      <c r="H25" s="239" t="s">
        <v>918</v>
      </c>
    </row>
    <row r="26" spans="2:8" x14ac:dyDescent="0.2">
      <c r="B26" s="239" t="s">
        <v>130</v>
      </c>
      <c r="C26" s="239" t="s">
        <v>131</v>
      </c>
      <c r="D26" s="239" t="s">
        <v>129</v>
      </c>
      <c r="E26" s="239" t="s">
        <v>688</v>
      </c>
      <c r="F26" s="239" t="s">
        <v>908</v>
      </c>
      <c r="G26" s="239" t="s">
        <v>911</v>
      </c>
      <c r="H26" s="239" t="s">
        <v>918</v>
      </c>
    </row>
    <row r="27" spans="2:8" x14ac:dyDescent="0.2">
      <c r="B27" s="239" t="s">
        <v>33</v>
      </c>
      <c r="C27" s="239" t="s">
        <v>34</v>
      </c>
      <c r="D27" s="239" t="s">
        <v>32</v>
      </c>
      <c r="E27" s="239" t="s">
        <v>688</v>
      </c>
      <c r="F27" s="239" t="s">
        <v>908</v>
      </c>
      <c r="G27" s="239" t="s">
        <v>911</v>
      </c>
      <c r="H27" s="239" t="s">
        <v>918</v>
      </c>
    </row>
    <row r="28" spans="2:8" x14ac:dyDescent="0.2">
      <c r="B28" s="239" t="s">
        <v>36</v>
      </c>
      <c r="C28" s="239" t="s">
        <v>37</v>
      </c>
      <c r="D28" s="239" t="s">
        <v>35</v>
      </c>
      <c r="E28" s="239" t="s">
        <v>688</v>
      </c>
      <c r="F28" s="239" t="s">
        <v>908</v>
      </c>
      <c r="G28" s="239" t="s">
        <v>911</v>
      </c>
      <c r="H28" s="239" t="s">
        <v>918</v>
      </c>
    </row>
    <row r="29" spans="2:8" x14ac:dyDescent="0.2">
      <c r="B29" s="239" t="s">
        <v>54</v>
      </c>
      <c r="C29" s="239" t="s">
        <v>55</v>
      </c>
      <c r="D29" s="239" t="s">
        <v>53</v>
      </c>
      <c r="E29" s="239" t="s">
        <v>688</v>
      </c>
      <c r="F29" s="239" t="s">
        <v>908</v>
      </c>
      <c r="G29" s="239" t="s">
        <v>911</v>
      </c>
      <c r="H29" s="239" t="s">
        <v>918</v>
      </c>
    </row>
    <row r="30" spans="2:8" x14ac:dyDescent="0.2">
      <c r="B30" s="239" t="s">
        <v>121</v>
      </c>
      <c r="C30" s="239" t="s">
        <v>122</v>
      </c>
      <c r="D30" s="239" t="s">
        <v>120</v>
      </c>
      <c r="E30" s="239" t="s">
        <v>688</v>
      </c>
      <c r="F30" s="239" t="s">
        <v>908</v>
      </c>
      <c r="G30" s="239" t="s">
        <v>911</v>
      </c>
      <c r="H30" s="239" t="s">
        <v>918</v>
      </c>
    </row>
    <row r="31" spans="2:8" x14ac:dyDescent="0.2">
      <c r="B31" s="239" t="s">
        <v>57</v>
      </c>
      <c r="C31" s="239" t="s">
        <v>799</v>
      </c>
      <c r="D31" s="239" t="s">
        <v>56</v>
      </c>
      <c r="E31" s="239" t="s">
        <v>688</v>
      </c>
      <c r="F31" s="239" t="s">
        <v>908</v>
      </c>
      <c r="G31" s="239" t="s">
        <v>911</v>
      </c>
      <c r="H31" s="239" t="s">
        <v>918</v>
      </c>
    </row>
    <row r="32" spans="2:8" x14ac:dyDescent="0.2">
      <c r="B32" s="239" t="s">
        <v>276</v>
      </c>
      <c r="C32" s="239" t="s">
        <v>277</v>
      </c>
      <c r="D32" s="239" t="s">
        <v>275</v>
      </c>
      <c r="E32" s="239" t="s">
        <v>688</v>
      </c>
      <c r="F32" s="239" t="s">
        <v>908</v>
      </c>
      <c r="G32" s="239" t="s">
        <v>909</v>
      </c>
      <c r="H32" s="239" t="s">
        <v>920</v>
      </c>
    </row>
    <row r="33" spans="2:8" x14ac:dyDescent="0.2">
      <c r="B33" s="239" t="s">
        <v>279</v>
      </c>
      <c r="C33" s="239" t="s">
        <v>280</v>
      </c>
      <c r="D33" s="239" t="s">
        <v>278</v>
      </c>
      <c r="E33" s="239" t="s">
        <v>688</v>
      </c>
      <c r="F33" s="239" t="s">
        <v>908</v>
      </c>
      <c r="G33" s="239" t="s">
        <v>909</v>
      </c>
      <c r="H33" s="239" t="s">
        <v>920</v>
      </c>
    </row>
    <row r="34" spans="2:8" x14ac:dyDescent="0.2">
      <c r="B34" s="239" t="s">
        <v>45</v>
      </c>
      <c r="C34" s="239" t="s">
        <v>46</v>
      </c>
      <c r="D34" s="239" t="s">
        <v>44</v>
      </c>
      <c r="E34" s="239" t="s">
        <v>688</v>
      </c>
      <c r="F34" s="239" t="s">
        <v>908</v>
      </c>
      <c r="G34" s="239" t="s">
        <v>911</v>
      </c>
      <c r="H34" s="239" t="s">
        <v>918</v>
      </c>
    </row>
    <row r="35" spans="2:8" x14ac:dyDescent="0.2">
      <c r="B35" s="239" t="s">
        <v>48</v>
      </c>
      <c r="C35" s="239" t="s">
        <v>49</v>
      </c>
      <c r="D35" s="239" t="s">
        <v>47</v>
      </c>
      <c r="E35" s="239" t="s">
        <v>688</v>
      </c>
      <c r="F35" s="239" t="s">
        <v>908</v>
      </c>
      <c r="G35" s="239" t="s">
        <v>911</v>
      </c>
      <c r="H35" s="239" t="s">
        <v>918</v>
      </c>
    </row>
    <row r="36" spans="2:8" x14ac:dyDescent="0.2">
      <c r="B36" s="239" t="s">
        <v>51</v>
      </c>
      <c r="C36" s="239" t="s">
        <v>52</v>
      </c>
      <c r="D36" s="239" t="s">
        <v>50</v>
      </c>
      <c r="E36" s="239" t="s">
        <v>688</v>
      </c>
      <c r="F36" s="239" t="s">
        <v>908</v>
      </c>
      <c r="G36" s="239" t="s">
        <v>911</v>
      </c>
      <c r="H36" s="239" t="s">
        <v>918</v>
      </c>
    </row>
    <row r="37" spans="2:8" x14ac:dyDescent="0.2">
      <c r="B37" s="239" t="s">
        <v>59</v>
      </c>
      <c r="C37" s="239" t="s">
        <v>60</v>
      </c>
      <c r="D37" s="239" t="s">
        <v>58</v>
      </c>
      <c r="E37" s="239" t="s">
        <v>688</v>
      </c>
      <c r="F37" s="239" t="s">
        <v>908</v>
      </c>
      <c r="G37" s="239" t="s">
        <v>911</v>
      </c>
      <c r="H37" s="239" t="s">
        <v>918</v>
      </c>
    </row>
    <row r="38" spans="2:8" x14ac:dyDescent="0.2">
      <c r="B38" s="239" t="s">
        <v>42</v>
      </c>
      <c r="C38" s="239" t="s">
        <v>43</v>
      </c>
      <c r="D38" s="239" t="s">
        <v>41</v>
      </c>
      <c r="E38" s="239" t="s">
        <v>688</v>
      </c>
      <c r="F38" s="239" t="s">
        <v>908</v>
      </c>
      <c r="G38" s="239" t="s">
        <v>911</v>
      </c>
      <c r="H38" s="239" t="s">
        <v>918</v>
      </c>
    </row>
    <row r="39" spans="2:8" x14ac:dyDescent="0.2">
      <c r="B39" s="239" t="s">
        <v>39</v>
      </c>
      <c r="C39" s="239" t="s">
        <v>40</v>
      </c>
      <c r="D39" s="239" t="s">
        <v>38</v>
      </c>
      <c r="E39" s="239" t="s">
        <v>688</v>
      </c>
      <c r="F39" s="239" t="s">
        <v>908</v>
      </c>
      <c r="G39" s="239" t="s">
        <v>911</v>
      </c>
      <c r="H39" s="239" t="s">
        <v>918</v>
      </c>
    </row>
    <row r="40" spans="2:8" x14ac:dyDescent="0.2">
      <c r="B40" s="239" t="s">
        <v>133</v>
      </c>
      <c r="C40" s="239" t="s">
        <v>134</v>
      </c>
      <c r="D40" s="239" t="s">
        <v>132</v>
      </c>
      <c r="E40" s="239" t="s">
        <v>688</v>
      </c>
      <c r="F40" s="239" t="s">
        <v>908</v>
      </c>
      <c r="G40" s="239" t="s">
        <v>911</v>
      </c>
      <c r="H40" s="239" t="s">
        <v>918</v>
      </c>
    </row>
    <row r="41" spans="2:8" x14ac:dyDescent="0.2">
      <c r="B41" s="239" t="s">
        <v>62</v>
      </c>
      <c r="C41" s="239" t="s">
        <v>63</v>
      </c>
      <c r="D41" s="239" t="s">
        <v>61</v>
      </c>
      <c r="E41" s="239" t="s">
        <v>566</v>
      </c>
      <c r="F41" s="239" t="s">
        <v>795</v>
      </c>
      <c r="G41" s="239" t="s">
        <v>798</v>
      </c>
      <c r="H41" s="239" t="s">
        <v>916</v>
      </c>
    </row>
    <row r="42" spans="2:8" x14ac:dyDescent="0.2">
      <c r="B42" s="239" t="s">
        <v>202</v>
      </c>
      <c r="C42" s="239" t="s">
        <v>203</v>
      </c>
      <c r="D42" s="239" t="s">
        <v>201</v>
      </c>
      <c r="E42" s="239" t="s">
        <v>563</v>
      </c>
      <c r="F42" s="239" t="s">
        <v>67</v>
      </c>
      <c r="G42" s="239" t="s">
        <v>658</v>
      </c>
      <c r="H42" s="239" t="s">
        <v>914</v>
      </c>
    </row>
    <row r="43" spans="2:8" x14ac:dyDescent="0.2">
      <c r="B43" s="239" t="s">
        <v>187</v>
      </c>
      <c r="C43" s="239" t="s">
        <v>188</v>
      </c>
      <c r="D43" s="239" t="s">
        <v>186</v>
      </c>
      <c r="E43" s="239" t="s">
        <v>563</v>
      </c>
      <c r="F43" s="239" t="s">
        <v>67</v>
      </c>
      <c r="G43" s="239" t="s">
        <v>658</v>
      </c>
      <c r="H43" s="239" t="s">
        <v>914</v>
      </c>
    </row>
    <row r="44" spans="2:8" x14ac:dyDescent="0.2">
      <c r="B44" s="239" t="s">
        <v>214</v>
      </c>
      <c r="C44" s="239" t="s">
        <v>215</v>
      </c>
      <c r="D44" s="239" t="s">
        <v>213</v>
      </c>
      <c r="E44" s="239" t="s">
        <v>563</v>
      </c>
      <c r="F44" s="239" t="s">
        <v>67</v>
      </c>
      <c r="G44" s="239" t="s">
        <v>658</v>
      </c>
      <c r="H44" s="239" t="s">
        <v>914</v>
      </c>
    </row>
    <row r="45" spans="2:8" x14ac:dyDescent="0.2">
      <c r="B45" s="239" t="s">
        <v>175</v>
      </c>
      <c r="C45" s="239" t="s">
        <v>176</v>
      </c>
      <c r="D45" s="239" t="s">
        <v>174</v>
      </c>
      <c r="E45" s="239" t="s">
        <v>563</v>
      </c>
      <c r="F45" s="239" t="s">
        <v>67</v>
      </c>
      <c r="G45" s="239" t="s">
        <v>658</v>
      </c>
      <c r="H45" s="239" t="s">
        <v>914</v>
      </c>
    </row>
    <row r="46" spans="2:8" x14ac:dyDescent="0.2">
      <c r="B46" s="239" t="s">
        <v>218</v>
      </c>
      <c r="C46" s="239" t="s">
        <v>219</v>
      </c>
      <c r="D46" s="239" t="s">
        <v>217</v>
      </c>
      <c r="E46" s="239" t="s">
        <v>563</v>
      </c>
      <c r="F46" s="239" t="s">
        <v>67</v>
      </c>
      <c r="G46" s="239" t="s">
        <v>658</v>
      </c>
      <c r="H46" s="239" t="s">
        <v>914</v>
      </c>
    </row>
    <row r="47" spans="2:8" x14ac:dyDescent="0.2">
      <c r="B47" s="239" t="s">
        <v>190</v>
      </c>
      <c r="C47" s="239" t="s">
        <v>191</v>
      </c>
      <c r="D47" s="239" t="s">
        <v>189</v>
      </c>
      <c r="E47" s="239" t="s">
        <v>563</v>
      </c>
      <c r="F47" s="239" t="s">
        <v>67</v>
      </c>
      <c r="G47" s="239" t="s">
        <v>658</v>
      </c>
      <c r="H47" s="239" t="s">
        <v>914</v>
      </c>
    </row>
    <row r="48" spans="2:8" x14ac:dyDescent="0.2">
      <c r="B48" s="239" t="s">
        <v>72</v>
      </c>
      <c r="C48" s="239" t="s">
        <v>73</v>
      </c>
      <c r="D48" s="239" t="s">
        <v>71</v>
      </c>
      <c r="E48" s="239" t="s">
        <v>563</v>
      </c>
      <c r="F48" s="239" t="s">
        <v>67</v>
      </c>
      <c r="G48" s="239" t="s">
        <v>658</v>
      </c>
      <c r="H48" s="239" t="s">
        <v>914</v>
      </c>
    </row>
    <row r="49" spans="2:8" x14ac:dyDescent="0.2">
      <c r="B49" s="239" t="s">
        <v>233</v>
      </c>
      <c r="C49" s="239" t="s">
        <v>234</v>
      </c>
      <c r="D49" s="239" t="s">
        <v>232</v>
      </c>
      <c r="E49" s="239" t="s">
        <v>563</v>
      </c>
      <c r="F49" s="239" t="s">
        <v>67</v>
      </c>
      <c r="G49" s="239" t="s">
        <v>658</v>
      </c>
      <c r="H49" s="239" t="s">
        <v>914</v>
      </c>
    </row>
    <row r="50" spans="2:8" x14ac:dyDescent="0.2">
      <c r="B50" s="239" t="s">
        <v>462</v>
      </c>
      <c r="C50" s="239" t="s">
        <v>463</v>
      </c>
      <c r="D50" s="239" t="s">
        <v>461</v>
      </c>
      <c r="E50" s="239" t="s">
        <v>563</v>
      </c>
      <c r="F50" s="239" t="s">
        <v>67</v>
      </c>
      <c r="G50" s="239" t="s">
        <v>658</v>
      </c>
      <c r="H50" s="239" t="s">
        <v>914</v>
      </c>
    </row>
    <row r="51" spans="2:8" x14ac:dyDescent="0.2">
      <c r="B51" s="239" t="s">
        <v>178</v>
      </c>
      <c r="C51" s="239" t="s">
        <v>179</v>
      </c>
      <c r="D51" s="239" t="s">
        <v>177</v>
      </c>
      <c r="E51" s="239" t="s">
        <v>563</v>
      </c>
      <c r="F51" s="239" t="s">
        <v>67</v>
      </c>
      <c r="G51" s="239" t="s">
        <v>658</v>
      </c>
      <c r="H51" s="239" t="s">
        <v>914</v>
      </c>
    </row>
    <row r="52" spans="2:8" x14ac:dyDescent="0.2">
      <c r="B52" s="239" t="s">
        <v>193</v>
      </c>
      <c r="C52" s="239" t="s">
        <v>194</v>
      </c>
      <c r="D52" s="239" t="s">
        <v>192</v>
      </c>
      <c r="E52" s="239" t="s">
        <v>563</v>
      </c>
      <c r="F52" s="239" t="s">
        <v>67</v>
      </c>
      <c r="G52" s="239" t="s">
        <v>658</v>
      </c>
      <c r="H52" s="239" t="s">
        <v>914</v>
      </c>
    </row>
    <row r="53" spans="2:8" x14ac:dyDescent="0.2">
      <c r="B53" s="239" t="s">
        <v>221</v>
      </c>
      <c r="C53" s="239" t="s">
        <v>222</v>
      </c>
      <c r="D53" s="239" t="s">
        <v>220</v>
      </c>
      <c r="E53" s="239" t="s">
        <v>563</v>
      </c>
      <c r="F53" s="239" t="s">
        <v>67</v>
      </c>
      <c r="G53" s="239" t="s">
        <v>658</v>
      </c>
      <c r="H53" s="239" t="s">
        <v>914</v>
      </c>
    </row>
    <row r="54" spans="2:8" x14ac:dyDescent="0.2">
      <c r="B54" s="239" t="s">
        <v>65</v>
      </c>
      <c r="C54" s="239" t="s">
        <v>66</v>
      </c>
      <c r="D54" s="239" t="s">
        <v>64</v>
      </c>
      <c r="E54" s="239" t="s">
        <v>563</v>
      </c>
      <c r="F54" s="239" t="s">
        <v>67</v>
      </c>
      <c r="G54" s="239" t="s">
        <v>658</v>
      </c>
      <c r="H54" s="239" t="s">
        <v>914</v>
      </c>
    </row>
    <row r="55" spans="2:8" x14ac:dyDescent="0.2">
      <c r="B55" s="239" t="s">
        <v>196</v>
      </c>
      <c r="C55" s="239" t="s">
        <v>197</v>
      </c>
      <c r="D55" s="239" t="s">
        <v>195</v>
      </c>
      <c r="E55" s="239" t="s">
        <v>563</v>
      </c>
      <c r="F55" s="239" t="s">
        <v>67</v>
      </c>
      <c r="G55" s="239" t="s">
        <v>658</v>
      </c>
      <c r="H55" s="239" t="s">
        <v>914</v>
      </c>
    </row>
    <row r="56" spans="2:8" x14ac:dyDescent="0.2">
      <c r="B56" s="239" t="s">
        <v>184</v>
      </c>
      <c r="C56" s="239" t="s">
        <v>185</v>
      </c>
      <c r="D56" s="239" t="s">
        <v>183</v>
      </c>
      <c r="E56" s="239" t="s">
        <v>563</v>
      </c>
      <c r="F56" s="239" t="s">
        <v>67</v>
      </c>
      <c r="G56" s="239" t="s">
        <v>658</v>
      </c>
      <c r="H56" s="239" t="s">
        <v>914</v>
      </c>
    </row>
    <row r="57" spans="2:8" x14ac:dyDescent="0.2">
      <c r="B57" s="239" t="s">
        <v>205</v>
      </c>
      <c r="C57" s="239" t="s">
        <v>206</v>
      </c>
      <c r="D57" s="239" t="s">
        <v>204</v>
      </c>
      <c r="E57" s="239" t="s">
        <v>563</v>
      </c>
      <c r="F57" s="239" t="s">
        <v>67</v>
      </c>
      <c r="G57" s="239" t="s">
        <v>658</v>
      </c>
      <c r="H57" s="239" t="s">
        <v>914</v>
      </c>
    </row>
    <row r="58" spans="2:8" x14ac:dyDescent="0.2">
      <c r="B58" s="239" t="s">
        <v>75</v>
      </c>
      <c r="C58" s="239" t="s">
        <v>76</v>
      </c>
      <c r="D58" s="239" t="s">
        <v>74</v>
      </c>
      <c r="E58" s="239" t="s">
        <v>563</v>
      </c>
      <c r="F58" s="239" t="s">
        <v>67</v>
      </c>
      <c r="G58" s="239" t="s">
        <v>658</v>
      </c>
      <c r="H58" s="239" t="s">
        <v>914</v>
      </c>
    </row>
    <row r="59" spans="2:8" x14ac:dyDescent="0.2">
      <c r="B59" s="239" t="s">
        <v>181</v>
      </c>
      <c r="C59" s="239" t="s">
        <v>182</v>
      </c>
      <c r="D59" s="239" t="s">
        <v>180</v>
      </c>
      <c r="E59" s="239" t="s">
        <v>563</v>
      </c>
      <c r="F59" s="239" t="s">
        <v>67</v>
      </c>
      <c r="G59" s="239" t="s">
        <v>658</v>
      </c>
      <c r="H59" s="239" t="s">
        <v>914</v>
      </c>
    </row>
    <row r="60" spans="2:8" x14ac:dyDescent="0.2">
      <c r="B60" s="239" t="s">
        <v>199</v>
      </c>
      <c r="C60" s="239" t="s">
        <v>200</v>
      </c>
      <c r="D60" s="239" t="s">
        <v>198</v>
      </c>
      <c r="E60" s="239" t="s">
        <v>563</v>
      </c>
      <c r="F60" s="239" t="s">
        <v>67</v>
      </c>
      <c r="G60" s="239" t="s">
        <v>658</v>
      </c>
      <c r="H60" s="239" t="s">
        <v>914</v>
      </c>
    </row>
    <row r="61" spans="2:8" x14ac:dyDescent="0.2">
      <c r="B61" s="239" t="s">
        <v>465</v>
      </c>
      <c r="C61" s="239" t="s">
        <v>466</v>
      </c>
      <c r="D61" s="239" t="s">
        <v>464</v>
      </c>
      <c r="E61" s="239" t="s">
        <v>563</v>
      </c>
      <c r="F61" s="239" t="s">
        <v>67</v>
      </c>
      <c r="G61" s="239" t="s">
        <v>658</v>
      </c>
      <c r="H61" s="239" t="s">
        <v>914</v>
      </c>
    </row>
    <row r="62" spans="2:8" x14ac:dyDescent="0.2">
      <c r="B62" s="239" t="s">
        <v>224</v>
      </c>
      <c r="C62" s="239" t="s">
        <v>225</v>
      </c>
      <c r="D62" s="239" t="s">
        <v>223</v>
      </c>
      <c r="E62" s="239" t="s">
        <v>563</v>
      </c>
      <c r="F62" s="239" t="s">
        <v>67</v>
      </c>
      <c r="G62" s="239" t="s">
        <v>658</v>
      </c>
      <c r="H62" s="239" t="s">
        <v>914</v>
      </c>
    </row>
    <row r="63" spans="2:8" x14ac:dyDescent="0.2">
      <c r="B63" s="239" t="s">
        <v>227</v>
      </c>
      <c r="C63" s="239" t="s">
        <v>228</v>
      </c>
      <c r="D63" s="239" t="s">
        <v>226</v>
      </c>
      <c r="E63" s="239" t="s">
        <v>563</v>
      </c>
      <c r="F63" s="239" t="s">
        <v>67</v>
      </c>
      <c r="G63" s="239" t="s">
        <v>658</v>
      </c>
      <c r="H63" s="239" t="s">
        <v>914</v>
      </c>
    </row>
    <row r="64" spans="2:8" x14ac:dyDescent="0.2">
      <c r="B64" s="239" t="s">
        <v>471</v>
      </c>
      <c r="C64" s="239" t="s">
        <v>472</v>
      </c>
      <c r="D64" s="239" t="s">
        <v>470</v>
      </c>
      <c r="E64" s="239" t="s">
        <v>563</v>
      </c>
      <c r="F64" s="239" t="s">
        <v>67</v>
      </c>
      <c r="G64" s="239" t="s">
        <v>658</v>
      </c>
      <c r="H64" s="239" t="s">
        <v>914</v>
      </c>
    </row>
    <row r="65" spans="2:8" x14ac:dyDescent="0.2">
      <c r="B65" s="239" t="s">
        <v>236</v>
      </c>
      <c r="C65" s="239" t="s">
        <v>237</v>
      </c>
      <c r="D65" s="239" t="s">
        <v>235</v>
      </c>
      <c r="E65" s="239" t="s">
        <v>563</v>
      </c>
      <c r="F65" s="239" t="s">
        <v>67</v>
      </c>
      <c r="G65" s="239" t="s">
        <v>658</v>
      </c>
      <c r="H65" s="239" t="s">
        <v>914</v>
      </c>
    </row>
    <row r="66" spans="2:8" x14ac:dyDescent="0.2">
      <c r="B66" s="239" t="s">
        <v>208</v>
      </c>
      <c r="C66" s="239" t="s">
        <v>209</v>
      </c>
      <c r="D66" s="239" t="s">
        <v>207</v>
      </c>
      <c r="E66" s="239" t="s">
        <v>563</v>
      </c>
      <c r="F66" s="239" t="s">
        <v>67</v>
      </c>
      <c r="G66" s="239" t="s">
        <v>658</v>
      </c>
      <c r="H66" s="239" t="s">
        <v>914</v>
      </c>
    </row>
    <row r="67" spans="2:8" x14ac:dyDescent="0.2">
      <c r="B67" s="239" t="s">
        <v>468</v>
      </c>
      <c r="C67" s="239" t="s">
        <v>469</v>
      </c>
      <c r="D67" s="239" t="s">
        <v>467</v>
      </c>
      <c r="E67" s="239" t="s">
        <v>563</v>
      </c>
      <c r="F67" s="239" t="s">
        <v>67</v>
      </c>
      <c r="G67" s="239" t="s">
        <v>658</v>
      </c>
      <c r="H67" s="239" t="s">
        <v>914</v>
      </c>
    </row>
    <row r="68" spans="2:8" x14ac:dyDescent="0.2">
      <c r="B68" s="239" t="s">
        <v>230</v>
      </c>
      <c r="C68" s="239" t="s">
        <v>231</v>
      </c>
      <c r="D68" s="239" t="s">
        <v>229</v>
      </c>
      <c r="E68" s="239" t="s">
        <v>563</v>
      </c>
      <c r="F68" s="239" t="s">
        <v>67</v>
      </c>
      <c r="G68" s="239" t="s">
        <v>658</v>
      </c>
      <c r="H68" s="239" t="s">
        <v>914</v>
      </c>
    </row>
    <row r="69" spans="2:8" x14ac:dyDescent="0.2">
      <c r="B69" s="239" t="s">
        <v>474</v>
      </c>
      <c r="C69" s="239" t="s">
        <v>475</v>
      </c>
      <c r="D69" s="239" t="s">
        <v>473</v>
      </c>
      <c r="E69" s="239" t="s">
        <v>563</v>
      </c>
      <c r="F69" s="239" t="s">
        <v>67</v>
      </c>
      <c r="G69" s="239" t="s">
        <v>658</v>
      </c>
      <c r="H69" s="239" t="s">
        <v>914</v>
      </c>
    </row>
    <row r="70" spans="2:8" x14ac:dyDescent="0.2">
      <c r="B70" s="239" t="s">
        <v>239</v>
      </c>
      <c r="C70" s="239" t="s">
        <v>240</v>
      </c>
      <c r="D70" s="239" t="s">
        <v>238</v>
      </c>
      <c r="E70" s="239" t="s">
        <v>563</v>
      </c>
      <c r="F70" s="239" t="s">
        <v>67</v>
      </c>
      <c r="G70" s="239" t="s">
        <v>658</v>
      </c>
      <c r="H70" s="239" t="s">
        <v>914</v>
      </c>
    </row>
    <row r="71" spans="2:8" x14ac:dyDescent="0.2">
      <c r="B71" s="239" t="s">
        <v>211</v>
      </c>
      <c r="C71" s="239" t="s">
        <v>212</v>
      </c>
      <c r="D71" s="239" t="s">
        <v>210</v>
      </c>
      <c r="E71" s="239" t="s">
        <v>563</v>
      </c>
      <c r="F71" s="239" t="s">
        <v>67</v>
      </c>
      <c r="G71" s="239" t="s">
        <v>658</v>
      </c>
      <c r="H71" s="239" t="s">
        <v>914</v>
      </c>
    </row>
    <row r="72" spans="2:8" x14ac:dyDescent="0.2">
      <c r="B72" s="239" t="s">
        <v>477</v>
      </c>
      <c r="C72" s="239" t="s">
        <v>478</v>
      </c>
      <c r="D72" s="239" t="s">
        <v>476</v>
      </c>
      <c r="E72" s="239" t="s">
        <v>563</v>
      </c>
      <c r="F72" s="239" t="s">
        <v>67</v>
      </c>
      <c r="G72" s="239" t="s">
        <v>658</v>
      </c>
      <c r="H72" s="239" t="s">
        <v>914</v>
      </c>
    </row>
    <row r="73" spans="2:8" x14ac:dyDescent="0.2">
      <c r="B73" s="239" t="s">
        <v>69</v>
      </c>
      <c r="C73" s="239" t="s">
        <v>70</v>
      </c>
      <c r="D73" s="239" t="s">
        <v>68</v>
      </c>
      <c r="E73" s="239" t="s">
        <v>563</v>
      </c>
      <c r="F73" s="239" t="s">
        <v>67</v>
      </c>
      <c r="G73" s="239" t="s">
        <v>658</v>
      </c>
      <c r="H73" s="239" t="s">
        <v>914</v>
      </c>
    </row>
    <row r="74" spans="2:8" x14ac:dyDescent="0.2">
      <c r="B74" s="239" t="s">
        <v>19</v>
      </c>
      <c r="C74" s="239" t="s">
        <v>20</v>
      </c>
      <c r="D74" s="239" t="s">
        <v>18</v>
      </c>
      <c r="E74" s="239" t="s">
        <v>560</v>
      </c>
      <c r="F74" s="239" t="s">
        <v>921</v>
      </c>
      <c r="G74" s="239" t="s">
        <v>909</v>
      </c>
      <c r="H74" s="239" t="s">
        <v>920</v>
      </c>
    </row>
    <row r="75" spans="2:8" x14ac:dyDescent="0.2">
      <c r="B75" s="239" t="s">
        <v>22</v>
      </c>
      <c r="C75" s="239" t="s">
        <v>23</v>
      </c>
      <c r="D75" s="239" t="s">
        <v>21</v>
      </c>
      <c r="E75" s="239" t="s">
        <v>560</v>
      </c>
      <c r="F75" s="239" t="s">
        <v>921</v>
      </c>
      <c r="G75" s="239" t="s">
        <v>909</v>
      </c>
      <c r="H75" s="239" t="s">
        <v>920</v>
      </c>
    </row>
    <row r="76" spans="2:8" x14ac:dyDescent="0.2">
      <c r="B76" s="239" t="s">
        <v>28</v>
      </c>
      <c r="C76" s="239" t="s">
        <v>925</v>
      </c>
      <c r="D76" s="239" t="s">
        <v>27</v>
      </c>
      <c r="E76" s="239" t="s">
        <v>560</v>
      </c>
      <c r="F76" s="239" t="s">
        <v>921</v>
      </c>
      <c r="G76" s="239" t="s">
        <v>909</v>
      </c>
      <c r="H76" s="239" t="s">
        <v>920</v>
      </c>
    </row>
    <row r="77" spans="2:8" x14ac:dyDescent="0.2">
      <c r="B77" s="239" t="s">
        <v>13</v>
      </c>
      <c r="C77" s="239" t="s">
        <v>14</v>
      </c>
      <c r="D77" s="239" t="s">
        <v>12</v>
      </c>
      <c r="E77" s="239" t="s">
        <v>560</v>
      </c>
      <c r="F77" s="239" t="s">
        <v>921</v>
      </c>
      <c r="G77" s="239" t="s">
        <v>909</v>
      </c>
      <c r="H77" s="239" t="s">
        <v>920</v>
      </c>
    </row>
    <row r="78" spans="2:8" x14ac:dyDescent="0.2">
      <c r="B78" s="239" t="s">
        <v>25</v>
      </c>
      <c r="C78" s="239" t="s">
        <v>26</v>
      </c>
      <c r="D78" s="239" t="s">
        <v>24</v>
      </c>
      <c r="E78" s="239" t="s">
        <v>560</v>
      </c>
      <c r="F78" s="239" t="s">
        <v>921</v>
      </c>
      <c r="G78" s="239" t="s">
        <v>909</v>
      </c>
      <c r="H78" s="239" t="s">
        <v>920</v>
      </c>
    </row>
    <row r="79" spans="2:8" x14ac:dyDescent="0.2">
      <c r="B79" s="239" t="s">
        <v>16</v>
      </c>
      <c r="C79" s="239" t="s">
        <v>17</v>
      </c>
      <c r="D79" s="239" t="s">
        <v>15</v>
      </c>
      <c r="E79" s="239" t="s">
        <v>560</v>
      </c>
      <c r="F79" s="239" t="s">
        <v>921</v>
      </c>
      <c r="G79" s="239" t="s">
        <v>909</v>
      </c>
      <c r="H79" s="239" t="s">
        <v>920</v>
      </c>
    </row>
    <row r="80" spans="2:8" x14ac:dyDescent="0.2">
      <c r="B80" s="239" t="s">
        <v>3</v>
      </c>
      <c r="C80" s="239" t="s">
        <v>4</v>
      </c>
      <c r="D80" s="239" t="s">
        <v>2</v>
      </c>
      <c r="E80" s="239" t="s">
        <v>560</v>
      </c>
      <c r="F80" s="239" t="s">
        <v>921</v>
      </c>
      <c r="G80" s="239" t="s">
        <v>909</v>
      </c>
      <c r="H80" s="239" t="s">
        <v>920</v>
      </c>
    </row>
    <row r="81" spans="2:8" x14ac:dyDescent="0.2">
      <c r="B81" s="239" t="s">
        <v>30</v>
      </c>
      <c r="C81" s="239" t="s">
        <v>31</v>
      </c>
      <c r="D81" s="239" t="s">
        <v>29</v>
      </c>
      <c r="E81" s="239" t="s">
        <v>560</v>
      </c>
      <c r="F81" s="239" t="s">
        <v>921</v>
      </c>
      <c r="G81" s="239" t="s">
        <v>909</v>
      </c>
      <c r="H81" s="239" t="s">
        <v>920</v>
      </c>
    </row>
    <row r="82" spans="2:8" x14ac:dyDescent="0.2">
      <c r="B82" s="239" t="s">
        <v>7</v>
      </c>
      <c r="C82" s="239" t="s">
        <v>8</v>
      </c>
      <c r="D82" s="239" t="s">
        <v>6</v>
      </c>
      <c r="E82" s="239" t="s">
        <v>560</v>
      </c>
      <c r="F82" s="239" t="s">
        <v>921</v>
      </c>
      <c r="G82" s="239" t="s">
        <v>909</v>
      </c>
      <c r="H82" s="239" t="s">
        <v>920</v>
      </c>
    </row>
    <row r="83" spans="2:8" x14ac:dyDescent="0.2">
      <c r="B83" s="239" t="s">
        <v>10</v>
      </c>
      <c r="C83" s="239" t="s">
        <v>11</v>
      </c>
      <c r="D83" s="239" t="s">
        <v>9</v>
      </c>
      <c r="E83" s="239" t="s">
        <v>560</v>
      </c>
      <c r="F83" s="239" t="s">
        <v>921</v>
      </c>
      <c r="G83" s="239" t="s">
        <v>909</v>
      </c>
      <c r="H83" s="239" t="s">
        <v>920</v>
      </c>
    </row>
    <row r="84" spans="2:8" x14ac:dyDescent="0.2">
      <c r="B84" s="239" t="s">
        <v>365</v>
      </c>
      <c r="C84" s="239" t="s">
        <v>926</v>
      </c>
      <c r="D84" s="239" t="s">
        <v>364</v>
      </c>
      <c r="E84" s="239" t="s">
        <v>561</v>
      </c>
      <c r="F84" s="239" t="s">
        <v>743</v>
      </c>
      <c r="G84" s="239" t="s">
        <v>910</v>
      </c>
      <c r="H84" s="239" t="s">
        <v>919</v>
      </c>
    </row>
    <row r="85" spans="2:8" x14ac:dyDescent="0.2">
      <c r="B85" s="239" t="s">
        <v>378</v>
      </c>
      <c r="C85" s="239" t="s">
        <v>379</v>
      </c>
      <c r="D85" s="239" t="s">
        <v>377</v>
      </c>
      <c r="E85" s="239" t="s">
        <v>561</v>
      </c>
      <c r="F85" s="239" t="s">
        <v>743</v>
      </c>
      <c r="G85" s="239" t="s">
        <v>910</v>
      </c>
      <c r="H85" s="239" t="s">
        <v>919</v>
      </c>
    </row>
    <row r="86" spans="2:8" x14ac:dyDescent="0.2">
      <c r="B86" s="239" t="s">
        <v>384</v>
      </c>
      <c r="C86" s="239" t="s">
        <v>385</v>
      </c>
      <c r="D86" s="239" t="s">
        <v>383</v>
      </c>
      <c r="E86" s="239" t="s">
        <v>561</v>
      </c>
      <c r="F86" s="239" t="s">
        <v>743</v>
      </c>
      <c r="G86" s="239" t="s">
        <v>910</v>
      </c>
      <c r="H86" s="239" t="s">
        <v>919</v>
      </c>
    </row>
    <row r="87" spans="2:8" x14ac:dyDescent="0.2">
      <c r="B87" s="239" t="s">
        <v>387</v>
      </c>
      <c r="C87" s="239" t="s">
        <v>388</v>
      </c>
      <c r="D87" s="239" t="s">
        <v>386</v>
      </c>
      <c r="E87" s="239" t="s">
        <v>561</v>
      </c>
      <c r="F87" s="239" t="s">
        <v>743</v>
      </c>
      <c r="G87" s="239" t="s">
        <v>910</v>
      </c>
      <c r="H87" s="239" t="s">
        <v>919</v>
      </c>
    </row>
    <row r="88" spans="2:8" x14ac:dyDescent="0.2">
      <c r="B88" s="239" t="s">
        <v>367</v>
      </c>
      <c r="C88" s="239" t="s">
        <v>368</v>
      </c>
      <c r="D88" s="239" t="s">
        <v>366</v>
      </c>
      <c r="E88" s="239" t="s">
        <v>561</v>
      </c>
      <c r="F88" s="239" t="s">
        <v>743</v>
      </c>
      <c r="G88" s="239" t="s">
        <v>910</v>
      </c>
      <c r="H88" s="239" t="s">
        <v>919</v>
      </c>
    </row>
    <row r="89" spans="2:8" x14ac:dyDescent="0.2">
      <c r="B89" s="239" t="s">
        <v>370</v>
      </c>
      <c r="C89" s="239" t="s">
        <v>371</v>
      </c>
      <c r="D89" s="239" t="s">
        <v>369</v>
      </c>
      <c r="E89" s="239" t="s">
        <v>561</v>
      </c>
      <c r="F89" s="239" t="s">
        <v>743</v>
      </c>
      <c r="G89" s="239" t="s">
        <v>910</v>
      </c>
      <c r="H89" s="239" t="s">
        <v>919</v>
      </c>
    </row>
    <row r="90" spans="2:8" x14ac:dyDescent="0.2">
      <c r="B90" s="239" t="s">
        <v>414</v>
      </c>
      <c r="C90" s="239" t="s">
        <v>415</v>
      </c>
      <c r="D90" s="239" t="s">
        <v>413</v>
      </c>
      <c r="E90" s="239" t="s">
        <v>561</v>
      </c>
      <c r="F90" s="239" t="s">
        <v>743</v>
      </c>
      <c r="G90" s="239" t="s">
        <v>910</v>
      </c>
      <c r="H90" s="239" t="s">
        <v>919</v>
      </c>
    </row>
    <row r="91" spans="2:8" x14ac:dyDescent="0.2">
      <c r="B91" s="239" t="s">
        <v>380</v>
      </c>
      <c r="C91" s="239" t="s">
        <v>804</v>
      </c>
      <c r="D91" s="239" t="s">
        <v>803</v>
      </c>
      <c r="E91" s="239" t="s">
        <v>561</v>
      </c>
      <c r="F91" s="239" t="s">
        <v>743</v>
      </c>
      <c r="G91" s="239" t="s">
        <v>910</v>
      </c>
      <c r="H91" s="239" t="s">
        <v>919</v>
      </c>
    </row>
    <row r="92" spans="2:8" x14ac:dyDescent="0.2">
      <c r="B92" s="239" t="s">
        <v>372</v>
      </c>
      <c r="C92" s="239" t="s">
        <v>373</v>
      </c>
      <c r="D92" s="239" t="s">
        <v>805</v>
      </c>
      <c r="E92" s="239" t="s">
        <v>561</v>
      </c>
      <c r="F92" s="239" t="s">
        <v>743</v>
      </c>
      <c r="G92" s="239" t="s">
        <v>910</v>
      </c>
      <c r="H92" s="239" t="s">
        <v>919</v>
      </c>
    </row>
    <row r="93" spans="2:8" x14ac:dyDescent="0.2">
      <c r="B93" s="239" t="s">
        <v>417</v>
      </c>
      <c r="C93" s="239" t="s">
        <v>418</v>
      </c>
      <c r="D93" s="239" t="s">
        <v>416</v>
      </c>
      <c r="E93" s="239" t="s">
        <v>561</v>
      </c>
      <c r="F93" s="239" t="s">
        <v>743</v>
      </c>
      <c r="G93" s="239" t="s">
        <v>910</v>
      </c>
      <c r="H93" s="239" t="s">
        <v>919</v>
      </c>
    </row>
    <row r="94" spans="2:8" x14ac:dyDescent="0.2">
      <c r="B94" s="239" t="s">
        <v>396</v>
      </c>
      <c r="C94" s="239" t="s">
        <v>397</v>
      </c>
      <c r="D94" s="239" t="s">
        <v>395</v>
      </c>
      <c r="E94" s="239" t="s">
        <v>561</v>
      </c>
      <c r="F94" s="239" t="s">
        <v>743</v>
      </c>
      <c r="G94" s="239" t="s">
        <v>910</v>
      </c>
      <c r="H94" s="239" t="s">
        <v>919</v>
      </c>
    </row>
    <row r="95" spans="2:8" x14ac:dyDescent="0.2">
      <c r="B95" s="239" t="s">
        <v>420</v>
      </c>
      <c r="C95" s="239" t="s">
        <v>421</v>
      </c>
      <c r="D95" s="239" t="s">
        <v>419</v>
      </c>
      <c r="E95" s="239" t="s">
        <v>561</v>
      </c>
      <c r="F95" s="239" t="s">
        <v>743</v>
      </c>
      <c r="G95" s="239" t="s">
        <v>910</v>
      </c>
      <c r="H95" s="239" t="s">
        <v>919</v>
      </c>
    </row>
    <row r="96" spans="2:8" x14ac:dyDescent="0.2">
      <c r="B96" s="239" t="s">
        <v>447</v>
      </c>
      <c r="C96" s="239" t="s">
        <v>448</v>
      </c>
      <c r="D96" s="239" t="s">
        <v>446</v>
      </c>
      <c r="E96" s="239" t="s">
        <v>561</v>
      </c>
      <c r="F96" s="239" t="s">
        <v>743</v>
      </c>
      <c r="G96" s="239" t="s">
        <v>910</v>
      </c>
      <c r="H96" s="239" t="s">
        <v>919</v>
      </c>
    </row>
    <row r="97" spans="2:8" x14ac:dyDescent="0.2">
      <c r="B97" s="239" t="s">
        <v>390</v>
      </c>
      <c r="C97" s="239" t="s">
        <v>391</v>
      </c>
      <c r="D97" s="239" t="s">
        <v>389</v>
      </c>
      <c r="E97" s="239" t="s">
        <v>561</v>
      </c>
      <c r="F97" s="239" t="s">
        <v>743</v>
      </c>
      <c r="G97" s="239" t="s">
        <v>910</v>
      </c>
      <c r="H97" s="239" t="s">
        <v>919</v>
      </c>
    </row>
    <row r="98" spans="2:8" x14ac:dyDescent="0.2">
      <c r="B98" s="239" t="s">
        <v>381</v>
      </c>
      <c r="C98" s="239" t="s">
        <v>382</v>
      </c>
      <c r="D98" s="239" t="s">
        <v>806</v>
      </c>
      <c r="E98" s="239" t="s">
        <v>561</v>
      </c>
      <c r="F98" s="239" t="s">
        <v>743</v>
      </c>
      <c r="G98" s="239" t="s">
        <v>910</v>
      </c>
      <c r="H98" s="239" t="s">
        <v>919</v>
      </c>
    </row>
    <row r="99" spans="2:8" x14ac:dyDescent="0.2">
      <c r="B99" s="239" t="s">
        <v>362</v>
      </c>
      <c r="C99" s="239" t="s">
        <v>802</v>
      </c>
      <c r="D99" s="239" t="s">
        <v>361</v>
      </c>
      <c r="E99" s="239" t="s">
        <v>561</v>
      </c>
      <c r="F99" s="239" t="s">
        <v>743</v>
      </c>
      <c r="G99" s="239" t="s">
        <v>909</v>
      </c>
      <c r="H99" s="239" t="s">
        <v>919</v>
      </c>
    </row>
    <row r="100" spans="2:8" x14ac:dyDescent="0.2">
      <c r="B100" s="239" t="s">
        <v>393</v>
      </c>
      <c r="C100" s="239" t="s">
        <v>394</v>
      </c>
      <c r="D100" s="239" t="s">
        <v>392</v>
      </c>
      <c r="E100" s="239" t="s">
        <v>561</v>
      </c>
      <c r="F100" s="239" t="s">
        <v>743</v>
      </c>
      <c r="G100" s="239" t="s">
        <v>910</v>
      </c>
      <c r="H100" s="239" t="s">
        <v>919</v>
      </c>
    </row>
    <row r="101" spans="2:8" x14ac:dyDescent="0.2">
      <c r="B101" s="239" t="s">
        <v>399</v>
      </c>
      <c r="C101" s="239" t="s">
        <v>400</v>
      </c>
      <c r="D101" s="239" t="s">
        <v>398</v>
      </c>
      <c r="E101" s="239" t="s">
        <v>561</v>
      </c>
      <c r="F101" s="239" t="s">
        <v>743</v>
      </c>
      <c r="G101" s="239" t="s">
        <v>910</v>
      </c>
      <c r="H101" s="239" t="s">
        <v>919</v>
      </c>
    </row>
    <row r="102" spans="2:8" x14ac:dyDescent="0.2">
      <c r="B102" s="239" t="s">
        <v>423</v>
      </c>
      <c r="C102" s="239" t="s">
        <v>424</v>
      </c>
      <c r="D102" s="239" t="s">
        <v>422</v>
      </c>
      <c r="E102" s="239" t="s">
        <v>561</v>
      </c>
      <c r="F102" s="239" t="s">
        <v>743</v>
      </c>
      <c r="G102" s="239" t="s">
        <v>910</v>
      </c>
      <c r="H102" s="239" t="s">
        <v>919</v>
      </c>
    </row>
    <row r="103" spans="2:8" x14ac:dyDescent="0.2">
      <c r="B103" s="239" t="s">
        <v>426</v>
      </c>
      <c r="C103" s="239" t="s">
        <v>427</v>
      </c>
      <c r="D103" s="239" t="s">
        <v>425</v>
      </c>
      <c r="E103" s="239" t="s">
        <v>561</v>
      </c>
      <c r="F103" s="239" t="s">
        <v>743</v>
      </c>
      <c r="G103" s="239" t="s">
        <v>910</v>
      </c>
      <c r="H103" s="239" t="s">
        <v>919</v>
      </c>
    </row>
    <row r="104" spans="2:8" x14ac:dyDescent="0.2">
      <c r="B104" s="239" t="s">
        <v>429</v>
      </c>
      <c r="C104" s="239" t="s">
        <v>430</v>
      </c>
      <c r="D104" s="239" t="s">
        <v>428</v>
      </c>
      <c r="E104" s="239" t="s">
        <v>561</v>
      </c>
      <c r="F104" s="239" t="s">
        <v>743</v>
      </c>
      <c r="G104" s="239" t="s">
        <v>910</v>
      </c>
      <c r="H104" s="239" t="s">
        <v>919</v>
      </c>
    </row>
    <row r="105" spans="2:8" x14ac:dyDescent="0.2">
      <c r="B105" s="239" t="s">
        <v>432</v>
      </c>
      <c r="C105" s="239" t="s">
        <v>433</v>
      </c>
      <c r="D105" s="239" t="s">
        <v>431</v>
      </c>
      <c r="E105" s="239" t="s">
        <v>561</v>
      </c>
      <c r="F105" s="239" t="s">
        <v>743</v>
      </c>
      <c r="G105" s="239" t="s">
        <v>910</v>
      </c>
      <c r="H105" s="239" t="s">
        <v>919</v>
      </c>
    </row>
    <row r="106" spans="2:8" x14ac:dyDescent="0.2">
      <c r="B106" s="239" t="s">
        <v>402</v>
      </c>
      <c r="C106" s="239" t="s">
        <v>403</v>
      </c>
      <c r="D106" s="239" t="s">
        <v>401</v>
      </c>
      <c r="E106" s="239" t="s">
        <v>561</v>
      </c>
      <c r="F106" s="239" t="s">
        <v>743</v>
      </c>
      <c r="G106" s="239" t="s">
        <v>910</v>
      </c>
      <c r="H106" s="239" t="s">
        <v>919</v>
      </c>
    </row>
    <row r="107" spans="2:8" x14ac:dyDescent="0.2">
      <c r="B107" s="239" t="s">
        <v>405</v>
      </c>
      <c r="C107" s="239" t="s">
        <v>406</v>
      </c>
      <c r="D107" s="239" t="s">
        <v>404</v>
      </c>
      <c r="E107" s="239" t="s">
        <v>561</v>
      </c>
      <c r="F107" s="239" t="s">
        <v>743</v>
      </c>
      <c r="G107" s="239" t="s">
        <v>910</v>
      </c>
      <c r="H107" s="239" t="s">
        <v>919</v>
      </c>
    </row>
    <row r="108" spans="2:8" x14ac:dyDescent="0.2">
      <c r="B108" s="239" t="s">
        <v>408</v>
      </c>
      <c r="C108" s="239" t="s">
        <v>409</v>
      </c>
      <c r="D108" s="239" t="s">
        <v>407</v>
      </c>
      <c r="E108" s="239" t="s">
        <v>561</v>
      </c>
      <c r="F108" s="239" t="s">
        <v>743</v>
      </c>
      <c r="G108" s="239" t="s">
        <v>910</v>
      </c>
      <c r="H108" s="239" t="s">
        <v>919</v>
      </c>
    </row>
    <row r="109" spans="2:8" x14ac:dyDescent="0.2">
      <c r="B109" s="239" t="s">
        <v>435</v>
      </c>
      <c r="C109" s="239" t="s">
        <v>436</v>
      </c>
      <c r="D109" s="239" t="s">
        <v>434</v>
      </c>
      <c r="E109" s="239" t="s">
        <v>561</v>
      </c>
      <c r="F109" s="239" t="s">
        <v>743</v>
      </c>
      <c r="G109" s="239" t="s">
        <v>910</v>
      </c>
      <c r="H109" s="239" t="s">
        <v>919</v>
      </c>
    </row>
    <row r="110" spans="2:8" x14ac:dyDescent="0.2">
      <c r="B110" s="239" t="s">
        <v>438</v>
      </c>
      <c r="C110" s="239" t="s">
        <v>439</v>
      </c>
      <c r="D110" s="239" t="s">
        <v>437</v>
      </c>
      <c r="E110" s="239" t="s">
        <v>561</v>
      </c>
      <c r="F110" s="239" t="s">
        <v>743</v>
      </c>
      <c r="G110" s="239" t="s">
        <v>910</v>
      </c>
      <c r="H110" s="239" t="s">
        <v>919</v>
      </c>
    </row>
    <row r="111" spans="2:8" x14ac:dyDescent="0.2">
      <c r="B111" s="239" t="s">
        <v>441</v>
      </c>
      <c r="C111" s="239" t="s">
        <v>442</v>
      </c>
      <c r="D111" s="239" t="s">
        <v>440</v>
      </c>
      <c r="E111" s="239" t="s">
        <v>561</v>
      </c>
      <c r="F111" s="239" t="s">
        <v>743</v>
      </c>
      <c r="G111" s="239" t="s">
        <v>910</v>
      </c>
      <c r="H111" s="239" t="s">
        <v>919</v>
      </c>
    </row>
    <row r="112" spans="2:8" x14ac:dyDescent="0.2">
      <c r="B112" s="239" t="s">
        <v>375</v>
      </c>
      <c r="C112" s="239" t="s">
        <v>376</v>
      </c>
      <c r="D112" s="239" t="s">
        <v>374</v>
      </c>
      <c r="E112" s="239" t="s">
        <v>561</v>
      </c>
      <c r="F112" s="239" t="s">
        <v>743</v>
      </c>
      <c r="G112" s="239" t="s">
        <v>910</v>
      </c>
      <c r="H112" s="239" t="s">
        <v>919</v>
      </c>
    </row>
    <row r="113" spans="2:8" x14ac:dyDescent="0.2">
      <c r="B113" s="239" t="s">
        <v>411</v>
      </c>
      <c r="C113" s="239" t="s">
        <v>412</v>
      </c>
      <c r="D113" s="239" t="s">
        <v>410</v>
      </c>
      <c r="E113" s="239" t="s">
        <v>561</v>
      </c>
      <c r="F113" s="239" t="s">
        <v>743</v>
      </c>
      <c r="G113" s="239" t="s">
        <v>910</v>
      </c>
      <c r="H113" s="239" t="s">
        <v>919</v>
      </c>
    </row>
    <row r="114" spans="2:8" x14ac:dyDescent="0.2">
      <c r="B114" s="239" t="s">
        <v>444</v>
      </c>
      <c r="C114" s="239" t="s">
        <v>445</v>
      </c>
      <c r="D114" s="239" t="s">
        <v>443</v>
      </c>
      <c r="E114" s="239" t="s">
        <v>561</v>
      </c>
      <c r="F114" s="239" t="s">
        <v>743</v>
      </c>
      <c r="G114" s="239" t="s">
        <v>910</v>
      </c>
      <c r="H114" s="239" t="s">
        <v>919</v>
      </c>
    </row>
    <row r="115" spans="2:8" x14ac:dyDescent="0.2">
      <c r="B115" s="239" t="s">
        <v>807</v>
      </c>
      <c r="C115" s="239" t="s">
        <v>809</v>
      </c>
      <c r="D115" s="239" t="s">
        <v>808</v>
      </c>
      <c r="E115" s="239" t="s">
        <v>565</v>
      </c>
      <c r="F115" s="239" t="s">
        <v>795</v>
      </c>
      <c r="G115" s="239" t="s">
        <v>798</v>
      </c>
      <c r="H115" s="239" t="s">
        <v>916</v>
      </c>
    </row>
    <row r="116" spans="2:8" x14ac:dyDescent="0.2">
      <c r="B116" s="239" t="s">
        <v>810</v>
      </c>
      <c r="C116" s="239" t="s">
        <v>812</v>
      </c>
      <c r="D116" s="239" t="s">
        <v>811</v>
      </c>
      <c r="E116" s="239" t="s">
        <v>565</v>
      </c>
      <c r="F116" s="239" t="s">
        <v>795</v>
      </c>
      <c r="G116" s="239" t="s">
        <v>798</v>
      </c>
      <c r="H116" s="239" t="s">
        <v>916</v>
      </c>
    </row>
    <row r="117" spans="2:8" x14ac:dyDescent="0.2">
      <c r="B117" s="239" t="s">
        <v>813</v>
      </c>
      <c r="C117" s="239" t="s">
        <v>815</v>
      </c>
      <c r="D117" s="239" t="s">
        <v>814</v>
      </c>
      <c r="E117" s="239" t="s">
        <v>565</v>
      </c>
      <c r="F117" s="239" t="s">
        <v>795</v>
      </c>
      <c r="G117" s="239" t="s">
        <v>798</v>
      </c>
      <c r="H117" s="239" t="s">
        <v>916</v>
      </c>
    </row>
    <row r="118" spans="2:8" x14ac:dyDescent="0.2">
      <c r="B118" s="239" t="s">
        <v>318</v>
      </c>
      <c r="C118" s="239" t="s">
        <v>319</v>
      </c>
      <c r="D118" s="239" t="s">
        <v>317</v>
      </c>
      <c r="E118" s="239" t="s">
        <v>565</v>
      </c>
      <c r="F118" s="239" t="s">
        <v>795</v>
      </c>
      <c r="G118" s="239" t="s">
        <v>798</v>
      </c>
      <c r="H118" s="239" t="s">
        <v>916</v>
      </c>
    </row>
    <row r="119" spans="2:8" x14ac:dyDescent="0.2">
      <c r="B119" s="239" t="s">
        <v>124</v>
      </c>
      <c r="C119" s="239" t="s">
        <v>125</v>
      </c>
      <c r="D119" s="239" t="s">
        <v>123</v>
      </c>
      <c r="E119" s="239" t="s">
        <v>565</v>
      </c>
      <c r="F119" s="239" t="s">
        <v>795</v>
      </c>
      <c r="G119" s="239" t="s">
        <v>912</v>
      </c>
      <c r="H119" s="239" t="s">
        <v>916</v>
      </c>
    </row>
    <row r="120" spans="2:8" x14ac:dyDescent="0.2">
      <c r="B120" s="239" t="s">
        <v>306</v>
      </c>
      <c r="C120" s="239" t="s">
        <v>307</v>
      </c>
      <c r="D120" s="239" t="s">
        <v>305</v>
      </c>
      <c r="E120" s="239" t="s">
        <v>565</v>
      </c>
      <c r="F120" s="239" t="s">
        <v>795</v>
      </c>
      <c r="G120" s="239" t="s">
        <v>798</v>
      </c>
      <c r="H120" s="239" t="s">
        <v>916</v>
      </c>
    </row>
    <row r="121" spans="2:8" x14ac:dyDescent="0.2">
      <c r="B121" s="239" t="s">
        <v>84</v>
      </c>
      <c r="C121" s="239" t="s">
        <v>85</v>
      </c>
      <c r="D121" s="239" t="s">
        <v>83</v>
      </c>
      <c r="E121" s="239" t="s">
        <v>565</v>
      </c>
      <c r="F121" s="239" t="s">
        <v>795</v>
      </c>
      <c r="G121" s="239" t="s">
        <v>798</v>
      </c>
      <c r="H121" s="239" t="s">
        <v>916</v>
      </c>
    </row>
    <row r="122" spans="2:8" x14ac:dyDescent="0.2">
      <c r="B122" s="239" t="s">
        <v>309</v>
      </c>
      <c r="C122" s="239" t="s">
        <v>310</v>
      </c>
      <c r="D122" s="239" t="s">
        <v>308</v>
      </c>
      <c r="E122" s="239" t="s">
        <v>565</v>
      </c>
      <c r="F122" s="239" t="s">
        <v>795</v>
      </c>
      <c r="G122" s="239" t="s">
        <v>798</v>
      </c>
      <c r="H122" s="239" t="s">
        <v>916</v>
      </c>
    </row>
    <row r="123" spans="2:8" x14ac:dyDescent="0.2">
      <c r="B123" s="239" t="s">
        <v>321</v>
      </c>
      <c r="C123" s="239" t="s">
        <v>322</v>
      </c>
      <c r="D123" s="239" t="s">
        <v>320</v>
      </c>
      <c r="E123" s="239" t="s">
        <v>565</v>
      </c>
      <c r="F123" s="239" t="s">
        <v>795</v>
      </c>
      <c r="G123" s="239" t="s">
        <v>798</v>
      </c>
      <c r="H123" s="239" t="s">
        <v>916</v>
      </c>
    </row>
    <row r="124" spans="2:8" x14ac:dyDescent="0.2">
      <c r="B124" s="239" t="s">
        <v>312</v>
      </c>
      <c r="C124" s="239" t="s">
        <v>313</v>
      </c>
      <c r="D124" s="239" t="s">
        <v>311</v>
      </c>
      <c r="E124" s="239" t="s">
        <v>565</v>
      </c>
      <c r="F124" s="239" t="s">
        <v>795</v>
      </c>
      <c r="G124" s="239" t="s">
        <v>798</v>
      </c>
      <c r="H124" s="239" t="s">
        <v>916</v>
      </c>
    </row>
    <row r="125" spans="2:8" x14ac:dyDescent="0.2">
      <c r="B125" s="239" t="s">
        <v>315</v>
      </c>
      <c r="C125" s="239" t="s">
        <v>316</v>
      </c>
      <c r="D125" s="239" t="s">
        <v>314</v>
      </c>
      <c r="E125" s="239" t="s">
        <v>565</v>
      </c>
      <c r="F125" s="239" t="s">
        <v>795</v>
      </c>
      <c r="G125" s="239" t="s">
        <v>798</v>
      </c>
      <c r="H125" s="239" t="s">
        <v>916</v>
      </c>
    </row>
    <row r="126" spans="2:8" x14ac:dyDescent="0.2">
      <c r="B126" s="239" t="s">
        <v>450</v>
      </c>
      <c r="C126" s="239" t="s">
        <v>451</v>
      </c>
      <c r="D126" s="239" t="s">
        <v>449</v>
      </c>
      <c r="E126" s="239" t="s">
        <v>564</v>
      </c>
      <c r="F126" s="239" t="s">
        <v>795</v>
      </c>
      <c r="G126" s="239" t="s">
        <v>798</v>
      </c>
      <c r="H126" s="239" t="s">
        <v>916</v>
      </c>
    </row>
    <row r="127" spans="2:8" x14ac:dyDescent="0.2">
      <c r="B127" s="239" t="s">
        <v>493</v>
      </c>
      <c r="C127" s="239" t="s">
        <v>494</v>
      </c>
      <c r="D127" s="239" t="s">
        <v>492</v>
      </c>
      <c r="E127" s="239" t="s">
        <v>564</v>
      </c>
      <c r="F127" s="239" t="s">
        <v>795</v>
      </c>
      <c r="G127" s="239" t="s">
        <v>798</v>
      </c>
      <c r="H127" s="239" t="s">
        <v>916</v>
      </c>
    </row>
    <row r="128" spans="2:8" x14ac:dyDescent="0.2">
      <c r="B128" s="239" t="s">
        <v>459</v>
      </c>
      <c r="C128" s="239" t="s">
        <v>460</v>
      </c>
      <c r="D128" s="239" t="s">
        <v>458</v>
      </c>
      <c r="E128" s="239" t="s">
        <v>564</v>
      </c>
      <c r="F128" s="239" t="s">
        <v>795</v>
      </c>
      <c r="G128" s="239" t="s">
        <v>798</v>
      </c>
      <c r="H128" s="239" t="s">
        <v>916</v>
      </c>
    </row>
    <row r="129" spans="2:8" x14ac:dyDescent="0.2">
      <c r="B129" s="239" t="s">
        <v>499</v>
      </c>
      <c r="C129" s="239" t="s">
        <v>500</v>
      </c>
      <c r="D129" s="239" t="s">
        <v>498</v>
      </c>
      <c r="E129" s="239" t="s">
        <v>564</v>
      </c>
      <c r="F129" s="239" t="s">
        <v>795</v>
      </c>
      <c r="G129" s="239" t="s">
        <v>798</v>
      </c>
      <c r="H129" s="239" t="s">
        <v>916</v>
      </c>
    </row>
    <row r="130" spans="2:8" x14ac:dyDescent="0.2">
      <c r="B130" s="239" t="s">
        <v>502</v>
      </c>
      <c r="C130" s="239" t="s">
        <v>503</v>
      </c>
      <c r="D130" s="239" t="s">
        <v>501</v>
      </c>
      <c r="E130" s="239" t="s">
        <v>564</v>
      </c>
      <c r="F130" s="239" t="s">
        <v>795</v>
      </c>
      <c r="G130" s="239" t="s">
        <v>798</v>
      </c>
      <c r="H130" s="239" t="s">
        <v>916</v>
      </c>
    </row>
    <row r="131" spans="2:8" x14ac:dyDescent="0.2">
      <c r="B131" s="239" t="s">
        <v>480</v>
      </c>
      <c r="C131" s="239" t="s">
        <v>481</v>
      </c>
      <c r="D131" s="239" t="s">
        <v>479</v>
      </c>
      <c r="E131" s="239" t="s">
        <v>564</v>
      </c>
      <c r="F131" s="239" t="s">
        <v>795</v>
      </c>
      <c r="G131" s="239" t="s">
        <v>798</v>
      </c>
      <c r="H131" s="239" t="s">
        <v>916</v>
      </c>
    </row>
    <row r="132" spans="2:8" x14ac:dyDescent="0.2">
      <c r="B132" s="239" t="s">
        <v>505</v>
      </c>
      <c r="C132" s="239" t="s">
        <v>506</v>
      </c>
      <c r="D132" s="239" t="s">
        <v>504</v>
      </c>
      <c r="E132" s="239" t="s">
        <v>564</v>
      </c>
      <c r="F132" s="239" t="s">
        <v>795</v>
      </c>
      <c r="G132" s="239" t="s">
        <v>798</v>
      </c>
      <c r="H132" s="239" t="s">
        <v>916</v>
      </c>
    </row>
    <row r="133" spans="2:8" x14ac:dyDescent="0.2">
      <c r="B133" s="239" t="s">
        <v>496</v>
      </c>
      <c r="C133" s="239" t="s">
        <v>497</v>
      </c>
      <c r="D133" s="239" t="s">
        <v>495</v>
      </c>
      <c r="E133" s="239" t="s">
        <v>564</v>
      </c>
      <c r="F133" s="239" t="s">
        <v>795</v>
      </c>
      <c r="G133" s="239" t="s">
        <v>798</v>
      </c>
      <c r="H133" s="239" t="s">
        <v>916</v>
      </c>
    </row>
    <row r="134" spans="2:8" x14ac:dyDescent="0.2">
      <c r="B134" s="239" t="s">
        <v>520</v>
      </c>
      <c r="C134" s="239" t="s">
        <v>521</v>
      </c>
      <c r="D134" s="239" t="s">
        <v>519</v>
      </c>
      <c r="E134" s="239" t="s">
        <v>564</v>
      </c>
      <c r="F134" s="239" t="s">
        <v>795</v>
      </c>
      <c r="G134" s="239" t="s">
        <v>798</v>
      </c>
      <c r="H134" s="239" t="s">
        <v>916</v>
      </c>
    </row>
    <row r="135" spans="2:8" x14ac:dyDescent="0.2">
      <c r="B135" s="239" t="s">
        <v>508</v>
      </c>
      <c r="C135" s="239" t="s">
        <v>509</v>
      </c>
      <c r="D135" s="239" t="s">
        <v>507</v>
      </c>
      <c r="E135" s="239" t="s">
        <v>564</v>
      </c>
      <c r="F135" s="239" t="s">
        <v>795</v>
      </c>
      <c r="G135" s="239" t="s">
        <v>798</v>
      </c>
      <c r="H135" s="239" t="s">
        <v>916</v>
      </c>
    </row>
    <row r="136" spans="2:8" x14ac:dyDescent="0.2">
      <c r="B136" s="239" t="s">
        <v>514</v>
      </c>
      <c r="C136" s="239" t="s">
        <v>515</v>
      </c>
      <c r="D136" s="239" t="s">
        <v>513</v>
      </c>
      <c r="E136" s="239" t="s">
        <v>564</v>
      </c>
      <c r="F136" s="239" t="s">
        <v>795</v>
      </c>
      <c r="G136" s="239" t="s">
        <v>798</v>
      </c>
      <c r="H136" s="239" t="s">
        <v>916</v>
      </c>
    </row>
    <row r="137" spans="2:8" x14ac:dyDescent="0.2">
      <c r="B137" s="239" t="s">
        <v>511</v>
      </c>
      <c r="C137" s="239" t="s">
        <v>512</v>
      </c>
      <c r="D137" s="239" t="s">
        <v>510</v>
      </c>
      <c r="E137" s="239" t="s">
        <v>564</v>
      </c>
      <c r="F137" s="239" t="s">
        <v>795</v>
      </c>
      <c r="G137" s="239" t="s">
        <v>798</v>
      </c>
      <c r="H137" s="239" t="s">
        <v>916</v>
      </c>
    </row>
    <row r="138" spans="2:8" x14ac:dyDescent="0.2">
      <c r="B138" s="239" t="s">
        <v>484</v>
      </c>
      <c r="C138" s="239" t="s">
        <v>485</v>
      </c>
      <c r="D138" s="239" t="s">
        <v>483</v>
      </c>
      <c r="E138" s="239" t="s">
        <v>564</v>
      </c>
      <c r="F138" s="239" t="s">
        <v>795</v>
      </c>
      <c r="G138" s="239" t="s">
        <v>798</v>
      </c>
      <c r="H138" s="239" t="s">
        <v>916</v>
      </c>
    </row>
    <row r="139" spans="2:8" x14ac:dyDescent="0.2">
      <c r="B139" s="239" t="s">
        <v>303</v>
      </c>
      <c r="C139" s="239" t="s">
        <v>304</v>
      </c>
      <c r="D139" s="239" t="s">
        <v>302</v>
      </c>
      <c r="E139" s="239" t="s">
        <v>564</v>
      </c>
      <c r="F139" s="239" t="s">
        <v>795</v>
      </c>
      <c r="G139" s="239" t="s">
        <v>798</v>
      </c>
      <c r="H139" s="239" t="s">
        <v>916</v>
      </c>
    </row>
    <row r="140" spans="2:8" x14ac:dyDescent="0.2">
      <c r="B140" s="239" t="s">
        <v>523</v>
      </c>
      <c r="C140" s="239" t="s">
        <v>524</v>
      </c>
      <c r="D140" s="239" t="s">
        <v>522</v>
      </c>
      <c r="E140" s="239" t="s">
        <v>564</v>
      </c>
      <c r="F140" s="239" t="s">
        <v>795</v>
      </c>
      <c r="G140" s="239" t="s">
        <v>798</v>
      </c>
      <c r="H140" s="239" t="s">
        <v>916</v>
      </c>
    </row>
    <row r="141" spans="2:8" x14ac:dyDescent="0.2">
      <c r="B141" s="239" t="s">
        <v>453</v>
      </c>
      <c r="C141" s="239" t="s">
        <v>454</v>
      </c>
      <c r="D141" s="239" t="s">
        <v>452</v>
      </c>
      <c r="E141" s="239" t="s">
        <v>564</v>
      </c>
      <c r="F141" s="239" t="s">
        <v>795</v>
      </c>
      <c r="G141" s="239" t="s">
        <v>798</v>
      </c>
      <c r="H141" s="239" t="s">
        <v>916</v>
      </c>
    </row>
    <row r="142" spans="2:8" x14ac:dyDescent="0.2">
      <c r="B142" s="239" t="s">
        <v>526</v>
      </c>
      <c r="C142" s="239" t="s">
        <v>527</v>
      </c>
      <c r="D142" s="239" t="s">
        <v>525</v>
      </c>
      <c r="E142" s="239" t="s">
        <v>564</v>
      </c>
      <c r="F142" s="239" t="s">
        <v>795</v>
      </c>
      <c r="G142" s="239" t="s">
        <v>798</v>
      </c>
      <c r="H142" s="239" t="s">
        <v>916</v>
      </c>
    </row>
    <row r="143" spans="2:8" x14ac:dyDescent="0.2">
      <c r="B143" s="239" t="s">
        <v>517</v>
      </c>
      <c r="C143" s="239" t="s">
        <v>518</v>
      </c>
      <c r="D143" s="239" t="s">
        <v>516</v>
      </c>
      <c r="E143" s="239" t="s">
        <v>564</v>
      </c>
      <c r="F143" s="239" t="s">
        <v>795</v>
      </c>
      <c r="G143" s="239" t="s">
        <v>798</v>
      </c>
      <c r="H143" s="239" t="s">
        <v>916</v>
      </c>
    </row>
    <row r="144" spans="2:8" x14ac:dyDescent="0.2">
      <c r="B144" s="239" t="s">
        <v>487</v>
      </c>
      <c r="C144" s="239" t="s">
        <v>488</v>
      </c>
      <c r="D144" s="239" t="s">
        <v>486</v>
      </c>
      <c r="E144" s="239" t="s">
        <v>564</v>
      </c>
      <c r="F144" s="239" t="s">
        <v>795</v>
      </c>
      <c r="G144" s="239" t="s">
        <v>798</v>
      </c>
      <c r="H144" s="239" t="s">
        <v>916</v>
      </c>
    </row>
    <row r="145" spans="2:8" x14ac:dyDescent="0.2">
      <c r="B145" s="239" t="s">
        <v>456</v>
      </c>
      <c r="C145" s="239" t="s">
        <v>457</v>
      </c>
      <c r="D145" s="239" t="s">
        <v>455</v>
      </c>
      <c r="E145" s="239" t="s">
        <v>564</v>
      </c>
      <c r="F145" s="239" t="s">
        <v>795</v>
      </c>
      <c r="G145" s="239" t="s">
        <v>798</v>
      </c>
      <c r="H145" s="239" t="s">
        <v>916</v>
      </c>
    </row>
    <row r="146" spans="2:8" x14ac:dyDescent="0.2">
      <c r="B146" s="239" t="s">
        <v>490</v>
      </c>
      <c r="C146" s="239" t="s">
        <v>491</v>
      </c>
      <c r="D146" s="239" t="s">
        <v>489</v>
      </c>
      <c r="E146" s="239" t="s">
        <v>564</v>
      </c>
      <c r="F146" s="239" t="s">
        <v>795</v>
      </c>
      <c r="G146" s="239" t="s">
        <v>798</v>
      </c>
      <c r="H146" s="239" t="s">
        <v>916</v>
      </c>
    </row>
    <row r="147" spans="2:8" x14ac:dyDescent="0.2">
      <c r="B147" s="239" t="s">
        <v>327</v>
      </c>
      <c r="C147" s="239" t="s">
        <v>328</v>
      </c>
      <c r="D147" s="239" t="s">
        <v>326</v>
      </c>
      <c r="E147" s="239" t="s">
        <v>567</v>
      </c>
      <c r="F147" s="239" t="s">
        <v>796</v>
      </c>
      <c r="G147" s="239" t="s">
        <v>797</v>
      </c>
      <c r="H147" s="239" t="s">
        <v>915</v>
      </c>
    </row>
    <row r="148" spans="2:8" x14ac:dyDescent="0.2">
      <c r="B148" s="239" t="s">
        <v>816</v>
      </c>
      <c r="C148" s="239" t="s">
        <v>818</v>
      </c>
      <c r="D148" s="239" t="s">
        <v>817</v>
      </c>
      <c r="E148" s="239" t="s">
        <v>567</v>
      </c>
      <c r="F148" s="239" t="s">
        <v>796</v>
      </c>
      <c r="G148" s="239" t="s">
        <v>797</v>
      </c>
      <c r="H148" s="239" t="s">
        <v>915</v>
      </c>
    </row>
    <row r="149" spans="2:8" x14ac:dyDescent="0.2">
      <c r="B149" s="239" t="s">
        <v>928</v>
      </c>
      <c r="C149" s="239" t="s">
        <v>929</v>
      </c>
      <c r="D149" s="239" t="s">
        <v>927</v>
      </c>
      <c r="E149" s="239" t="s">
        <v>567</v>
      </c>
      <c r="F149" s="239" t="s">
        <v>796</v>
      </c>
      <c r="G149" s="239" t="s">
        <v>797</v>
      </c>
      <c r="H149" s="239" t="s">
        <v>915</v>
      </c>
    </row>
    <row r="150" spans="2:8" x14ac:dyDescent="0.2">
      <c r="B150" s="239" t="s">
        <v>324</v>
      </c>
      <c r="C150" s="239" t="s">
        <v>325</v>
      </c>
      <c r="D150" s="239" t="s">
        <v>323</v>
      </c>
      <c r="E150" s="239" t="s">
        <v>567</v>
      </c>
      <c r="F150" s="239" t="s">
        <v>796</v>
      </c>
      <c r="G150" s="239" t="s">
        <v>797</v>
      </c>
      <c r="H150" s="239" t="s">
        <v>915</v>
      </c>
    </row>
    <row r="151" spans="2:8" x14ac:dyDescent="0.2">
      <c r="B151" s="239" t="s">
        <v>336</v>
      </c>
      <c r="C151" s="239" t="s">
        <v>337</v>
      </c>
      <c r="D151" s="239" t="s">
        <v>335</v>
      </c>
      <c r="E151" s="239" t="s">
        <v>567</v>
      </c>
      <c r="F151" s="239" t="s">
        <v>796</v>
      </c>
      <c r="G151" s="239" t="s">
        <v>797</v>
      </c>
      <c r="H151" s="239" t="s">
        <v>915</v>
      </c>
    </row>
    <row r="152" spans="2:8" x14ac:dyDescent="0.2">
      <c r="B152" s="239" t="s">
        <v>342</v>
      </c>
      <c r="C152" s="239" t="s">
        <v>343</v>
      </c>
      <c r="D152" s="239" t="s">
        <v>341</v>
      </c>
      <c r="E152" s="239" t="s">
        <v>567</v>
      </c>
      <c r="F152" s="239" t="s">
        <v>796</v>
      </c>
      <c r="G152" s="239" t="s">
        <v>797</v>
      </c>
      <c r="H152" s="239" t="s">
        <v>915</v>
      </c>
    </row>
    <row r="153" spans="2:8" x14ac:dyDescent="0.2">
      <c r="B153" s="239" t="s">
        <v>339</v>
      </c>
      <c r="C153" s="239" t="s">
        <v>340</v>
      </c>
      <c r="D153" s="239" t="s">
        <v>338</v>
      </c>
      <c r="E153" s="239" t="s">
        <v>567</v>
      </c>
      <c r="F153" s="239" t="s">
        <v>796</v>
      </c>
      <c r="G153" s="239" t="s">
        <v>797</v>
      </c>
      <c r="H153" s="239" t="s">
        <v>915</v>
      </c>
    </row>
    <row r="154" spans="2:8" x14ac:dyDescent="0.2">
      <c r="B154" s="239" t="s">
        <v>333</v>
      </c>
      <c r="C154" s="239" t="s">
        <v>334</v>
      </c>
      <c r="D154" s="239" t="s">
        <v>332</v>
      </c>
      <c r="E154" s="239" t="s">
        <v>567</v>
      </c>
      <c r="F154" s="239" t="s">
        <v>796</v>
      </c>
      <c r="G154" s="239" t="s">
        <v>797</v>
      </c>
      <c r="H154" s="239" t="s">
        <v>915</v>
      </c>
    </row>
    <row r="155" spans="2:8" x14ac:dyDescent="0.2">
      <c r="B155" s="239" t="s">
        <v>330</v>
      </c>
      <c r="C155" s="239" t="s">
        <v>331</v>
      </c>
      <c r="D155" s="239" t="s">
        <v>329</v>
      </c>
      <c r="E155" s="239" t="s">
        <v>567</v>
      </c>
      <c r="F155" s="239" t="s">
        <v>796</v>
      </c>
      <c r="G155" s="239" t="s">
        <v>797</v>
      </c>
      <c r="H155" s="239" t="s">
        <v>915</v>
      </c>
    </row>
    <row r="156" spans="2:8" x14ac:dyDescent="0.2">
      <c r="B156" s="239" t="s">
        <v>819</v>
      </c>
      <c r="C156" s="239" t="s">
        <v>821</v>
      </c>
      <c r="D156" s="239" t="s">
        <v>820</v>
      </c>
      <c r="E156" s="239" t="s">
        <v>689</v>
      </c>
      <c r="F156" s="239" t="s">
        <v>908</v>
      </c>
      <c r="G156" s="239" t="s">
        <v>911</v>
      </c>
      <c r="H156" s="239" t="s">
        <v>918</v>
      </c>
    </row>
    <row r="157" spans="2:8" x14ac:dyDescent="0.2">
      <c r="B157" s="239" t="s">
        <v>345</v>
      </c>
      <c r="C157" s="239" t="s">
        <v>346</v>
      </c>
      <c r="D157" s="239" t="s">
        <v>344</v>
      </c>
      <c r="E157" s="239" t="s">
        <v>689</v>
      </c>
      <c r="F157" s="239" t="s">
        <v>908</v>
      </c>
      <c r="G157" s="239" t="s">
        <v>911</v>
      </c>
      <c r="H157" s="239" t="s">
        <v>918</v>
      </c>
    </row>
    <row r="158" spans="2:8" x14ac:dyDescent="0.2">
      <c r="B158" s="239" t="s">
        <v>154</v>
      </c>
      <c r="C158" s="239" t="s">
        <v>155</v>
      </c>
      <c r="D158" s="239" t="s">
        <v>153</v>
      </c>
      <c r="E158" s="239" t="s">
        <v>689</v>
      </c>
      <c r="F158" s="239" t="s">
        <v>908</v>
      </c>
      <c r="G158" s="239" t="s">
        <v>911</v>
      </c>
      <c r="H158" s="239" t="s">
        <v>918</v>
      </c>
    </row>
    <row r="159" spans="2:8" x14ac:dyDescent="0.2">
      <c r="B159" s="239" t="s">
        <v>148</v>
      </c>
      <c r="C159" s="239" t="s">
        <v>149</v>
      </c>
      <c r="D159" s="239" t="s">
        <v>147</v>
      </c>
      <c r="E159" s="239" t="s">
        <v>689</v>
      </c>
      <c r="F159" s="239" t="s">
        <v>908</v>
      </c>
      <c r="G159" s="239" t="s">
        <v>911</v>
      </c>
      <c r="H159" s="239" t="s">
        <v>918</v>
      </c>
    </row>
    <row r="160" spans="2:8" x14ac:dyDescent="0.2">
      <c r="B160" s="239" t="s">
        <v>348</v>
      </c>
      <c r="C160" s="239" t="s">
        <v>349</v>
      </c>
      <c r="D160" s="239" t="s">
        <v>347</v>
      </c>
      <c r="E160" s="239" t="s">
        <v>689</v>
      </c>
      <c r="F160" s="239" t="s">
        <v>908</v>
      </c>
      <c r="G160" s="239" t="s">
        <v>911</v>
      </c>
      <c r="H160" s="239" t="s">
        <v>918</v>
      </c>
    </row>
    <row r="161" spans="2:8" x14ac:dyDescent="0.2">
      <c r="B161" s="239" t="s">
        <v>163</v>
      </c>
      <c r="C161" s="239" t="s">
        <v>164</v>
      </c>
      <c r="D161" s="239" t="s">
        <v>162</v>
      </c>
      <c r="E161" s="239" t="s">
        <v>689</v>
      </c>
      <c r="F161" s="239" t="s">
        <v>908</v>
      </c>
      <c r="G161" s="239" t="s">
        <v>911</v>
      </c>
      <c r="H161" s="239" t="s">
        <v>918</v>
      </c>
    </row>
    <row r="162" spans="2:8" x14ac:dyDescent="0.2">
      <c r="B162" s="239" t="s">
        <v>351</v>
      </c>
      <c r="C162" s="239" t="s">
        <v>352</v>
      </c>
      <c r="D162" s="239" t="s">
        <v>350</v>
      </c>
      <c r="E162" s="239" t="s">
        <v>689</v>
      </c>
      <c r="F162" s="239" t="s">
        <v>908</v>
      </c>
      <c r="G162" s="239" t="s">
        <v>911</v>
      </c>
      <c r="H162" s="239" t="s">
        <v>918</v>
      </c>
    </row>
    <row r="163" spans="2:8" x14ac:dyDescent="0.2">
      <c r="B163" s="239" t="s">
        <v>166</v>
      </c>
      <c r="C163" s="239" t="s">
        <v>167</v>
      </c>
      <c r="D163" s="239" t="s">
        <v>165</v>
      </c>
      <c r="E163" s="239" t="s">
        <v>689</v>
      </c>
      <c r="F163" s="239" t="s">
        <v>908</v>
      </c>
      <c r="G163" s="239" t="s">
        <v>911</v>
      </c>
      <c r="H163" s="239" t="s">
        <v>918</v>
      </c>
    </row>
    <row r="164" spans="2:8" x14ac:dyDescent="0.2">
      <c r="B164" s="239" t="s">
        <v>151</v>
      </c>
      <c r="C164" s="239" t="s">
        <v>152</v>
      </c>
      <c r="D164" s="239" t="s">
        <v>150</v>
      </c>
      <c r="E164" s="239" t="s">
        <v>689</v>
      </c>
      <c r="F164" s="239" t="s">
        <v>908</v>
      </c>
      <c r="G164" s="239" t="s">
        <v>911</v>
      </c>
      <c r="H164" s="239" t="s">
        <v>918</v>
      </c>
    </row>
    <row r="165" spans="2:8" x14ac:dyDescent="0.2">
      <c r="B165" s="239" t="s">
        <v>136</v>
      </c>
      <c r="C165" s="239" t="s">
        <v>137</v>
      </c>
      <c r="D165" s="239" t="s">
        <v>135</v>
      </c>
      <c r="E165" s="239" t="s">
        <v>689</v>
      </c>
      <c r="F165" s="239" t="s">
        <v>908</v>
      </c>
      <c r="G165" s="239" t="s">
        <v>911</v>
      </c>
      <c r="H165" s="239" t="s">
        <v>918</v>
      </c>
    </row>
    <row r="166" spans="2:8" x14ac:dyDescent="0.2">
      <c r="B166" s="239" t="s">
        <v>354</v>
      </c>
      <c r="C166" s="239" t="s">
        <v>355</v>
      </c>
      <c r="D166" s="239" t="s">
        <v>353</v>
      </c>
      <c r="E166" s="239" t="s">
        <v>689</v>
      </c>
      <c r="F166" s="239" t="s">
        <v>908</v>
      </c>
      <c r="G166" s="239" t="s">
        <v>911</v>
      </c>
      <c r="H166" s="239" t="s">
        <v>918</v>
      </c>
    </row>
    <row r="167" spans="2:8" x14ac:dyDescent="0.2">
      <c r="B167" s="239" t="s">
        <v>160</v>
      </c>
      <c r="C167" s="239" t="s">
        <v>161</v>
      </c>
      <c r="D167" s="239" t="s">
        <v>159</v>
      </c>
      <c r="E167" s="239" t="s">
        <v>689</v>
      </c>
      <c r="F167" s="239" t="s">
        <v>908</v>
      </c>
      <c r="G167" s="239" t="s">
        <v>911</v>
      </c>
      <c r="H167" s="239" t="s">
        <v>918</v>
      </c>
    </row>
    <row r="168" spans="2:8" x14ac:dyDescent="0.2">
      <c r="B168" s="239" t="s">
        <v>169</v>
      </c>
      <c r="C168" s="239" t="s">
        <v>170</v>
      </c>
      <c r="D168" s="239" t="s">
        <v>168</v>
      </c>
      <c r="E168" s="239" t="s">
        <v>689</v>
      </c>
      <c r="F168" s="239" t="s">
        <v>908</v>
      </c>
      <c r="G168" s="239" t="s">
        <v>911</v>
      </c>
      <c r="H168" s="239" t="s">
        <v>918</v>
      </c>
    </row>
    <row r="169" spans="2:8" x14ac:dyDescent="0.2">
      <c r="B169" s="239" t="s">
        <v>357</v>
      </c>
      <c r="C169" s="239" t="s">
        <v>358</v>
      </c>
      <c r="D169" s="239" t="s">
        <v>356</v>
      </c>
      <c r="E169" s="239" t="s">
        <v>689</v>
      </c>
      <c r="F169" s="239" t="s">
        <v>908</v>
      </c>
      <c r="G169" s="239" t="s">
        <v>911</v>
      </c>
      <c r="H169" s="239" t="s">
        <v>918</v>
      </c>
    </row>
    <row r="170" spans="2:8" x14ac:dyDescent="0.2">
      <c r="B170" s="239" t="s">
        <v>360</v>
      </c>
      <c r="C170" s="239" t="s">
        <v>930</v>
      </c>
      <c r="D170" s="239" t="s">
        <v>359</v>
      </c>
      <c r="E170" s="239" t="s">
        <v>689</v>
      </c>
      <c r="F170" s="239" t="s">
        <v>908</v>
      </c>
      <c r="G170" s="239" t="s">
        <v>911</v>
      </c>
      <c r="H170" s="239" t="s">
        <v>918</v>
      </c>
    </row>
    <row r="171" spans="2:8" x14ac:dyDescent="0.2">
      <c r="B171" s="239" t="s">
        <v>139</v>
      </c>
      <c r="C171" s="239" t="s">
        <v>140</v>
      </c>
      <c r="D171" s="239" t="s">
        <v>138</v>
      </c>
      <c r="E171" s="239" t="s">
        <v>689</v>
      </c>
      <c r="F171" s="239" t="s">
        <v>908</v>
      </c>
      <c r="G171" s="239" t="s">
        <v>911</v>
      </c>
      <c r="H171" s="239" t="s">
        <v>918</v>
      </c>
    </row>
    <row r="172" spans="2:8" x14ac:dyDescent="0.2">
      <c r="B172" s="239" t="s">
        <v>142</v>
      </c>
      <c r="C172" s="239" t="s">
        <v>143</v>
      </c>
      <c r="D172" s="239" t="s">
        <v>141</v>
      </c>
      <c r="E172" s="239" t="s">
        <v>689</v>
      </c>
      <c r="F172" s="239" t="s">
        <v>908</v>
      </c>
      <c r="G172" s="239" t="s">
        <v>911</v>
      </c>
      <c r="H172" s="239" t="s">
        <v>918</v>
      </c>
    </row>
    <row r="173" spans="2:8" x14ac:dyDescent="0.2">
      <c r="B173" s="239" t="s">
        <v>157</v>
      </c>
      <c r="C173" s="239" t="s">
        <v>158</v>
      </c>
      <c r="D173" s="239" t="s">
        <v>156</v>
      </c>
      <c r="E173" s="239" t="s">
        <v>689</v>
      </c>
      <c r="F173" s="239" t="s">
        <v>908</v>
      </c>
      <c r="G173" s="239" t="s">
        <v>911</v>
      </c>
      <c r="H173" s="239" t="s">
        <v>918</v>
      </c>
    </row>
    <row r="174" spans="2:8" x14ac:dyDescent="0.2">
      <c r="B174" s="239" t="s">
        <v>145</v>
      </c>
      <c r="C174" s="239" t="s">
        <v>146</v>
      </c>
      <c r="D174" s="239" t="s">
        <v>144</v>
      </c>
      <c r="E174" s="239" t="s">
        <v>689</v>
      </c>
      <c r="F174" s="239" t="s">
        <v>908</v>
      </c>
      <c r="G174" s="239" t="s">
        <v>911</v>
      </c>
      <c r="H174" s="239" t="s">
        <v>918</v>
      </c>
    </row>
    <row r="175" spans="2:8" x14ac:dyDescent="0.2">
      <c r="B175" s="239" t="s">
        <v>172</v>
      </c>
      <c r="C175" s="239" t="s">
        <v>173</v>
      </c>
      <c r="D175" s="239" t="s">
        <v>171</v>
      </c>
      <c r="E175" s="239" t="s">
        <v>689</v>
      </c>
      <c r="F175" s="239" t="s">
        <v>908</v>
      </c>
      <c r="G175" s="239" t="s">
        <v>911</v>
      </c>
      <c r="H175" s="239" t="s">
        <v>918</v>
      </c>
    </row>
    <row r="176" spans="2:8" x14ac:dyDescent="0.2">
      <c r="B176" s="239" t="s">
        <v>246</v>
      </c>
      <c r="C176" s="239" t="s">
        <v>247</v>
      </c>
      <c r="D176" s="239" t="s">
        <v>245</v>
      </c>
      <c r="E176" s="239" t="s">
        <v>562</v>
      </c>
      <c r="F176" s="239" t="s">
        <v>921</v>
      </c>
      <c r="G176" s="239" t="s">
        <v>909</v>
      </c>
      <c r="H176" s="239" t="s">
        <v>920</v>
      </c>
    </row>
    <row r="177" spans="2:8" x14ac:dyDescent="0.2">
      <c r="B177" s="239" t="s">
        <v>288</v>
      </c>
      <c r="C177" s="239" t="s">
        <v>289</v>
      </c>
      <c r="D177" s="239" t="s">
        <v>287</v>
      </c>
      <c r="E177" s="239" t="s">
        <v>562</v>
      </c>
      <c r="F177" s="239" t="s">
        <v>921</v>
      </c>
      <c r="G177" s="239" t="s">
        <v>909</v>
      </c>
      <c r="H177" s="239" t="s">
        <v>920</v>
      </c>
    </row>
    <row r="178" spans="2:8" x14ac:dyDescent="0.2">
      <c r="B178" s="239" t="s">
        <v>255</v>
      </c>
      <c r="C178" s="239" t="s">
        <v>256</v>
      </c>
      <c r="D178" s="239" t="s">
        <v>254</v>
      </c>
      <c r="E178" s="239" t="s">
        <v>562</v>
      </c>
      <c r="F178" s="239" t="s">
        <v>921</v>
      </c>
      <c r="G178" s="239" t="s">
        <v>909</v>
      </c>
      <c r="H178" s="239" t="s">
        <v>920</v>
      </c>
    </row>
    <row r="179" spans="2:8" x14ac:dyDescent="0.2">
      <c r="B179" s="239" t="s">
        <v>249</v>
      </c>
      <c r="C179" s="239" t="s">
        <v>250</v>
      </c>
      <c r="D179" s="239" t="s">
        <v>248</v>
      </c>
      <c r="E179" s="239" t="s">
        <v>562</v>
      </c>
      <c r="F179" s="239" t="s">
        <v>921</v>
      </c>
      <c r="G179" s="239" t="s">
        <v>909</v>
      </c>
      <c r="H179" s="239" t="s">
        <v>920</v>
      </c>
    </row>
    <row r="180" spans="2:8" x14ac:dyDescent="0.2">
      <c r="B180" s="239" t="s">
        <v>252</v>
      </c>
      <c r="C180" s="239" t="s">
        <v>253</v>
      </c>
      <c r="D180" s="239" t="s">
        <v>251</v>
      </c>
      <c r="E180" s="239" t="s">
        <v>562</v>
      </c>
      <c r="F180" s="239" t="s">
        <v>921</v>
      </c>
      <c r="G180" s="239" t="s">
        <v>909</v>
      </c>
      <c r="H180" s="239" t="s">
        <v>920</v>
      </c>
    </row>
    <row r="181" spans="2:8" x14ac:dyDescent="0.2">
      <c r="B181" s="239" t="s">
        <v>294</v>
      </c>
      <c r="C181" s="239" t="s">
        <v>295</v>
      </c>
      <c r="D181" s="239" t="s">
        <v>293</v>
      </c>
      <c r="E181" s="239" t="s">
        <v>562</v>
      </c>
      <c r="F181" s="239" t="s">
        <v>921</v>
      </c>
      <c r="G181" s="239" t="s">
        <v>909</v>
      </c>
      <c r="H181" s="239" t="s">
        <v>920</v>
      </c>
    </row>
    <row r="182" spans="2:8" x14ac:dyDescent="0.2">
      <c r="B182" s="239" t="s">
        <v>270</v>
      </c>
      <c r="C182" s="239" t="s">
        <v>271</v>
      </c>
      <c r="D182" s="239" t="s">
        <v>269</v>
      </c>
      <c r="E182" s="239" t="s">
        <v>562</v>
      </c>
      <c r="F182" s="239" t="s">
        <v>921</v>
      </c>
      <c r="G182" s="239" t="s">
        <v>909</v>
      </c>
      <c r="H182" s="239" t="s">
        <v>920</v>
      </c>
    </row>
    <row r="183" spans="2:8" x14ac:dyDescent="0.2">
      <c r="B183" s="239" t="s">
        <v>258</v>
      </c>
      <c r="C183" s="239" t="s">
        <v>259</v>
      </c>
      <c r="D183" s="239" t="s">
        <v>257</v>
      </c>
      <c r="E183" s="239" t="s">
        <v>562</v>
      </c>
      <c r="F183" s="239" t="s">
        <v>921</v>
      </c>
      <c r="G183" s="239" t="s">
        <v>909</v>
      </c>
      <c r="H183" s="239" t="s">
        <v>920</v>
      </c>
    </row>
    <row r="184" spans="2:8" x14ac:dyDescent="0.2">
      <c r="B184" s="239" t="s">
        <v>242</v>
      </c>
      <c r="C184" s="239" t="s">
        <v>243</v>
      </c>
      <c r="D184" s="239" t="s">
        <v>241</v>
      </c>
      <c r="E184" s="239" t="s">
        <v>562</v>
      </c>
      <c r="F184" s="239" t="s">
        <v>921</v>
      </c>
      <c r="G184" s="239" t="s">
        <v>909</v>
      </c>
      <c r="H184" s="239" t="s">
        <v>920</v>
      </c>
    </row>
    <row r="185" spans="2:8" x14ac:dyDescent="0.2">
      <c r="B185" s="239" t="s">
        <v>264</v>
      </c>
      <c r="C185" s="239" t="s">
        <v>265</v>
      </c>
      <c r="D185" s="239" t="s">
        <v>263</v>
      </c>
      <c r="E185" s="239" t="s">
        <v>562</v>
      </c>
      <c r="F185" s="239" t="s">
        <v>921</v>
      </c>
      <c r="G185" s="239" t="s">
        <v>909</v>
      </c>
      <c r="H185" s="239" t="s">
        <v>920</v>
      </c>
    </row>
    <row r="186" spans="2:8" x14ac:dyDescent="0.2">
      <c r="B186" s="239" t="s">
        <v>273</v>
      </c>
      <c r="C186" s="239" t="s">
        <v>274</v>
      </c>
      <c r="D186" s="239" t="s">
        <v>272</v>
      </c>
      <c r="E186" s="239" t="s">
        <v>562</v>
      </c>
      <c r="F186" s="239" t="s">
        <v>921</v>
      </c>
      <c r="G186" s="239" t="s">
        <v>909</v>
      </c>
      <c r="H186" s="239" t="s">
        <v>920</v>
      </c>
    </row>
    <row r="187" spans="2:8" x14ac:dyDescent="0.2">
      <c r="B187" s="239" t="s">
        <v>822</v>
      </c>
      <c r="C187" s="239" t="s">
        <v>824</v>
      </c>
      <c r="D187" s="239" t="s">
        <v>823</v>
      </c>
      <c r="E187" s="239" t="s">
        <v>562</v>
      </c>
      <c r="F187" s="239" t="s">
        <v>921</v>
      </c>
      <c r="G187" s="239" t="s">
        <v>909</v>
      </c>
      <c r="H187" s="239" t="s">
        <v>920</v>
      </c>
    </row>
    <row r="188" spans="2:8" x14ac:dyDescent="0.2">
      <c r="B188" s="239" t="s">
        <v>261</v>
      </c>
      <c r="C188" s="239" t="s">
        <v>262</v>
      </c>
      <c r="D188" s="239" t="s">
        <v>260</v>
      </c>
      <c r="E188" s="239" t="s">
        <v>562</v>
      </c>
      <c r="F188" s="239" t="s">
        <v>921</v>
      </c>
      <c r="G188" s="239" t="s">
        <v>909</v>
      </c>
      <c r="H188" s="239" t="s">
        <v>920</v>
      </c>
    </row>
    <row r="189" spans="2:8" x14ac:dyDescent="0.2">
      <c r="B189" s="239" t="s">
        <v>297</v>
      </c>
      <c r="C189" s="239" t="s">
        <v>298</v>
      </c>
      <c r="D189" s="239" t="s">
        <v>296</v>
      </c>
      <c r="E189" s="239" t="s">
        <v>562</v>
      </c>
      <c r="F189" s="239" t="s">
        <v>921</v>
      </c>
      <c r="G189" s="239" t="s">
        <v>909</v>
      </c>
      <c r="H189" s="239" t="s">
        <v>920</v>
      </c>
    </row>
    <row r="190" spans="2:8" x14ac:dyDescent="0.2">
      <c r="B190" s="239" t="s">
        <v>282</v>
      </c>
      <c r="C190" s="239" t="s">
        <v>283</v>
      </c>
      <c r="D190" s="239" t="s">
        <v>281</v>
      </c>
      <c r="E190" s="239" t="s">
        <v>562</v>
      </c>
      <c r="F190" s="239" t="s">
        <v>921</v>
      </c>
      <c r="G190" s="239" t="s">
        <v>909</v>
      </c>
      <c r="H190" s="239" t="s">
        <v>920</v>
      </c>
    </row>
    <row r="191" spans="2:8" x14ac:dyDescent="0.2">
      <c r="B191" s="239" t="s">
        <v>300</v>
      </c>
      <c r="C191" s="239" t="s">
        <v>301</v>
      </c>
      <c r="D191" s="239" t="s">
        <v>299</v>
      </c>
      <c r="E191" s="239" t="s">
        <v>562</v>
      </c>
      <c r="F191" s="239" t="s">
        <v>921</v>
      </c>
      <c r="G191" s="239" t="s">
        <v>909</v>
      </c>
      <c r="H191" s="239" t="s">
        <v>920</v>
      </c>
    </row>
    <row r="192" spans="2:8" x14ac:dyDescent="0.2">
      <c r="B192" s="239" t="s">
        <v>285</v>
      </c>
      <c r="C192" s="239" t="s">
        <v>286</v>
      </c>
      <c r="D192" s="239" t="s">
        <v>284</v>
      </c>
      <c r="E192" s="239" t="s">
        <v>562</v>
      </c>
      <c r="F192" s="239" t="s">
        <v>921</v>
      </c>
      <c r="G192" s="239" t="s">
        <v>909</v>
      </c>
      <c r="H192" s="239" t="s">
        <v>920</v>
      </c>
    </row>
    <row r="193" spans="2:8" x14ac:dyDescent="0.2">
      <c r="B193" s="239" t="s">
        <v>267</v>
      </c>
      <c r="C193" s="239" t="s">
        <v>268</v>
      </c>
      <c r="D193" s="239" t="s">
        <v>266</v>
      </c>
      <c r="E193" s="239" t="s">
        <v>562</v>
      </c>
      <c r="F193" s="239" t="s">
        <v>921</v>
      </c>
      <c r="G193" s="239" t="s">
        <v>909</v>
      </c>
      <c r="H193" s="239" t="s">
        <v>920</v>
      </c>
    </row>
    <row r="194" spans="2:8" x14ac:dyDescent="0.2"/>
    <row r="195" spans="2:8" x14ac:dyDescent="0.2">
      <c r="B195" s="241" t="s">
        <v>691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sortState ref="B3:E198">
    <sortCondition ref="E3:E198"/>
    <sortCondition ref="B3:B198"/>
  </sortState>
  <hyperlinks>
    <hyperlink ref="B195" r:id="rId1" xr:uid="{DF383C4B-6DD2-49F7-AA77-CD50C6F84B5C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Section 136</vt:lpstr>
      <vt:lpstr>Ambulance CCG lookup</vt:lpstr>
      <vt:lpstr>Raw</vt:lpstr>
      <vt:lpstr>Area_Code</vt:lpstr>
      <vt:lpstr>Dropdown_Geography</vt:lpstr>
      <vt:lpstr>Incidents!Print_Area</vt:lpstr>
      <vt:lpstr>Introduction!Print_Area</vt:lpstr>
      <vt:lpstr>'Response times'!Print_Area</vt:lpstr>
      <vt:lpstr>'Section 136'!Print_Area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2019-06-11T14:01:50Z</cp:lastPrinted>
  <dcterms:created xsi:type="dcterms:W3CDTF">2003-08-01T14:12:13Z</dcterms:created>
  <dcterms:modified xsi:type="dcterms:W3CDTF">2019-06-12T08:15:06Z</dcterms:modified>
</cp:coreProperties>
</file>