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2" yWindow="32760" windowWidth="15456" windowHeight="11760" activeTab="0"/>
  </bookViews>
  <sheets>
    <sheet name="Activity" sheetId="1" r:id="rId1"/>
    <sheet name="Performance" sheetId="2" r:id="rId2"/>
    <sheet name="Booking" sheetId="3" r:id="rId3"/>
    <sheet name="Chart Data" sheetId="4" state="hidden" r:id="rId4"/>
    <sheet name="Charts" sheetId="5" state="hidden" r:id="rId5"/>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<sst xmlns="http://schemas.openxmlformats.org/spreadsheetml/2006/main" count="279" uniqueCount="111">
  <si>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</si>
  <si>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</si>
  <si>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</si>
  <si>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</si>
  <si>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</si>
  <si>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</si>
  <si>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</si>
  <si>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</si>
  <si>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</si>
  <si>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</si>
  <si>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</si>
  <si>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</si>
  <si>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</si>
  <si>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</si>
  <si>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</si>
  <si>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</si>
  <si>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</si>
  <si>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</si>
  <si>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</si>
  <si>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</si>
  <si>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</si>
  <si>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</si>
  <si>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</si>
  <si>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</si>
  <si>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</si>
  <si>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</si>
  <si>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</si>
  <si>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</si>
  <si>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</si>
  <si>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</si>
  <si>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</si>
  <si>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</si>
  <si>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</si>
  <si>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</si>
  <si>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</si>
  <si>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</si>
  <si>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</si>
  <si>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</si>
  <si>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</si>
  <si>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</si>
  <si>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</si>
  <si>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</si>
  <si>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</si>
  <si>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</si>
  <si>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</si>
  <si>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</si>
  <si>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</si>
  <si>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</si>
  <si>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</si>
  <si>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</si>
  <si>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</si>
  <si>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</si>
  <si>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</si>
  <si>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</si>
  <si>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</si>
  <si>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</si>
  <si>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</si>
  <si>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</si>
  <si>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</si>
  <si>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</si>
  <si>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</si>
  <si>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</si>
  <si>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</si>
  <si>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</si>
  <si>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</si>
  <si>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</si>
  <si>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</si>
  <si>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</si>
  <si>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</si>
  <si>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</si>
  <si>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</si>
  <si>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</si>
  <si>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</si>
  <si>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</si>
  <si>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</si>
  <si>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</si>
  <si>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</si>
  <si>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</si>
  <si>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</si>
  <si>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</si>
  <si>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</si>
  <si>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</si>
  <si>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</si>
  <si>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</si>
  <si>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</si>
  <si>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</si>
  <si>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</si>
  <si>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</si>
  <si>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</si>
  <si>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</si>
  <si>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</si>
  <si>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</si>
  <si>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Providers undertaking field testing have not been required to submit attendances over 4 hrs data since field testing started in May 2019. The full national historic time series up to April 2019 is available at https://www.england.nhs.uk/statistics/statistical-work-areas/ae-waiting-times-and-activity/. In this tab field test trusts performance data has been removed from the whole of the time series as a result the time series here is on a comparable “like for like” basis across the full period from November 2010 up to the latest month. 
4. Activity data from August 2020 includes booked appointments, and such caution should be taken when comparing to early months.</t>
    </r>
  </si>
  <si>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
4. Activity data from August 2020 includes booked appointments, and such caution should be taken when comparing to early months.</t>
    </r>
  </si>
  <si>
    <t>14th January 2021</t>
  </si>
  <si>
    <t>A&amp;E Booked Appointment Attendances statistics, NHS and independent sector organisations in England</t>
  </si>
  <si>
    <t>Estimated A&amp;E Booked Appointment Attendances  timeseries by month</t>
  </si>
  <si>
    <t>August 2020 - present</t>
  </si>
  <si>
    <t>SDCS data collections -  MSitAE</t>
  </si>
  <si>
    <t>A&amp;E Booked Appointment attendances</t>
  </si>
  <si>
    <t>A&amp;E Booked Appointments attendances greater than 4 hours from arrival to admission, transfer or discharge</t>
  </si>
  <si>
    <t>Total attendances</t>
  </si>
  <si>
    <t>Booked Appointment Attendances &gt; 4 hours</t>
  </si>
  <si>
    <t>Percentage in 4 hours or less (all) (Booked Appointments Only)</t>
  </si>
  <si>
    <t>Percentage in 4 hours or less (type 1) (Booked Appointments Only)</t>
  </si>
  <si>
    <t>Percentage in 4 hours or less (type 2) (Booked Appointments Only)</t>
  </si>
  <si>
    <t>Percentage in 4 hours or less (type 3) (Booked Appointments Only)</t>
  </si>
  <si>
    <r>
      <rPr>
        <u val="single"/>
        <sz val="11"/>
        <color indexed="8"/>
        <rFont val="Calibri"/>
        <family val="2"/>
      </rPr>
      <t>Notes:</t>
    </r>
    <r>
      <rPr>
        <sz val="11"/>
        <color theme="1"/>
        <rFont val="Calibri"/>
        <family val="2"/>
      </rPr>
      <t xml:space="preserve"> 
1. Booked Appointments data has been collected from August 2020. Performance data over 4 hours excludes field testing sites.              </t>
    </r>
  </si>
  <si>
    <t>-</t>
  </si>
  <si>
    <t>A&amp;E Booked Appointment attendances less than or equal to 4 hours from arrival to admission, transfer or discharge</t>
  </si>
  <si>
    <t>Booked Appointment Attendances &lt;= 4 hours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</si>
</sst>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0.000\ %"/>
    <numFmt numFmtId="178" formatCode="#,##0.00\ %;\-#,##0.00\ %"/>
  </numFmts>
  <fonts count="51">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0"/>
      <color indexed="8"/>
      <name val="Calibri"/>
      <family val="2"/>
    </font>
    <font>
      <sz val="1.6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hair"/>
      <bottom/>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medium"/>
      <right/>
      <top/>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medium"/>
      <right style="thin"/>
      <top style="hair"/>
      <bottom style="hair"/>
    </border>
    <border>
      <left style="medium"/>
      <right style="thin"/>
      <top style="hair"/>
      <bottom>
        <color indexed="63"/>
      </bottom>
    </border>
    <border>
      <left style="thin"/>
      <right style="thin"/>
      <top style="hair"/>
      <bottom style="medium"/>
    </border>
    <border>
      <left style="thin"/>
      <right style="medium"/>
      <top style="hair"/>
      <bottom style="medium"/>
    </border>
    <border>
      <left style="medium"/>
      <right style="thin"/>
      <top style="hair"/>
      <bottom style="medium"/>
    </border>
    <border>
      <left style="thin"/>
      <right/>
      <top style="thin"/>
      <bottom style="hair"/>
    </border>
    <border>
      <left/>
      <right style="thin"/>
      <top style="hair"/>
      <bottom style="hair"/>
    </border>
    <border>
      <left style="thin"/>
      <right/>
      <top style="hair"/>
      <bottom style="hair"/>
    </border>
    <border>
      <left style="thin"/>
      <right/>
      <top style="hair"/>
      <bottom/>
    </border>
    <border>
      <left/>
      <right style="thin"/>
      <top style="hair"/>
      <bottom>
        <color indexed="63"/>
      </bottom>
    </border>
    <border>
      <left/>
      <right style="thin"/>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thin"/>
      <right/>
      <top>
        <color indexed="63"/>
      </top>
      <bottom style="thin"/>
    </border>
    <border>
      <left/>
      <right/>
      <top>
        <color indexed="63"/>
      </top>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1">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48"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49" fillId="2" borderId="10" xfId="0" applyFont="1" applyFill="1" applyBorder="1" applyAlignment="1">
      <alignment horizontal="center" vertical="center" wrapText="1"/>
    </xf>
    <xf numFmtId="165" fontId="0" fillId="0" borderId="11" xfId="59" applyNumberFormat="1" applyFont="1" applyBorder="1" applyAlignment="1">
      <alignment/>
    </xf>
    <xf numFmtId="164" fontId="0" fillId="0" borderId="12" xfId="42" applyNumberFormat="1" applyFont="1" applyBorder="1" applyAlignment="1">
      <alignment/>
    </xf>
    <xf numFmtId="165" fontId="0" fillId="0" borderId="13" xfId="59" applyNumberFormat="1" applyFont="1" applyBorder="1" applyAlignment="1">
      <alignment/>
    </xf>
    <xf numFmtId="17" fontId="0" fillId="0" borderId="14" xfId="0" applyNumberFormat="1" applyBorder="1" applyAlignment="1">
      <alignment/>
    </xf>
    <xf numFmtId="0" fontId="47" fillId="0" borderId="0" xfId="0" applyFont="1" applyBorder="1" applyAlignment="1">
      <alignment/>
    </xf>
    <xf numFmtId="0" fontId="49" fillId="2" borderId="15" xfId="0" applyFont="1" applyFill="1" applyBorder="1" applyAlignment="1">
      <alignment vertical="top"/>
    </xf>
    <xf numFmtId="0" fontId="49" fillId="2" borderId="16" xfId="0" applyFont="1" applyFill="1" applyBorder="1" applyAlignment="1">
      <alignment vertical="top" wrapText="1"/>
    </xf>
    <xf numFmtId="0" fontId="49" fillId="2" borderId="17" xfId="0" applyFont="1" applyFill="1" applyBorder="1" applyAlignment="1">
      <alignment vertical="top" wrapText="1"/>
    </xf>
    <xf numFmtId="0" fontId="49" fillId="2" borderId="18" xfId="0" applyFont="1" applyFill="1" applyBorder="1" applyAlignment="1">
      <alignment vertical="top" wrapText="1"/>
    </xf>
    <xf numFmtId="0" fontId="0" fillId="0" borderId="0" xfId="0" applyBorder="1" applyAlignment="1">
      <alignment vertical="top"/>
    </xf>
    <xf numFmtId="0" fontId="49" fillId="2" borderId="0" xfId="0" applyFont="1" applyFill="1" applyBorder="1" applyAlignment="1">
      <alignment vertical="top" wrapText="1"/>
    </xf>
    <xf numFmtId="166" fontId="0" fillId="0" borderId="0" xfId="0" applyNumberFormat="1" applyBorder="1" applyAlignment="1">
      <alignment vertical="top"/>
    </xf>
    <xf numFmtId="17" fontId="0" fillId="34" borderId="14" xfId="0" applyNumberFormat="1" applyFill="1" applyBorder="1" applyAlignment="1">
      <alignment/>
    </xf>
    <xf numFmtId="17" fontId="0" fillId="34" borderId="19" xfId="0" applyNumberFormat="1" applyFill="1" applyBorder="1" applyAlignment="1">
      <alignment/>
    </xf>
    <xf numFmtId="0" fontId="48" fillId="33" borderId="0" xfId="0" applyFont="1" applyFill="1" applyBorder="1" applyAlignment="1">
      <alignment/>
    </xf>
    <xf numFmtId="0" fontId="50" fillId="0" borderId="0" xfId="0" applyFont="1" applyBorder="1" applyAlignment="1">
      <alignment/>
    </xf>
    <xf numFmtId="0" fontId="48" fillId="34" borderId="20" xfId="0" applyFont="1" applyFill="1" applyBorder="1" applyAlignment="1">
      <alignment/>
    </xf>
    <xf numFmtId="0" fontId="49" fillId="2" borderId="12" xfId="0" applyFont="1" applyFill="1" applyBorder="1" applyAlignment="1">
      <alignment vertical="top" wrapText="1"/>
    </xf>
    <xf numFmtId="0" fontId="49" fillId="2" borderId="11" xfId="0" applyFont="1" applyFill="1" applyBorder="1" applyAlignment="1">
      <alignment vertical="top" wrapText="1"/>
    </xf>
    <xf numFmtId="0" fontId="49" fillId="2" borderId="13" xfId="0" applyFont="1" applyFill="1" applyBorder="1" applyAlignment="1">
      <alignment vertical="top" wrapText="1"/>
    </xf>
    <xf numFmtId="1" fontId="0" fillId="0" borderId="11" xfId="42" applyNumberFormat="1" applyFont="1" applyBorder="1" applyAlignment="1">
      <alignment/>
    </xf>
    <xf numFmtId="1" fontId="0" fillId="0" borderId="11" xfId="59" applyNumberFormat="1" applyFont="1" applyBorder="1" applyAlignment="1">
      <alignment/>
    </xf>
    <xf numFmtId="17" fontId="0" fillId="0" borderId="0" xfId="0" applyNumberFormat="1" applyBorder="1" applyAlignment="1">
      <alignment/>
    </xf>
    <xf numFmtId="17" fontId="0" fillId="0" borderId="21" xfId="0" applyNumberFormat="1" applyBorder="1" applyAlignment="1">
      <alignment/>
    </xf>
    <xf numFmtId="0" fontId="49" fillId="2" borderId="22" xfId="0" applyFont="1" applyFill="1" applyBorder="1" applyAlignment="1">
      <alignment horizontal="center" vertical="top"/>
    </xf>
    <xf numFmtId="0" fontId="49" fillId="2" borderId="23" xfId="0" applyFont="1" applyFill="1" applyBorder="1" applyAlignment="1">
      <alignment vertical="top" wrapText="1"/>
    </xf>
    <xf numFmtId="165" fontId="0" fillId="0" borderId="23" xfId="59" applyNumberFormat="1" applyFont="1" applyBorder="1" applyAlignment="1">
      <alignment/>
    </xf>
    <xf numFmtId="0" fontId="49" fillId="2" borderId="24" xfId="0" applyFont="1" applyFill="1" applyBorder="1" applyAlignment="1">
      <alignment horizontal="center" vertical="center" wrapText="1"/>
    </xf>
    <xf numFmtId="0" fontId="49" fillId="2" borderId="24" xfId="0" applyFont="1" applyFill="1" applyBorder="1" applyAlignment="1">
      <alignment horizontal="center" vertical="center"/>
    </xf>
    <xf numFmtId="0" fontId="0" fillId="0" borderId="0" xfId="0" applyFill="1" applyBorder="1" applyAlignment="1">
      <alignment/>
    </xf>
    <xf numFmtId="0" fontId="49" fillId="2" borderId="25" xfId="0" applyFont="1" applyFill="1" applyBorder="1" applyAlignment="1">
      <alignment horizontal="center" vertical="center" wrapText="1"/>
    </xf>
    <xf numFmtId="17" fontId="0" fillId="0" borderId="26" xfId="0" applyNumberFormat="1" applyBorder="1" applyAlignment="1">
      <alignment/>
    </xf>
    <xf numFmtId="17" fontId="0" fillId="35" borderId="14" xfId="0" applyNumberFormat="1" applyFill="1" applyBorder="1" applyAlignment="1">
      <alignment/>
    </xf>
    <xf numFmtId="17" fontId="30" fillId="34" borderId="14" xfId="0" applyNumberFormat="1" applyFont="1" applyFill="1" applyBorder="1" applyAlignment="1">
      <alignment/>
    </xf>
    <xf numFmtId="17" fontId="0" fillId="0" borderId="27" xfId="0" applyNumberFormat="1" applyBorder="1" applyAlignment="1">
      <alignment/>
    </xf>
    <xf numFmtId="164" fontId="0" fillId="0" borderId="28" xfId="42" applyNumberFormat="1" applyFont="1" applyBorder="1" applyAlignment="1">
      <alignment/>
    </xf>
    <xf numFmtId="164" fontId="0" fillId="0" borderId="29" xfId="42" applyNumberFormat="1" applyFont="1" applyBorder="1" applyAlignment="1">
      <alignment/>
    </xf>
    <xf numFmtId="164" fontId="0" fillId="0" borderId="30" xfId="42" applyNumberFormat="1" applyFont="1" applyFill="1" applyBorder="1" applyAlignment="1">
      <alignment/>
    </xf>
    <xf numFmtId="164" fontId="0" fillId="0" borderId="31" xfId="42" applyNumberFormat="1" applyFont="1" applyBorder="1" applyAlignment="1">
      <alignment/>
    </xf>
    <xf numFmtId="164" fontId="0" fillId="0" borderId="32" xfId="42" applyNumberFormat="1" applyFont="1" applyBorder="1" applyAlignment="1">
      <alignment/>
    </xf>
    <xf numFmtId="164" fontId="0" fillId="0" borderId="33" xfId="42" applyNumberFormat="1" applyFont="1" applyFill="1" applyBorder="1" applyAlignment="1">
      <alignment/>
    </xf>
    <xf numFmtId="0" fontId="49" fillId="2" borderId="34" xfId="0" applyFont="1" applyFill="1" applyBorder="1" applyAlignment="1">
      <alignment vertical="top"/>
    </xf>
    <xf numFmtId="0" fontId="49" fillId="2" borderId="35" xfId="0" applyFont="1" applyFill="1" applyBorder="1" applyAlignment="1">
      <alignment vertical="top" wrapText="1"/>
    </xf>
    <xf numFmtId="164" fontId="0" fillId="0" borderId="0" xfId="0" applyNumberFormat="1" applyAlignment="1">
      <alignment/>
    </xf>
    <xf numFmtId="17" fontId="0" fillId="0" borderId="36" xfId="0" applyNumberFormat="1" applyBorder="1" applyAlignment="1">
      <alignment/>
    </xf>
    <xf numFmtId="17" fontId="0" fillId="35" borderId="36" xfId="0" applyNumberFormat="1" applyFill="1" applyBorder="1" applyAlignment="1">
      <alignment/>
    </xf>
    <xf numFmtId="17" fontId="0" fillId="35" borderId="37" xfId="0" applyNumberFormat="1" applyFill="1" applyBorder="1" applyAlignment="1">
      <alignment/>
    </xf>
    <xf numFmtId="164" fontId="0" fillId="0" borderId="30" xfId="42" applyNumberFormat="1" applyFont="1" applyBorder="1" applyAlignment="1">
      <alignment/>
    </xf>
    <xf numFmtId="17" fontId="0" fillId="0" borderId="19" xfId="0" applyNumberFormat="1" applyFill="1" applyBorder="1" applyAlignment="1">
      <alignment/>
    </xf>
    <xf numFmtId="17" fontId="0" fillId="0" borderId="14" xfId="0" applyNumberFormat="1" applyFill="1" applyBorder="1" applyAlignment="1">
      <alignment/>
    </xf>
    <xf numFmtId="17" fontId="30" fillId="0" borderId="14" xfId="0" applyNumberFormat="1" applyFont="1" applyFill="1" applyBorder="1" applyAlignment="1">
      <alignment/>
    </xf>
    <xf numFmtId="17" fontId="0" fillId="0" borderId="27" xfId="0" applyNumberFormat="1" applyFill="1" applyBorder="1" applyAlignment="1">
      <alignment/>
    </xf>
    <xf numFmtId="17" fontId="0" fillId="0" borderId="37" xfId="0" applyNumberFormat="1" applyFill="1" applyBorder="1" applyAlignment="1">
      <alignment/>
    </xf>
    <xf numFmtId="17" fontId="0" fillId="0" borderId="36" xfId="0" applyNumberFormat="1" applyFill="1" applyBorder="1" applyAlignment="1">
      <alignment/>
    </xf>
    <xf numFmtId="164" fontId="0" fillId="0" borderId="38" xfId="42" applyNumberFormat="1" applyFont="1" applyFill="1" applyBorder="1" applyAlignment="1">
      <alignment/>
    </xf>
    <xf numFmtId="164" fontId="0" fillId="0" borderId="39" xfId="42" applyNumberFormat="1" applyFont="1" applyFill="1" applyBorder="1" applyAlignment="1">
      <alignment/>
    </xf>
    <xf numFmtId="17" fontId="0" fillId="36" borderId="40" xfId="0" applyNumberFormat="1" applyFill="1" applyBorder="1" applyAlignment="1">
      <alignment/>
    </xf>
    <xf numFmtId="164" fontId="0" fillId="0" borderId="33" xfId="42" applyNumberFormat="1" applyFont="1" applyBorder="1" applyAlignment="1">
      <alignment/>
    </xf>
    <xf numFmtId="164" fontId="0" fillId="34" borderId="28" xfId="42" applyNumberFormat="1" applyFont="1" applyFill="1" applyBorder="1" applyAlignment="1">
      <alignment/>
    </xf>
    <xf numFmtId="164" fontId="0" fillId="34" borderId="41" xfId="42" applyNumberFormat="1" applyFont="1" applyFill="1" applyBorder="1" applyAlignment="1">
      <alignment/>
    </xf>
    <xf numFmtId="165" fontId="0" fillId="34" borderId="29" xfId="42" applyNumberFormat="1" applyFont="1" applyFill="1" applyBorder="1" applyAlignment="1">
      <alignment/>
    </xf>
    <xf numFmtId="165" fontId="0" fillId="34" borderId="42" xfId="42" applyNumberFormat="1" applyFont="1" applyFill="1" applyBorder="1" applyAlignment="1">
      <alignment/>
    </xf>
    <xf numFmtId="165" fontId="0" fillId="34" borderId="32" xfId="42" applyNumberFormat="1" applyFont="1" applyFill="1" applyBorder="1" applyAlignment="1">
      <alignment/>
    </xf>
    <xf numFmtId="164" fontId="0" fillId="34" borderId="29" xfId="42" applyNumberFormat="1" applyFont="1" applyFill="1" applyBorder="1" applyAlignment="1">
      <alignment/>
    </xf>
    <xf numFmtId="164" fontId="0" fillId="34" borderId="43" xfId="42" applyNumberFormat="1" applyFont="1" applyFill="1" applyBorder="1" applyAlignment="1">
      <alignment/>
    </xf>
    <xf numFmtId="164" fontId="0" fillId="34" borderId="30" xfId="42" applyNumberFormat="1" applyFont="1" applyFill="1" applyBorder="1" applyAlignment="1">
      <alignment/>
    </xf>
    <xf numFmtId="164" fontId="0" fillId="34" borderId="44" xfId="42" applyNumberFormat="1" applyFont="1" applyFill="1" applyBorder="1" applyAlignment="1">
      <alignment/>
    </xf>
    <xf numFmtId="165" fontId="0" fillId="34" borderId="30" xfId="42" applyNumberFormat="1" applyFont="1" applyFill="1" applyBorder="1" applyAlignment="1">
      <alignment/>
    </xf>
    <xf numFmtId="165" fontId="0" fillId="34" borderId="45" xfId="42" applyNumberFormat="1" applyFont="1" applyFill="1" applyBorder="1" applyAlignment="1">
      <alignment/>
    </xf>
    <xf numFmtId="165" fontId="0" fillId="34" borderId="33" xfId="42" applyNumberFormat="1" applyFont="1" applyFill="1" applyBorder="1" applyAlignment="1">
      <alignment/>
    </xf>
    <xf numFmtId="164" fontId="0" fillId="34" borderId="38" xfId="42" applyNumberFormat="1" applyFont="1" applyFill="1" applyBorder="1" applyAlignment="1">
      <alignment/>
    </xf>
    <xf numFmtId="165" fontId="0" fillId="34" borderId="38" xfId="42" applyNumberFormat="1" applyFont="1" applyFill="1" applyBorder="1" applyAlignment="1">
      <alignment/>
    </xf>
    <xf numFmtId="165" fontId="0" fillId="34" borderId="46" xfId="42" applyNumberFormat="1" applyFont="1" applyFill="1" applyBorder="1" applyAlignment="1">
      <alignment/>
    </xf>
    <xf numFmtId="165" fontId="0" fillId="34" borderId="39" xfId="42" applyNumberFormat="1" applyFont="1" applyFill="1" applyBorder="1" applyAlignment="1">
      <alignment/>
    </xf>
    <xf numFmtId="17" fontId="0" fillId="36" borderId="37" xfId="0" applyNumberFormat="1" applyFill="1" applyBorder="1" applyAlignment="1">
      <alignment/>
    </xf>
    <xf numFmtId="0" fontId="48" fillId="33" borderId="0" xfId="0" applyFont="1" applyFill="1" applyBorder="1" applyAlignment="1">
      <alignment/>
    </xf>
    <xf numFmtId="165" fontId="0" fillId="34" borderId="30" xfId="42" applyNumberFormat="1" applyFont="1" applyFill="1" applyBorder="1" applyAlignment="1">
      <alignment horizontal="right"/>
    </xf>
    <xf numFmtId="165" fontId="0" fillId="34" borderId="38" xfId="42" applyNumberFormat="1" applyFont="1" applyFill="1" applyBorder="1" applyAlignment="1">
      <alignment horizontal="right"/>
    </xf>
    <xf numFmtId="0" fontId="49" fillId="2" borderId="17" xfId="55" applyFont="1" applyFill="1" applyBorder="1" applyAlignment="1">
      <alignment vertical="top" wrapText="1"/>
      <protection/>
    </xf>
    <xf numFmtId="165" fontId="49" fillId="2" borderId="17" xfId="59" applyNumberFormat="1" applyFont="1" applyFill="1" applyBorder="1" applyAlignment="1">
      <alignment vertical="top" wrapText="1"/>
    </xf>
    <xf numFmtId="17" fontId="0" fillId="34" borderId="37" xfId="0" applyNumberFormat="1" applyFill="1" applyBorder="1" applyAlignment="1">
      <alignment/>
    </xf>
    <xf numFmtId="17" fontId="0" fillId="34" borderId="40" xfId="0" applyNumberFormat="1" applyFill="1" applyBorder="1" applyAlignment="1">
      <alignment/>
    </xf>
    <xf numFmtId="165" fontId="0" fillId="0" borderId="0" xfId="59" applyNumberFormat="1" applyFont="1" applyAlignment="1">
      <alignment/>
    </xf>
    <xf numFmtId="0" fontId="48" fillId="33" borderId="0" xfId="0" applyFont="1" applyFill="1" applyBorder="1" applyAlignment="1">
      <alignment/>
    </xf>
    <xf numFmtId="0" fontId="48" fillId="33" borderId="0"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20" xfId="0" applyFont="1" applyFill="1" applyBorder="1" applyAlignment="1">
      <alignment/>
    </xf>
    <xf numFmtId="0" fontId="3" fillId="33" borderId="20" xfId="0" applyFont="1" applyFill="1" applyBorder="1" applyAlignment="1">
      <alignment/>
    </xf>
    <xf numFmtId="0" fontId="0" fillId="0" borderId="20" xfId="0" applyBorder="1" applyAlignment="1">
      <alignment/>
    </xf>
    <xf numFmtId="165" fontId="49" fillId="2" borderId="18" xfId="59" applyNumberFormat="1" applyFont="1" applyFill="1" applyBorder="1" applyAlignment="1">
      <alignment vertical="top" wrapText="1"/>
    </xf>
    <xf numFmtId="0" fontId="49" fillId="2" borderId="47"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3" fillId="33" borderId="0" xfId="0" applyFont="1" applyFill="1" applyBorder="1" applyAlignment="1" quotePrefix="1">
      <alignment/>
    </xf>
    <xf numFmtId="0" fontId="48" fillId="33" borderId="0" xfId="0" applyFont="1" applyFill="1" applyBorder="1" applyAlignment="1">
      <alignment/>
    </xf>
    <xf numFmtId="0" fontId="49" fillId="2" borderId="25" xfId="0" applyFont="1" applyFill="1" applyBorder="1" applyAlignment="1">
      <alignment horizontal="center" vertical="center"/>
    </xf>
    <xf numFmtId="0" fontId="0" fillId="0" borderId="0" xfId="0" applyBorder="1" applyAlignment="1">
      <alignment horizontal="left" vertical="top" wrapText="1"/>
    </xf>
    <xf numFmtId="0" fontId="48" fillId="33" borderId="0" xfId="0" applyFont="1" applyFill="1" applyBorder="1" applyAlignment="1">
      <alignment horizontal="left" vertical="top" wrapText="1"/>
    </xf>
    <xf numFmtId="0" fontId="49" fillId="2" borderId="48" xfId="0" applyFont="1" applyFill="1" applyBorder="1" applyAlignment="1">
      <alignment horizontal="center" vertical="center" wrapText="1"/>
    </xf>
    <xf numFmtId="0" fontId="49" fillId="2" borderId="22" xfId="0" applyFont="1" applyFill="1" applyBorder="1" applyAlignment="1">
      <alignment horizontal="center" vertical="center" wrapText="1"/>
    </xf>
    <xf numFmtId="0" fontId="49" fillId="2" borderId="49"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25" xfId="55" applyFont="1" applyFill="1" applyBorder="1" applyAlignment="1">
      <alignment horizontal="center" vertical="center" wrapText="1"/>
      <protection/>
    </xf>
    <xf numFmtId="0" fontId="49" fillId="2" borderId="10" xfId="55" applyFont="1" applyFill="1" applyBorder="1" applyAlignment="1">
      <alignment horizontal="center" vertical="center" wrapText="1"/>
      <protection/>
    </xf>
    <xf numFmtId="0" fontId="49" fillId="2" borderId="48" xfId="55" applyFont="1" applyFill="1" applyBorder="1" applyAlignment="1">
      <alignment horizontal="center" vertical="center"/>
      <protection/>
    </xf>
    <xf numFmtId="0" fontId="49" fillId="2" borderId="22" xfId="55" applyFont="1" applyFill="1" applyBorder="1" applyAlignment="1">
      <alignment horizontal="center" vertical="center"/>
      <protection/>
    </xf>
    <xf numFmtId="0" fontId="49" fillId="2" borderId="51" xfId="55" applyFont="1" applyFill="1" applyBorder="1" applyAlignment="1">
      <alignment horizontal="center" vertical="center" wrapText="1"/>
      <protection/>
    </xf>
    <xf numFmtId="0" fontId="49" fillId="2" borderId="52" xfId="55" applyFont="1" applyFill="1" applyBorder="1" applyAlignment="1">
      <alignment horizontal="center" vertical="center" wrapText="1"/>
      <protection/>
    </xf>
    <xf numFmtId="0" fontId="49" fillId="2" borderId="53" xfId="0" applyFont="1" applyFill="1" applyBorder="1" applyAlignment="1">
      <alignment horizontal="center" vertical="center" wrapText="1"/>
    </xf>
    <xf numFmtId="0" fontId="49" fillId="2" borderId="54" xfId="0" applyFont="1" applyFill="1" applyBorder="1" applyAlignment="1">
      <alignment horizontal="center" vertical="center" wrapText="1"/>
    </xf>
    <xf numFmtId="0" fontId="49" fillId="2" borderId="55"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9" fillId="2" borderId="56" xfId="0" applyFont="1" applyFill="1" applyBorder="1" applyAlignment="1">
      <alignment horizontal="center" vertical="center" wrapText="1"/>
    </xf>
    <xf numFmtId="0" fontId="49" fillId="2" borderId="57" xfId="0" applyFont="1" applyFill="1" applyBorder="1" applyAlignment="1">
      <alignment horizontal="center" vertical="center" wrapText="1"/>
    </xf>
    <xf numFmtId="0" fontId="49" fillId="2" borderId="58" xfId="0" applyFont="1" applyFill="1" applyBorder="1" applyAlignment="1">
      <alignment horizontal="center" vertical="center"/>
    </xf>
    <xf numFmtId="0" fontId="49" fillId="2" borderId="24" xfId="0" applyFont="1" applyFill="1" applyBorder="1" applyAlignment="1">
      <alignment horizontal="center" vertical="center"/>
    </xf>
    <xf numFmtId="0" fontId="49" fillId="2" borderId="56" xfId="0" applyFont="1" applyFill="1" applyBorder="1" applyAlignment="1">
      <alignment horizontal="center" vertical="center"/>
    </xf>
    <xf numFmtId="0" fontId="49" fillId="2" borderId="53" xfId="0" applyFont="1" applyFill="1" applyBorder="1" applyAlignment="1">
      <alignment horizontal="center" vertical="center"/>
    </xf>
    <xf numFmtId="0" fontId="49" fillId="2" borderId="54" xfId="0" applyFont="1" applyFill="1" applyBorder="1" applyAlignment="1">
      <alignment horizontal="center" vertical="center"/>
    </xf>
    <xf numFmtId="0" fontId="49" fillId="2" borderId="5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6"/>
        </c:manualLayout>
      </c:layout>
      <c:spPr>
        <a:noFill/>
        <a:ln w="3175">
          <a:noFill/>
        </a:ln>
      </c:spPr>
    </c:title>
    <c:plotArea>
      <c:layout>
        <c:manualLayout>
          <c:xMode val="edge"/>
          <c:yMode val="edge"/>
          <c:x val="0.012"/>
          <c:y val="0.1645"/>
          <c:w val="0.97175"/>
          <c:h val="0.774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Cache>
            </c:numRef>
          </c:val>
          <c:smooth val="0"/>
        </c:ser>
        <c:marker val="1"/>
        <c:axId val="55736597"/>
        <c:axId val="31867326"/>
      </c:lineChart>
      <c:dateAx>
        <c:axId val="55736597"/>
        <c:scaling>
          <c:orientation val="minMax"/>
        </c:scaling>
        <c:axPos val="b"/>
        <c:delete val="0"/>
        <c:numFmt formatCode="mmm-yy" sourceLinked="0"/>
        <c:majorTickMark val="out"/>
        <c:minorTickMark val="none"/>
        <c:tickLblPos val="nextTo"/>
        <c:spPr>
          <a:ln w="3175">
            <a:solidFill>
              <a:srgbClr val="808080"/>
            </a:solidFill>
          </a:ln>
        </c:spPr>
        <c:crossAx val="31867326"/>
        <c:crosses val="autoZero"/>
        <c:auto val="0"/>
        <c:baseTimeUnit val="months"/>
        <c:majorUnit val="4"/>
        <c:majorTimeUnit val="months"/>
        <c:minorUnit val="1"/>
        <c:minorTimeUnit val="months"/>
        <c:noMultiLvlLbl val="0"/>
      </c:dateAx>
      <c:valAx>
        <c:axId val="31867326"/>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36597"/>
        <c:crossesAt val="1"/>
        <c:crossBetween val="between"/>
        <c:dispUnits/>
      </c:valAx>
      <c:spPr>
        <a:solidFill>
          <a:srgbClr val="FFFFFF"/>
        </a:solidFill>
        <a:ln w="3175">
          <a:noFill/>
        </a:ln>
      </c:spPr>
    </c:plotArea>
    <c:legend>
      <c:legendPos val="r"/>
      <c:layout>
        <c:manualLayout>
          <c:xMode val="edge"/>
          <c:yMode val="edge"/>
          <c:x val="0.1445"/>
          <c:y val="0.8585"/>
          <c:w val="0.73475"/>
          <c:h val="0.0585"/>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06"/>
        </c:manualLayout>
      </c:layout>
      <c:spPr>
        <a:noFill/>
        <a:ln w="3175">
          <a:noFill/>
        </a:ln>
      </c:spPr>
    </c:title>
    <c:plotArea>
      <c:layout>
        <c:manualLayout>
          <c:xMode val="edge"/>
          <c:yMode val="edge"/>
          <c:x val="0.006"/>
          <c:y val="0.22225"/>
          <c:w val="0.97775"/>
          <c:h val="0.775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Cache>
            </c:numRef>
          </c:val>
          <c:smooth val="0"/>
        </c:ser>
        <c:marker val="1"/>
        <c:axId val="17524715"/>
        <c:axId val="23504708"/>
      </c:lineChart>
      <c:dateAx>
        <c:axId val="17524715"/>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504708"/>
        <c:crosses val="autoZero"/>
        <c:auto val="0"/>
        <c:baseTimeUnit val="months"/>
        <c:majorUnit val="2"/>
        <c:majorTimeUnit val="months"/>
        <c:minorUnit val="1"/>
        <c:minorTimeUnit val="months"/>
        <c:noMultiLvlLbl val="0"/>
      </c:dateAx>
      <c:valAx>
        <c:axId val="23504708"/>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24715"/>
        <c:crossesAt val="1"/>
        <c:crossBetween val="between"/>
        <c:dispUnits/>
      </c:valAx>
      <c:spPr>
        <a:solidFill>
          <a:srgbClr val="FFFFFF"/>
        </a:solidFill>
        <a:ln w="3175">
          <a:noFill/>
        </a:ln>
      </c:spPr>
    </c:plotArea>
    <c:legend>
      <c:legendPos val="r"/>
      <c:layout>
        <c:manualLayout>
          <c:xMode val="edge"/>
          <c:yMode val="edge"/>
          <c:x val="0.29"/>
          <c:y val="0.9115"/>
          <c:w val="0.415"/>
          <c:h val="0.06"/>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
          <c:y val="-0.01575"/>
        </c:manualLayout>
      </c:layout>
      <c:spPr>
        <a:noFill/>
        <a:ln w="3175">
          <a:noFill/>
        </a:ln>
      </c:spPr>
    </c:title>
    <c:plotArea>
      <c:layout>
        <c:manualLayout>
          <c:xMode val="edge"/>
          <c:yMode val="edge"/>
          <c:x val="-0.00325"/>
          <c:y val="0.056"/>
          <c:w val="0.987"/>
          <c:h val="0.888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2112165</c:v>
                </c:pt>
                <c:pt idx="105">
                  <c:v>2172006</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2078221</c:v>
                </c:pt>
                <c:pt idx="105">
                  <c:v>2150574</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2079564.8333333333</c:v>
                </c:pt>
                <c:pt idx="105">
                  <c:v>2080193.8333333333</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2007327.4166666667</c:v>
                </c:pt>
                <c:pt idx="105">
                  <c:v>2010151.4722222222</c:v>
                </c:pt>
              </c:numCache>
            </c:numRef>
          </c:val>
          <c:smooth val="0"/>
        </c:ser>
        <c:marker val="1"/>
        <c:axId val="37640783"/>
        <c:axId val="3222728"/>
      </c:lineChart>
      <c:dateAx>
        <c:axId val="3764078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22728"/>
        <c:crosses val="autoZero"/>
        <c:auto val="0"/>
        <c:baseTimeUnit val="months"/>
        <c:majorUnit val="2"/>
        <c:majorTimeUnit val="months"/>
        <c:minorUnit val="1"/>
        <c:minorTimeUnit val="months"/>
        <c:noMultiLvlLbl val="0"/>
      </c:dateAx>
      <c:valAx>
        <c:axId val="3222728"/>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40783"/>
        <c:crossesAt val="1"/>
        <c:crossBetween val="between"/>
        <c:dispUnits/>
      </c:valAx>
      <c:spPr>
        <a:solidFill>
          <a:srgbClr val="FFFFFF"/>
        </a:solidFill>
        <a:ln w="3175">
          <a:noFill/>
        </a:ln>
      </c:spPr>
    </c:plotArea>
    <c:legend>
      <c:legendPos val="r"/>
      <c:layout>
        <c:manualLayout>
          <c:xMode val="edge"/>
          <c:yMode val="edge"/>
          <c:x val="0.14"/>
          <c:y val="0.91075"/>
          <c:w val="0.73325"/>
          <c:h val="0.0575"/>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75"/>
        </c:manualLayout>
      </c:layout>
      <c:spPr>
        <a:noFill/>
        <a:ln w="3175">
          <a:noFill/>
        </a:ln>
      </c:spPr>
    </c:title>
    <c:plotArea>
      <c:layout>
        <c:manualLayout>
          <c:xMode val="edge"/>
          <c:yMode val="edge"/>
          <c:x val="0.00475"/>
          <c:y val="0.26925"/>
          <c:w val="0.97825"/>
          <c:h val="0.728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0.06499593622729516</c:v>
                </c:pt>
                <c:pt idx="91">
                  <c:v>0.04083333494659769</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0.04567624008437221</c:v>
                </c:pt>
                <c:pt idx="91">
                  <c:v>0.04172913259592237</c:v>
                </c:pt>
              </c:numCache>
            </c:numRef>
          </c:val>
          <c:smooth val="0"/>
        </c:ser>
        <c:marker val="1"/>
        <c:axId val="32066053"/>
        <c:axId val="20159022"/>
      </c:lineChart>
      <c:dateAx>
        <c:axId val="3206605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159022"/>
        <c:crosses val="autoZero"/>
        <c:auto val="0"/>
        <c:baseTimeUnit val="months"/>
        <c:majorUnit val="2"/>
        <c:majorTimeUnit val="months"/>
        <c:minorUnit val="1"/>
        <c:minorTimeUnit val="months"/>
        <c:noMultiLvlLbl val="0"/>
      </c:dateAx>
      <c:valAx>
        <c:axId val="201590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066053"/>
        <c:crossesAt val="1"/>
        <c:crossBetween val="between"/>
        <c:dispUnits/>
      </c:valAx>
      <c:spPr>
        <a:solidFill>
          <a:srgbClr val="FFFFFF"/>
        </a:solidFill>
        <a:ln w="3175">
          <a:noFill/>
        </a:ln>
      </c:spPr>
    </c:plotArea>
    <c:legend>
      <c:legendPos val="r"/>
      <c:layout>
        <c:manualLayout>
          <c:xMode val="edge"/>
          <c:yMode val="edge"/>
          <c:x val="0.29675"/>
          <c:y val="0.893"/>
          <c:w val="0.41125"/>
          <c:h val="0.057"/>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5"/>
          <c:y val="-0.0115"/>
        </c:manualLayout>
      </c:layout>
      <c:spPr>
        <a:noFill/>
        <a:ln w="3175">
          <a:noFill/>
        </a:ln>
      </c:spPr>
    </c:title>
    <c:plotArea>
      <c:layout>
        <c:manualLayout>
          <c:xMode val="edge"/>
          <c:yMode val="edge"/>
          <c:x val="0.004"/>
          <c:y val="0.16225"/>
          <c:w val="0.99575"/>
          <c:h val="0.753"/>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48631721"/>
        <c:axId val="35032306"/>
      </c:lineChart>
      <c:dateAx>
        <c:axId val="4863172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032306"/>
        <c:crosses val="autoZero"/>
        <c:auto val="0"/>
        <c:baseTimeUnit val="months"/>
        <c:majorUnit val="2"/>
        <c:majorTimeUnit val="months"/>
        <c:minorUnit val="1"/>
        <c:minorTimeUnit val="months"/>
        <c:noMultiLvlLbl val="0"/>
      </c:dateAx>
      <c:valAx>
        <c:axId val="35032306"/>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31721"/>
        <c:crossesAt val="1"/>
        <c:crossBetween val="between"/>
        <c:dispUnits/>
      </c:valAx>
      <c:spPr>
        <a:solidFill>
          <a:srgbClr val="FFFFFF"/>
        </a:solidFill>
        <a:ln w="3175">
          <a:noFill/>
        </a:ln>
      </c:spPr>
    </c:plotArea>
    <c:legend>
      <c:legendPos val="r"/>
      <c:layout>
        <c:manualLayout>
          <c:xMode val="edge"/>
          <c:yMode val="edge"/>
          <c:x val="0.1455"/>
          <c:y val="0.91325"/>
          <c:w val="0.72625"/>
          <c:h val="0.058"/>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575"/>
        </c:manualLayout>
      </c:layout>
      <c:spPr>
        <a:noFill/>
        <a:ln w="3175">
          <a:noFill/>
        </a:ln>
      </c:spPr>
    </c:title>
    <c:plotArea>
      <c:layout>
        <c:manualLayout>
          <c:xMode val="edge"/>
          <c:yMode val="edge"/>
          <c:x val="0.005"/>
          <c:y val="0.23775"/>
          <c:w val="0.98"/>
          <c:h val="0.7597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11970111"/>
        <c:axId val="40622136"/>
      </c:lineChart>
      <c:dateAx>
        <c:axId val="1197011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622136"/>
        <c:crosses val="autoZero"/>
        <c:auto val="0"/>
        <c:baseTimeUnit val="months"/>
        <c:majorUnit val="2"/>
        <c:majorTimeUnit val="months"/>
        <c:minorUnit val="1"/>
        <c:minorTimeUnit val="months"/>
        <c:noMultiLvlLbl val="0"/>
      </c:dateAx>
      <c:valAx>
        <c:axId val="40622136"/>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70111"/>
        <c:crossesAt val="1"/>
        <c:crossBetween val="between"/>
        <c:dispUnits/>
      </c:valAx>
      <c:spPr>
        <a:solidFill>
          <a:srgbClr val="FFFFFF"/>
        </a:solidFill>
        <a:ln w="3175">
          <a:noFill/>
        </a:ln>
      </c:spPr>
    </c:plotArea>
    <c:legend>
      <c:legendPos val="r"/>
      <c:layout>
        <c:manualLayout>
          <c:xMode val="edge"/>
          <c:yMode val="edge"/>
          <c:x val="0.296"/>
          <c:y val="0.86075"/>
          <c:w val="0.40875"/>
          <c:h val="0.0575"/>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5"/>
        </c:manualLayout>
      </c:layout>
      <c:spPr>
        <a:noFill/>
        <a:ln w="3175">
          <a:noFill/>
        </a:ln>
      </c:spPr>
    </c:title>
    <c:plotArea>
      <c:layout>
        <c:manualLayout>
          <c:xMode val="edge"/>
          <c:yMode val="edge"/>
          <c:x val="-0.002"/>
          <c:y val="0.07125"/>
          <c:w val="0.991"/>
          <c:h val="0.8912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66683683"/>
        <c:axId val="63282236"/>
      </c:lineChart>
      <c:dateAx>
        <c:axId val="6668368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282236"/>
        <c:crosses val="autoZero"/>
        <c:auto val="0"/>
        <c:baseTimeUnit val="months"/>
        <c:majorUnit val="2"/>
        <c:majorTimeUnit val="months"/>
        <c:minorUnit val="1"/>
        <c:minorTimeUnit val="months"/>
        <c:noMultiLvlLbl val="0"/>
      </c:dateAx>
      <c:valAx>
        <c:axId val="63282236"/>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83683"/>
        <c:crossesAt val="1"/>
        <c:crossBetween val="between"/>
        <c:dispUnits/>
      </c:valAx>
      <c:spPr>
        <a:solidFill>
          <a:srgbClr val="FFFFFF"/>
        </a:solidFill>
        <a:ln w="3175">
          <a:noFill/>
        </a:ln>
      </c:spPr>
    </c:plotArea>
    <c:legend>
      <c:legendPos val="r"/>
      <c:layout>
        <c:manualLayout>
          <c:xMode val="edge"/>
          <c:yMode val="edge"/>
          <c:x val="0.14"/>
          <c:y val="0.908"/>
          <c:w val="0.72625"/>
          <c:h val="0.06025"/>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6"/>
        </c:manualLayout>
      </c:layout>
      <c:spPr>
        <a:noFill/>
        <a:ln w="3175">
          <a:noFill/>
        </a:ln>
      </c:spPr>
    </c:title>
    <c:plotArea>
      <c:layout>
        <c:manualLayout>
          <c:xMode val="edge"/>
          <c:yMode val="edge"/>
          <c:x val="0.005"/>
          <c:y val="0.22925"/>
          <c:w val="0.979"/>
          <c:h val="0.768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37045913"/>
        <c:axId val="64977762"/>
      </c:lineChart>
      <c:dateAx>
        <c:axId val="3704591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977762"/>
        <c:crosses val="autoZero"/>
        <c:auto val="0"/>
        <c:baseTimeUnit val="months"/>
        <c:majorUnit val="2"/>
        <c:majorTimeUnit val="months"/>
        <c:minorUnit val="1"/>
        <c:minorTimeUnit val="months"/>
        <c:noMultiLvlLbl val="0"/>
      </c:dateAx>
      <c:valAx>
        <c:axId val="64977762"/>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45913"/>
        <c:crossesAt val="1"/>
        <c:crossBetween val="between"/>
        <c:dispUnits/>
      </c:valAx>
      <c:spPr>
        <a:solidFill>
          <a:srgbClr val="FFFFFF"/>
        </a:solidFill>
        <a:ln w="3175">
          <a:noFill/>
        </a:ln>
      </c:spPr>
    </c:plotArea>
    <c:legend>
      <c:legendPos val="r"/>
      <c:layout>
        <c:manualLayout>
          <c:xMode val="edge"/>
          <c:yMode val="edge"/>
          <c:x val="0.302"/>
          <c:y val="0.9145"/>
          <c:w val="0.40875"/>
          <c:h val="0.058"/>
        </c:manualLayout>
      </c:layout>
      <c:overlay val="0"/>
      <c:spPr>
        <a:noFill/>
        <a:ln w="3175">
          <a:noFill/>
        </a:ln>
      </c:spPr>
      <c:txPr>
        <a:bodyPr vert="horz" rot="0"/>
        <a:lstStyle/>
        <a:p>
          <a:pPr>
            <a:defRPr lang="en-US" cap="none" sz="1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27</xdr:col>
      <xdr:colOff>228600</xdr:colOff>
      <xdr:row>28</xdr:row>
      <xdr:rowOff>190500</xdr:rowOff>
    </xdr:to>
    <xdr:graphicFrame>
      <xdr:nvGraphicFramePr>
        <xdr:cNvPr id="1" name="Chart 1"/>
        <xdr:cNvGraphicFramePr/>
      </xdr:nvGraphicFramePr>
      <xdr:xfrm>
        <a:off x="123825" y="47625"/>
        <a:ext cx="16563975" cy="54768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29</xdr:row>
      <xdr:rowOff>0</xdr:rowOff>
    </xdr:from>
    <xdr:to>
      <xdr:col>27</xdr:col>
      <xdr:colOff>238125</xdr:colOff>
      <xdr:row>57</xdr:row>
      <xdr:rowOff>0</xdr:rowOff>
    </xdr:to>
    <xdr:graphicFrame>
      <xdr:nvGraphicFramePr>
        <xdr:cNvPr id="2" name="Chart 3"/>
        <xdr:cNvGraphicFramePr/>
      </xdr:nvGraphicFramePr>
      <xdr:xfrm>
        <a:off x="123825" y="5524500"/>
        <a:ext cx="16573500" cy="53340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58</xdr:row>
      <xdr:rowOff>9525</xdr:rowOff>
    </xdr:from>
    <xdr:to>
      <xdr:col>27</xdr:col>
      <xdr:colOff>247650</xdr:colOff>
      <xdr:row>87</xdr:row>
      <xdr:rowOff>38100</xdr:rowOff>
    </xdr:to>
    <xdr:graphicFrame>
      <xdr:nvGraphicFramePr>
        <xdr:cNvPr id="3" name="Chart 4"/>
        <xdr:cNvGraphicFramePr/>
      </xdr:nvGraphicFramePr>
      <xdr:xfrm>
        <a:off x="104775" y="11058525"/>
        <a:ext cx="16602075" cy="5553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276225</xdr:colOff>
      <xdr:row>117</xdr:row>
      <xdr:rowOff>76200</xdr:rowOff>
    </xdr:to>
    <xdr:graphicFrame>
      <xdr:nvGraphicFramePr>
        <xdr:cNvPr id="4" name="Chart 5"/>
        <xdr:cNvGraphicFramePr/>
      </xdr:nvGraphicFramePr>
      <xdr:xfrm>
        <a:off x="0" y="16764000"/>
        <a:ext cx="16735425" cy="56007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285750</xdr:colOff>
      <xdr:row>146</xdr:row>
      <xdr:rowOff>190500</xdr:rowOff>
    </xdr:to>
    <xdr:graphicFrame>
      <xdr:nvGraphicFramePr>
        <xdr:cNvPr id="5" name="Chart 6"/>
        <xdr:cNvGraphicFramePr/>
      </xdr:nvGraphicFramePr>
      <xdr:xfrm>
        <a:off x="0" y="22479000"/>
        <a:ext cx="16744950" cy="55245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285750</xdr:colOff>
      <xdr:row>177</xdr:row>
      <xdr:rowOff>38100</xdr:rowOff>
    </xdr:to>
    <xdr:graphicFrame>
      <xdr:nvGraphicFramePr>
        <xdr:cNvPr id="6" name="Chart 7"/>
        <xdr:cNvGraphicFramePr/>
      </xdr:nvGraphicFramePr>
      <xdr:xfrm>
        <a:off x="0" y="28194000"/>
        <a:ext cx="16744950" cy="5562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285750</xdr:colOff>
      <xdr:row>205</xdr:row>
      <xdr:rowOff>161925</xdr:rowOff>
    </xdr:to>
    <xdr:graphicFrame>
      <xdr:nvGraphicFramePr>
        <xdr:cNvPr id="7" name="Chart 8"/>
        <xdr:cNvGraphicFramePr/>
      </xdr:nvGraphicFramePr>
      <xdr:xfrm>
        <a:off x="0" y="33909000"/>
        <a:ext cx="16744950" cy="53054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285750</xdr:colOff>
      <xdr:row>235</xdr:row>
      <xdr:rowOff>190500</xdr:rowOff>
    </xdr:to>
    <xdr:graphicFrame>
      <xdr:nvGraphicFramePr>
        <xdr:cNvPr id="8" name="Chart 9"/>
        <xdr:cNvGraphicFramePr/>
      </xdr:nvGraphicFramePr>
      <xdr:xfrm>
        <a:off x="0" y="39433500"/>
        <a:ext cx="16744950" cy="5524500"/>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43"/>
  <sheetViews>
    <sheetView showGridLines="0" tabSelected="1" zoomScale="70" zoomScaleNormal="70" zoomScalePageLayoutView="0" workbookViewId="0" topLeftCell="A1">
      <pane ySplit="18" topLeftCell="A19" activePane="bottomLeft" state="frozen"/>
      <selection pane="topLeft" activeCell="A1" sqref="A1"/>
      <selection pane="bottomLeft" activeCell="A1" sqref="A1"/>
    </sheetView>
  </sheetViews>
  <sheetFormatPr defaultColWidth="9.140625" defaultRowHeight="15"/>
  <cols>
    <col min="1" max="1" width="8.7109375" style="2" customWidth="1"/>
    <col min="2" max="2" width="17.57421875" style="2" customWidth="1"/>
    <col min="3" max="3" width="17.140625" style="2" customWidth="1"/>
    <col min="4" max="15" width="17.7109375" style="2" customWidth="1"/>
    <col min="16" max="17" width="9.140625" style="2" hidden="1" customWidth="1"/>
    <col min="18" max="18" width="16.28125" style="2" hidden="1" customWidth="1"/>
    <col min="19" max="16384" width="9.140625" style="2" customWidth="1"/>
  </cols>
  <sheetData>
    <row r="1" spans="1:15" ht="11.25" customHeight="1">
      <c r="A1"/>
      <c r="B1"/>
      <c r="C1"/>
      <c r="D1"/>
      <c r="E1"/>
      <c r="F1"/>
      <c r="G1"/>
      <c r="H1"/>
      <c r="I1"/>
      <c r="J1"/>
      <c r="K1"/>
      <c r="L1"/>
      <c r="M1"/>
      <c r="N1"/>
      <c r="O1" s="1"/>
    </row>
    <row r="2" spans="1:15" ht="14.25" customHeight="1">
      <c r="A2"/>
      <c r="B2" s="4" t="s">
        <v>0</v>
      </c>
      <c r="C2" s="108" t="s">
        <v>77</v>
      </c>
      <c r="D2" s="108"/>
      <c r="E2" s="108"/>
      <c r="F2" s="108"/>
      <c r="G2" s="108"/>
      <c r="H2" s="108"/>
      <c r="I2" s="108"/>
      <c r="J2" s="97"/>
      <c r="K2"/>
      <c r="L2" s="97"/>
      <c r="M2"/>
      <c r="N2"/>
      <c r="O2" s="3"/>
    </row>
    <row r="3" spans="1:15" ht="27.75" customHeight="1">
      <c r="A3"/>
      <c r="B3" s="4"/>
      <c r="C3" s="108"/>
      <c r="D3" s="108"/>
      <c r="E3" s="108"/>
      <c r="F3" s="108"/>
      <c r="G3" s="108"/>
      <c r="H3" s="108"/>
      <c r="I3" s="108"/>
      <c r="J3" s="97"/>
      <c r="K3"/>
      <c r="L3" s="97"/>
      <c r="M3"/>
      <c r="N3"/>
      <c r="O3" s="3"/>
    </row>
    <row r="4" spans="1:15" ht="14.25">
      <c r="A4"/>
      <c r="B4" s="4" t="s">
        <v>1</v>
      </c>
      <c r="C4" s="5" t="s">
        <v>90</v>
      </c>
      <c r="D4" s="5"/>
      <c r="E4" s="3"/>
      <c r="F4" s="6"/>
      <c r="G4" s="6"/>
      <c r="H4" s="6"/>
      <c r="I4" s="6"/>
      <c r="J4" s="6"/>
      <c r="K4"/>
      <c r="L4" s="7"/>
      <c r="M4"/>
      <c r="N4"/>
      <c r="O4" s="3"/>
    </row>
    <row r="5" spans="1:15" ht="9.75" customHeight="1">
      <c r="A5"/>
      <c r="B5" s="4"/>
      <c r="C5" s="5"/>
      <c r="D5" s="5"/>
      <c r="E5" s="3"/>
      <c r="F5" s="6"/>
      <c r="G5" s="6"/>
      <c r="H5" s="6"/>
      <c r="I5" s="6"/>
      <c r="J5" s="6"/>
      <c r="K5"/>
      <c r="L5" s="3"/>
      <c r="M5"/>
      <c r="N5"/>
      <c r="O5" s="3"/>
    </row>
    <row r="6" spans="1:15" ht="15.75">
      <c r="A6"/>
      <c r="B6" s="4" t="s">
        <v>2</v>
      </c>
      <c r="C6" s="8" t="s">
        <v>40</v>
      </c>
      <c r="D6" s="9"/>
      <c r="E6" s="3"/>
      <c r="F6" s="6"/>
      <c r="G6" s="6"/>
      <c r="H6" s="6"/>
      <c r="I6" s="6"/>
      <c r="J6" s="6"/>
      <c r="K6"/>
      <c r="L6" s="3"/>
      <c r="M6"/>
      <c r="N6"/>
      <c r="O6" s="3"/>
    </row>
    <row r="7" spans="1:15" ht="14.25">
      <c r="A7"/>
      <c r="B7" s="4" t="s">
        <v>3</v>
      </c>
      <c r="C7" s="10" t="s">
        <v>83</v>
      </c>
      <c r="D7" s="10"/>
      <c r="E7" s="3"/>
      <c r="F7" s="6"/>
      <c r="G7" s="6"/>
      <c r="H7" s="6"/>
      <c r="I7" s="6"/>
      <c r="J7" s="6"/>
      <c r="K7"/>
      <c r="L7" s="3"/>
      <c r="M7"/>
      <c r="N7"/>
      <c r="O7" s="3"/>
    </row>
    <row r="8" spans="1:15" ht="14.25">
      <c r="A8"/>
      <c r="B8" s="4" t="s">
        <v>4</v>
      </c>
      <c r="C8" s="10" t="s">
        <v>5</v>
      </c>
      <c r="D8" s="10"/>
      <c r="E8" s="3"/>
      <c r="F8" s="6"/>
      <c r="G8" s="6"/>
      <c r="H8" s="6"/>
      <c r="I8" s="6"/>
      <c r="J8" s="6"/>
      <c r="K8"/>
      <c r="L8" s="3"/>
      <c r="M8"/>
      <c r="N8"/>
      <c r="O8" s="3"/>
    </row>
    <row r="9" spans="1:15" ht="14.25">
      <c r="A9"/>
      <c r="B9" s="4" t="s">
        <v>6</v>
      </c>
      <c r="C9" s="104" t="s">
        <v>94</v>
      </c>
      <c r="D9" s="104"/>
      <c r="E9" s="3"/>
      <c r="K9"/>
      <c r="L9" s="3"/>
      <c r="M9"/>
      <c r="N9"/>
      <c r="O9" s="3"/>
    </row>
    <row r="10" spans="1:15" ht="14.25">
      <c r="A10"/>
      <c r="B10" s="4" t="s">
        <v>7</v>
      </c>
      <c r="C10" s="104"/>
      <c r="D10" s="104"/>
      <c r="E10" s="3"/>
      <c r="F10" s="6"/>
      <c r="G10" s="6"/>
      <c r="H10" s="6"/>
      <c r="I10" s="6"/>
      <c r="J10" s="6"/>
      <c r="K10"/>
      <c r="L10" s="10"/>
      <c r="M10"/>
      <c r="N10"/>
      <c r="O10" s="3"/>
    </row>
    <row r="11" spans="1:15" ht="14.25">
      <c r="A11"/>
      <c r="B11" s="4" t="s">
        <v>8</v>
      </c>
      <c r="C11" s="10" t="s">
        <v>88</v>
      </c>
      <c r="D11" s="10"/>
      <c r="E11" s="3"/>
      <c r="F11" s="6"/>
      <c r="G11" s="6"/>
      <c r="H11" s="6"/>
      <c r="I11" s="6"/>
      <c r="J11" s="6"/>
      <c r="K11"/>
      <c r="L11" s="3"/>
      <c r="M11"/>
      <c r="N11"/>
      <c r="O11" s="3"/>
    </row>
    <row r="12" spans="1:15" ht="14.25">
      <c r="A12"/>
      <c r="B12" s="4" t="s">
        <v>9</v>
      </c>
      <c r="C12" s="10" t="s">
        <v>82</v>
      </c>
      <c r="D12" s="10"/>
      <c r="E12" s="3"/>
      <c r="K12"/>
      <c r="L12" s="10"/>
      <c r="M12"/>
      <c r="N12"/>
      <c r="O12" s="3"/>
    </row>
    <row r="13" spans="1:15" ht="14.25">
      <c r="A13"/>
      <c r="B13" s="4"/>
      <c r="D13" s="10"/>
      <c r="E13" s="3"/>
      <c r="K13"/>
      <c r="L13" s="10"/>
      <c r="M13"/>
      <c r="N13"/>
      <c r="O13" s="3"/>
    </row>
    <row r="14" spans="1:15" ht="79.5" customHeight="1">
      <c r="A14"/>
      <c r="B14" s="4"/>
      <c r="C14" s="107" t="s">
        <v>93</v>
      </c>
      <c r="D14" s="107"/>
      <c r="E14" s="107"/>
      <c r="F14" s="107"/>
      <c r="G14" s="107"/>
      <c r="H14" s="107"/>
      <c r="I14" s="107"/>
      <c r="J14" s="107"/>
      <c r="K14" s="107"/>
      <c r="L14" s="107"/>
      <c r="M14" s="107"/>
      <c r="N14" s="107"/>
      <c r="O14" s="3"/>
    </row>
    <row r="15" spans="1:15" ht="9.75" customHeight="1">
      <c r="A15" s="3"/>
      <c r="B15" s="4"/>
      <c r="C15" s="10"/>
      <c r="D15" s="10"/>
      <c r="E15" s="3"/>
      <c r="G15" s="3"/>
      <c r="H15" s="3"/>
      <c r="I15" s="3"/>
      <c r="J15" s="3"/>
      <c r="K15" s="3"/>
      <c r="L15" s="3"/>
      <c r="M15" s="3"/>
      <c r="N15" s="3"/>
      <c r="O15" s="3"/>
    </row>
    <row r="16" spans="1:15" ht="16.5" thickBot="1">
      <c r="A16" s="3"/>
      <c r="B16" s="105" t="s">
        <v>10</v>
      </c>
      <c r="C16" s="105"/>
      <c r="D16" s="105"/>
      <c r="E16" s="3"/>
      <c r="F16" s="3"/>
      <c r="G16" s="3"/>
      <c r="H16" s="3"/>
      <c r="I16" s="3"/>
      <c r="J16" s="3"/>
      <c r="K16" s="3"/>
      <c r="L16" s="3"/>
      <c r="M16" s="3"/>
      <c r="N16" s="3"/>
      <c r="O16" s="3"/>
    </row>
    <row r="17" spans="1:14" ht="30" customHeight="1" thickBot="1">
      <c r="A17" s="3"/>
      <c r="B17" s="28"/>
      <c r="C17" s="106" t="s">
        <v>11</v>
      </c>
      <c r="D17" s="106"/>
      <c r="E17" s="106"/>
      <c r="F17" s="106"/>
      <c r="G17" s="102" t="s">
        <v>12</v>
      </c>
      <c r="H17" s="103"/>
      <c r="I17" s="103"/>
      <c r="J17" s="103"/>
      <c r="K17" s="103"/>
      <c r="L17" s="103"/>
      <c r="M17" s="42"/>
      <c r="N17" s="11"/>
    </row>
    <row r="18" spans="1:18" s="21" customFormat="1" ht="89.25" customHeight="1">
      <c r="A18" s="5"/>
      <c r="B18" s="17" t="s">
        <v>13</v>
      </c>
      <c r="C18" s="18" t="s">
        <v>14</v>
      </c>
      <c r="D18" s="19" t="s">
        <v>15</v>
      </c>
      <c r="E18" s="19" t="s">
        <v>16</v>
      </c>
      <c r="F18" s="19" t="s">
        <v>17</v>
      </c>
      <c r="G18" s="18" t="s">
        <v>21</v>
      </c>
      <c r="H18" s="19" t="s">
        <v>22</v>
      </c>
      <c r="I18" s="19" t="s">
        <v>23</v>
      </c>
      <c r="J18" s="19" t="s">
        <v>24</v>
      </c>
      <c r="K18" s="19" t="s">
        <v>25</v>
      </c>
      <c r="L18" s="19" t="s">
        <v>26</v>
      </c>
      <c r="M18" s="19" t="s">
        <v>27</v>
      </c>
      <c r="N18" s="20" t="s">
        <v>28</v>
      </c>
      <c r="P18" s="22" t="s">
        <v>41</v>
      </c>
      <c r="R18" s="23">
        <v>0.95</v>
      </c>
    </row>
    <row r="19" spans="1:16" ht="14.25">
      <c r="A19" s="3"/>
      <c r="B19" s="43">
        <v>40391</v>
      </c>
      <c r="C19" s="47">
        <v>1138652</v>
      </c>
      <c r="D19" s="47">
        <v>54371</v>
      </c>
      <c r="E19" s="47">
        <v>559358</v>
      </c>
      <c r="F19" s="47">
        <v>1752381</v>
      </c>
      <c r="G19" s="47">
        <v>287438</v>
      </c>
      <c r="H19" s="47">
        <v>5367</v>
      </c>
      <c r="I19" s="47">
        <v>8081</v>
      </c>
      <c r="J19" s="47">
        <v>300886</v>
      </c>
      <c r="K19" s="47">
        <v>124816</v>
      </c>
      <c r="L19" s="47">
        <v>425702</v>
      </c>
      <c r="M19" s="47">
        <v>3697</v>
      </c>
      <c r="N19" s="50">
        <v>1</v>
      </c>
      <c r="P19" s="2">
        <v>0.95</v>
      </c>
    </row>
    <row r="20" spans="1:16" ht="14.25">
      <c r="A20" s="3"/>
      <c r="B20" s="15">
        <v>40422</v>
      </c>
      <c r="C20" s="48">
        <v>1150728</v>
      </c>
      <c r="D20" s="48">
        <v>55181</v>
      </c>
      <c r="E20" s="48">
        <v>550359</v>
      </c>
      <c r="F20" s="48">
        <v>1756268</v>
      </c>
      <c r="G20" s="48">
        <v>293991</v>
      </c>
      <c r="H20" s="48">
        <v>5543</v>
      </c>
      <c r="I20" s="48">
        <v>3673</v>
      </c>
      <c r="J20" s="48">
        <v>303207</v>
      </c>
      <c r="K20" s="48">
        <v>121693</v>
      </c>
      <c r="L20" s="48">
        <v>424900</v>
      </c>
      <c r="M20" s="48">
        <v>5907</v>
      </c>
      <c r="N20" s="51">
        <v>0</v>
      </c>
      <c r="P20" s="2">
        <v>0.95</v>
      </c>
    </row>
    <row r="21" spans="1:16" ht="14.25">
      <c r="A21" s="3"/>
      <c r="B21" s="15">
        <v>40452</v>
      </c>
      <c r="C21" s="48">
        <v>1163143</v>
      </c>
      <c r="D21" s="48">
        <v>54961</v>
      </c>
      <c r="E21" s="48">
        <v>583244</v>
      </c>
      <c r="F21" s="48">
        <v>1801348</v>
      </c>
      <c r="G21" s="48">
        <v>303452</v>
      </c>
      <c r="H21" s="48">
        <v>5485</v>
      </c>
      <c r="I21" s="48">
        <v>2560</v>
      </c>
      <c r="J21" s="48">
        <v>311497</v>
      </c>
      <c r="K21" s="48">
        <v>124718</v>
      </c>
      <c r="L21" s="48">
        <v>436215</v>
      </c>
      <c r="M21" s="48">
        <v>6932</v>
      </c>
      <c r="N21" s="51">
        <v>0</v>
      </c>
      <c r="P21" s="2">
        <v>0.95</v>
      </c>
    </row>
    <row r="22" spans="2:16" ht="14.25">
      <c r="B22" s="44">
        <v>40483</v>
      </c>
      <c r="C22" s="48">
        <v>1111294.5714285714</v>
      </c>
      <c r="D22" s="48">
        <v>53727.42857142859</v>
      </c>
      <c r="E22" s="48">
        <v>486005.42857142846</v>
      </c>
      <c r="F22" s="48">
        <v>1651027.4285714284</v>
      </c>
      <c r="G22" s="48">
        <v>297832.0000000001</v>
      </c>
      <c r="H22" s="48">
        <v>5731.142857142856</v>
      </c>
      <c r="I22" s="48">
        <v>3278.9999999999995</v>
      </c>
      <c r="J22" s="48">
        <v>306842.1428571428</v>
      </c>
      <c r="K22" s="48">
        <v>122256.85714285704</v>
      </c>
      <c r="L22" s="48">
        <v>429099.0000000002</v>
      </c>
      <c r="M22" s="48">
        <v>7179.000000000005</v>
      </c>
      <c r="N22" s="51">
        <v>1.9999999999999996</v>
      </c>
      <c r="P22" s="2">
        <v>0.95</v>
      </c>
    </row>
    <row r="23" spans="2:16" ht="14.25">
      <c r="B23" s="44">
        <v>40513</v>
      </c>
      <c r="C23" s="48">
        <v>1159203.8571428563</v>
      </c>
      <c r="D23" s="48">
        <v>45536.428571428565</v>
      </c>
      <c r="E23" s="48">
        <v>533000.8571428574</v>
      </c>
      <c r="F23" s="48">
        <v>1737741.1428571432</v>
      </c>
      <c r="G23" s="48">
        <v>318602.42857142864</v>
      </c>
      <c r="H23" s="48">
        <v>6277.000000000002</v>
      </c>
      <c r="I23" s="48">
        <v>3198.4285714285706</v>
      </c>
      <c r="J23" s="48">
        <v>328077.8571428571</v>
      </c>
      <c r="K23" s="48">
        <v>124650.8571428571</v>
      </c>
      <c r="L23" s="48">
        <v>452728.7142857142</v>
      </c>
      <c r="M23" s="48">
        <v>13818.142857142859</v>
      </c>
      <c r="N23" s="51">
        <v>14.999999999999996</v>
      </c>
      <c r="P23" s="2">
        <v>0.95</v>
      </c>
    </row>
    <row r="24" spans="2:16" ht="14.25">
      <c r="B24" s="44">
        <v>40544</v>
      </c>
      <c r="C24" s="48">
        <v>1133880.571428571</v>
      </c>
      <c r="D24" s="48">
        <v>51584.857142857145</v>
      </c>
      <c r="E24" s="48">
        <v>542331.2857142857</v>
      </c>
      <c r="F24" s="48">
        <v>1727796.7142857143</v>
      </c>
      <c r="G24" s="48">
        <v>308367.8571428572</v>
      </c>
      <c r="H24" s="48">
        <v>5567.142857142855</v>
      </c>
      <c r="I24" s="48">
        <v>3626.4285714285716</v>
      </c>
      <c r="J24" s="48">
        <v>317561.42857142875</v>
      </c>
      <c r="K24" s="48">
        <v>124442.28571428572</v>
      </c>
      <c r="L24" s="48">
        <v>442003.71428571444</v>
      </c>
      <c r="M24" s="48">
        <v>13162.000000000005</v>
      </c>
      <c r="N24" s="51">
        <v>17.28571428571428</v>
      </c>
      <c r="P24" s="2">
        <v>0.95</v>
      </c>
    </row>
    <row r="25" spans="2:16" ht="14.25">
      <c r="B25" s="44">
        <v>40575</v>
      </c>
      <c r="C25" s="48">
        <v>1053707.1428571425</v>
      </c>
      <c r="D25" s="48">
        <v>51249.285714285725</v>
      </c>
      <c r="E25" s="48">
        <v>494407.57142857113</v>
      </c>
      <c r="F25" s="48">
        <v>1599364.000000001</v>
      </c>
      <c r="G25" s="48">
        <v>276645.85714285716</v>
      </c>
      <c r="H25" s="48">
        <v>1678.0000000000002</v>
      </c>
      <c r="I25" s="48">
        <v>2801.2857142857165</v>
      </c>
      <c r="J25" s="48">
        <v>281125.14285714284</v>
      </c>
      <c r="K25" s="48">
        <v>120081.28571428575</v>
      </c>
      <c r="L25" s="48">
        <v>401206.4285714287</v>
      </c>
      <c r="M25" s="48">
        <v>7872.428571428576</v>
      </c>
      <c r="N25" s="51">
        <v>2.7142857142857135</v>
      </c>
      <c r="P25" s="2">
        <v>0.95</v>
      </c>
    </row>
    <row r="26" spans="2:16" ht="14.25">
      <c r="B26" s="44">
        <v>40603</v>
      </c>
      <c r="C26" s="48">
        <v>1225221.9999999993</v>
      </c>
      <c r="D26" s="48">
        <v>57900.428571428565</v>
      </c>
      <c r="E26" s="48">
        <v>580318.5714285714</v>
      </c>
      <c r="F26" s="48">
        <v>1863441</v>
      </c>
      <c r="G26" s="48">
        <v>308390.1428571428</v>
      </c>
      <c r="H26" s="48">
        <v>2264.2857142857147</v>
      </c>
      <c r="I26" s="48">
        <v>3821.5714285714294</v>
      </c>
      <c r="J26" s="48">
        <v>314475.99999999994</v>
      </c>
      <c r="K26" s="48">
        <v>132369.57142857142</v>
      </c>
      <c r="L26" s="48">
        <v>446845.5714285715</v>
      </c>
      <c r="M26" s="48">
        <v>8602.142857142855</v>
      </c>
      <c r="N26" s="51">
        <v>0.5714285714285714</v>
      </c>
      <c r="P26" s="2">
        <v>0.95</v>
      </c>
    </row>
    <row r="27" spans="2:16" ht="14.25">
      <c r="B27" s="44">
        <v>40634</v>
      </c>
      <c r="C27" s="48">
        <v>1197212.7142857148</v>
      </c>
      <c r="D27" s="48">
        <v>54042.42857142857</v>
      </c>
      <c r="E27" s="48">
        <v>593119.7142857146</v>
      </c>
      <c r="F27" s="48">
        <v>1844374.8571428566</v>
      </c>
      <c r="G27" s="48">
        <v>295579.85714285716</v>
      </c>
      <c r="H27" s="48">
        <v>2939.4285714285716</v>
      </c>
      <c r="I27" s="48">
        <v>3066.7142857142844</v>
      </c>
      <c r="J27" s="48">
        <v>301585.99999999994</v>
      </c>
      <c r="K27" s="48">
        <v>117657.28571428568</v>
      </c>
      <c r="L27" s="48">
        <v>419243.2857142858</v>
      </c>
      <c r="M27" s="48">
        <v>7530.571428571423</v>
      </c>
      <c r="N27" s="51">
        <v>6.428571428571429</v>
      </c>
      <c r="P27" s="2">
        <v>0.95</v>
      </c>
    </row>
    <row r="28" spans="2:16" ht="14.25">
      <c r="B28" s="44">
        <v>40664</v>
      </c>
      <c r="C28" s="48">
        <v>1221687.4285714289</v>
      </c>
      <c r="D28" s="48">
        <v>57066.99999999999</v>
      </c>
      <c r="E28" s="48">
        <v>594940.7142857144</v>
      </c>
      <c r="F28" s="48">
        <v>1873695.142857144</v>
      </c>
      <c r="G28" s="48">
        <v>299961</v>
      </c>
      <c r="H28" s="48">
        <v>2982.0000000000014</v>
      </c>
      <c r="I28" s="48">
        <v>2785.5714285714284</v>
      </c>
      <c r="J28" s="48">
        <v>305728.57142857136</v>
      </c>
      <c r="K28" s="48">
        <v>121548.00000000006</v>
      </c>
      <c r="L28" s="48">
        <v>427276.5714285713</v>
      </c>
      <c r="M28" s="48">
        <v>7308.571428571426</v>
      </c>
      <c r="N28" s="51">
        <v>2.5714285714285707</v>
      </c>
      <c r="P28" s="2">
        <v>0.95</v>
      </c>
    </row>
    <row r="29" spans="2:16" ht="14.25">
      <c r="B29" s="44">
        <v>40695</v>
      </c>
      <c r="C29" s="48">
        <v>1168467.857142857</v>
      </c>
      <c r="D29" s="48">
        <v>54739.428571428565</v>
      </c>
      <c r="E29" s="48">
        <v>562209.9999999998</v>
      </c>
      <c r="F29" s="48">
        <v>1785417.2857142866</v>
      </c>
      <c r="G29" s="48">
        <v>290243.57142857136</v>
      </c>
      <c r="H29" s="48">
        <v>2838.57142857143</v>
      </c>
      <c r="I29" s="48">
        <v>2595.7142857142867</v>
      </c>
      <c r="J29" s="48">
        <v>295677.85714285716</v>
      </c>
      <c r="K29" s="48">
        <v>117643.00000000004</v>
      </c>
      <c r="L29" s="48">
        <v>413320.8571428575</v>
      </c>
      <c r="M29" s="48">
        <v>7059.5714285714275</v>
      </c>
      <c r="N29" s="51">
        <v>9.571428571428573</v>
      </c>
      <c r="P29" s="2">
        <v>0.95</v>
      </c>
    </row>
    <row r="30" spans="2:16" ht="14.25">
      <c r="B30" s="44">
        <v>40725</v>
      </c>
      <c r="C30" s="48">
        <v>1211065.8571428566</v>
      </c>
      <c r="D30" s="48">
        <v>56203.71428571431</v>
      </c>
      <c r="E30" s="48">
        <v>597689.8571428569</v>
      </c>
      <c r="F30" s="48">
        <v>1864959.428571428</v>
      </c>
      <c r="G30" s="48">
        <v>299077.2857142858</v>
      </c>
      <c r="H30" s="48">
        <v>3494.428571428572</v>
      </c>
      <c r="I30" s="48">
        <v>2593.2857142857138</v>
      </c>
      <c r="J30" s="48">
        <v>305165</v>
      </c>
      <c r="K30" s="48">
        <v>120632.85714285717</v>
      </c>
      <c r="L30" s="48">
        <v>425797.8571428571</v>
      </c>
      <c r="M30" s="48">
        <v>5644.571428571432</v>
      </c>
      <c r="N30" s="51">
        <v>5.8571428571428585</v>
      </c>
      <c r="P30" s="2">
        <v>0.95</v>
      </c>
    </row>
    <row r="31" spans="2:16" ht="14.25">
      <c r="B31" s="44">
        <v>40756</v>
      </c>
      <c r="C31" s="48">
        <v>1135801.4285714286</v>
      </c>
      <c r="D31" s="48">
        <v>51890.28571428572</v>
      </c>
      <c r="E31" s="48">
        <v>570416.5714285715</v>
      </c>
      <c r="F31" s="48">
        <v>1758108.2857142854</v>
      </c>
      <c r="G31" s="48">
        <v>289883.57142857125</v>
      </c>
      <c r="H31" s="48">
        <v>2844.0000000000014</v>
      </c>
      <c r="I31" s="48">
        <v>3225.0000000000014</v>
      </c>
      <c r="J31" s="48">
        <v>295952.5714285715</v>
      </c>
      <c r="K31" s="48">
        <v>114601.71428571433</v>
      </c>
      <c r="L31" s="48">
        <v>410554.28571428586</v>
      </c>
      <c r="M31" s="48">
        <v>4990.2857142857165</v>
      </c>
      <c r="N31" s="51">
        <v>0.9999999999999998</v>
      </c>
      <c r="P31" s="2">
        <v>0.95</v>
      </c>
    </row>
    <row r="32" spans="2:16" ht="14.25">
      <c r="B32" s="44">
        <v>40787</v>
      </c>
      <c r="C32" s="48">
        <v>1162142.857142857</v>
      </c>
      <c r="D32" s="48">
        <v>52329.285714285696</v>
      </c>
      <c r="E32" s="48">
        <v>566738.4285714285</v>
      </c>
      <c r="F32" s="48">
        <v>1781210.5714285718</v>
      </c>
      <c r="G32" s="48">
        <v>291050.1428571427</v>
      </c>
      <c r="H32" s="48">
        <v>3170.857142857142</v>
      </c>
      <c r="I32" s="48">
        <v>3073.857142857144</v>
      </c>
      <c r="J32" s="48">
        <v>297294.8571428572</v>
      </c>
      <c r="K32" s="48">
        <v>113465.99999999999</v>
      </c>
      <c r="L32" s="48">
        <v>410760.8571428571</v>
      </c>
      <c r="M32" s="48">
        <v>7459.714285714285</v>
      </c>
      <c r="N32" s="51">
        <v>9.285714285714286</v>
      </c>
      <c r="P32" s="2">
        <v>0.95</v>
      </c>
    </row>
    <row r="33" spans="2:16" ht="14.25">
      <c r="B33" s="44">
        <v>40817</v>
      </c>
      <c r="C33" s="48">
        <v>1200707.8571428573</v>
      </c>
      <c r="D33" s="48">
        <v>54447.28571428574</v>
      </c>
      <c r="E33" s="48">
        <v>593757.2857142858</v>
      </c>
      <c r="F33" s="48">
        <v>1848912.4285714284</v>
      </c>
      <c r="G33" s="48">
        <v>305952.14285714296</v>
      </c>
      <c r="H33" s="48">
        <v>2176.9999999999995</v>
      </c>
      <c r="I33" s="48">
        <v>4081.714285714285</v>
      </c>
      <c r="J33" s="48">
        <v>312210.85714285704</v>
      </c>
      <c r="K33" s="48">
        <v>122869.2857142857</v>
      </c>
      <c r="L33" s="48">
        <v>435080.1428571428</v>
      </c>
      <c r="M33" s="48">
        <v>9078.142857142857</v>
      </c>
      <c r="N33" s="51">
        <v>41.57142857142856</v>
      </c>
      <c r="P33" s="2">
        <v>0.95</v>
      </c>
    </row>
    <row r="34" spans="2:16" ht="14.25">
      <c r="B34" s="44">
        <v>40848</v>
      </c>
      <c r="C34" s="48">
        <v>1134959.4285714277</v>
      </c>
      <c r="D34" s="48">
        <v>51772.42857142857</v>
      </c>
      <c r="E34" s="48">
        <v>554709.0000000001</v>
      </c>
      <c r="F34" s="48">
        <v>1741440.8571428573</v>
      </c>
      <c r="G34" s="48">
        <v>296725.7142857144</v>
      </c>
      <c r="H34" s="48">
        <v>2987.0000000000005</v>
      </c>
      <c r="I34" s="48">
        <v>4475.428571428571</v>
      </c>
      <c r="J34" s="48">
        <v>304188.1428571427</v>
      </c>
      <c r="K34" s="48">
        <v>120698.85714285716</v>
      </c>
      <c r="L34" s="48">
        <v>424886.99999999977</v>
      </c>
      <c r="M34" s="48">
        <v>8940.714285714283</v>
      </c>
      <c r="N34" s="51">
        <v>28.14285714285715</v>
      </c>
      <c r="P34" s="2">
        <v>0.95</v>
      </c>
    </row>
    <row r="35" spans="2:16" ht="14.25">
      <c r="B35" s="44">
        <v>40878</v>
      </c>
      <c r="C35" s="48">
        <v>1141606.4285714282</v>
      </c>
      <c r="D35" s="48">
        <v>47960.857142857145</v>
      </c>
      <c r="E35" s="48">
        <v>542478.5714285712</v>
      </c>
      <c r="F35" s="48">
        <v>1732045.8571428566</v>
      </c>
      <c r="G35" s="48">
        <v>313713.5714285714</v>
      </c>
      <c r="H35" s="48">
        <v>3073.142857142857</v>
      </c>
      <c r="I35" s="48">
        <v>4230.571428571429</v>
      </c>
      <c r="J35" s="48">
        <v>321017.28571428574</v>
      </c>
      <c r="K35" s="48">
        <v>120637.99999999993</v>
      </c>
      <c r="L35" s="48">
        <v>441655.2857142858</v>
      </c>
      <c r="M35" s="48">
        <v>10945.85714285714</v>
      </c>
      <c r="N35" s="51">
        <v>3.999999999999999</v>
      </c>
      <c r="P35" s="2">
        <v>0.95</v>
      </c>
    </row>
    <row r="36" spans="2:16" ht="14.25">
      <c r="B36" s="44">
        <v>40909</v>
      </c>
      <c r="C36" s="48">
        <v>1137915.5714285711</v>
      </c>
      <c r="D36" s="48">
        <v>51607.14285714283</v>
      </c>
      <c r="E36" s="48">
        <v>547995.2857142857</v>
      </c>
      <c r="F36" s="48">
        <v>1737518</v>
      </c>
      <c r="G36" s="48">
        <v>307650.8571428572</v>
      </c>
      <c r="H36" s="48">
        <v>3174</v>
      </c>
      <c r="I36" s="48">
        <v>4423.142857142856</v>
      </c>
      <c r="J36" s="48">
        <v>315248.00000000006</v>
      </c>
      <c r="K36" s="48">
        <v>120950.85714285713</v>
      </c>
      <c r="L36" s="48">
        <v>436198.8571428573</v>
      </c>
      <c r="M36" s="48">
        <v>14146.571428571431</v>
      </c>
      <c r="N36" s="51">
        <v>8.000000000000002</v>
      </c>
      <c r="P36" s="2">
        <v>0.95</v>
      </c>
    </row>
    <row r="37" spans="2:16" ht="14.25">
      <c r="B37" s="44">
        <v>40940</v>
      </c>
      <c r="C37" s="48">
        <v>1120423.0000000002</v>
      </c>
      <c r="D37" s="48">
        <v>51155.57142857144</v>
      </c>
      <c r="E37" s="48">
        <v>532653.1428571428</v>
      </c>
      <c r="F37" s="48">
        <v>1704231.714285714</v>
      </c>
      <c r="G37" s="48">
        <v>296576.7142857143</v>
      </c>
      <c r="H37" s="48">
        <v>3059.9999999999995</v>
      </c>
      <c r="I37" s="48">
        <v>4261.142857142858</v>
      </c>
      <c r="J37" s="48">
        <v>303897.8571428574</v>
      </c>
      <c r="K37" s="48">
        <v>116654.71428571429</v>
      </c>
      <c r="L37" s="48">
        <v>420552.5714285715</v>
      </c>
      <c r="M37" s="48">
        <v>15698.428571428578</v>
      </c>
      <c r="N37" s="51">
        <v>6.000000000000001</v>
      </c>
      <c r="P37" s="2">
        <v>0.95</v>
      </c>
    </row>
    <row r="38" spans="2:16" ht="14.25">
      <c r="B38" s="44">
        <v>40969</v>
      </c>
      <c r="C38" s="48">
        <v>1263082.2857142864</v>
      </c>
      <c r="D38" s="48">
        <v>58574.28571428571</v>
      </c>
      <c r="E38" s="48">
        <v>611496.2857142857</v>
      </c>
      <c r="F38" s="48">
        <v>1933152.8571428568</v>
      </c>
      <c r="G38" s="48">
        <v>319222.57142857125</v>
      </c>
      <c r="H38" s="48">
        <v>3365.8571428571454</v>
      </c>
      <c r="I38" s="48">
        <v>3476.142857142858</v>
      </c>
      <c r="J38" s="48">
        <v>326064.5714285715</v>
      </c>
      <c r="K38" s="48">
        <v>128331.42857142849</v>
      </c>
      <c r="L38" s="48">
        <v>454396</v>
      </c>
      <c r="M38" s="48">
        <v>10198.714285714284</v>
      </c>
      <c r="N38" s="51">
        <v>0.9999999999999998</v>
      </c>
      <c r="P38" s="2">
        <v>0.95</v>
      </c>
    </row>
    <row r="39" spans="2:16" ht="14.25">
      <c r="B39" s="44">
        <v>41000</v>
      </c>
      <c r="C39" s="48">
        <v>1149633.714285714</v>
      </c>
      <c r="D39" s="48">
        <v>51689.285714285725</v>
      </c>
      <c r="E39" s="48">
        <v>568200.2857142856</v>
      </c>
      <c r="F39" s="48">
        <v>1769523.2857142854</v>
      </c>
      <c r="G39" s="48">
        <v>302599</v>
      </c>
      <c r="H39" s="48">
        <v>2686.5714285714294</v>
      </c>
      <c r="I39" s="48">
        <v>2419.714285714286</v>
      </c>
      <c r="J39" s="48">
        <v>307705.28571428574</v>
      </c>
      <c r="K39" s="48">
        <v>116423.57142857143</v>
      </c>
      <c r="L39" s="48">
        <v>424128.85714285733</v>
      </c>
      <c r="M39" s="48">
        <v>10131.714285714292</v>
      </c>
      <c r="N39" s="51">
        <v>0</v>
      </c>
      <c r="P39" s="2">
        <v>0.95</v>
      </c>
    </row>
    <row r="40" spans="2:16" ht="14.25">
      <c r="B40" s="44">
        <v>41030</v>
      </c>
      <c r="C40" s="48">
        <v>1251414.285714286</v>
      </c>
      <c r="D40" s="48">
        <v>56416.7142857143</v>
      </c>
      <c r="E40" s="48">
        <v>621739.4285714289</v>
      </c>
      <c r="F40" s="48">
        <v>1929570.4285714282</v>
      </c>
      <c r="G40" s="48">
        <v>316001.14285714296</v>
      </c>
      <c r="H40" s="48">
        <v>2748.285714285714</v>
      </c>
      <c r="I40" s="48">
        <v>2383.2857142857138</v>
      </c>
      <c r="J40" s="48">
        <v>321132.71428571444</v>
      </c>
      <c r="K40" s="48">
        <v>122744.71428571429</v>
      </c>
      <c r="L40" s="48">
        <v>443877.4285714286</v>
      </c>
      <c r="M40" s="48">
        <v>8680.571428571426</v>
      </c>
      <c r="N40" s="51">
        <v>0</v>
      </c>
      <c r="P40" s="2">
        <v>0.95</v>
      </c>
    </row>
    <row r="41" spans="2:16" ht="14.25">
      <c r="B41" s="44">
        <v>41061</v>
      </c>
      <c r="C41" s="48">
        <v>1222084.2857142854</v>
      </c>
      <c r="D41" s="48">
        <v>53957.000000000015</v>
      </c>
      <c r="E41" s="48">
        <v>611800.0000000001</v>
      </c>
      <c r="F41" s="48">
        <v>1887841.2857142857</v>
      </c>
      <c r="G41" s="48">
        <v>306004.857142857</v>
      </c>
      <c r="H41" s="48">
        <v>2613.2857142857138</v>
      </c>
      <c r="I41" s="48">
        <v>2387.7142857142853</v>
      </c>
      <c r="J41" s="48">
        <v>311005.8571428573</v>
      </c>
      <c r="K41" s="48">
        <v>114999.85714285714</v>
      </c>
      <c r="L41" s="48">
        <v>426005.7142857141</v>
      </c>
      <c r="M41" s="48">
        <v>8409.285714285714</v>
      </c>
      <c r="N41" s="51">
        <v>1.8571428571428565</v>
      </c>
      <c r="P41" s="2">
        <v>0.95</v>
      </c>
    </row>
    <row r="42" spans="2:16" ht="14.25">
      <c r="B42" s="44">
        <v>41091</v>
      </c>
      <c r="C42" s="48">
        <v>1248953.285714286</v>
      </c>
      <c r="D42" s="48">
        <v>55391.85714285712</v>
      </c>
      <c r="E42" s="48">
        <v>620178.1428571427</v>
      </c>
      <c r="F42" s="48">
        <v>1924523.2857142868</v>
      </c>
      <c r="G42" s="48">
        <v>316142.9999999999</v>
      </c>
      <c r="H42" s="48">
        <v>2751.285714285714</v>
      </c>
      <c r="I42" s="48">
        <v>2384.428571428572</v>
      </c>
      <c r="J42" s="48">
        <v>321278.7142857143</v>
      </c>
      <c r="K42" s="48">
        <v>123676.28571428575</v>
      </c>
      <c r="L42" s="48">
        <v>444954.9999999998</v>
      </c>
      <c r="M42" s="48">
        <v>7264.857142857144</v>
      </c>
      <c r="N42" s="51">
        <v>1.1428571428571426</v>
      </c>
      <c r="P42" s="2">
        <v>0.95</v>
      </c>
    </row>
    <row r="43" spans="2:16" ht="14.25">
      <c r="B43" s="44">
        <v>41122</v>
      </c>
      <c r="C43" s="48">
        <v>1197383.8571428573</v>
      </c>
      <c r="D43" s="48">
        <v>52904.857142857145</v>
      </c>
      <c r="E43" s="48">
        <v>594853.5714285711</v>
      </c>
      <c r="F43" s="48">
        <v>1845142.2857142854</v>
      </c>
      <c r="G43" s="48">
        <v>305791.00000000006</v>
      </c>
      <c r="H43" s="48">
        <v>2516.2857142857147</v>
      </c>
      <c r="I43" s="48">
        <v>2373</v>
      </c>
      <c r="J43" s="48">
        <v>310680.2857142857</v>
      </c>
      <c r="K43" s="48">
        <v>114492.28571428574</v>
      </c>
      <c r="L43" s="48">
        <v>425172.5714285713</v>
      </c>
      <c r="M43" s="48">
        <v>7127.857142857141</v>
      </c>
      <c r="N43" s="51">
        <v>1.9999999999999993</v>
      </c>
      <c r="P43" s="2">
        <v>0.95</v>
      </c>
    </row>
    <row r="44" spans="2:16" ht="14.25">
      <c r="B44" s="44">
        <v>41153</v>
      </c>
      <c r="C44" s="48">
        <v>1178360.714285714</v>
      </c>
      <c r="D44" s="48">
        <v>51526.14285714288</v>
      </c>
      <c r="E44" s="48">
        <v>558603.9999999997</v>
      </c>
      <c r="F44" s="48">
        <v>1788490.8571428568</v>
      </c>
      <c r="G44" s="48">
        <v>303416.71428571444</v>
      </c>
      <c r="H44" s="48">
        <v>2546.4285714285725</v>
      </c>
      <c r="I44" s="48">
        <v>2278.857142857143</v>
      </c>
      <c r="J44" s="48">
        <v>308242.0000000001</v>
      </c>
      <c r="K44" s="48">
        <v>113536.42857142855</v>
      </c>
      <c r="L44" s="48">
        <v>421778.42857142846</v>
      </c>
      <c r="M44" s="48">
        <v>9022.285714285714</v>
      </c>
      <c r="N44" s="51">
        <v>1.9999999999999996</v>
      </c>
      <c r="P44" s="2">
        <v>0.95</v>
      </c>
    </row>
    <row r="45" spans="2:16" ht="14.25">
      <c r="B45" s="44">
        <v>41183</v>
      </c>
      <c r="C45" s="48">
        <v>1214433.4285714284</v>
      </c>
      <c r="D45" s="48">
        <v>53422.99999999999</v>
      </c>
      <c r="E45" s="48">
        <v>564447.8571428569</v>
      </c>
      <c r="F45" s="48">
        <v>1832304.2857142864</v>
      </c>
      <c r="G45" s="48">
        <v>317919</v>
      </c>
      <c r="H45" s="48">
        <v>2652.1428571428564</v>
      </c>
      <c r="I45" s="48">
        <v>2439.428571428571</v>
      </c>
      <c r="J45" s="48">
        <v>323010.5714285715</v>
      </c>
      <c r="K45" s="48">
        <v>123292.14285714284</v>
      </c>
      <c r="L45" s="48">
        <v>446302.71428571426</v>
      </c>
      <c r="M45" s="48">
        <v>11088.714285714292</v>
      </c>
      <c r="N45" s="51">
        <v>0</v>
      </c>
      <c r="P45" s="2">
        <v>0.95</v>
      </c>
    </row>
    <row r="46" spans="2:16" ht="14.25">
      <c r="B46" s="44">
        <v>41214</v>
      </c>
      <c r="C46" s="48">
        <v>1167908.0000000002</v>
      </c>
      <c r="D46" s="48">
        <v>51804.71428571426</v>
      </c>
      <c r="E46" s="48">
        <v>535892.4285714286</v>
      </c>
      <c r="F46" s="48">
        <v>1755605.142857143</v>
      </c>
      <c r="G46" s="48">
        <v>309440.8571428572</v>
      </c>
      <c r="H46" s="48">
        <v>2798.2857142857138</v>
      </c>
      <c r="I46" s="48">
        <v>2251.1428571428573</v>
      </c>
      <c r="J46" s="48">
        <v>314490.2857142858</v>
      </c>
      <c r="K46" s="48">
        <v>120819.2857142857</v>
      </c>
      <c r="L46" s="48">
        <v>435309.5714285716</v>
      </c>
      <c r="M46" s="48">
        <v>11560.999999999998</v>
      </c>
      <c r="N46" s="51">
        <v>0.9999999999999998</v>
      </c>
      <c r="P46" s="2">
        <v>0.95</v>
      </c>
    </row>
    <row r="47" spans="2:16" ht="14.25">
      <c r="B47" s="44">
        <v>41244</v>
      </c>
      <c r="C47" s="48">
        <v>1202080.2857142861</v>
      </c>
      <c r="D47" s="48">
        <v>47553.428571428565</v>
      </c>
      <c r="E47" s="48">
        <v>572791.8571428573</v>
      </c>
      <c r="F47" s="48">
        <v>1822425.5714285711</v>
      </c>
      <c r="G47" s="48">
        <v>326829.2857142857</v>
      </c>
      <c r="H47" s="48">
        <v>1287.5714285714282</v>
      </c>
      <c r="I47" s="48">
        <v>2424.142857142857</v>
      </c>
      <c r="J47" s="48">
        <v>330540.9999999998</v>
      </c>
      <c r="K47" s="48">
        <v>120639.71428571433</v>
      </c>
      <c r="L47" s="48">
        <v>451180.71428571426</v>
      </c>
      <c r="M47" s="48">
        <v>16505.142857142866</v>
      </c>
      <c r="N47" s="51">
        <v>13.714285714285708</v>
      </c>
      <c r="P47" s="2">
        <v>0.95</v>
      </c>
    </row>
    <row r="48" spans="2:16" ht="14.25">
      <c r="B48" s="44">
        <v>41275</v>
      </c>
      <c r="C48" s="48">
        <v>1149837.1428571434</v>
      </c>
      <c r="D48" s="48">
        <v>49518.42857142858</v>
      </c>
      <c r="E48" s="48">
        <v>533762.8571428573</v>
      </c>
      <c r="F48" s="48">
        <v>1733118.4285714284</v>
      </c>
      <c r="G48" s="48">
        <v>316170.57142857154</v>
      </c>
      <c r="H48" s="48">
        <v>1066.8571428571424</v>
      </c>
      <c r="I48" s="48">
        <v>2310.8571428571436</v>
      </c>
      <c r="J48" s="48">
        <v>319548.2857142859</v>
      </c>
      <c r="K48" s="48">
        <v>117661.71428571428</v>
      </c>
      <c r="L48" s="48">
        <v>437210.0000000002</v>
      </c>
      <c r="M48" s="48">
        <v>19709.285714285714</v>
      </c>
      <c r="N48" s="51">
        <v>49.57142857142854</v>
      </c>
      <c r="P48" s="2">
        <v>0.95</v>
      </c>
    </row>
    <row r="49" spans="2:16" ht="14.25">
      <c r="B49" s="44">
        <v>41306</v>
      </c>
      <c r="C49" s="48">
        <v>1085332.7142857139</v>
      </c>
      <c r="D49" s="48">
        <v>48970.42857142856</v>
      </c>
      <c r="E49" s="48">
        <v>514445.2857142857</v>
      </c>
      <c r="F49" s="48">
        <v>1648748.4285714282</v>
      </c>
      <c r="G49" s="48">
        <v>290544.1428571428</v>
      </c>
      <c r="H49" s="48">
        <v>1129.8571428571427</v>
      </c>
      <c r="I49" s="48">
        <v>2221.857142857142</v>
      </c>
      <c r="J49" s="48">
        <v>293895.85714285716</v>
      </c>
      <c r="K49" s="48">
        <v>111054.85714285707</v>
      </c>
      <c r="L49" s="48">
        <v>404950.7142857142</v>
      </c>
      <c r="M49" s="48">
        <v>18973.714285714286</v>
      </c>
      <c r="N49" s="51">
        <v>17.285714285714278</v>
      </c>
      <c r="P49" s="2">
        <v>0.95</v>
      </c>
    </row>
    <row r="50" spans="2:16" ht="14.25">
      <c r="B50" s="44">
        <v>41334</v>
      </c>
      <c r="C50" s="48">
        <v>1226196.4285714282</v>
      </c>
      <c r="D50" s="48">
        <v>54219.000000000015</v>
      </c>
      <c r="E50" s="48">
        <v>584668.7142857143</v>
      </c>
      <c r="F50" s="48">
        <v>1865084.142857143</v>
      </c>
      <c r="G50" s="48">
        <v>326673.14285714267</v>
      </c>
      <c r="H50" s="48">
        <v>1336.285714285715</v>
      </c>
      <c r="I50" s="48">
        <v>2440.571428571428</v>
      </c>
      <c r="J50" s="48">
        <v>330449.99999999994</v>
      </c>
      <c r="K50" s="48">
        <v>123188.28571428575</v>
      </c>
      <c r="L50" s="48">
        <v>453638.2857142861</v>
      </c>
      <c r="M50" s="48">
        <v>24395.14285714285</v>
      </c>
      <c r="N50" s="51">
        <v>81.42857142857143</v>
      </c>
      <c r="P50" s="2">
        <v>0.95</v>
      </c>
    </row>
    <row r="51" spans="2:16" ht="14.25">
      <c r="B51" s="44">
        <v>41365</v>
      </c>
      <c r="C51" s="48">
        <v>1199089.1428571427</v>
      </c>
      <c r="D51" s="48">
        <v>54306.00000000003</v>
      </c>
      <c r="E51" s="48">
        <v>578025.2857142854</v>
      </c>
      <c r="F51" s="48">
        <v>1831420.4285714282</v>
      </c>
      <c r="G51" s="48">
        <v>309033.1428571429</v>
      </c>
      <c r="H51" s="48">
        <v>1251.857142857143</v>
      </c>
      <c r="I51" s="48">
        <v>2378.5714285714284</v>
      </c>
      <c r="J51" s="48">
        <v>312663.5714285715</v>
      </c>
      <c r="K51" s="48">
        <v>116581.14285714291</v>
      </c>
      <c r="L51" s="48">
        <v>429244.7142857144</v>
      </c>
      <c r="M51" s="48">
        <v>23485.428571428583</v>
      </c>
      <c r="N51" s="51">
        <v>43.000000000000014</v>
      </c>
      <c r="P51" s="2">
        <v>0.95</v>
      </c>
    </row>
    <row r="52" spans="2:16" ht="14.25">
      <c r="B52" s="44">
        <v>41395</v>
      </c>
      <c r="C52" s="48">
        <v>1229747.4285714282</v>
      </c>
      <c r="D52" s="48">
        <v>54728.57142857142</v>
      </c>
      <c r="E52" s="48">
        <v>607194.2857142859</v>
      </c>
      <c r="F52" s="48">
        <v>1891670.2857142868</v>
      </c>
      <c r="G52" s="48">
        <v>316071.57142857136</v>
      </c>
      <c r="H52" s="48">
        <v>1316.7142857142862</v>
      </c>
      <c r="I52" s="48">
        <v>2376.0000000000005</v>
      </c>
      <c r="J52" s="48">
        <v>319764.2857142856</v>
      </c>
      <c r="K52" s="48">
        <v>117933.8571428572</v>
      </c>
      <c r="L52" s="48">
        <v>437698.1428571429</v>
      </c>
      <c r="M52" s="48">
        <v>9651.857142857141</v>
      </c>
      <c r="N52" s="51">
        <v>0</v>
      </c>
      <c r="P52" s="2">
        <v>0.95</v>
      </c>
    </row>
    <row r="53" spans="2:16" ht="14.25">
      <c r="B53" s="44">
        <v>41426</v>
      </c>
      <c r="C53" s="48">
        <v>1191352.4285714286</v>
      </c>
      <c r="D53" s="48">
        <v>54589.428571428565</v>
      </c>
      <c r="E53" s="48">
        <v>585094.4285714285</v>
      </c>
      <c r="F53" s="48">
        <v>1831036.285714285</v>
      </c>
      <c r="G53" s="48">
        <v>304051.28571428574</v>
      </c>
      <c r="H53" s="48">
        <v>1219.4285714285716</v>
      </c>
      <c r="I53" s="48">
        <v>2318.4285714285706</v>
      </c>
      <c r="J53" s="48">
        <v>307589.1428571428</v>
      </c>
      <c r="K53" s="48">
        <v>115610.00000000006</v>
      </c>
      <c r="L53" s="48">
        <v>423199.14285714267</v>
      </c>
      <c r="M53" s="48">
        <v>8381.71428571429</v>
      </c>
      <c r="N53" s="51">
        <v>6.999999999999997</v>
      </c>
      <c r="P53" s="2">
        <v>0.95</v>
      </c>
    </row>
    <row r="54" spans="2:16" ht="14.25">
      <c r="B54" s="44">
        <v>41456</v>
      </c>
      <c r="C54" s="48">
        <v>1281699.8571428573</v>
      </c>
      <c r="D54" s="48">
        <v>55536.000000000015</v>
      </c>
      <c r="E54" s="48">
        <v>639053</v>
      </c>
      <c r="F54" s="48">
        <v>1976288.857142857</v>
      </c>
      <c r="G54" s="48">
        <v>318789.85714285733</v>
      </c>
      <c r="H54" s="48">
        <v>1399.428571428572</v>
      </c>
      <c r="I54" s="48">
        <v>2280.4285714285716</v>
      </c>
      <c r="J54" s="48">
        <v>322469.7142857144</v>
      </c>
      <c r="K54" s="48">
        <v>121381.42857142854</v>
      </c>
      <c r="L54" s="48">
        <v>443851.1428571428</v>
      </c>
      <c r="M54" s="48">
        <v>9303.142857142857</v>
      </c>
      <c r="N54" s="51">
        <v>2.999999999999999</v>
      </c>
      <c r="P54" s="2">
        <v>0.95</v>
      </c>
    </row>
    <row r="55" spans="2:16" ht="14.25">
      <c r="B55" s="44">
        <v>41487</v>
      </c>
      <c r="C55" s="48">
        <v>1189671.428571429</v>
      </c>
      <c r="D55" s="48">
        <v>53239.14285714286</v>
      </c>
      <c r="E55" s="48">
        <v>597680.5714285715</v>
      </c>
      <c r="F55" s="48">
        <v>1840591.1428571427</v>
      </c>
      <c r="G55" s="48">
        <v>309887.42857142846</v>
      </c>
      <c r="H55" s="48">
        <v>1298.4285714285713</v>
      </c>
      <c r="I55" s="48">
        <v>2262.4285714285716</v>
      </c>
      <c r="J55" s="48">
        <v>313448.2857142857</v>
      </c>
      <c r="K55" s="48">
        <v>113460.71428571432</v>
      </c>
      <c r="L55" s="48">
        <v>426908.9999999999</v>
      </c>
      <c r="M55" s="48">
        <v>10438.571428571422</v>
      </c>
      <c r="N55" s="51">
        <v>1.9999999999999996</v>
      </c>
      <c r="P55" s="2">
        <v>0.95</v>
      </c>
    </row>
    <row r="56" spans="2:16" ht="14.25">
      <c r="B56" s="44">
        <v>41518</v>
      </c>
      <c r="C56" s="48">
        <v>1156569.1428571425</v>
      </c>
      <c r="D56" s="48">
        <v>52311.57142857146</v>
      </c>
      <c r="E56" s="48">
        <v>559868.0000000001</v>
      </c>
      <c r="F56" s="48">
        <v>1768748.7142857143</v>
      </c>
      <c r="G56" s="48">
        <v>307638.0000000001</v>
      </c>
      <c r="H56" s="48">
        <v>1298</v>
      </c>
      <c r="I56" s="48">
        <v>2145.1428571428573</v>
      </c>
      <c r="J56" s="48">
        <v>311081.14285714296</v>
      </c>
      <c r="K56" s="48">
        <v>116697.42857142849</v>
      </c>
      <c r="L56" s="48">
        <v>427778.5714285715</v>
      </c>
      <c r="M56" s="48">
        <v>13382.714285714286</v>
      </c>
      <c r="N56" s="51">
        <v>8.999999999999995</v>
      </c>
      <c r="P56" s="2">
        <v>0.95</v>
      </c>
    </row>
    <row r="57" spans="2:16" ht="14.25">
      <c r="B57" s="44">
        <v>41548</v>
      </c>
      <c r="C57" s="48">
        <v>1199258.5714285714</v>
      </c>
      <c r="D57" s="48">
        <v>52705.285714285696</v>
      </c>
      <c r="E57" s="48">
        <v>577465.4285714286</v>
      </c>
      <c r="F57" s="48">
        <v>1829429.2857142847</v>
      </c>
      <c r="G57" s="48">
        <v>322015.00000000006</v>
      </c>
      <c r="H57" s="48">
        <v>1331.7142857142853</v>
      </c>
      <c r="I57" s="48">
        <v>2274.7142857142867</v>
      </c>
      <c r="J57" s="48">
        <v>325621.42857142846</v>
      </c>
      <c r="K57" s="48">
        <v>124009.85714285719</v>
      </c>
      <c r="L57" s="48">
        <v>449631.2857142857</v>
      </c>
      <c r="M57" s="48">
        <v>13851.714285714279</v>
      </c>
      <c r="N57" s="51">
        <v>20.71428571428571</v>
      </c>
      <c r="P57" s="2">
        <v>0.95</v>
      </c>
    </row>
    <row r="58" spans="2:16" ht="14.25">
      <c r="B58" s="44">
        <v>41579</v>
      </c>
      <c r="C58" s="48">
        <v>1139112.1428571423</v>
      </c>
      <c r="D58" s="48">
        <v>50630.571428571435</v>
      </c>
      <c r="E58" s="48">
        <v>543293.8571428569</v>
      </c>
      <c r="F58" s="48">
        <v>1733036.571428572</v>
      </c>
      <c r="G58" s="48">
        <v>315374.2857142857</v>
      </c>
      <c r="H58" s="48">
        <v>1390.9999999999995</v>
      </c>
      <c r="I58" s="48">
        <v>2161.2857142857147</v>
      </c>
      <c r="J58" s="48">
        <v>318926.5714285715</v>
      </c>
      <c r="K58" s="48">
        <v>122697.7142857143</v>
      </c>
      <c r="L58" s="48">
        <v>441624.2857142856</v>
      </c>
      <c r="M58" s="48">
        <v>11903.571428571424</v>
      </c>
      <c r="N58" s="51">
        <v>7.2857142857142865</v>
      </c>
      <c r="P58" s="2">
        <v>0.95</v>
      </c>
    </row>
    <row r="59" spans="2:16" ht="14.25">
      <c r="B59" s="44">
        <v>41609</v>
      </c>
      <c r="C59" s="48">
        <v>1172011.1428571427</v>
      </c>
      <c r="D59" s="48">
        <v>47808.57142857141</v>
      </c>
      <c r="E59" s="48">
        <v>562209.4285714288</v>
      </c>
      <c r="F59" s="48">
        <v>1782029.1428571427</v>
      </c>
      <c r="G59" s="48">
        <v>333323.71428571414</v>
      </c>
      <c r="H59" s="48">
        <v>1490.714285714285</v>
      </c>
      <c r="I59" s="48">
        <v>2655.285714285714</v>
      </c>
      <c r="J59" s="48">
        <v>337469.71428571426</v>
      </c>
      <c r="K59" s="48">
        <v>124948.00000000003</v>
      </c>
      <c r="L59" s="48">
        <v>462417.71428571426</v>
      </c>
      <c r="M59" s="48">
        <v>15115.428571428576</v>
      </c>
      <c r="N59" s="51">
        <v>20.85714285714286</v>
      </c>
      <c r="P59" s="2">
        <v>0.95</v>
      </c>
    </row>
    <row r="60" spans="2:16" ht="14.25">
      <c r="B60" s="44">
        <v>41640</v>
      </c>
      <c r="C60" s="48">
        <v>1142283.5714285716</v>
      </c>
      <c r="D60" s="48">
        <v>51059.57142857143</v>
      </c>
      <c r="E60" s="48">
        <v>546195.7142857143</v>
      </c>
      <c r="F60" s="48">
        <v>1739538.8571428573</v>
      </c>
      <c r="G60" s="48">
        <v>328886.7142857143</v>
      </c>
      <c r="H60" s="48">
        <v>1240.2857142857147</v>
      </c>
      <c r="I60" s="48">
        <v>2435.5714285714284</v>
      </c>
      <c r="J60" s="48">
        <v>332562.57142857154</v>
      </c>
      <c r="K60" s="48">
        <v>124825.28571428568</v>
      </c>
      <c r="L60" s="48">
        <v>457387.85714285733</v>
      </c>
      <c r="M60" s="48">
        <v>19000.857142857145</v>
      </c>
      <c r="N60" s="51">
        <v>42.14285714285716</v>
      </c>
      <c r="P60" s="2">
        <v>0.95</v>
      </c>
    </row>
    <row r="61" spans="2:16" ht="14.25">
      <c r="B61" s="44">
        <v>41671</v>
      </c>
      <c r="C61" s="48">
        <v>1084743.7142857143</v>
      </c>
      <c r="D61" s="48">
        <v>47704.7142857143</v>
      </c>
      <c r="E61" s="48">
        <v>529366</v>
      </c>
      <c r="F61" s="48">
        <v>1661814.4285714277</v>
      </c>
      <c r="G61" s="48">
        <v>302574.57142857136</v>
      </c>
      <c r="H61" s="48">
        <v>1163.1428571428573</v>
      </c>
      <c r="I61" s="48">
        <v>2246.5714285714284</v>
      </c>
      <c r="J61" s="48">
        <v>305984.2857142856</v>
      </c>
      <c r="K61" s="48">
        <v>114502.85714285714</v>
      </c>
      <c r="L61" s="48">
        <v>420487.14285714284</v>
      </c>
      <c r="M61" s="48">
        <v>19236.42857142857</v>
      </c>
      <c r="N61" s="51">
        <v>76.85714285714285</v>
      </c>
      <c r="P61" s="2">
        <v>0.95</v>
      </c>
    </row>
    <row r="62" spans="2:16" ht="14.25">
      <c r="B62" s="44">
        <v>41699</v>
      </c>
      <c r="C62" s="48">
        <v>1269436.142857143</v>
      </c>
      <c r="D62" s="48">
        <v>55798.14285714286</v>
      </c>
      <c r="E62" s="48">
        <v>632106.5714285715</v>
      </c>
      <c r="F62" s="48">
        <v>1957340.8571428587</v>
      </c>
      <c r="G62" s="48">
        <v>336284.4285714285</v>
      </c>
      <c r="H62" s="48">
        <v>1345.9999999999998</v>
      </c>
      <c r="I62" s="48">
        <v>2361.285714285714</v>
      </c>
      <c r="J62" s="48">
        <v>339991.7142857144</v>
      </c>
      <c r="K62" s="48">
        <v>127859.5714285714</v>
      </c>
      <c r="L62" s="48">
        <v>467851.2857142859</v>
      </c>
      <c r="M62" s="48">
        <v>15129.99999999999</v>
      </c>
      <c r="N62" s="51">
        <v>9.714285714285719</v>
      </c>
      <c r="P62" s="2">
        <v>0.95</v>
      </c>
    </row>
    <row r="63" spans="2:16" ht="14.25">
      <c r="B63" s="44">
        <v>41730</v>
      </c>
      <c r="C63" s="48">
        <v>1213065.8571428573</v>
      </c>
      <c r="D63" s="48">
        <v>52033.71428571427</v>
      </c>
      <c r="E63" s="48">
        <v>612576.2857142857</v>
      </c>
      <c r="F63" s="48">
        <v>1877675.8571428566</v>
      </c>
      <c r="G63" s="48">
        <v>326337.1428571428</v>
      </c>
      <c r="H63" s="48">
        <v>1318.7142857142856</v>
      </c>
      <c r="I63" s="48">
        <v>2414.8571428571413</v>
      </c>
      <c r="J63" s="48">
        <v>330070.7142857141</v>
      </c>
      <c r="K63" s="48">
        <v>118610.85714285714</v>
      </c>
      <c r="L63" s="48">
        <v>448681.57142857136</v>
      </c>
      <c r="M63" s="48">
        <v>15829.285714285717</v>
      </c>
      <c r="N63" s="51">
        <v>23.42857142857143</v>
      </c>
      <c r="P63" s="2">
        <v>0.95</v>
      </c>
    </row>
    <row r="64" spans="2:16" ht="14.25">
      <c r="B64" s="44">
        <v>41760</v>
      </c>
      <c r="C64" s="48">
        <v>1287333.1428571427</v>
      </c>
      <c r="D64" s="48">
        <v>54445.71428571429</v>
      </c>
      <c r="E64" s="48">
        <v>636249.5714285718</v>
      </c>
      <c r="F64" s="48">
        <v>1978028.4285714282</v>
      </c>
      <c r="G64" s="48">
        <v>339252.85714285716</v>
      </c>
      <c r="H64" s="48">
        <v>1230.857142857143</v>
      </c>
      <c r="I64" s="48">
        <v>2677.000000000002</v>
      </c>
      <c r="J64" s="48">
        <v>343160.7142857142</v>
      </c>
      <c r="K64" s="48">
        <v>122910.2857142857</v>
      </c>
      <c r="L64" s="48">
        <v>466070.99999999965</v>
      </c>
      <c r="M64" s="48">
        <v>17822.42857142857</v>
      </c>
      <c r="N64" s="51">
        <v>10</v>
      </c>
      <c r="P64" s="2">
        <v>0.95</v>
      </c>
    </row>
    <row r="65" spans="2:16" ht="14.25">
      <c r="B65" s="44">
        <v>41791</v>
      </c>
      <c r="C65" s="48">
        <v>1265211.142857143</v>
      </c>
      <c r="D65" s="48">
        <v>54997.14285714282</v>
      </c>
      <c r="E65" s="48">
        <v>622059.7142857142</v>
      </c>
      <c r="F65" s="48">
        <v>1942267.999999999</v>
      </c>
      <c r="G65" s="48">
        <v>327064.71428571426</v>
      </c>
      <c r="H65" s="48">
        <v>1250.7142857142858</v>
      </c>
      <c r="I65" s="48">
        <v>2548.428571428573</v>
      </c>
      <c r="J65" s="48">
        <v>330863.85714285704</v>
      </c>
      <c r="K65" s="48">
        <v>119953.4285714285</v>
      </c>
      <c r="L65" s="48">
        <v>450817.2857142855</v>
      </c>
      <c r="M65" s="48">
        <v>14724.142857142859</v>
      </c>
      <c r="N65" s="51">
        <v>8.285714285714283</v>
      </c>
      <c r="P65" s="2">
        <v>0.95</v>
      </c>
    </row>
    <row r="66" spans="2:16" ht="14.25">
      <c r="B66" s="44">
        <v>41821</v>
      </c>
      <c r="C66" s="48">
        <v>1302588.4285714282</v>
      </c>
      <c r="D66" s="48">
        <v>55792.57142857146</v>
      </c>
      <c r="E66" s="48">
        <v>635249.857142857</v>
      </c>
      <c r="F66" s="48">
        <v>1993630.8571428566</v>
      </c>
      <c r="G66" s="48">
        <v>334822.857142857</v>
      </c>
      <c r="H66" s="48">
        <v>1328.5714285714284</v>
      </c>
      <c r="I66" s="48">
        <v>2513.285714285714</v>
      </c>
      <c r="J66" s="48">
        <v>338664.71428571444</v>
      </c>
      <c r="K66" s="48">
        <v>124457.42857142857</v>
      </c>
      <c r="L66" s="48">
        <v>463122.1428571426</v>
      </c>
      <c r="M66" s="48">
        <v>16615.714285714283</v>
      </c>
      <c r="N66" s="51">
        <v>5.428571428571428</v>
      </c>
      <c r="P66" s="2">
        <v>0.95</v>
      </c>
    </row>
    <row r="67" spans="2:16" ht="14.25">
      <c r="B67" s="44">
        <v>41852</v>
      </c>
      <c r="C67" s="48">
        <v>1188146.7142857146</v>
      </c>
      <c r="D67" s="48">
        <v>53051.28571428572</v>
      </c>
      <c r="E67" s="48">
        <v>576112.0000000001</v>
      </c>
      <c r="F67" s="48">
        <v>1817309.9999999995</v>
      </c>
      <c r="G67" s="48">
        <v>321638.4285714287</v>
      </c>
      <c r="H67" s="48">
        <v>1233.428571428572</v>
      </c>
      <c r="I67" s="48">
        <v>2404.7142857142862</v>
      </c>
      <c r="J67" s="48">
        <v>325276.5714285716</v>
      </c>
      <c r="K67" s="48">
        <v>116481.14285714277</v>
      </c>
      <c r="L67" s="48">
        <v>441757.7142857144</v>
      </c>
      <c r="M67" s="48">
        <v>15736</v>
      </c>
      <c r="N67" s="51">
        <v>8.285714285714285</v>
      </c>
      <c r="P67" s="2">
        <v>0.95</v>
      </c>
    </row>
    <row r="68" spans="2:16" ht="14.25">
      <c r="B68" s="44">
        <v>41883</v>
      </c>
      <c r="C68" s="48">
        <v>1221781.5714285716</v>
      </c>
      <c r="D68" s="48">
        <v>52195.285714285725</v>
      </c>
      <c r="E68" s="48">
        <v>579308.8571428573</v>
      </c>
      <c r="F68" s="48">
        <v>1853285.7142857146</v>
      </c>
      <c r="G68" s="48">
        <v>323732.57142857154</v>
      </c>
      <c r="H68" s="48">
        <v>1245.285714285714</v>
      </c>
      <c r="I68" s="48">
        <v>2413.7142857142853</v>
      </c>
      <c r="J68" s="48">
        <v>327391.5714285715</v>
      </c>
      <c r="K68" s="48">
        <v>118734.42857142857</v>
      </c>
      <c r="L68" s="48">
        <v>446126.0000000001</v>
      </c>
      <c r="M68" s="48">
        <v>19611.000000000007</v>
      </c>
      <c r="N68" s="51">
        <v>28.142857142857146</v>
      </c>
      <c r="P68" s="2">
        <v>0.95</v>
      </c>
    </row>
    <row r="69" spans="2:16" ht="14.25">
      <c r="B69" s="44">
        <v>41913</v>
      </c>
      <c r="C69" s="48">
        <v>1250114.1428571434</v>
      </c>
      <c r="D69" s="48">
        <v>54428.2857142857</v>
      </c>
      <c r="E69" s="48">
        <v>587831.5714285716</v>
      </c>
      <c r="F69" s="48">
        <v>1892374.0000000002</v>
      </c>
      <c r="G69" s="48">
        <v>339832.57142857136</v>
      </c>
      <c r="H69" s="48">
        <v>1571.7142857142865</v>
      </c>
      <c r="I69" s="48">
        <v>2583.857142857144</v>
      </c>
      <c r="J69" s="48">
        <v>343988.14285714284</v>
      </c>
      <c r="K69" s="48">
        <v>125279.85714285712</v>
      </c>
      <c r="L69" s="48">
        <v>469267.9999999998</v>
      </c>
      <c r="M69" s="48">
        <v>24941.142857142873</v>
      </c>
      <c r="N69" s="51">
        <v>54.85714285714285</v>
      </c>
      <c r="P69" s="2">
        <v>0.95</v>
      </c>
    </row>
    <row r="70" spans="2:16" ht="14.25">
      <c r="B70" s="44">
        <v>41944</v>
      </c>
      <c r="C70" s="48">
        <v>1205519.2857142857</v>
      </c>
      <c r="D70" s="48">
        <v>52329.428571428565</v>
      </c>
      <c r="E70" s="48">
        <v>572611.5714285714</v>
      </c>
      <c r="F70" s="48">
        <v>1830460.2857142866</v>
      </c>
      <c r="G70" s="48">
        <v>331923.85714285704</v>
      </c>
      <c r="H70" s="48">
        <v>1799.000000000001</v>
      </c>
      <c r="I70" s="48">
        <v>3355.4285714285697</v>
      </c>
      <c r="J70" s="48">
        <v>337078.2857142857</v>
      </c>
      <c r="K70" s="48">
        <v>127263.71428571429</v>
      </c>
      <c r="L70" s="48">
        <v>464341.99999999977</v>
      </c>
      <c r="M70" s="48">
        <v>25663.857142857145</v>
      </c>
      <c r="N70" s="51">
        <v>35.00000000000001</v>
      </c>
      <c r="P70" s="2">
        <v>0.95</v>
      </c>
    </row>
    <row r="71" spans="2:16" ht="14.25">
      <c r="B71" s="44">
        <v>41974</v>
      </c>
      <c r="C71" s="48">
        <v>1241894.7142857136</v>
      </c>
      <c r="D71" s="48">
        <v>47659.57142857144</v>
      </c>
      <c r="E71" s="48">
        <v>611672.7142857146</v>
      </c>
      <c r="F71" s="48">
        <v>1901226.9999999993</v>
      </c>
      <c r="G71" s="48">
        <v>353471.85714285716</v>
      </c>
      <c r="H71" s="48">
        <v>1807.4285714285706</v>
      </c>
      <c r="I71" s="48">
        <v>3731.1428571428573</v>
      </c>
      <c r="J71" s="48">
        <v>359010.42857142864</v>
      </c>
      <c r="K71" s="48">
        <v>125350.2857142857</v>
      </c>
      <c r="L71" s="48">
        <v>484360.7142857144</v>
      </c>
      <c r="M71" s="48">
        <v>45982.14285714284</v>
      </c>
      <c r="N71" s="51">
        <v>186.42857142857142</v>
      </c>
      <c r="P71" s="2">
        <v>0.95</v>
      </c>
    </row>
    <row r="72" spans="2:16" ht="14.25">
      <c r="B72" s="44">
        <v>42005</v>
      </c>
      <c r="C72" s="48">
        <v>1124040.428571428</v>
      </c>
      <c r="D72" s="48">
        <v>50900.42857142858</v>
      </c>
      <c r="E72" s="48">
        <v>557126.1428571428</v>
      </c>
      <c r="F72" s="48">
        <v>1732066.9999999995</v>
      </c>
      <c r="G72" s="48">
        <v>333668.8571428572</v>
      </c>
      <c r="H72" s="48">
        <v>1400.285714285714</v>
      </c>
      <c r="I72" s="48">
        <v>3389.4285714285716</v>
      </c>
      <c r="J72" s="48">
        <v>338458.5714285715</v>
      </c>
      <c r="K72" s="48">
        <v>124942.2857142857</v>
      </c>
      <c r="L72" s="48">
        <v>463400.8571428571</v>
      </c>
      <c r="M72" s="48">
        <v>44902.85714285716</v>
      </c>
      <c r="N72" s="51">
        <v>650.1428571428572</v>
      </c>
      <c r="P72" s="2">
        <v>0.95</v>
      </c>
    </row>
    <row r="73" spans="2:16" ht="14.25">
      <c r="B73" s="44">
        <v>42036</v>
      </c>
      <c r="C73" s="48">
        <v>1072451.571428571</v>
      </c>
      <c r="D73" s="48">
        <v>48156.857142857145</v>
      </c>
      <c r="E73" s="48">
        <v>534237.9999999998</v>
      </c>
      <c r="F73" s="48">
        <v>1654846.4285714282</v>
      </c>
      <c r="G73" s="48">
        <v>306651.2857142857</v>
      </c>
      <c r="H73" s="48">
        <v>1286.9999999999998</v>
      </c>
      <c r="I73" s="48">
        <v>2914.7142857142867</v>
      </c>
      <c r="J73" s="48">
        <v>310853</v>
      </c>
      <c r="K73" s="48">
        <v>113781.71428571432</v>
      </c>
      <c r="L73" s="48">
        <v>424634.71428571414</v>
      </c>
      <c r="M73" s="48">
        <v>33137.14285714285</v>
      </c>
      <c r="N73" s="51">
        <v>183.85714285714295</v>
      </c>
      <c r="P73" s="2">
        <v>0.95</v>
      </c>
    </row>
    <row r="74" spans="2:16" ht="14.25">
      <c r="B74" s="44">
        <v>42064</v>
      </c>
      <c r="C74" s="48">
        <v>1251324.8571428568</v>
      </c>
      <c r="D74" s="48">
        <v>56383.00000000002</v>
      </c>
      <c r="E74" s="48">
        <v>635259.1428571428</v>
      </c>
      <c r="F74" s="48">
        <v>1942967.0000000005</v>
      </c>
      <c r="G74" s="48">
        <v>340682.2857142857</v>
      </c>
      <c r="H74" s="48">
        <v>1603.428571428572</v>
      </c>
      <c r="I74" s="48">
        <v>4359</v>
      </c>
      <c r="J74" s="48">
        <v>346644.7142857144</v>
      </c>
      <c r="K74" s="48">
        <v>128295.99999999994</v>
      </c>
      <c r="L74" s="48">
        <v>474940.71428571455</v>
      </c>
      <c r="M74" s="48">
        <v>30768.142857142862</v>
      </c>
      <c r="N74" s="51">
        <v>53.5714285714286</v>
      </c>
      <c r="P74" s="2">
        <v>0.95</v>
      </c>
    </row>
    <row r="75" spans="2:16" ht="14.25">
      <c r="B75" s="44">
        <v>42095</v>
      </c>
      <c r="C75" s="48">
        <v>1206631.285714286</v>
      </c>
      <c r="D75" s="48">
        <v>52365.71428571426</v>
      </c>
      <c r="E75" s="48">
        <v>614170.7142857141</v>
      </c>
      <c r="F75" s="48">
        <v>1873167.7142857148</v>
      </c>
      <c r="G75" s="48">
        <v>326807.42857142875</v>
      </c>
      <c r="H75" s="48">
        <v>1433.7142857142865</v>
      </c>
      <c r="I75" s="48">
        <v>4125.714285714286</v>
      </c>
      <c r="J75" s="48">
        <v>332366.8571428571</v>
      </c>
      <c r="K75" s="48">
        <v>117886.57142857148</v>
      </c>
      <c r="L75" s="48">
        <v>450253.4285714285</v>
      </c>
      <c r="M75" s="48">
        <v>27995.85714285713</v>
      </c>
      <c r="N75" s="51">
        <v>58</v>
      </c>
      <c r="P75" s="2">
        <v>0.95</v>
      </c>
    </row>
    <row r="76" spans="2:16" ht="14.25">
      <c r="B76" s="44">
        <v>42125</v>
      </c>
      <c r="C76" s="48">
        <v>1254445.1428571427</v>
      </c>
      <c r="D76" s="48">
        <v>54809.42857142856</v>
      </c>
      <c r="E76" s="48">
        <v>628214.2857142863</v>
      </c>
      <c r="F76" s="48">
        <v>1937468.8571428577</v>
      </c>
      <c r="G76" s="48">
        <v>339572.2857142856</v>
      </c>
      <c r="H76" s="48">
        <v>1485.1428571428569</v>
      </c>
      <c r="I76" s="48">
        <v>4315</v>
      </c>
      <c r="J76" s="48">
        <v>345372.42857142864</v>
      </c>
      <c r="K76" s="48">
        <v>123043.1428571429</v>
      </c>
      <c r="L76" s="48">
        <v>468415.5714285715</v>
      </c>
      <c r="M76" s="48">
        <v>23523.857142857138</v>
      </c>
      <c r="N76" s="51">
        <v>46.00000000000003</v>
      </c>
      <c r="P76" s="2">
        <v>0.95</v>
      </c>
    </row>
    <row r="77" spans="2:16" ht="14.25">
      <c r="B77" s="60">
        <v>42156</v>
      </c>
      <c r="C77" s="49">
        <v>1249213</v>
      </c>
      <c r="D77" s="49">
        <v>53398.00000000001</v>
      </c>
      <c r="E77" s="49">
        <v>608598.0000000001</v>
      </c>
      <c r="F77" s="49">
        <v>1911209</v>
      </c>
      <c r="G77" s="49">
        <v>328757</v>
      </c>
      <c r="H77" s="49">
        <v>1139</v>
      </c>
      <c r="I77" s="49">
        <v>4085</v>
      </c>
      <c r="J77" s="49">
        <v>333981</v>
      </c>
      <c r="K77" s="49">
        <v>124809</v>
      </c>
      <c r="L77" s="49">
        <v>458790</v>
      </c>
      <c r="M77" s="49">
        <v>19065</v>
      </c>
      <c r="N77" s="52">
        <v>24.999999999999986</v>
      </c>
      <c r="P77" s="2">
        <v>0.95</v>
      </c>
    </row>
    <row r="78" spans="2:16" ht="14.25">
      <c r="B78" s="61">
        <v>42186</v>
      </c>
      <c r="C78" s="48">
        <v>1271523</v>
      </c>
      <c r="D78" s="48">
        <v>53417</v>
      </c>
      <c r="E78" s="48">
        <v>627955</v>
      </c>
      <c r="F78" s="48">
        <v>1952895</v>
      </c>
      <c r="G78" s="48">
        <v>338445</v>
      </c>
      <c r="H78" s="48">
        <v>1393</v>
      </c>
      <c r="I78" s="48">
        <v>4203</v>
      </c>
      <c r="J78" s="48">
        <v>344041</v>
      </c>
      <c r="K78" s="48">
        <v>129873</v>
      </c>
      <c r="L78" s="48">
        <v>473914</v>
      </c>
      <c r="M78" s="48">
        <v>17275</v>
      </c>
      <c r="N78" s="51">
        <v>22</v>
      </c>
      <c r="P78" s="2">
        <v>0.95</v>
      </c>
    </row>
    <row r="79" spans="2:16" ht="14.25">
      <c r="B79" s="61">
        <v>42217</v>
      </c>
      <c r="C79" s="48">
        <v>1215826</v>
      </c>
      <c r="D79" s="48">
        <v>49458</v>
      </c>
      <c r="E79" s="48">
        <v>599855</v>
      </c>
      <c r="F79" s="48">
        <v>1865139</v>
      </c>
      <c r="G79" s="48">
        <v>331841</v>
      </c>
      <c r="H79" s="48">
        <v>1225</v>
      </c>
      <c r="I79" s="48">
        <v>4063</v>
      </c>
      <c r="J79" s="48">
        <v>337129</v>
      </c>
      <c r="K79" s="48">
        <v>118303</v>
      </c>
      <c r="L79" s="48">
        <v>455432</v>
      </c>
      <c r="M79" s="48">
        <v>20030</v>
      </c>
      <c r="N79" s="51">
        <v>28</v>
      </c>
      <c r="P79" s="2">
        <v>0.95</v>
      </c>
    </row>
    <row r="80" spans="2:16" ht="14.25">
      <c r="B80" s="61">
        <v>42248</v>
      </c>
      <c r="C80" s="48">
        <v>1221594</v>
      </c>
      <c r="D80" s="48">
        <v>50868</v>
      </c>
      <c r="E80" s="48">
        <v>587517</v>
      </c>
      <c r="F80" s="48">
        <v>1859979</v>
      </c>
      <c r="G80" s="48">
        <v>332984</v>
      </c>
      <c r="H80" s="48">
        <v>1250</v>
      </c>
      <c r="I80" s="48">
        <v>3847</v>
      </c>
      <c r="J80" s="48">
        <v>338081</v>
      </c>
      <c r="K80" s="48">
        <v>126114</v>
      </c>
      <c r="L80" s="48">
        <v>464195</v>
      </c>
      <c r="M80" s="48">
        <v>25883</v>
      </c>
      <c r="N80" s="51">
        <v>23</v>
      </c>
      <c r="P80" s="2">
        <v>0.95</v>
      </c>
    </row>
    <row r="81" spans="2:16" ht="14.25">
      <c r="B81" s="60">
        <v>42278</v>
      </c>
      <c r="C81" s="48">
        <v>1261395</v>
      </c>
      <c r="D81" s="48">
        <v>50275</v>
      </c>
      <c r="E81" s="48">
        <v>611438</v>
      </c>
      <c r="F81" s="48">
        <v>1923108</v>
      </c>
      <c r="G81" s="48">
        <v>345833</v>
      </c>
      <c r="H81" s="48">
        <v>1041</v>
      </c>
      <c r="I81" s="48">
        <v>4308</v>
      </c>
      <c r="J81" s="48">
        <v>351182</v>
      </c>
      <c r="K81" s="48">
        <v>128805</v>
      </c>
      <c r="L81" s="48">
        <v>479987</v>
      </c>
      <c r="M81" s="48">
        <v>31582</v>
      </c>
      <c r="N81" s="51">
        <v>58</v>
      </c>
      <c r="P81" s="2">
        <v>0.95</v>
      </c>
    </row>
    <row r="82" spans="2:16" ht="14.25">
      <c r="B82" s="61">
        <v>42309</v>
      </c>
      <c r="C82" s="48">
        <v>1236294</v>
      </c>
      <c r="D82" s="48">
        <v>48306</v>
      </c>
      <c r="E82" s="48">
        <v>589635</v>
      </c>
      <c r="F82" s="48">
        <v>1874235</v>
      </c>
      <c r="G82" s="48">
        <v>340241</v>
      </c>
      <c r="H82" s="48">
        <v>1037</v>
      </c>
      <c r="I82" s="48">
        <v>3630</v>
      </c>
      <c r="J82" s="48">
        <v>344908</v>
      </c>
      <c r="K82" s="48">
        <v>130656</v>
      </c>
      <c r="L82" s="48">
        <v>475564</v>
      </c>
      <c r="M82" s="48">
        <v>34170</v>
      </c>
      <c r="N82" s="51">
        <v>29</v>
      </c>
      <c r="P82" s="2">
        <v>0.95</v>
      </c>
    </row>
    <row r="83" spans="2:16" s="16" customFormat="1" ht="14.25">
      <c r="B83" s="62">
        <v>42339</v>
      </c>
      <c r="C83" s="48">
        <v>1232965</v>
      </c>
      <c r="D83" s="48">
        <v>46148</v>
      </c>
      <c r="E83" s="48">
        <v>588539</v>
      </c>
      <c r="F83" s="48">
        <v>1867652</v>
      </c>
      <c r="G83" s="48">
        <v>353112</v>
      </c>
      <c r="H83" s="48">
        <v>1098</v>
      </c>
      <c r="I83" s="48">
        <v>3921</v>
      </c>
      <c r="J83" s="48">
        <v>358131</v>
      </c>
      <c r="K83" s="48">
        <v>129667</v>
      </c>
      <c r="L83" s="48">
        <v>487798</v>
      </c>
      <c r="M83" s="48">
        <v>32939</v>
      </c>
      <c r="N83" s="51">
        <v>29</v>
      </c>
      <c r="P83" s="2">
        <v>0.95</v>
      </c>
    </row>
    <row r="84" spans="2:16" ht="14.25">
      <c r="B84" s="61">
        <v>42370</v>
      </c>
      <c r="C84" s="48">
        <v>1250005</v>
      </c>
      <c r="D84" s="48">
        <v>47208.42857143</v>
      </c>
      <c r="E84" s="48">
        <v>609707</v>
      </c>
      <c r="F84" s="48">
        <v>1906920.42857143</v>
      </c>
      <c r="G84" s="48">
        <v>353778</v>
      </c>
      <c r="H84" s="48">
        <v>1114</v>
      </c>
      <c r="I84" s="48">
        <v>4076</v>
      </c>
      <c r="J84" s="48">
        <v>358968</v>
      </c>
      <c r="K84" s="48">
        <v>125865</v>
      </c>
      <c r="L84" s="48">
        <v>484833</v>
      </c>
      <c r="M84" s="48">
        <v>51571</v>
      </c>
      <c r="N84" s="51">
        <v>158</v>
      </c>
      <c r="P84" s="2">
        <v>0.95</v>
      </c>
    </row>
    <row r="85" spans="2:16" ht="14.25">
      <c r="B85" s="61">
        <v>42401</v>
      </c>
      <c r="C85" s="48">
        <v>1218372</v>
      </c>
      <c r="D85" s="48">
        <v>48387</v>
      </c>
      <c r="E85" s="48">
        <v>604017</v>
      </c>
      <c r="F85" s="48">
        <v>1870776</v>
      </c>
      <c r="G85" s="48">
        <v>333519</v>
      </c>
      <c r="H85" s="48">
        <v>1047</v>
      </c>
      <c r="I85" s="48">
        <v>3784</v>
      </c>
      <c r="J85" s="48">
        <v>338350</v>
      </c>
      <c r="K85" s="48">
        <v>124514</v>
      </c>
      <c r="L85" s="48">
        <v>462864</v>
      </c>
      <c r="M85" s="48">
        <v>50066</v>
      </c>
      <c r="N85" s="51">
        <v>188</v>
      </c>
      <c r="P85" s="2">
        <v>0.95</v>
      </c>
    </row>
    <row r="86" spans="2:16" ht="14.25">
      <c r="B86" s="61">
        <v>42430</v>
      </c>
      <c r="C86" s="48">
        <v>1350373</v>
      </c>
      <c r="D86" s="48">
        <v>49906</v>
      </c>
      <c r="E86" s="48">
        <v>687274</v>
      </c>
      <c r="F86" s="48">
        <v>2087553</v>
      </c>
      <c r="G86" s="48">
        <v>357724</v>
      </c>
      <c r="H86" s="48">
        <v>1125</v>
      </c>
      <c r="I86" s="48">
        <v>4466</v>
      </c>
      <c r="J86" s="48">
        <v>363315</v>
      </c>
      <c r="K86" s="48">
        <v>130761</v>
      </c>
      <c r="L86" s="48">
        <v>494076</v>
      </c>
      <c r="M86" s="48">
        <v>53640</v>
      </c>
      <c r="N86" s="51">
        <v>349</v>
      </c>
      <c r="P86" s="2">
        <v>0.95</v>
      </c>
    </row>
    <row r="87" spans="2:16" ht="14.25">
      <c r="B87" s="61">
        <v>42461</v>
      </c>
      <c r="C87" s="48">
        <v>1214057</v>
      </c>
      <c r="D87" s="48">
        <v>50359</v>
      </c>
      <c r="E87" s="48">
        <v>603365</v>
      </c>
      <c r="F87" s="48">
        <v>1867781</v>
      </c>
      <c r="G87" s="48">
        <v>333458</v>
      </c>
      <c r="H87" s="48">
        <v>1079</v>
      </c>
      <c r="I87" s="48">
        <v>3676</v>
      </c>
      <c r="J87" s="48">
        <v>338213</v>
      </c>
      <c r="K87" s="48">
        <v>121996</v>
      </c>
      <c r="L87" s="48">
        <v>460209</v>
      </c>
      <c r="M87" s="48">
        <v>38632</v>
      </c>
      <c r="N87" s="51">
        <v>196</v>
      </c>
      <c r="P87" s="2">
        <v>0.95</v>
      </c>
    </row>
    <row r="88" spans="2:16" ht="14.25">
      <c r="B88" s="61">
        <v>42491</v>
      </c>
      <c r="C88" s="48">
        <v>1353206</v>
      </c>
      <c r="D88" s="48">
        <v>52180</v>
      </c>
      <c r="E88" s="48">
        <v>664954</v>
      </c>
      <c r="F88" s="48">
        <v>2070340</v>
      </c>
      <c r="G88" s="48">
        <v>359307</v>
      </c>
      <c r="H88" s="48">
        <v>1108</v>
      </c>
      <c r="I88" s="48">
        <v>3965</v>
      </c>
      <c r="J88" s="48">
        <v>364380</v>
      </c>
      <c r="K88" s="48">
        <v>128811</v>
      </c>
      <c r="L88" s="48">
        <v>493191</v>
      </c>
      <c r="M88" s="48">
        <v>38203</v>
      </c>
      <c r="N88" s="51">
        <v>107</v>
      </c>
      <c r="P88" s="2">
        <v>0.95</v>
      </c>
    </row>
    <row r="89" spans="2:16" ht="14.25">
      <c r="B89" s="61">
        <v>42522</v>
      </c>
      <c r="C89" s="48">
        <v>1282499</v>
      </c>
      <c r="D89" s="48">
        <v>52180</v>
      </c>
      <c r="E89" s="48">
        <v>624123</v>
      </c>
      <c r="F89" s="48">
        <v>1958802</v>
      </c>
      <c r="G89" s="48">
        <v>346030</v>
      </c>
      <c r="H89" s="48">
        <v>1087</v>
      </c>
      <c r="I89" s="48">
        <v>3843</v>
      </c>
      <c r="J89" s="48">
        <v>350960</v>
      </c>
      <c r="K89" s="48">
        <v>129250</v>
      </c>
      <c r="L89" s="48">
        <v>480210</v>
      </c>
      <c r="M89" s="48">
        <v>35300</v>
      </c>
      <c r="N89" s="51">
        <v>84</v>
      </c>
      <c r="P89" s="2">
        <v>0.95</v>
      </c>
    </row>
    <row r="90" spans="2:16" ht="14.25">
      <c r="B90" s="63">
        <v>42552</v>
      </c>
      <c r="C90" s="48">
        <v>1353477</v>
      </c>
      <c r="D90" s="48">
        <v>52961</v>
      </c>
      <c r="E90" s="48">
        <v>672596</v>
      </c>
      <c r="F90" s="48">
        <v>2079034</v>
      </c>
      <c r="G90" s="48">
        <v>356986</v>
      </c>
      <c r="H90" s="48">
        <v>1100</v>
      </c>
      <c r="I90" s="48">
        <v>3693</v>
      </c>
      <c r="J90" s="48">
        <v>361779</v>
      </c>
      <c r="K90" s="48">
        <v>128442</v>
      </c>
      <c r="L90" s="48">
        <v>490221</v>
      </c>
      <c r="M90" s="48">
        <v>37466</v>
      </c>
      <c r="N90" s="51">
        <v>113</v>
      </c>
      <c r="P90" s="2">
        <v>0.95</v>
      </c>
    </row>
    <row r="91" spans="2:16" ht="14.25">
      <c r="B91" s="61">
        <v>42583</v>
      </c>
      <c r="C91" s="48">
        <v>1254439</v>
      </c>
      <c r="D91" s="48">
        <v>52404</v>
      </c>
      <c r="E91" s="48">
        <v>626058</v>
      </c>
      <c r="F91" s="48">
        <v>1932901</v>
      </c>
      <c r="G91" s="48">
        <v>342617</v>
      </c>
      <c r="H91" s="48">
        <v>1186</v>
      </c>
      <c r="I91" s="48">
        <v>3882</v>
      </c>
      <c r="J91" s="48">
        <v>347685</v>
      </c>
      <c r="K91" s="48">
        <v>122869</v>
      </c>
      <c r="L91" s="48">
        <v>470554</v>
      </c>
      <c r="M91" s="48">
        <v>34253</v>
      </c>
      <c r="N91" s="51">
        <v>57</v>
      </c>
      <c r="P91" s="2">
        <v>0.95</v>
      </c>
    </row>
    <row r="92" spans="2:16" ht="14.25">
      <c r="B92" s="61">
        <v>42614</v>
      </c>
      <c r="C92" s="48">
        <v>1277578</v>
      </c>
      <c r="D92" s="48">
        <v>52521</v>
      </c>
      <c r="E92" s="48">
        <v>622365</v>
      </c>
      <c r="F92" s="48">
        <v>1952464</v>
      </c>
      <c r="G92" s="48">
        <v>345085</v>
      </c>
      <c r="H92" s="48">
        <v>1226</v>
      </c>
      <c r="I92" s="48">
        <v>3841</v>
      </c>
      <c r="J92" s="48">
        <v>350152</v>
      </c>
      <c r="K92" s="48">
        <v>125656</v>
      </c>
      <c r="L92" s="48">
        <v>475808</v>
      </c>
      <c r="M92" s="48">
        <v>35694</v>
      </c>
      <c r="N92" s="51">
        <v>86</v>
      </c>
      <c r="P92" s="2">
        <v>0.95</v>
      </c>
    </row>
    <row r="93" spans="2:16" ht="14.25">
      <c r="B93" s="61">
        <v>42644</v>
      </c>
      <c r="C93" s="48">
        <v>1317571</v>
      </c>
      <c r="D93" s="48">
        <v>51020</v>
      </c>
      <c r="E93" s="48">
        <v>633225</v>
      </c>
      <c r="F93" s="48">
        <v>2001816</v>
      </c>
      <c r="G93" s="48">
        <v>357874</v>
      </c>
      <c r="H93" s="48">
        <v>1160</v>
      </c>
      <c r="I93" s="48">
        <v>4275</v>
      </c>
      <c r="J93" s="48">
        <v>363309</v>
      </c>
      <c r="K93" s="48">
        <v>129674</v>
      </c>
      <c r="L93" s="48">
        <v>492983</v>
      </c>
      <c r="M93" s="48">
        <v>48816</v>
      </c>
      <c r="N93" s="51">
        <v>252</v>
      </c>
      <c r="P93" s="2">
        <v>0.95</v>
      </c>
    </row>
    <row r="94" spans="2:16" ht="14.25">
      <c r="B94" s="61">
        <v>42675</v>
      </c>
      <c r="C94" s="48">
        <v>1258205</v>
      </c>
      <c r="D94" s="48">
        <v>49979</v>
      </c>
      <c r="E94" s="48">
        <v>599687</v>
      </c>
      <c r="F94" s="48">
        <v>1907871</v>
      </c>
      <c r="G94" s="48">
        <v>351285</v>
      </c>
      <c r="H94" s="48">
        <v>1166</v>
      </c>
      <c r="I94" s="48">
        <v>4095</v>
      </c>
      <c r="J94" s="48">
        <v>356546</v>
      </c>
      <c r="K94" s="48">
        <v>132780</v>
      </c>
      <c r="L94" s="48">
        <v>489326</v>
      </c>
      <c r="M94" s="48">
        <v>52988</v>
      </c>
      <c r="N94" s="51">
        <v>457</v>
      </c>
      <c r="P94" s="2">
        <v>0.95</v>
      </c>
    </row>
    <row r="95" spans="2:16" ht="14.25">
      <c r="B95" s="61">
        <v>42705</v>
      </c>
      <c r="C95" s="48">
        <v>1277133</v>
      </c>
      <c r="D95" s="48">
        <v>45569</v>
      </c>
      <c r="E95" s="48">
        <v>621865</v>
      </c>
      <c r="F95" s="48">
        <v>1944567</v>
      </c>
      <c r="G95" s="48">
        <v>366086</v>
      </c>
      <c r="H95" s="48">
        <v>1078</v>
      </c>
      <c r="I95" s="48">
        <v>3384</v>
      </c>
      <c r="J95" s="48">
        <v>370548</v>
      </c>
      <c r="K95" s="48">
        <v>127367</v>
      </c>
      <c r="L95" s="48">
        <v>497915</v>
      </c>
      <c r="M95" s="48">
        <v>61729</v>
      </c>
      <c r="N95" s="51">
        <v>553</v>
      </c>
      <c r="P95" s="2">
        <v>0.95</v>
      </c>
    </row>
    <row r="96" spans="2:16" ht="14.25">
      <c r="B96" s="61">
        <v>42736</v>
      </c>
      <c r="C96" s="48">
        <v>1237177</v>
      </c>
      <c r="D96" s="48">
        <v>48039</v>
      </c>
      <c r="E96" s="48">
        <v>610056</v>
      </c>
      <c r="F96" s="48">
        <v>1895272</v>
      </c>
      <c r="G96" s="48">
        <v>358045</v>
      </c>
      <c r="H96" s="48">
        <v>1186</v>
      </c>
      <c r="I96" s="48">
        <v>3709</v>
      </c>
      <c r="J96" s="48">
        <v>362940</v>
      </c>
      <c r="K96" s="48">
        <v>129333</v>
      </c>
      <c r="L96" s="48">
        <v>492273</v>
      </c>
      <c r="M96" s="48">
        <v>79551</v>
      </c>
      <c r="N96" s="51">
        <v>989</v>
      </c>
      <c r="P96" s="2">
        <v>0.95</v>
      </c>
    </row>
    <row r="97" spans="2:16" ht="14.25">
      <c r="B97" s="61">
        <v>42767</v>
      </c>
      <c r="C97" s="48">
        <v>1127909</v>
      </c>
      <c r="D97" s="48">
        <v>45733</v>
      </c>
      <c r="E97" s="48">
        <v>561977</v>
      </c>
      <c r="F97" s="48">
        <v>1735619</v>
      </c>
      <c r="G97" s="48">
        <v>322294</v>
      </c>
      <c r="H97" s="48">
        <v>1029</v>
      </c>
      <c r="I97" s="48">
        <v>3338</v>
      </c>
      <c r="J97" s="48">
        <v>326661</v>
      </c>
      <c r="K97" s="48">
        <v>121027</v>
      </c>
      <c r="L97" s="48">
        <v>447688</v>
      </c>
      <c r="M97" s="48">
        <v>54491</v>
      </c>
      <c r="N97" s="51">
        <v>338</v>
      </c>
      <c r="P97" s="2">
        <v>0.95</v>
      </c>
    </row>
    <row r="98" spans="2:16" ht="14.25">
      <c r="B98" s="61">
        <v>42795</v>
      </c>
      <c r="C98" s="48">
        <v>1309507</v>
      </c>
      <c r="D98" s="48">
        <v>53355</v>
      </c>
      <c r="E98" s="48">
        <v>652972</v>
      </c>
      <c r="F98" s="48">
        <v>2015834</v>
      </c>
      <c r="G98" s="48">
        <v>365117</v>
      </c>
      <c r="H98" s="48">
        <v>1165</v>
      </c>
      <c r="I98" s="48">
        <v>3821</v>
      </c>
      <c r="J98" s="48">
        <v>370103</v>
      </c>
      <c r="K98" s="48">
        <v>139702</v>
      </c>
      <c r="L98" s="48">
        <v>509805</v>
      </c>
      <c r="M98" s="48">
        <v>42970</v>
      </c>
      <c r="N98" s="51">
        <v>270</v>
      </c>
      <c r="P98" s="2">
        <v>0.95</v>
      </c>
    </row>
    <row r="99" spans="2:16" ht="14.25">
      <c r="B99" s="61">
        <v>42826</v>
      </c>
      <c r="C99" s="48">
        <v>1253743</v>
      </c>
      <c r="D99" s="48">
        <v>47550</v>
      </c>
      <c r="E99" s="48">
        <v>648469</v>
      </c>
      <c r="F99" s="48">
        <v>1949762</v>
      </c>
      <c r="G99" s="48">
        <v>347805</v>
      </c>
      <c r="H99" s="48">
        <v>1124</v>
      </c>
      <c r="I99" s="48">
        <v>3636</v>
      </c>
      <c r="J99" s="48">
        <v>352565</v>
      </c>
      <c r="K99" s="48">
        <v>118763</v>
      </c>
      <c r="L99" s="48">
        <v>471328</v>
      </c>
      <c r="M99" s="48">
        <v>33923</v>
      </c>
      <c r="N99" s="51">
        <v>143</v>
      </c>
      <c r="P99" s="2">
        <v>0.95</v>
      </c>
    </row>
    <row r="100" spans="2:16" ht="14.25">
      <c r="B100" s="61">
        <v>42856</v>
      </c>
      <c r="C100" s="48">
        <v>1347297</v>
      </c>
      <c r="D100" s="48">
        <v>51037</v>
      </c>
      <c r="E100" s="48">
        <v>668455</v>
      </c>
      <c r="F100" s="48">
        <v>2066789</v>
      </c>
      <c r="G100" s="48">
        <v>369644</v>
      </c>
      <c r="H100" s="48">
        <v>1186</v>
      </c>
      <c r="I100" s="48">
        <v>3640</v>
      </c>
      <c r="J100" s="48">
        <v>374470</v>
      </c>
      <c r="K100" s="48">
        <v>131373</v>
      </c>
      <c r="L100" s="48">
        <v>505843</v>
      </c>
      <c r="M100" s="48">
        <v>40296</v>
      </c>
      <c r="N100" s="51">
        <v>115</v>
      </c>
      <c r="P100" s="2">
        <v>0.95</v>
      </c>
    </row>
    <row r="101" spans="2:16" ht="14.25">
      <c r="B101" s="61">
        <v>42887</v>
      </c>
      <c r="C101" s="48">
        <v>1296877</v>
      </c>
      <c r="D101" s="48">
        <v>50612</v>
      </c>
      <c r="E101" s="48">
        <v>646567</v>
      </c>
      <c r="F101" s="48">
        <v>1994056</v>
      </c>
      <c r="G101" s="48">
        <v>356052</v>
      </c>
      <c r="H101" s="48">
        <v>1243</v>
      </c>
      <c r="I101" s="48">
        <v>3898</v>
      </c>
      <c r="J101" s="48">
        <v>361193</v>
      </c>
      <c r="K101" s="48">
        <v>130013</v>
      </c>
      <c r="L101" s="48">
        <v>491206</v>
      </c>
      <c r="M101" s="48">
        <v>34476</v>
      </c>
      <c r="N101" s="51">
        <v>55</v>
      </c>
      <c r="P101" s="2">
        <v>0.95</v>
      </c>
    </row>
    <row r="102" spans="2:16" ht="14.25">
      <c r="B102" s="61">
        <v>42917</v>
      </c>
      <c r="C102" s="48">
        <v>1348648</v>
      </c>
      <c r="D102" s="48">
        <v>50369</v>
      </c>
      <c r="E102" s="48">
        <v>674927</v>
      </c>
      <c r="F102" s="48">
        <v>2073944</v>
      </c>
      <c r="G102" s="48">
        <v>365685</v>
      </c>
      <c r="H102" s="48">
        <v>1164</v>
      </c>
      <c r="I102" s="48">
        <v>3658</v>
      </c>
      <c r="J102" s="48">
        <v>370507</v>
      </c>
      <c r="K102" s="48">
        <v>128752</v>
      </c>
      <c r="L102" s="48">
        <v>499259</v>
      </c>
      <c r="M102" s="48">
        <v>37258</v>
      </c>
      <c r="N102" s="51">
        <v>74</v>
      </c>
      <c r="P102" s="2">
        <v>0.95</v>
      </c>
    </row>
    <row r="103" spans="2:16" ht="14.25">
      <c r="B103" s="61">
        <v>42948</v>
      </c>
      <c r="C103" s="48">
        <v>1256655</v>
      </c>
      <c r="D103" s="48">
        <v>47912</v>
      </c>
      <c r="E103" s="48">
        <v>620096</v>
      </c>
      <c r="F103" s="48">
        <v>1924663</v>
      </c>
      <c r="G103" s="48">
        <v>356405</v>
      </c>
      <c r="H103" s="48">
        <v>1176</v>
      </c>
      <c r="I103" s="48">
        <v>3404</v>
      </c>
      <c r="J103" s="48">
        <v>360985</v>
      </c>
      <c r="K103" s="48">
        <v>125089</v>
      </c>
      <c r="L103" s="48">
        <v>486074</v>
      </c>
      <c r="M103" s="48">
        <v>37164</v>
      </c>
      <c r="N103" s="51">
        <v>50</v>
      </c>
      <c r="P103" s="2">
        <v>0.95</v>
      </c>
    </row>
    <row r="104" spans="2:16" ht="14.25">
      <c r="B104" s="61">
        <v>42979</v>
      </c>
      <c r="C104" s="48">
        <v>1263957</v>
      </c>
      <c r="D104" s="48">
        <v>47250</v>
      </c>
      <c r="E104" s="48">
        <v>614754</v>
      </c>
      <c r="F104" s="48">
        <v>1925961</v>
      </c>
      <c r="G104" s="48">
        <v>356160</v>
      </c>
      <c r="H104" s="48">
        <v>1177</v>
      </c>
      <c r="I104" s="48">
        <v>3661</v>
      </c>
      <c r="J104" s="48">
        <v>360998</v>
      </c>
      <c r="K104" s="48">
        <v>125801</v>
      </c>
      <c r="L104" s="48">
        <v>486799</v>
      </c>
      <c r="M104" s="48">
        <v>42157</v>
      </c>
      <c r="N104" s="51">
        <v>77</v>
      </c>
      <c r="P104" s="2">
        <v>0.95</v>
      </c>
    </row>
    <row r="105" spans="2:16" ht="14.25">
      <c r="B105" s="61">
        <v>43009</v>
      </c>
      <c r="C105" s="48">
        <v>1325211</v>
      </c>
      <c r="D105" s="48">
        <v>50198</v>
      </c>
      <c r="E105" s="48">
        <v>668728</v>
      </c>
      <c r="F105" s="48">
        <v>2044137</v>
      </c>
      <c r="G105" s="48">
        <v>373673</v>
      </c>
      <c r="H105" s="48">
        <v>1204</v>
      </c>
      <c r="I105" s="48">
        <v>3934</v>
      </c>
      <c r="J105" s="48">
        <v>378811</v>
      </c>
      <c r="K105" s="48">
        <v>134406</v>
      </c>
      <c r="L105" s="48">
        <v>513217</v>
      </c>
      <c r="M105" s="48">
        <v>45500</v>
      </c>
      <c r="N105" s="51">
        <v>57</v>
      </c>
      <c r="P105" s="2">
        <v>0.95</v>
      </c>
    </row>
    <row r="106" spans="2:14" ht="14.25">
      <c r="B106" s="61">
        <v>43040</v>
      </c>
      <c r="C106" s="48">
        <v>1281913</v>
      </c>
      <c r="D106" s="48">
        <v>48223</v>
      </c>
      <c r="E106" s="48">
        <v>646835</v>
      </c>
      <c r="F106" s="48">
        <v>1976971</v>
      </c>
      <c r="G106" s="48">
        <v>372551</v>
      </c>
      <c r="H106" s="48">
        <v>1243</v>
      </c>
      <c r="I106" s="48">
        <v>3876</v>
      </c>
      <c r="J106" s="48">
        <v>377670</v>
      </c>
      <c r="K106" s="48">
        <v>135349</v>
      </c>
      <c r="L106" s="48">
        <v>513019</v>
      </c>
      <c r="M106" s="48">
        <v>48623</v>
      </c>
      <c r="N106" s="51">
        <v>107</v>
      </c>
    </row>
    <row r="107" spans="2:14" ht="14.25">
      <c r="B107" s="61">
        <v>43070</v>
      </c>
      <c r="C107" s="48">
        <v>1289587</v>
      </c>
      <c r="D107" s="48">
        <v>42158</v>
      </c>
      <c r="E107" s="48">
        <v>672209</v>
      </c>
      <c r="F107" s="48">
        <v>2003954</v>
      </c>
      <c r="G107" s="48">
        <v>387919</v>
      </c>
      <c r="H107" s="48">
        <v>1150</v>
      </c>
      <c r="I107" s="48">
        <v>4467</v>
      </c>
      <c r="J107" s="48">
        <v>393536</v>
      </c>
      <c r="K107" s="48">
        <v>127267</v>
      </c>
      <c r="L107" s="48">
        <v>520803</v>
      </c>
      <c r="M107" s="48">
        <v>69086</v>
      </c>
      <c r="N107" s="51">
        <v>517</v>
      </c>
    </row>
    <row r="108" spans="2:14" ht="14.25">
      <c r="B108" s="61">
        <v>43101</v>
      </c>
      <c r="C108" s="48">
        <v>1257026</v>
      </c>
      <c r="D108" s="48">
        <v>49987</v>
      </c>
      <c r="E108" s="48">
        <v>693073</v>
      </c>
      <c r="F108" s="48">
        <v>2000086</v>
      </c>
      <c r="G108" s="48">
        <v>383879</v>
      </c>
      <c r="H108" s="48">
        <v>1214</v>
      </c>
      <c r="I108" s="48">
        <v>4634</v>
      </c>
      <c r="J108" s="48">
        <v>389727</v>
      </c>
      <c r="K108" s="48">
        <v>136318</v>
      </c>
      <c r="L108" s="48">
        <v>526045</v>
      </c>
      <c r="M108" s="48">
        <v>81231</v>
      </c>
      <c r="N108" s="51">
        <v>1054</v>
      </c>
    </row>
    <row r="109" spans="2:14" ht="14.25">
      <c r="B109" s="61">
        <v>43132</v>
      </c>
      <c r="C109" s="48">
        <v>1151757</v>
      </c>
      <c r="D109" s="48">
        <v>41902</v>
      </c>
      <c r="E109" s="48">
        <v>626353</v>
      </c>
      <c r="F109" s="48">
        <v>1820012</v>
      </c>
      <c r="G109" s="48">
        <v>347470</v>
      </c>
      <c r="H109" s="48">
        <v>1087</v>
      </c>
      <c r="I109" s="48">
        <v>4145</v>
      </c>
      <c r="J109" s="48">
        <v>352702</v>
      </c>
      <c r="K109" s="48">
        <v>124165</v>
      </c>
      <c r="L109" s="48">
        <v>476867</v>
      </c>
      <c r="M109" s="48">
        <v>68712</v>
      </c>
      <c r="N109" s="51">
        <v>369</v>
      </c>
    </row>
    <row r="110" spans="2:14" ht="14.25">
      <c r="B110" s="61">
        <v>43160</v>
      </c>
      <c r="C110" s="48">
        <v>1299796</v>
      </c>
      <c r="D110" s="48">
        <v>46655</v>
      </c>
      <c r="E110" s="48">
        <v>703334</v>
      </c>
      <c r="F110" s="48">
        <v>2049785</v>
      </c>
      <c r="G110" s="48">
        <v>385196</v>
      </c>
      <c r="H110" s="48">
        <v>1283</v>
      </c>
      <c r="I110" s="48">
        <v>4523</v>
      </c>
      <c r="J110" s="48">
        <v>391002</v>
      </c>
      <c r="K110" s="48">
        <v>135064</v>
      </c>
      <c r="L110" s="48">
        <v>526066</v>
      </c>
      <c r="M110" s="48">
        <v>76233</v>
      </c>
      <c r="N110" s="51">
        <v>853</v>
      </c>
    </row>
    <row r="111" spans="2:14" ht="14.25">
      <c r="B111" s="61">
        <v>43191</v>
      </c>
      <c r="C111" s="48">
        <v>1246348</v>
      </c>
      <c r="D111" s="48">
        <v>47256</v>
      </c>
      <c r="E111" s="48">
        <v>690765</v>
      </c>
      <c r="F111" s="48">
        <v>1984369</v>
      </c>
      <c r="G111" s="48">
        <v>370142</v>
      </c>
      <c r="H111" s="48">
        <v>1418</v>
      </c>
      <c r="I111" s="48">
        <v>4290</v>
      </c>
      <c r="J111" s="48">
        <v>375850</v>
      </c>
      <c r="K111" s="48">
        <v>127543</v>
      </c>
      <c r="L111" s="48">
        <v>503393</v>
      </c>
      <c r="M111" s="48">
        <v>48004</v>
      </c>
      <c r="N111" s="51">
        <v>356</v>
      </c>
    </row>
    <row r="112" spans="2:14" ht="14.25">
      <c r="B112" s="61">
        <v>43221</v>
      </c>
      <c r="C112" s="48">
        <v>1354711</v>
      </c>
      <c r="D112" s="48">
        <v>49219</v>
      </c>
      <c r="E112" s="48">
        <v>760528</v>
      </c>
      <c r="F112" s="48">
        <v>2164458</v>
      </c>
      <c r="G112" s="48">
        <v>392433</v>
      </c>
      <c r="H112" s="48">
        <v>1508</v>
      </c>
      <c r="I112" s="48">
        <v>4762</v>
      </c>
      <c r="J112" s="48">
        <v>398703</v>
      </c>
      <c r="K112" s="48">
        <v>134754</v>
      </c>
      <c r="L112" s="48">
        <v>533457</v>
      </c>
      <c r="M112" s="48">
        <v>39236</v>
      </c>
      <c r="N112" s="51">
        <v>106</v>
      </c>
    </row>
    <row r="113" spans="2:14" ht="14.25">
      <c r="B113" s="61">
        <v>43252</v>
      </c>
      <c r="C113" s="48">
        <v>1306739</v>
      </c>
      <c r="D113" s="48">
        <v>49635</v>
      </c>
      <c r="E113" s="48">
        <v>737568</v>
      </c>
      <c r="F113" s="48">
        <v>2093942</v>
      </c>
      <c r="G113" s="48">
        <v>376782</v>
      </c>
      <c r="H113" s="48">
        <v>1646</v>
      </c>
      <c r="I113" s="48">
        <v>4506</v>
      </c>
      <c r="J113" s="48">
        <v>382934</v>
      </c>
      <c r="K113" s="48">
        <v>130320</v>
      </c>
      <c r="L113" s="48">
        <v>513254</v>
      </c>
      <c r="M113" s="48">
        <v>33750</v>
      </c>
      <c r="N113" s="51">
        <v>99</v>
      </c>
    </row>
    <row r="114" spans="2:14" ht="14.25">
      <c r="B114" s="61">
        <v>43282</v>
      </c>
      <c r="C114" s="48">
        <v>1365859</v>
      </c>
      <c r="D114" s="48">
        <v>49846</v>
      </c>
      <c r="E114" s="48">
        <v>764191</v>
      </c>
      <c r="F114" s="48">
        <v>2179896</v>
      </c>
      <c r="G114" s="48">
        <v>390294</v>
      </c>
      <c r="H114" s="48">
        <v>1523</v>
      </c>
      <c r="I114" s="48">
        <v>4908</v>
      </c>
      <c r="J114" s="48">
        <v>396725</v>
      </c>
      <c r="K114" s="48">
        <v>133207</v>
      </c>
      <c r="L114" s="48">
        <v>529932</v>
      </c>
      <c r="M114" s="48">
        <v>42823</v>
      </c>
      <c r="N114" s="51">
        <v>149</v>
      </c>
    </row>
    <row r="115" spans="2:14" ht="14.25">
      <c r="B115" s="61">
        <v>43313</v>
      </c>
      <c r="C115" s="48">
        <v>1252767</v>
      </c>
      <c r="D115" s="48">
        <v>49117</v>
      </c>
      <c r="E115" s="48">
        <v>695970</v>
      </c>
      <c r="F115" s="48">
        <v>1997854</v>
      </c>
      <c r="G115" s="48">
        <v>382863</v>
      </c>
      <c r="H115" s="48">
        <v>1508</v>
      </c>
      <c r="I115" s="48">
        <v>4703</v>
      </c>
      <c r="J115" s="48">
        <v>389074</v>
      </c>
      <c r="K115" s="48">
        <v>128225</v>
      </c>
      <c r="L115" s="48">
        <v>517299</v>
      </c>
      <c r="M115" s="48">
        <v>40214</v>
      </c>
      <c r="N115" s="51">
        <v>162</v>
      </c>
    </row>
    <row r="116" spans="2:14" ht="14.25">
      <c r="B116" s="61">
        <v>43344</v>
      </c>
      <c r="C116" s="48">
        <v>1269088</v>
      </c>
      <c r="D116" s="48">
        <v>47622</v>
      </c>
      <c r="E116" s="48">
        <v>688985</v>
      </c>
      <c r="F116" s="48">
        <v>2005695</v>
      </c>
      <c r="G116" s="48">
        <v>379951</v>
      </c>
      <c r="H116" s="48">
        <v>1389</v>
      </c>
      <c r="I116" s="48">
        <v>4635</v>
      </c>
      <c r="J116" s="48">
        <v>385975</v>
      </c>
      <c r="K116" s="48">
        <v>124347</v>
      </c>
      <c r="L116" s="48">
        <v>510322</v>
      </c>
      <c r="M116" s="48">
        <v>44582</v>
      </c>
      <c r="N116" s="51">
        <v>154</v>
      </c>
    </row>
    <row r="117" spans="2:14" ht="14.25">
      <c r="B117" s="61">
        <v>43374</v>
      </c>
      <c r="C117" s="48">
        <v>1320032</v>
      </c>
      <c r="D117" s="48">
        <v>51282</v>
      </c>
      <c r="E117" s="48">
        <v>708178</v>
      </c>
      <c r="F117" s="48">
        <v>2079492</v>
      </c>
      <c r="G117" s="48">
        <v>398478</v>
      </c>
      <c r="H117" s="48">
        <v>1703</v>
      </c>
      <c r="I117" s="48">
        <v>4913</v>
      </c>
      <c r="J117" s="48">
        <v>405094</v>
      </c>
      <c r="K117" s="48">
        <v>140928</v>
      </c>
      <c r="L117" s="48">
        <v>546022</v>
      </c>
      <c r="M117" s="48">
        <v>49014</v>
      </c>
      <c r="N117" s="51">
        <v>214</v>
      </c>
    </row>
    <row r="118" spans="2:14" ht="14.25">
      <c r="B118" s="61">
        <v>43405</v>
      </c>
      <c r="C118" s="48">
        <v>1305353</v>
      </c>
      <c r="D118" s="48">
        <v>48465</v>
      </c>
      <c r="E118" s="48">
        <v>684029</v>
      </c>
      <c r="F118" s="48">
        <v>2037847</v>
      </c>
      <c r="G118" s="48">
        <v>397128</v>
      </c>
      <c r="H118" s="48">
        <v>1698</v>
      </c>
      <c r="I118" s="48">
        <v>4690</v>
      </c>
      <c r="J118" s="48">
        <v>403516</v>
      </c>
      <c r="K118" s="48">
        <v>141841</v>
      </c>
      <c r="L118" s="48">
        <v>545357</v>
      </c>
      <c r="M118" s="48">
        <v>54373</v>
      </c>
      <c r="N118" s="51">
        <v>259</v>
      </c>
    </row>
    <row r="119" spans="2:14" ht="14.25">
      <c r="B119" s="61">
        <v>43435</v>
      </c>
      <c r="C119" s="48">
        <v>1307359</v>
      </c>
      <c r="D119" s="48">
        <v>43072</v>
      </c>
      <c r="E119" s="48">
        <v>697087</v>
      </c>
      <c r="F119" s="48">
        <v>2047518</v>
      </c>
      <c r="G119" s="48">
        <v>407286</v>
      </c>
      <c r="H119" s="48">
        <v>1565</v>
      </c>
      <c r="I119" s="48">
        <v>4781</v>
      </c>
      <c r="J119" s="48">
        <v>413632</v>
      </c>
      <c r="K119" s="48">
        <v>131271</v>
      </c>
      <c r="L119" s="48">
        <v>544903</v>
      </c>
      <c r="M119" s="48">
        <v>59805</v>
      </c>
      <c r="N119" s="51">
        <v>284</v>
      </c>
    </row>
    <row r="120" spans="2:14" ht="14.25">
      <c r="B120" s="61">
        <v>43466</v>
      </c>
      <c r="C120" s="48">
        <v>1344354</v>
      </c>
      <c r="D120" s="48">
        <v>47616</v>
      </c>
      <c r="E120" s="48">
        <v>721443</v>
      </c>
      <c r="F120" s="48">
        <v>2113413</v>
      </c>
      <c r="G120" s="48">
        <v>414698</v>
      </c>
      <c r="H120" s="48">
        <v>1680</v>
      </c>
      <c r="I120" s="48">
        <v>5095</v>
      </c>
      <c r="J120" s="48">
        <v>421473</v>
      </c>
      <c r="K120" s="48">
        <v>142562</v>
      </c>
      <c r="L120" s="48">
        <v>564035</v>
      </c>
      <c r="M120" s="48">
        <v>83554</v>
      </c>
      <c r="N120" s="51">
        <v>627</v>
      </c>
    </row>
    <row r="121" spans="2:14" ht="14.25">
      <c r="B121" s="61">
        <v>43497</v>
      </c>
      <c r="C121" s="48">
        <v>1234328</v>
      </c>
      <c r="D121" s="48">
        <v>44183</v>
      </c>
      <c r="E121" s="48">
        <v>676436</v>
      </c>
      <c r="F121" s="48">
        <v>1954947</v>
      </c>
      <c r="G121" s="48">
        <v>370476</v>
      </c>
      <c r="H121" s="48">
        <v>1645</v>
      </c>
      <c r="I121" s="48">
        <v>5381</v>
      </c>
      <c r="J121" s="48">
        <v>377502</v>
      </c>
      <c r="K121" s="48">
        <v>128220</v>
      </c>
      <c r="L121" s="48">
        <v>505722</v>
      </c>
      <c r="M121" s="48">
        <v>70815</v>
      </c>
      <c r="N121" s="51">
        <v>521</v>
      </c>
    </row>
    <row r="122" spans="2:14" ht="14.25">
      <c r="B122" s="61">
        <v>43525</v>
      </c>
      <c r="C122" s="48">
        <v>1373061</v>
      </c>
      <c r="D122" s="48">
        <v>50490</v>
      </c>
      <c r="E122" s="48">
        <v>744000</v>
      </c>
      <c r="F122" s="48">
        <v>2167551</v>
      </c>
      <c r="G122" s="48">
        <v>409617</v>
      </c>
      <c r="H122" s="48">
        <v>1730</v>
      </c>
      <c r="I122" s="48">
        <v>4617</v>
      </c>
      <c r="J122" s="48">
        <v>415964</v>
      </c>
      <c r="K122" s="48">
        <v>139493</v>
      </c>
      <c r="L122" s="48">
        <v>555457</v>
      </c>
      <c r="M122" s="48">
        <v>59510</v>
      </c>
      <c r="N122" s="51">
        <v>331</v>
      </c>
    </row>
    <row r="123" spans="2:14" ht="14.25">
      <c r="B123" s="61">
        <v>43556</v>
      </c>
      <c r="C123" s="48">
        <v>1330825</v>
      </c>
      <c r="D123" s="48">
        <v>49281</v>
      </c>
      <c r="E123" s="48">
        <v>732059</v>
      </c>
      <c r="F123" s="48">
        <v>2112165</v>
      </c>
      <c r="G123" s="48">
        <v>398802</v>
      </c>
      <c r="H123" s="48">
        <v>1787</v>
      </c>
      <c r="I123" s="48">
        <v>4850</v>
      </c>
      <c r="J123" s="48">
        <v>405439</v>
      </c>
      <c r="K123" s="48">
        <v>129787</v>
      </c>
      <c r="L123" s="48">
        <v>535226</v>
      </c>
      <c r="M123" s="48">
        <v>66933</v>
      </c>
      <c r="N123" s="51">
        <v>442</v>
      </c>
    </row>
    <row r="124" spans="2:14" ht="14.25">
      <c r="B124" s="64">
        <v>43586</v>
      </c>
      <c r="C124" s="48">
        <v>1369332</v>
      </c>
      <c r="D124" s="48">
        <v>50642</v>
      </c>
      <c r="E124" s="48">
        <v>752032</v>
      </c>
      <c r="F124" s="48">
        <v>2172006</v>
      </c>
      <c r="G124" s="48">
        <v>406065</v>
      </c>
      <c r="H124" s="48">
        <v>2145</v>
      </c>
      <c r="I124" s="48">
        <v>4631</v>
      </c>
      <c r="J124" s="48">
        <v>412841</v>
      </c>
      <c r="K124" s="48">
        <v>134541</v>
      </c>
      <c r="L124" s="48">
        <v>547382</v>
      </c>
      <c r="M124" s="48">
        <v>61507</v>
      </c>
      <c r="N124" s="51">
        <v>416</v>
      </c>
    </row>
    <row r="125" spans="2:14" ht="14.25">
      <c r="B125" s="65">
        <v>43617</v>
      </c>
      <c r="C125" s="48">
        <v>1334137</v>
      </c>
      <c r="D125" s="48">
        <v>49233</v>
      </c>
      <c r="E125" s="48">
        <v>724617</v>
      </c>
      <c r="F125" s="48">
        <v>2107987</v>
      </c>
      <c r="G125" s="48">
        <v>392446</v>
      </c>
      <c r="H125" s="48">
        <v>1528</v>
      </c>
      <c r="I125" s="48">
        <v>4696</v>
      </c>
      <c r="J125" s="48">
        <v>398670</v>
      </c>
      <c r="K125" s="48">
        <v>130131</v>
      </c>
      <c r="L125" s="48">
        <v>528801</v>
      </c>
      <c r="M125" s="48">
        <v>57671</v>
      </c>
      <c r="N125" s="51">
        <v>462</v>
      </c>
    </row>
    <row r="126" spans="2:14" ht="14.25">
      <c r="B126" s="65">
        <v>43647</v>
      </c>
      <c r="C126" s="48">
        <v>1415918</v>
      </c>
      <c r="D126" s="48">
        <v>52418</v>
      </c>
      <c r="E126" s="48">
        <v>796714</v>
      </c>
      <c r="F126" s="48">
        <v>2265050</v>
      </c>
      <c r="G126" s="48">
        <v>408752</v>
      </c>
      <c r="H126" s="48">
        <v>1840</v>
      </c>
      <c r="I126" s="48">
        <v>5101</v>
      </c>
      <c r="J126" s="48">
        <v>415693</v>
      </c>
      <c r="K126" s="48">
        <v>138376</v>
      </c>
      <c r="L126" s="48">
        <v>554069</v>
      </c>
      <c r="M126" s="48">
        <v>58532</v>
      </c>
      <c r="N126" s="51">
        <v>452</v>
      </c>
    </row>
    <row r="127" spans="2:14" ht="14.25">
      <c r="B127" s="65">
        <v>43678</v>
      </c>
      <c r="C127" s="48">
        <v>1324070</v>
      </c>
      <c r="D127" s="48">
        <v>48786</v>
      </c>
      <c r="E127" s="48">
        <v>752579</v>
      </c>
      <c r="F127" s="48">
        <v>2125435</v>
      </c>
      <c r="G127" s="48">
        <v>393710</v>
      </c>
      <c r="H127" s="48">
        <v>1366</v>
      </c>
      <c r="I127" s="48">
        <v>4877</v>
      </c>
      <c r="J127" s="48">
        <v>399953</v>
      </c>
      <c r="K127" s="48">
        <v>129278</v>
      </c>
      <c r="L127" s="48">
        <v>529231</v>
      </c>
      <c r="M127" s="48">
        <v>56498</v>
      </c>
      <c r="N127" s="51">
        <v>371</v>
      </c>
    </row>
    <row r="128" spans="2:14" ht="14.25">
      <c r="B128" s="65">
        <v>43709</v>
      </c>
      <c r="C128" s="48">
        <v>1342510</v>
      </c>
      <c r="D128" s="48">
        <v>48217</v>
      </c>
      <c r="E128" s="48">
        <v>732618</v>
      </c>
      <c r="F128" s="48">
        <v>2123345</v>
      </c>
      <c r="G128" s="48">
        <v>391228</v>
      </c>
      <c r="H128" s="48">
        <v>1363</v>
      </c>
      <c r="I128" s="48">
        <v>7133</v>
      </c>
      <c r="J128" s="48">
        <v>399724</v>
      </c>
      <c r="K128" s="48">
        <v>130179</v>
      </c>
      <c r="L128" s="48">
        <v>529903</v>
      </c>
      <c r="M128" s="48">
        <v>64924</v>
      </c>
      <c r="N128" s="51">
        <v>458</v>
      </c>
    </row>
    <row r="129" spans="2:14" ht="14.25">
      <c r="B129" s="65">
        <v>43739</v>
      </c>
      <c r="C129" s="48">
        <v>1376347</v>
      </c>
      <c r="D129" s="48">
        <v>50391</v>
      </c>
      <c r="E129" s="48">
        <v>744147</v>
      </c>
      <c r="F129" s="48">
        <v>2170885</v>
      </c>
      <c r="G129" s="48">
        <v>412649</v>
      </c>
      <c r="H129" s="48">
        <v>1810</v>
      </c>
      <c r="I129" s="48">
        <v>6647</v>
      </c>
      <c r="J129" s="48">
        <v>421106</v>
      </c>
      <c r="K129" s="48">
        <v>142027</v>
      </c>
      <c r="L129" s="48">
        <v>563133</v>
      </c>
      <c r="M129" s="48">
        <v>80091</v>
      </c>
      <c r="N129" s="51">
        <v>725</v>
      </c>
    </row>
    <row r="130" spans="2:14" ht="14.25">
      <c r="B130" s="65">
        <v>43770</v>
      </c>
      <c r="C130" s="48">
        <v>1366383</v>
      </c>
      <c r="D130" s="48">
        <v>47179</v>
      </c>
      <c r="E130" s="48">
        <v>729943</v>
      </c>
      <c r="F130" s="48">
        <v>2143505</v>
      </c>
      <c r="G130" s="48">
        <v>408116</v>
      </c>
      <c r="H130" s="48">
        <v>1736</v>
      </c>
      <c r="I130" s="48">
        <v>6607</v>
      </c>
      <c r="J130" s="48">
        <v>416459</v>
      </c>
      <c r="K130" s="48">
        <v>143097</v>
      </c>
      <c r="L130" s="48">
        <v>559556</v>
      </c>
      <c r="M130" s="48">
        <v>88922</v>
      </c>
      <c r="N130" s="51">
        <v>1111</v>
      </c>
    </row>
    <row r="131" spans="2:14" ht="14.25">
      <c r="B131" s="65">
        <v>43800</v>
      </c>
      <c r="C131" s="48">
        <v>1373654</v>
      </c>
      <c r="D131" s="48">
        <v>43458</v>
      </c>
      <c r="E131" s="48">
        <v>763425</v>
      </c>
      <c r="F131" s="48">
        <v>2180537</v>
      </c>
      <c r="G131" s="48">
        <v>416017</v>
      </c>
      <c r="H131" s="48">
        <v>3570</v>
      </c>
      <c r="I131" s="48">
        <v>5047</v>
      </c>
      <c r="J131" s="48">
        <v>424634</v>
      </c>
      <c r="K131" s="48">
        <v>136161</v>
      </c>
      <c r="L131" s="48">
        <v>560795</v>
      </c>
      <c r="M131" s="48">
        <v>98461</v>
      </c>
      <c r="N131" s="51">
        <v>2356</v>
      </c>
    </row>
    <row r="132" spans="2:14" ht="14.25">
      <c r="B132" s="65">
        <v>43831</v>
      </c>
      <c r="C132" s="48">
        <v>1327234</v>
      </c>
      <c r="D132" s="48">
        <v>49597</v>
      </c>
      <c r="E132" s="48">
        <v>737878</v>
      </c>
      <c r="F132" s="48">
        <v>2114709</v>
      </c>
      <c r="G132" s="48">
        <v>408501</v>
      </c>
      <c r="H132" s="48">
        <v>1729</v>
      </c>
      <c r="I132" s="48">
        <v>6311</v>
      </c>
      <c r="J132" s="48">
        <v>416541</v>
      </c>
      <c r="K132" s="48">
        <v>142517</v>
      </c>
      <c r="L132" s="48">
        <v>559058</v>
      </c>
      <c r="M132" s="48">
        <v>100579</v>
      </c>
      <c r="N132" s="51">
        <v>2847</v>
      </c>
    </row>
    <row r="133" spans="2:14" ht="14.25">
      <c r="B133" s="64">
        <v>43862</v>
      </c>
      <c r="C133" s="48">
        <v>1237255</v>
      </c>
      <c r="D133" s="48">
        <v>45124</v>
      </c>
      <c r="E133" s="48">
        <v>687312</v>
      </c>
      <c r="F133" s="48">
        <v>1969691</v>
      </c>
      <c r="G133" s="48">
        <v>374612</v>
      </c>
      <c r="H133" s="48">
        <v>3231</v>
      </c>
      <c r="I133" s="48">
        <v>4434</v>
      </c>
      <c r="J133" s="48">
        <v>382277</v>
      </c>
      <c r="K133" s="48">
        <v>128534</v>
      </c>
      <c r="L133" s="48">
        <v>510811</v>
      </c>
      <c r="M133" s="48">
        <v>78646</v>
      </c>
      <c r="N133" s="51">
        <v>1621</v>
      </c>
    </row>
    <row r="134" spans="2:14" ht="14.25">
      <c r="B134" s="64">
        <v>43891</v>
      </c>
      <c r="C134" s="48">
        <v>1013021</v>
      </c>
      <c r="D134" s="48">
        <v>32747</v>
      </c>
      <c r="E134" s="48">
        <v>486033</v>
      </c>
      <c r="F134" s="48">
        <v>1531801</v>
      </c>
      <c r="G134" s="48">
        <v>319392</v>
      </c>
      <c r="H134" s="48">
        <v>1394</v>
      </c>
      <c r="I134" s="48">
        <v>5047</v>
      </c>
      <c r="J134" s="48">
        <v>325833</v>
      </c>
      <c r="K134" s="48">
        <v>102135</v>
      </c>
      <c r="L134" s="48">
        <v>427968</v>
      </c>
      <c r="M134" s="48">
        <v>51790</v>
      </c>
      <c r="N134" s="51">
        <v>1174</v>
      </c>
    </row>
    <row r="135" spans="2:14" ht="14.25">
      <c r="B135" s="64">
        <v>43922</v>
      </c>
      <c r="C135" s="48">
        <v>689720</v>
      </c>
      <c r="D135" s="48">
        <v>19726</v>
      </c>
      <c r="E135" s="48">
        <v>207135</v>
      </c>
      <c r="F135" s="48">
        <v>916581</v>
      </c>
      <c r="G135" s="48">
        <v>252680</v>
      </c>
      <c r="H135" s="48">
        <v>960</v>
      </c>
      <c r="I135" s="48">
        <v>4288</v>
      </c>
      <c r="J135" s="48">
        <v>257928</v>
      </c>
      <c r="K135" s="48">
        <v>68653</v>
      </c>
      <c r="L135" s="48">
        <v>326581</v>
      </c>
      <c r="M135" s="48">
        <v>16629</v>
      </c>
      <c r="N135" s="51">
        <v>251</v>
      </c>
    </row>
    <row r="136" spans="2:14" ht="14.25">
      <c r="B136" s="64">
        <v>43952</v>
      </c>
      <c r="C136" s="48">
        <v>924215</v>
      </c>
      <c r="D136" s="48">
        <v>26479</v>
      </c>
      <c r="E136" s="48">
        <v>311142</v>
      </c>
      <c r="F136" s="48">
        <v>1261836</v>
      </c>
      <c r="G136" s="48">
        <v>308798</v>
      </c>
      <c r="H136" s="48">
        <v>1165</v>
      </c>
      <c r="I136" s="48">
        <v>2756</v>
      </c>
      <c r="J136" s="48">
        <v>312719</v>
      </c>
      <c r="K136" s="48">
        <v>85688</v>
      </c>
      <c r="L136" s="48">
        <v>398407</v>
      </c>
      <c r="M136" s="48">
        <v>13457</v>
      </c>
      <c r="N136" s="51">
        <v>93</v>
      </c>
    </row>
    <row r="137" spans="2:14" ht="14.25">
      <c r="B137" s="64">
        <v>43983</v>
      </c>
      <c r="C137" s="48">
        <v>1016602</v>
      </c>
      <c r="D137" s="48">
        <v>30894</v>
      </c>
      <c r="E137" s="48">
        <v>363816</v>
      </c>
      <c r="F137" s="48">
        <v>1411312</v>
      </c>
      <c r="G137" s="48">
        <v>332910</v>
      </c>
      <c r="H137" s="48">
        <v>1344</v>
      </c>
      <c r="I137" s="48">
        <v>3455</v>
      </c>
      <c r="J137" s="48">
        <v>337709</v>
      </c>
      <c r="K137" s="48">
        <v>99826</v>
      </c>
      <c r="L137" s="48">
        <v>437535</v>
      </c>
      <c r="M137" s="48">
        <v>17886</v>
      </c>
      <c r="N137" s="51">
        <v>161</v>
      </c>
    </row>
    <row r="138" spans="2:14" ht="14.25">
      <c r="B138" s="64">
        <v>44013</v>
      </c>
      <c r="C138" s="48">
        <v>1119458</v>
      </c>
      <c r="D138" s="48">
        <v>34616</v>
      </c>
      <c r="E138" s="48">
        <v>435120</v>
      </c>
      <c r="F138" s="48">
        <v>1589194</v>
      </c>
      <c r="G138" s="48">
        <v>358058</v>
      </c>
      <c r="H138" s="48">
        <v>1340</v>
      </c>
      <c r="I138" s="48">
        <v>3372</v>
      </c>
      <c r="J138" s="48">
        <v>362770</v>
      </c>
      <c r="K138" s="48">
        <v>109876</v>
      </c>
      <c r="L138" s="48">
        <v>472646</v>
      </c>
      <c r="M138" s="48">
        <v>20928</v>
      </c>
      <c r="N138" s="51">
        <v>271</v>
      </c>
    </row>
    <row r="139" spans="2:14" ht="14.25">
      <c r="B139" s="86">
        <v>44044</v>
      </c>
      <c r="C139" s="59">
        <v>1179019</v>
      </c>
      <c r="D139" s="59">
        <v>32231</v>
      </c>
      <c r="E139" s="59">
        <v>507753</v>
      </c>
      <c r="F139" s="59">
        <v>1719003</v>
      </c>
      <c r="G139" s="59">
        <v>365503</v>
      </c>
      <c r="H139" s="59">
        <v>1217</v>
      </c>
      <c r="I139" s="59">
        <v>3488</v>
      </c>
      <c r="J139" s="59">
        <v>370208</v>
      </c>
      <c r="K139" s="59">
        <v>103695</v>
      </c>
      <c r="L139" s="59">
        <v>473903</v>
      </c>
      <c r="M139" s="59">
        <v>32150</v>
      </c>
      <c r="N139" s="69">
        <v>326</v>
      </c>
    </row>
    <row r="140" spans="2:14" ht="14.25">
      <c r="B140" s="86">
        <v>44075</v>
      </c>
      <c r="C140" s="59">
        <v>1162150</v>
      </c>
      <c r="D140" s="59">
        <v>33292</v>
      </c>
      <c r="E140" s="59">
        <v>496637</v>
      </c>
      <c r="F140" s="59">
        <v>1692079</v>
      </c>
      <c r="G140" s="59">
        <v>365705</v>
      </c>
      <c r="H140" s="59">
        <v>1208</v>
      </c>
      <c r="I140" s="59">
        <v>3682</v>
      </c>
      <c r="J140" s="59">
        <v>370595</v>
      </c>
      <c r="K140" s="59">
        <v>109205</v>
      </c>
      <c r="L140" s="59">
        <v>479800</v>
      </c>
      <c r="M140" s="59">
        <v>44983</v>
      </c>
      <c r="N140" s="69">
        <v>333</v>
      </c>
    </row>
    <row r="141" spans="2:14" ht="14.25">
      <c r="B141" s="86">
        <v>44105</v>
      </c>
      <c r="C141" s="59">
        <v>1111240</v>
      </c>
      <c r="D141" s="59">
        <v>33012</v>
      </c>
      <c r="E141" s="59">
        <v>454383</v>
      </c>
      <c r="F141" s="59">
        <v>1598635</v>
      </c>
      <c r="G141" s="59">
        <v>367175</v>
      </c>
      <c r="H141" s="59">
        <v>1270</v>
      </c>
      <c r="I141" s="59">
        <v>3514</v>
      </c>
      <c r="J141" s="59">
        <v>371959</v>
      </c>
      <c r="K141" s="59">
        <v>109887</v>
      </c>
      <c r="L141" s="59">
        <v>481846</v>
      </c>
      <c r="M141" s="59">
        <v>66795</v>
      </c>
      <c r="N141" s="69">
        <v>1267</v>
      </c>
    </row>
    <row r="142" spans="2:14" ht="14.25">
      <c r="B142" s="86">
        <v>44136</v>
      </c>
      <c r="C142" s="59">
        <v>1036350</v>
      </c>
      <c r="D142" s="59">
        <v>31872</v>
      </c>
      <c r="E142" s="59">
        <v>416910</v>
      </c>
      <c r="F142" s="59">
        <v>1485132</v>
      </c>
      <c r="G142" s="59">
        <v>342825</v>
      </c>
      <c r="H142" s="59">
        <v>1155</v>
      </c>
      <c r="I142" s="59">
        <v>3231</v>
      </c>
      <c r="J142" s="59">
        <v>347211</v>
      </c>
      <c r="K142" s="59">
        <v>104589</v>
      </c>
      <c r="L142" s="59">
        <v>451800</v>
      </c>
      <c r="M142" s="59">
        <v>71041</v>
      </c>
      <c r="N142" s="69">
        <v>2141</v>
      </c>
    </row>
    <row r="143" spans="2:14" ht="15" thickBot="1">
      <c r="B143" s="68">
        <v>44166</v>
      </c>
      <c r="C143" s="66">
        <v>1040537</v>
      </c>
      <c r="D143" s="66">
        <v>29838</v>
      </c>
      <c r="E143" s="66">
        <v>405335</v>
      </c>
      <c r="F143" s="66">
        <v>1475710</v>
      </c>
      <c r="G143" s="66">
        <v>351824</v>
      </c>
      <c r="H143" s="66">
        <v>1146</v>
      </c>
      <c r="I143" s="66">
        <v>3535</v>
      </c>
      <c r="J143" s="66">
        <v>356505</v>
      </c>
      <c r="K143" s="66">
        <v>103755</v>
      </c>
      <c r="L143" s="66">
        <v>460260</v>
      </c>
      <c r="M143" s="66">
        <v>89807</v>
      </c>
      <c r="N143" s="67">
        <v>3745</v>
      </c>
    </row>
  </sheetData>
  <sheetProtection/>
  <mergeCells count="7">
    <mergeCell ref="C2:I3"/>
    <mergeCell ref="G17:L17"/>
    <mergeCell ref="C9:D9"/>
    <mergeCell ref="B16:D16"/>
    <mergeCell ref="C17:F17"/>
    <mergeCell ref="C10:D10"/>
    <mergeCell ref="C14:N1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40"/>
  <sheetViews>
    <sheetView showGridLines="0" zoomScale="70" zoomScaleNormal="70" zoomScalePageLayoutView="0" workbookViewId="0" topLeftCell="A1">
      <pane ySplit="18" topLeftCell="A19" activePane="bottomLeft" state="frozen"/>
      <selection pane="topLeft" activeCell="A1" sqref="A1"/>
      <selection pane="bottomLeft" activeCell="A1" sqref="A1"/>
    </sheetView>
  </sheetViews>
  <sheetFormatPr defaultColWidth="8.8515625" defaultRowHeight="15"/>
  <cols>
    <col min="1" max="1" width="7.28125" style="0" customWidth="1"/>
    <col min="2" max="14" width="17.7109375" style="0" customWidth="1"/>
    <col min="16" max="28" width="17.7109375" style="0" customWidth="1"/>
  </cols>
  <sheetData>
    <row r="1" ht="11.25" customHeight="1"/>
    <row r="2" spans="2:12" ht="15" customHeight="1">
      <c r="B2" s="4" t="s">
        <v>0</v>
      </c>
      <c r="C2" s="108" t="s">
        <v>77</v>
      </c>
      <c r="D2" s="108"/>
      <c r="E2" s="108"/>
      <c r="F2" s="108"/>
      <c r="G2" s="108"/>
      <c r="H2" s="108"/>
      <c r="I2" s="108"/>
      <c r="J2" s="96"/>
      <c r="L2" s="96"/>
    </row>
    <row r="3" spans="2:12" ht="20.25" customHeight="1">
      <c r="B3" s="4"/>
      <c r="C3" s="108"/>
      <c r="D3" s="108"/>
      <c r="E3" s="108"/>
      <c r="F3" s="108"/>
      <c r="G3" s="108"/>
      <c r="H3" s="108"/>
      <c r="I3" s="108"/>
      <c r="J3" s="96"/>
      <c r="L3" s="96"/>
    </row>
    <row r="4" spans="2:12" ht="14.25">
      <c r="B4" s="4" t="s">
        <v>1</v>
      </c>
      <c r="C4" s="5" t="s">
        <v>86</v>
      </c>
      <c r="D4" s="5"/>
      <c r="E4" s="3"/>
      <c r="F4" s="6"/>
      <c r="G4" s="6"/>
      <c r="H4" s="6"/>
      <c r="I4" s="6"/>
      <c r="J4" s="6"/>
      <c r="L4" s="7"/>
    </row>
    <row r="5" spans="2:12" ht="14.25">
      <c r="B5" s="4"/>
      <c r="C5" s="5"/>
      <c r="D5" s="5"/>
      <c r="E5" s="3"/>
      <c r="F5" s="6"/>
      <c r="G5" s="6"/>
      <c r="H5" s="6"/>
      <c r="I5" s="6"/>
      <c r="J5" s="6"/>
      <c r="L5" s="3"/>
    </row>
    <row r="6" spans="2:12" ht="15.75">
      <c r="B6" s="4" t="s">
        <v>2</v>
      </c>
      <c r="C6" s="8" t="s">
        <v>91</v>
      </c>
      <c r="D6" s="9"/>
      <c r="E6" s="3"/>
      <c r="F6" s="6"/>
      <c r="G6" s="6"/>
      <c r="H6" s="6"/>
      <c r="I6" s="6"/>
      <c r="J6" s="6"/>
      <c r="L6" s="3"/>
    </row>
    <row r="7" spans="2:12" ht="14.25">
      <c r="B7" s="4" t="s">
        <v>3</v>
      </c>
      <c r="C7" s="10" t="s">
        <v>83</v>
      </c>
      <c r="D7" s="10"/>
      <c r="E7" s="3"/>
      <c r="F7" s="6"/>
      <c r="G7" s="6"/>
      <c r="H7" s="6"/>
      <c r="I7" s="6"/>
      <c r="J7" s="6"/>
      <c r="L7" s="3"/>
    </row>
    <row r="8" spans="2:12" ht="14.25">
      <c r="B8" s="4" t="s">
        <v>4</v>
      </c>
      <c r="C8" s="10" t="s">
        <v>87</v>
      </c>
      <c r="D8" s="10"/>
      <c r="E8" s="3"/>
      <c r="F8" s="6"/>
      <c r="G8" s="6"/>
      <c r="H8" s="6"/>
      <c r="I8" s="6"/>
      <c r="J8" s="6"/>
      <c r="L8" s="3"/>
    </row>
    <row r="9" spans="2:12" ht="14.25">
      <c r="B9" s="4" t="s">
        <v>6</v>
      </c>
      <c r="C9" s="104" t="s">
        <v>94</v>
      </c>
      <c r="D9" s="104"/>
      <c r="E9" s="3"/>
      <c r="F9" s="2"/>
      <c r="G9" s="2"/>
      <c r="H9" s="2"/>
      <c r="I9" s="2"/>
      <c r="J9" s="2"/>
      <c r="L9" s="3"/>
    </row>
    <row r="10" spans="2:12" ht="14.25">
      <c r="B10" s="4" t="s">
        <v>7</v>
      </c>
      <c r="C10" s="104"/>
      <c r="D10" s="104"/>
      <c r="E10" s="3"/>
      <c r="F10" s="6"/>
      <c r="G10" s="6"/>
      <c r="H10" s="6"/>
      <c r="I10" s="6"/>
      <c r="J10" s="6"/>
      <c r="L10" s="10"/>
    </row>
    <row r="11" spans="2:12" ht="14.25">
      <c r="B11" s="4" t="s">
        <v>8</v>
      </c>
      <c r="C11" s="10" t="s">
        <v>88</v>
      </c>
      <c r="D11" s="10"/>
      <c r="E11" s="3"/>
      <c r="F11" s="6"/>
      <c r="G11" s="6"/>
      <c r="H11" s="6"/>
      <c r="I11" s="6"/>
      <c r="J11" s="6"/>
      <c r="L11" s="3"/>
    </row>
    <row r="12" spans="2:12" ht="14.25">
      <c r="B12" s="4" t="s">
        <v>9</v>
      </c>
      <c r="C12" s="10" t="s">
        <v>82</v>
      </c>
      <c r="D12" s="10"/>
      <c r="E12" s="3"/>
      <c r="F12" s="2"/>
      <c r="G12" s="2"/>
      <c r="H12" s="2"/>
      <c r="I12" s="2"/>
      <c r="J12" s="2"/>
      <c r="L12" s="10"/>
    </row>
    <row r="13" spans="2:12" ht="14.25">
      <c r="B13" s="4"/>
      <c r="C13" s="2"/>
      <c r="D13" s="10"/>
      <c r="E13" s="3"/>
      <c r="F13" s="2"/>
      <c r="G13" s="2"/>
      <c r="H13" s="2"/>
      <c r="I13" s="2"/>
      <c r="J13" s="2"/>
      <c r="L13" s="10"/>
    </row>
    <row r="14" spans="2:16" ht="110.25" customHeight="1">
      <c r="B14" s="4"/>
      <c r="C14" s="107" t="s">
        <v>92</v>
      </c>
      <c r="D14" s="107"/>
      <c r="E14" s="107"/>
      <c r="F14" s="107"/>
      <c r="G14" s="107"/>
      <c r="H14" s="107"/>
      <c r="I14" s="107"/>
      <c r="J14" s="107"/>
      <c r="K14" s="107"/>
      <c r="L14" s="107"/>
      <c r="M14" s="107"/>
      <c r="N14" s="107"/>
      <c r="P14" s="55"/>
    </row>
    <row r="15" spans="2:12" ht="14.25">
      <c r="B15" s="4"/>
      <c r="C15" s="10"/>
      <c r="D15" s="10"/>
      <c r="E15" s="3"/>
      <c r="F15" s="2"/>
      <c r="G15" s="2"/>
      <c r="H15" s="2"/>
      <c r="I15" s="2"/>
      <c r="J15" s="2"/>
      <c r="L15" s="10"/>
    </row>
    <row r="16" spans="2:12" ht="16.5" customHeight="1" thickBot="1">
      <c r="B16" s="95" t="s">
        <v>89</v>
      </c>
      <c r="C16" s="95"/>
      <c r="D16" s="95"/>
      <c r="E16" s="3"/>
      <c r="F16" s="3"/>
      <c r="G16" s="3"/>
      <c r="H16" s="3"/>
      <c r="I16" s="3"/>
      <c r="J16" s="3"/>
      <c r="L16" s="3"/>
    </row>
    <row r="17" spans="3:14" ht="30" customHeight="1" thickBot="1">
      <c r="C17" s="109" t="s">
        <v>78</v>
      </c>
      <c r="D17" s="110"/>
      <c r="E17" s="110"/>
      <c r="F17" s="102"/>
      <c r="G17" s="111" t="s">
        <v>79</v>
      </c>
      <c r="H17" s="110"/>
      <c r="I17" s="110"/>
      <c r="J17" s="102"/>
      <c r="K17" s="111" t="s">
        <v>80</v>
      </c>
      <c r="L17" s="110"/>
      <c r="M17" s="110"/>
      <c r="N17" s="112"/>
    </row>
    <row r="18" spans="2:14" ht="63">
      <c r="B18" s="53" t="s">
        <v>13</v>
      </c>
      <c r="C18" s="19" t="s">
        <v>14</v>
      </c>
      <c r="D18" s="19" t="s">
        <v>15</v>
      </c>
      <c r="E18" s="19" t="s">
        <v>16</v>
      </c>
      <c r="F18" s="19" t="s">
        <v>81</v>
      </c>
      <c r="G18" s="19" t="s">
        <v>14</v>
      </c>
      <c r="H18" s="19" t="s">
        <v>15</v>
      </c>
      <c r="I18" s="19" t="s">
        <v>16</v>
      </c>
      <c r="J18" s="54" t="s">
        <v>18</v>
      </c>
      <c r="K18" s="19" t="s">
        <v>20</v>
      </c>
      <c r="L18" s="18" t="s">
        <v>19</v>
      </c>
      <c r="M18" s="19" t="s">
        <v>84</v>
      </c>
      <c r="N18" s="20" t="s">
        <v>85</v>
      </c>
    </row>
    <row r="19" spans="2:14" ht="14.25">
      <c r="B19" s="44">
        <v>40483</v>
      </c>
      <c r="C19" s="70">
        <v>934889.2857201429</v>
      </c>
      <c r="D19" s="70">
        <v>46845.42857207143</v>
      </c>
      <c r="E19" s="70">
        <v>473998.1428675487</v>
      </c>
      <c r="F19" s="70">
        <v>1455732.8571597629</v>
      </c>
      <c r="G19" s="70">
        <v>40505.85714285714</v>
      </c>
      <c r="H19" s="70">
        <v>142.4285714285716</v>
      </c>
      <c r="I19" s="70">
        <v>451.5714285714285</v>
      </c>
      <c r="J19" s="71">
        <v>41099.85714285714</v>
      </c>
      <c r="K19" s="72">
        <v>0.9725421172652512</v>
      </c>
      <c r="L19" s="73">
        <v>0.9584723612381711</v>
      </c>
      <c r="M19" s="72">
        <v>0.9969688217320999</v>
      </c>
      <c r="N19" s="74">
        <v>0.9990482206755222</v>
      </c>
    </row>
    <row r="20" spans="2:14" ht="14.25">
      <c r="B20" s="44">
        <v>40513</v>
      </c>
      <c r="C20" s="75">
        <v>938304.0000062857</v>
      </c>
      <c r="D20" s="75">
        <v>39682.28571562857</v>
      </c>
      <c r="E20" s="75">
        <v>519481.5714295128</v>
      </c>
      <c r="F20" s="75">
        <v>1497467.857151427</v>
      </c>
      <c r="G20" s="75">
        <v>78393.71428571433</v>
      </c>
      <c r="H20" s="75">
        <v>140.57142857142853</v>
      </c>
      <c r="I20" s="75">
        <v>1296.857142857143</v>
      </c>
      <c r="J20" s="76">
        <v>79831.14285714291</v>
      </c>
      <c r="K20" s="72">
        <v>0.9493874383634877</v>
      </c>
      <c r="L20" s="73">
        <v>0.9228937832910291</v>
      </c>
      <c r="M20" s="72">
        <v>0.9964700817909068</v>
      </c>
      <c r="N20" s="74">
        <v>0.997509771772974</v>
      </c>
    </row>
    <row r="21" spans="2:14" ht="14.25">
      <c r="B21" s="44">
        <v>40544</v>
      </c>
      <c r="C21" s="75">
        <v>931057.71428</v>
      </c>
      <c r="D21" s="75">
        <v>44851.85714182427</v>
      </c>
      <c r="E21" s="75">
        <v>529416.0000113769</v>
      </c>
      <c r="F21" s="75">
        <v>1505325.5714332012</v>
      </c>
      <c r="G21" s="75">
        <v>64392.99999999996</v>
      </c>
      <c r="H21" s="75">
        <v>162.28571428571422</v>
      </c>
      <c r="I21" s="75">
        <v>740.0000000000002</v>
      </c>
      <c r="J21" s="76">
        <v>65295.28571428568</v>
      </c>
      <c r="K21" s="72">
        <v>0.9584270860678159</v>
      </c>
      <c r="L21" s="73">
        <v>0.9353127190766297</v>
      </c>
      <c r="M21" s="72">
        <v>0.9963947838614973</v>
      </c>
      <c r="N21" s="74">
        <v>0.9986041844287641</v>
      </c>
    </row>
    <row r="22" spans="2:14" ht="14.25">
      <c r="B22" s="44">
        <v>40575</v>
      </c>
      <c r="C22" s="75">
        <v>883605.1428515713</v>
      </c>
      <c r="D22" s="75">
        <v>44082.28571414286</v>
      </c>
      <c r="E22" s="75">
        <v>482874.4285729143</v>
      </c>
      <c r="F22" s="75">
        <v>1410561.8571386286</v>
      </c>
      <c r="G22" s="75">
        <v>40837.42857142858</v>
      </c>
      <c r="H22" s="75">
        <v>95.85714285714286</v>
      </c>
      <c r="I22" s="75">
        <v>523.2857142857142</v>
      </c>
      <c r="J22" s="76">
        <v>41456.57142857144</v>
      </c>
      <c r="K22" s="72">
        <v>0.9714490046317944</v>
      </c>
      <c r="L22" s="73">
        <v>0.9558248074744466</v>
      </c>
      <c r="M22" s="72">
        <v>0.9978302133892901</v>
      </c>
      <c r="N22" s="74">
        <v>0.9989174840947327</v>
      </c>
    </row>
    <row r="23" spans="2:14" ht="14.25">
      <c r="B23" s="44">
        <v>40603</v>
      </c>
      <c r="C23" s="75">
        <v>1024697.9999984286</v>
      </c>
      <c r="D23" s="75">
        <v>49339.428571228585</v>
      </c>
      <c r="E23" s="75">
        <v>566789.7142768829</v>
      </c>
      <c r="F23" s="75">
        <v>1640827.14284654</v>
      </c>
      <c r="G23" s="75">
        <v>51564.57142857141</v>
      </c>
      <c r="H23" s="75">
        <v>202.57142857142867</v>
      </c>
      <c r="I23" s="75">
        <v>828.1428571428563</v>
      </c>
      <c r="J23" s="76">
        <v>52595.285714285696</v>
      </c>
      <c r="K23" s="72">
        <v>0.9689414260569441</v>
      </c>
      <c r="L23" s="73">
        <v>0.9520892272968271</v>
      </c>
      <c r="M23" s="72">
        <v>0.9959111172626812</v>
      </c>
      <c r="N23" s="74">
        <v>0.9985410204299698</v>
      </c>
    </row>
    <row r="24" spans="2:14" ht="14.25">
      <c r="B24" s="44">
        <v>40634</v>
      </c>
      <c r="C24" s="75">
        <v>999756.7142871431</v>
      </c>
      <c r="D24" s="75">
        <v>46724.14285702858</v>
      </c>
      <c r="E24" s="75">
        <v>579295.0000015286</v>
      </c>
      <c r="F24" s="75">
        <v>1625775.8571457004</v>
      </c>
      <c r="G24" s="75">
        <v>49800.85714285716</v>
      </c>
      <c r="H24" s="75">
        <v>253.57142857142873</v>
      </c>
      <c r="I24" s="75">
        <v>823.5714285714289</v>
      </c>
      <c r="J24" s="76">
        <v>50878.000000000015</v>
      </c>
      <c r="K24" s="72">
        <v>0.9696550365579848</v>
      </c>
      <c r="L24" s="73">
        <v>0.9525506189479396</v>
      </c>
      <c r="M24" s="72">
        <v>0.9946023038279418</v>
      </c>
      <c r="N24" s="74">
        <v>0.9985803394872513</v>
      </c>
    </row>
    <row r="25" spans="2:14" ht="14.25">
      <c r="B25" s="44">
        <v>40664</v>
      </c>
      <c r="C25" s="75">
        <v>1022982.1428762858</v>
      </c>
      <c r="D25" s="75">
        <v>49433.1428567</v>
      </c>
      <c r="E25" s="75">
        <v>580886.0000051771</v>
      </c>
      <c r="F25" s="75">
        <v>1653301.285738163</v>
      </c>
      <c r="G25" s="75">
        <v>47834.714285714275</v>
      </c>
      <c r="H25" s="75">
        <v>423.99999999999994</v>
      </c>
      <c r="I25" s="75">
        <v>771.1428571428567</v>
      </c>
      <c r="J25" s="76">
        <v>49029.85714285713</v>
      </c>
      <c r="K25" s="72">
        <v>0.9711984020571467</v>
      </c>
      <c r="L25" s="73">
        <v>0.9553287623688599</v>
      </c>
      <c r="M25" s="72">
        <v>0.9914957020056551</v>
      </c>
      <c r="N25" s="74">
        <v>0.99867423126045</v>
      </c>
    </row>
    <row r="26" spans="2:14" ht="14.25">
      <c r="B26" s="44">
        <v>40695</v>
      </c>
      <c r="C26" s="75">
        <v>980027.5713994284</v>
      </c>
      <c r="D26" s="75">
        <v>47440.285713814286</v>
      </c>
      <c r="E26" s="75">
        <v>548843.7142782429</v>
      </c>
      <c r="F26" s="75">
        <v>1576311.5713914859</v>
      </c>
      <c r="G26" s="75">
        <v>44821.571428571435</v>
      </c>
      <c r="H26" s="75">
        <v>176.2857142857143</v>
      </c>
      <c r="I26" s="75">
        <v>653.8571428571429</v>
      </c>
      <c r="J26" s="76">
        <v>45651.7142857143</v>
      </c>
      <c r="K26" s="72">
        <v>0.9718540396759635</v>
      </c>
      <c r="L26" s="73">
        <v>0.9562652008422533</v>
      </c>
      <c r="M26" s="72">
        <v>0.9962978074859525</v>
      </c>
      <c r="N26" s="74">
        <v>0.9988100818331805</v>
      </c>
    </row>
    <row r="27" spans="2:14" ht="14.25">
      <c r="B27" s="44">
        <v>40725</v>
      </c>
      <c r="C27" s="75">
        <v>1024919.4285677143</v>
      </c>
      <c r="D27" s="75">
        <v>48633.14285650142</v>
      </c>
      <c r="E27" s="75">
        <v>583690.4285800987</v>
      </c>
      <c r="F27" s="75">
        <v>1657243.0000043144</v>
      </c>
      <c r="G27" s="75">
        <v>37871.28571428573</v>
      </c>
      <c r="H27" s="75">
        <v>200.42857142857144</v>
      </c>
      <c r="I27" s="75">
        <v>844.571428571429</v>
      </c>
      <c r="J27" s="76">
        <v>38916.28571428573</v>
      </c>
      <c r="K27" s="72">
        <v>0.9770562316629371</v>
      </c>
      <c r="L27" s="73">
        <v>0.9643661868650492</v>
      </c>
      <c r="M27" s="72">
        <v>0.9958956806645942</v>
      </c>
      <c r="N27" s="74">
        <v>0.9985551396775917</v>
      </c>
    </row>
    <row r="28" spans="2:14" ht="14.25">
      <c r="B28" s="44">
        <v>40756</v>
      </c>
      <c r="C28" s="75">
        <v>961399.2857107143</v>
      </c>
      <c r="D28" s="75">
        <v>44678.85714277142</v>
      </c>
      <c r="E28" s="75">
        <v>556116.571428043</v>
      </c>
      <c r="F28" s="75">
        <v>1562194.7142815287</v>
      </c>
      <c r="G28" s="75">
        <v>38476.28571428571</v>
      </c>
      <c r="H28" s="75">
        <v>95.42857142857144</v>
      </c>
      <c r="I28" s="75">
        <v>523.857142857143</v>
      </c>
      <c r="J28" s="76">
        <v>39095.57142857143</v>
      </c>
      <c r="K28" s="72">
        <v>0.9755849568454515</v>
      </c>
      <c r="L28" s="73">
        <v>0.9615189261405295</v>
      </c>
      <c r="M28" s="72">
        <v>0.997868674621909</v>
      </c>
      <c r="N28" s="74">
        <v>0.9990588949059951</v>
      </c>
    </row>
    <row r="29" spans="2:14" ht="14.25">
      <c r="B29" s="44">
        <v>40787</v>
      </c>
      <c r="C29" s="75">
        <v>973744.7142824285</v>
      </c>
      <c r="D29" s="75">
        <v>45196.71428645714</v>
      </c>
      <c r="E29" s="75">
        <v>551604.2857135</v>
      </c>
      <c r="F29" s="75">
        <v>1570545.7142823858</v>
      </c>
      <c r="G29" s="75">
        <v>48568.57142857145</v>
      </c>
      <c r="H29" s="75">
        <v>177.1428571428572</v>
      </c>
      <c r="I29" s="75">
        <v>733.0000000000003</v>
      </c>
      <c r="J29" s="76">
        <v>49478.714285714304</v>
      </c>
      <c r="K29" s="72">
        <v>0.9694580443274875</v>
      </c>
      <c r="L29" s="73">
        <v>0.952491499320785</v>
      </c>
      <c r="M29" s="72">
        <v>0.9960959268553645</v>
      </c>
      <c r="N29" s="74">
        <v>0.9986729123328093</v>
      </c>
    </row>
    <row r="30" spans="2:14" ht="14.25">
      <c r="B30" s="44">
        <v>40817</v>
      </c>
      <c r="C30" s="75">
        <v>998462.2857240001</v>
      </c>
      <c r="D30" s="75">
        <v>46996.00000225714</v>
      </c>
      <c r="E30" s="75">
        <v>577591.2857203016</v>
      </c>
      <c r="F30" s="75">
        <v>1623049.5714465587</v>
      </c>
      <c r="G30" s="75">
        <v>55383.999999999985</v>
      </c>
      <c r="H30" s="75">
        <v>195.14285714285717</v>
      </c>
      <c r="I30" s="75">
        <v>747.4285714285722</v>
      </c>
      <c r="J30" s="76">
        <v>56326.57142857141</v>
      </c>
      <c r="K30" s="72">
        <v>0.9664598239843166</v>
      </c>
      <c r="L30" s="73">
        <v>0.9474458459926622</v>
      </c>
      <c r="M30" s="72">
        <v>0.9958648414656059</v>
      </c>
      <c r="N30" s="74">
        <v>0.9987076283275557</v>
      </c>
    </row>
    <row r="31" spans="2:14" ht="14.25">
      <c r="B31" s="44">
        <v>40848</v>
      </c>
      <c r="C31" s="75">
        <v>943652.5714330002</v>
      </c>
      <c r="D31" s="75">
        <v>44756.28571521428</v>
      </c>
      <c r="E31" s="75">
        <v>539326.0000037715</v>
      </c>
      <c r="F31" s="75">
        <v>1527734.8571519859</v>
      </c>
      <c r="G31" s="75">
        <v>53073.999999999985</v>
      </c>
      <c r="H31" s="75">
        <v>138.28571428571433</v>
      </c>
      <c r="I31" s="75">
        <v>804.4285714285713</v>
      </c>
      <c r="J31" s="76">
        <v>54016.714285714275</v>
      </c>
      <c r="K31" s="72">
        <v>0.9658500644089028</v>
      </c>
      <c r="L31" s="73">
        <v>0.9467516954788361</v>
      </c>
      <c r="M31" s="72">
        <v>0.9969197675825267</v>
      </c>
      <c r="N31" s="74">
        <v>0.9985106771830083</v>
      </c>
    </row>
    <row r="32" spans="2:14" ht="14.25">
      <c r="B32" s="44">
        <v>40878</v>
      </c>
      <c r="C32" s="75">
        <v>936236.1428447142</v>
      </c>
      <c r="D32" s="75">
        <v>41472.71428605715</v>
      </c>
      <c r="E32" s="75">
        <v>526779.1428670585</v>
      </c>
      <c r="F32" s="75">
        <v>1504487.99999783</v>
      </c>
      <c r="G32" s="75">
        <v>65240.285714285696</v>
      </c>
      <c r="H32" s="75">
        <v>114.14285714285711</v>
      </c>
      <c r="I32" s="75">
        <v>869.5714285714284</v>
      </c>
      <c r="J32" s="76">
        <v>66223.99999999999</v>
      </c>
      <c r="K32" s="72">
        <v>0.957838228777719</v>
      </c>
      <c r="L32" s="73">
        <v>0.9348558949029301</v>
      </c>
      <c r="M32" s="72">
        <v>0.9972553141789529</v>
      </c>
      <c r="N32" s="74">
        <v>0.9983519879703824</v>
      </c>
    </row>
    <row r="33" spans="2:14" ht="14.25">
      <c r="B33" s="44">
        <v>40909</v>
      </c>
      <c r="C33" s="75">
        <v>932837.1428831716</v>
      </c>
      <c r="D33" s="75">
        <v>44818.00000137142</v>
      </c>
      <c r="E33" s="75">
        <v>531290.9999911857</v>
      </c>
      <c r="F33" s="75">
        <v>1508946.1428757287</v>
      </c>
      <c r="G33" s="75">
        <v>65338.42857142858</v>
      </c>
      <c r="H33" s="75">
        <v>57.42857142857147</v>
      </c>
      <c r="I33" s="75">
        <v>596.7142857142859</v>
      </c>
      <c r="J33" s="76">
        <v>65992.57142857143</v>
      </c>
      <c r="K33" s="72">
        <v>0.9580983241892543</v>
      </c>
      <c r="L33" s="73">
        <v>0.9345421482553279</v>
      </c>
      <c r="M33" s="72">
        <v>0.9987202668976095</v>
      </c>
      <c r="N33" s="74">
        <v>0.9988781198179666</v>
      </c>
    </row>
    <row r="34" spans="2:14" ht="14.25">
      <c r="B34" s="44">
        <v>40940</v>
      </c>
      <c r="C34" s="75">
        <v>907558.0000094287</v>
      </c>
      <c r="D34" s="75">
        <v>44559.714285742855</v>
      </c>
      <c r="E34" s="75">
        <v>515902.57141348574</v>
      </c>
      <c r="F34" s="75">
        <v>1468020.2857086572</v>
      </c>
      <c r="G34" s="75">
        <v>74962.57142857138</v>
      </c>
      <c r="H34" s="75">
        <v>105.8571428571429</v>
      </c>
      <c r="I34" s="75">
        <v>1077.7142857142858</v>
      </c>
      <c r="J34" s="76">
        <v>76146.14285714281</v>
      </c>
      <c r="K34" s="72">
        <v>0.9506878653437206</v>
      </c>
      <c r="L34" s="73">
        <v>0.9237038148536092</v>
      </c>
      <c r="M34" s="72">
        <v>0.9976300058530234</v>
      </c>
      <c r="N34" s="74">
        <v>0.9979153667644083</v>
      </c>
    </row>
    <row r="35" spans="2:14" ht="14.25">
      <c r="B35" s="44">
        <v>40969</v>
      </c>
      <c r="C35" s="75">
        <v>1051718.999993</v>
      </c>
      <c r="D35" s="75">
        <v>50976.00000167143</v>
      </c>
      <c r="E35" s="75">
        <v>589742.7142939856</v>
      </c>
      <c r="F35" s="75">
        <v>1692437.7142886568</v>
      </c>
      <c r="G35" s="75">
        <v>57854.000000000015</v>
      </c>
      <c r="H35" s="75">
        <v>252.4285714285715</v>
      </c>
      <c r="I35" s="75">
        <v>947.7142857142859</v>
      </c>
      <c r="J35" s="76">
        <v>59054.14285714287</v>
      </c>
      <c r="K35" s="72">
        <v>0.9662835184667221</v>
      </c>
      <c r="L35" s="73">
        <v>0.9478592215200217</v>
      </c>
      <c r="M35" s="72">
        <v>0.9950724904421308</v>
      </c>
      <c r="N35" s="74">
        <v>0.9983955821190584</v>
      </c>
    </row>
    <row r="36" spans="2:14" ht="14.25">
      <c r="B36" s="44">
        <v>41000</v>
      </c>
      <c r="C36" s="75">
        <v>956583.2857263016</v>
      </c>
      <c r="D36" s="75">
        <v>44935.14285738143</v>
      </c>
      <c r="E36" s="75">
        <v>545483.4285850457</v>
      </c>
      <c r="F36" s="75">
        <v>1547001.8571687287</v>
      </c>
      <c r="G36" s="75">
        <v>55805.428571428565</v>
      </c>
      <c r="H36" s="75">
        <v>177.42857142857142</v>
      </c>
      <c r="I36" s="75">
        <v>883.7142857142862</v>
      </c>
      <c r="J36" s="76">
        <v>56866.57142857143</v>
      </c>
      <c r="K36" s="72">
        <v>0.9645441169520961</v>
      </c>
      <c r="L36" s="73">
        <v>0.9448774687199675</v>
      </c>
      <c r="M36" s="72">
        <v>0.9960669816459351</v>
      </c>
      <c r="N36" s="74">
        <v>0.9983825632685907</v>
      </c>
    </row>
    <row r="37" spans="2:14" ht="14.25">
      <c r="B37" s="44">
        <v>41030</v>
      </c>
      <c r="C37" s="75">
        <v>1048007.5714022855</v>
      </c>
      <c r="D37" s="75">
        <v>48687.57142798572</v>
      </c>
      <c r="E37" s="75">
        <v>595346.8571369286</v>
      </c>
      <c r="F37" s="75">
        <v>1692041.9999672</v>
      </c>
      <c r="G37" s="75">
        <v>53919.714285714304</v>
      </c>
      <c r="H37" s="75">
        <v>129.71428571428578</v>
      </c>
      <c r="I37" s="75">
        <v>873.5714285714286</v>
      </c>
      <c r="J37" s="76">
        <v>54923.000000000015</v>
      </c>
      <c r="K37" s="72">
        <v>0.9685609041961166</v>
      </c>
      <c r="L37" s="73">
        <v>0.9510678109290588</v>
      </c>
      <c r="M37" s="72">
        <v>0.9973428615741764</v>
      </c>
      <c r="N37" s="74">
        <v>0.998534818019112</v>
      </c>
    </row>
    <row r="38" spans="2:14" ht="14.25">
      <c r="B38" s="44">
        <v>41061</v>
      </c>
      <c r="C38" s="75">
        <v>1022530.9999909997</v>
      </c>
      <c r="D38" s="75">
        <v>46336.57142847143</v>
      </c>
      <c r="E38" s="75">
        <v>585413.1428596999</v>
      </c>
      <c r="F38" s="75">
        <v>1654280.714279171</v>
      </c>
      <c r="G38" s="75">
        <v>53713.999999999956</v>
      </c>
      <c r="H38" s="75">
        <v>173.42857142857127</v>
      </c>
      <c r="I38" s="75">
        <v>786</v>
      </c>
      <c r="J38" s="76">
        <v>54673.42857142853</v>
      </c>
      <c r="K38" s="72">
        <v>0.9680076678475227</v>
      </c>
      <c r="L38" s="73">
        <v>0.9500912896222986</v>
      </c>
      <c r="M38" s="72">
        <v>0.9962711552047099</v>
      </c>
      <c r="N38" s="74">
        <v>0.9986591587354332</v>
      </c>
    </row>
    <row r="39" spans="2:14" ht="14.25">
      <c r="B39" s="44">
        <v>41091</v>
      </c>
      <c r="C39" s="75">
        <v>1052332.1428669856</v>
      </c>
      <c r="D39" s="75">
        <v>47733.28571520001</v>
      </c>
      <c r="E39" s="75">
        <v>593235.42857257</v>
      </c>
      <c r="F39" s="75">
        <v>1693300.8571547556</v>
      </c>
      <c r="G39" s="75">
        <v>48795.71428571432</v>
      </c>
      <c r="H39" s="75">
        <v>196.00000000000003</v>
      </c>
      <c r="I39" s="75">
        <v>869.9999999999998</v>
      </c>
      <c r="J39" s="76">
        <v>49861.71428571432</v>
      </c>
      <c r="K39" s="72">
        <v>0.9713958324354619</v>
      </c>
      <c r="L39" s="73">
        <v>0.9556856962897202</v>
      </c>
      <c r="M39" s="72">
        <v>0.9959106421663646</v>
      </c>
      <c r="N39" s="74">
        <v>0.9985356134481209</v>
      </c>
    </row>
    <row r="40" spans="2:14" ht="14.25">
      <c r="B40" s="44">
        <v>41122</v>
      </c>
      <c r="C40" s="75">
        <v>1008132.1428717144</v>
      </c>
      <c r="D40" s="75">
        <v>45370.28571075715</v>
      </c>
      <c r="E40" s="75">
        <v>569422.9999757285</v>
      </c>
      <c r="F40" s="75">
        <v>1622925.4285582001</v>
      </c>
      <c r="G40" s="75">
        <v>48111.28571428571</v>
      </c>
      <c r="H40" s="75">
        <v>99.14285714285715</v>
      </c>
      <c r="I40" s="75">
        <v>739.5714285714286</v>
      </c>
      <c r="J40" s="76">
        <v>48949.99999999999</v>
      </c>
      <c r="K40" s="72">
        <v>0.9707215028321735</v>
      </c>
      <c r="L40" s="73">
        <v>0.9544505703778033</v>
      </c>
      <c r="M40" s="72">
        <v>0.9978195710774151</v>
      </c>
      <c r="N40" s="74">
        <v>0.9987028762222151</v>
      </c>
    </row>
    <row r="41" spans="2:14" ht="14.25">
      <c r="B41" s="44">
        <v>41153</v>
      </c>
      <c r="C41" s="75">
        <v>985439.7142912858</v>
      </c>
      <c r="D41" s="75">
        <v>44273.85714307144</v>
      </c>
      <c r="E41" s="75">
        <v>533224.5714321856</v>
      </c>
      <c r="F41" s="75">
        <v>1562938.142866543</v>
      </c>
      <c r="G41" s="75">
        <v>51658.714285714304</v>
      </c>
      <c r="H41" s="75">
        <v>106.42857142857153</v>
      </c>
      <c r="I41" s="75">
        <v>676.7142857142859</v>
      </c>
      <c r="J41" s="76">
        <v>52441.85714285716</v>
      </c>
      <c r="K41" s="72">
        <v>0.9675359004428976</v>
      </c>
      <c r="L41" s="73">
        <v>0.9501891885453967</v>
      </c>
      <c r="M41" s="72">
        <v>0.9976018953074518</v>
      </c>
      <c r="N41" s="74">
        <v>0.998732510477467</v>
      </c>
    </row>
    <row r="42" spans="2:14" ht="14.25">
      <c r="B42" s="44">
        <v>41183</v>
      </c>
      <c r="C42" s="75">
        <v>1007776.428589143</v>
      </c>
      <c r="D42" s="75">
        <v>45976.00000055714</v>
      </c>
      <c r="E42" s="75">
        <v>539714.00000633</v>
      </c>
      <c r="F42" s="75">
        <v>1593466.42859603</v>
      </c>
      <c r="G42" s="75">
        <v>60698.857142857145</v>
      </c>
      <c r="H42" s="75">
        <v>129.14285714285714</v>
      </c>
      <c r="I42" s="75">
        <v>667.9999999999999</v>
      </c>
      <c r="J42" s="76">
        <v>61496</v>
      </c>
      <c r="K42" s="72">
        <v>0.9628414525082787</v>
      </c>
      <c r="L42" s="73">
        <v>0.9431911454074737</v>
      </c>
      <c r="M42" s="72">
        <v>0.9971989489862022</v>
      </c>
      <c r="N42" s="74">
        <v>0.9987638374335337</v>
      </c>
    </row>
    <row r="43" spans="2:14" ht="14.25">
      <c r="B43" s="44">
        <v>41214</v>
      </c>
      <c r="C43" s="75">
        <v>966452.2857044286</v>
      </c>
      <c r="D43" s="75">
        <v>44699.571427271425</v>
      </c>
      <c r="E43" s="75">
        <v>511012.00001052854</v>
      </c>
      <c r="F43" s="75">
        <v>1522163.8571422286</v>
      </c>
      <c r="G43" s="75">
        <v>61157.57142857142</v>
      </c>
      <c r="H43" s="75">
        <v>143.42857142857142</v>
      </c>
      <c r="I43" s="75">
        <v>652.5714285714287</v>
      </c>
      <c r="J43" s="76">
        <v>61953.57142857142</v>
      </c>
      <c r="K43" s="72">
        <v>0.9608907961548872</v>
      </c>
      <c r="L43" s="73">
        <v>0.9404856123128293</v>
      </c>
      <c r="M43" s="72">
        <v>0.9968015393387434</v>
      </c>
      <c r="N43" s="74">
        <v>0.9987246108779116</v>
      </c>
    </row>
    <row r="44" spans="2:14" ht="14.25">
      <c r="B44" s="44">
        <v>41244</v>
      </c>
      <c r="C44" s="75">
        <v>973182.857128143</v>
      </c>
      <c r="D44" s="75">
        <v>41005.4285701</v>
      </c>
      <c r="E44" s="75">
        <v>546331.0000002871</v>
      </c>
      <c r="F44" s="75">
        <v>1560519.2856985303</v>
      </c>
      <c r="G44" s="75">
        <v>85572.8571428572</v>
      </c>
      <c r="H44" s="75">
        <v>120.99999999999996</v>
      </c>
      <c r="I44" s="75">
        <v>1089.1428571428573</v>
      </c>
      <c r="J44" s="76">
        <v>86783.00000000006</v>
      </c>
      <c r="K44" s="72">
        <v>0.9473181086717183</v>
      </c>
      <c r="L44" s="73">
        <v>0.9191760138911951</v>
      </c>
      <c r="M44" s="72">
        <v>0.9970578529620252</v>
      </c>
      <c r="N44" s="74">
        <v>0.9980104077802879</v>
      </c>
    </row>
    <row r="45" spans="2:14" ht="14.25">
      <c r="B45" s="44">
        <v>41275</v>
      </c>
      <c r="C45" s="75">
        <v>929132.7142877143</v>
      </c>
      <c r="D45" s="75">
        <v>42459.857141971435</v>
      </c>
      <c r="E45" s="75">
        <v>508516.5714276714</v>
      </c>
      <c r="F45" s="75">
        <v>1480109.142857357</v>
      </c>
      <c r="G45" s="75">
        <v>84287.28571428571</v>
      </c>
      <c r="H45" s="75">
        <v>122.42857142857137</v>
      </c>
      <c r="I45" s="75">
        <v>834.4285714285717</v>
      </c>
      <c r="J45" s="76">
        <v>85244.14285714284</v>
      </c>
      <c r="K45" s="72">
        <v>0.9455431923035614</v>
      </c>
      <c r="L45" s="73">
        <v>0.9168288708392184</v>
      </c>
      <c r="M45" s="72">
        <v>0.9971248943221935</v>
      </c>
      <c r="N45" s="74">
        <v>0.9983617808320194</v>
      </c>
    </row>
    <row r="46" spans="2:14" ht="14.25">
      <c r="B46" s="44">
        <v>41306</v>
      </c>
      <c r="C46" s="75">
        <v>871348.1428482856</v>
      </c>
      <c r="D46" s="75">
        <v>42061.85714382858</v>
      </c>
      <c r="E46" s="75">
        <v>491378.0000022028</v>
      </c>
      <c r="F46" s="75">
        <v>1404787.9999943168</v>
      </c>
      <c r="G46" s="75">
        <v>84556.7142857143</v>
      </c>
      <c r="H46" s="75">
        <v>235.57142857142856</v>
      </c>
      <c r="I46" s="75">
        <v>910.8571428571431</v>
      </c>
      <c r="J46" s="76">
        <v>85703.14285714288</v>
      </c>
      <c r="K46" s="72">
        <v>0.9425000656540742</v>
      </c>
      <c r="L46" s="73">
        <v>0.9115427506674327</v>
      </c>
      <c r="M46" s="72">
        <v>0.994430596929357</v>
      </c>
      <c r="N46" s="74">
        <v>0.9981497506400215</v>
      </c>
    </row>
    <row r="47" spans="2:14" ht="14.25">
      <c r="B47" s="44">
        <v>41334</v>
      </c>
      <c r="C47" s="75">
        <v>970707.5714212856</v>
      </c>
      <c r="D47" s="75">
        <v>46606.28571387142</v>
      </c>
      <c r="E47" s="75">
        <v>559263.4285673001</v>
      </c>
      <c r="F47" s="75">
        <v>1576577.285702457</v>
      </c>
      <c r="G47" s="75">
        <v>109159.71428571433</v>
      </c>
      <c r="H47" s="75">
        <v>316.42857142857144</v>
      </c>
      <c r="I47" s="75">
        <v>1102.0000000000002</v>
      </c>
      <c r="J47" s="76">
        <v>110578.1428571429</v>
      </c>
      <c r="K47" s="72">
        <v>0.934458828756786</v>
      </c>
      <c r="L47" s="73">
        <v>0.8989137686357019</v>
      </c>
      <c r="M47" s="72">
        <v>0.9932563881640645</v>
      </c>
      <c r="N47" s="74">
        <v>0.9980334261469029</v>
      </c>
    </row>
    <row r="48" spans="2:14" ht="14.25">
      <c r="B48" s="44">
        <v>41365</v>
      </c>
      <c r="C48" s="75">
        <v>949114.714301143</v>
      </c>
      <c r="D48" s="75">
        <v>46796.28571597142</v>
      </c>
      <c r="E48" s="75">
        <v>552560.2857179429</v>
      </c>
      <c r="F48" s="75">
        <v>1548471.2857350572</v>
      </c>
      <c r="G48" s="75">
        <v>105953.8571428572</v>
      </c>
      <c r="H48" s="75">
        <v>312.42857142857156</v>
      </c>
      <c r="I48" s="75">
        <v>1025.8571428571431</v>
      </c>
      <c r="J48" s="76">
        <v>107292.14285714291</v>
      </c>
      <c r="K48" s="72">
        <v>0.9352008016336203</v>
      </c>
      <c r="L48" s="73">
        <v>0.8995763308560643</v>
      </c>
      <c r="M48" s="72">
        <v>0.993367924042195</v>
      </c>
      <c r="N48" s="74">
        <v>0.998146887966603</v>
      </c>
    </row>
    <row r="49" spans="2:14" ht="14.25">
      <c r="B49" s="44">
        <v>41395</v>
      </c>
      <c r="C49" s="75">
        <v>1025036.4285435715</v>
      </c>
      <c r="D49" s="75">
        <v>46969.857143</v>
      </c>
      <c r="E49" s="75">
        <v>580820.8571319601</v>
      </c>
      <c r="F49" s="75">
        <v>1652827.1428185315</v>
      </c>
      <c r="G49" s="75">
        <v>55824.42857142855</v>
      </c>
      <c r="H49" s="75">
        <v>267.0000000000001</v>
      </c>
      <c r="I49" s="75">
        <v>926.0000000000002</v>
      </c>
      <c r="J49" s="76">
        <v>57017.42857142855</v>
      </c>
      <c r="K49" s="72">
        <v>0.9666534435202621</v>
      </c>
      <c r="L49" s="73">
        <v>0.9483518824796437</v>
      </c>
      <c r="M49" s="72">
        <v>0.994347634111395</v>
      </c>
      <c r="N49" s="74">
        <v>0.998408242367539</v>
      </c>
    </row>
    <row r="50" spans="2:14" ht="14.25">
      <c r="B50" s="44">
        <v>41426</v>
      </c>
      <c r="C50" s="75">
        <v>997035.8571552857</v>
      </c>
      <c r="D50" s="75">
        <v>47032.85714291857</v>
      </c>
      <c r="E50" s="75">
        <v>559818.8571613271</v>
      </c>
      <c r="F50" s="75">
        <v>1603887.5714595313</v>
      </c>
      <c r="G50" s="75">
        <v>49081.7142857143</v>
      </c>
      <c r="H50" s="75">
        <v>142.5714285714286</v>
      </c>
      <c r="I50" s="75">
        <v>851.1428571428578</v>
      </c>
      <c r="J50" s="76">
        <v>50075.42857142858</v>
      </c>
      <c r="K50" s="72">
        <v>0.9697239729241275</v>
      </c>
      <c r="L50" s="73">
        <v>0.9530820286116545</v>
      </c>
      <c r="M50" s="72">
        <v>0.9969778456097039</v>
      </c>
      <c r="N50" s="74">
        <v>0.9984819183171655</v>
      </c>
    </row>
    <row r="51" spans="2:14" ht="14.25">
      <c r="B51" s="44">
        <v>41456</v>
      </c>
      <c r="C51" s="75">
        <v>1069924.5714372857</v>
      </c>
      <c r="D51" s="75">
        <v>47687.57142811429</v>
      </c>
      <c r="E51" s="75">
        <v>611779.1428449143</v>
      </c>
      <c r="F51" s="75">
        <v>1729391.2857103145</v>
      </c>
      <c r="G51" s="75">
        <v>57682.71428571428</v>
      </c>
      <c r="H51" s="75">
        <v>243.2857142857145</v>
      </c>
      <c r="I51" s="75">
        <v>990.2857142857141</v>
      </c>
      <c r="J51" s="76">
        <v>58916.28571428572</v>
      </c>
      <c r="K51" s="72">
        <v>0.967054724446896</v>
      </c>
      <c r="L51" s="73">
        <v>0.94884503229444</v>
      </c>
      <c r="M51" s="72">
        <v>0.9949242361019556</v>
      </c>
      <c r="N51" s="74">
        <v>0.9983839178847187</v>
      </c>
    </row>
    <row r="52" spans="2:14" ht="14.25">
      <c r="B52" s="44">
        <v>41487</v>
      </c>
      <c r="C52" s="75">
        <v>987286.7142998572</v>
      </c>
      <c r="D52" s="75">
        <v>45684.28571428571</v>
      </c>
      <c r="E52" s="75">
        <v>573077.9999976415</v>
      </c>
      <c r="F52" s="75">
        <v>1606049.0000117843</v>
      </c>
      <c r="G52" s="75">
        <v>59448.142857142855</v>
      </c>
      <c r="H52" s="75">
        <v>180.71428571428578</v>
      </c>
      <c r="I52" s="75">
        <v>826.4285714285716</v>
      </c>
      <c r="J52" s="76">
        <v>60455.28571428571</v>
      </c>
      <c r="K52" s="72">
        <v>0.9637232941840613</v>
      </c>
      <c r="L52" s="73">
        <v>0.9432061114133451</v>
      </c>
      <c r="M52" s="72">
        <v>0.9960598651321425</v>
      </c>
      <c r="N52" s="74">
        <v>0.9985599892067586</v>
      </c>
    </row>
    <row r="53" spans="2:14" ht="14.25">
      <c r="B53" s="44">
        <v>41518</v>
      </c>
      <c r="C53" s="75">
        <v>951827.8571502857</v>
      </c>
      <c r="D53" s="75">
        <v>44996.8571437143</v>
      </c>
      <c r="E53" s="75">
        <v>536164.1428532015</v>
      </c>
      <c r="F53" s="75">
        <v>1532988.8571472014</v>
      </c>
      <c r="G53" s="75">
        <v>65781.71428571429</v>
      </c>
      <c r="H53" s="75">
        <v>125.28571428571432</v>
      </c>
      <c r="I53" s="75">
        <v>770.4285714285713</v>
      </c>
      <c r="J53" s="76">
        <v>66677.42857142858</v>
      </c>
      <c r="K53" s="72">
        <v>0.9583179134506329</v>
      </c>
      <c r="L53" s="73">
        <v>0.9353566277949937</v>
      </c>
      <c r="M53" s="72">
        <v>0.9972234094759198</v>
      </c>
      <c r="N53" s="74">
        <v>0.9985651350975886</v>
      </c>
    </row>
    <row r="54" spans="2:14" ht="14.25">
      <c r="B54" s="44">
        <v>41548</v>
      </c>
      <c r="C54" s="75">
        <v>983549.1428542857</v>
      </c>
      <c r="D54" s="75">
        <v>45213.00000095715</v>
      </c>
      <c r="E54" s="75">
        <v>553103.1428579957</v>
      </c>
      <c r="F54" s="75">
        <v>1581865.2857132386</v>
      </c>
      <c r="G54" s="75">
        <v>70797.71428571428</v>
      </c>
      <c r="H54" s="75">
        <v>109.14285714285717</v>
      </c>
      <c r="I54" s="75">
        <v>933.7142857142856</v>
      </c>
      <c r="J54" s="76">
        <v>71840.57142857142</v>
      </c>
      <c r="K54" s="72">
        <v>0.9565578297262989</v>
      </c>
      <c r="L54" s="73">
        <v>0.932851590720573</v>
      </c>
      <c r="M54" s="72">
        <v>0.9975918425242034</v>
      </c>
      <c r="N54" s="74">
        <v>0.9983147072732165</v>
      </c>
    </row>
    <row r="55" spans="2:14" ht="14.25">
      <c r="B55" s="44">
        <v>41579</v>
      </c>
      <c r="C55" s="75">
        <v>940176.4285488572</v>
      </c>
      <c r="D55" s="75">
        <v>43496.57142785715</v>
      </c>
      <c r="E55" s="75">
        <v>519464.71428356855</v>
      </c>
      <c r="F55" s="75">
        <v>1503137.7142602832</v>
      </c>
      <c r="G55" s="75">
        <v>62131.14285714284</v>
      </c>
      <c r="H55" s="75">
        <v>92.14285714285725</v>
      </c>
      <c r="I55" s="75">
        <v>854.5714285714289</v>
      </c>
      <c r="J55" s="76">
        <v>63077.85714285712</v>
      </c>
      <c r="K55" s="72">
        <v>0.9597259417575916</v>
      </c>
      <c r="L55" s="73">
        <v>0.9380118991119786</v>
      </c>
      <c r="M55" s="72">
        <v>0.9978860845369196</v>
      </c>
      <c r="N55" s="74">
        <v>0.9983576018570948</v>
      </c>
    </row>
    <row r="56" spans="2:14" ht="14.25">
      <c r="B56" s="44">
        <v>41609</v>
      </c>
      <c r="C56" s="75">
        <v>957242.9999965715</v>
      </c>
      <c r="D56" s="75">
        <v>41208.571426899995</v>
      </c>
      <c r="E56" s="75">
        <v>537547.8571514243</v>
      </c>
      <c r="F56" s="75">
        <v>1535999.4285748957</v>
      </c>
      <c r="G56" s="75">
        <v>73566.42857142857</v>
      </c>
      <c r="H56" s="75">
        <v>80.99999999999997</v>
      </c>
      <c r="I56" s="75">
        <v>863.285714285714</v>
      </c>
      <c r="J56" s="76">
        <v>74510.71428571428</v>
      </c>
      <c r="K56" s="72">
        <v>0.953734712807603</v>
      </c>
      <c r="L56" s="73">
        <v>0.9286323674070124</v>
      </c>
      <c r="M56" s="72">
        <v>0.9980382455617539</v>
      </c>
      <c r="N56" s="74">
        <v>0.9983966050373868</v>
      </c>
    </row>
    <row r="57" spans="2:14" ht="14.25">
      <c r="B57" s="44">
        <v>41640</v>
      </c>
      <c r="C57" s="75">
        <v>930907.999982857</v>
      </c>
      <c r="D57" s="75">
        <v>44011.428570685704</v>
      </c>
      <c r="E57" s="75">
        <v>522098.7142792185</v>
      </c>
      <c r="F57" s="75">
        <v>1497018.1428327612</v>
      </c>
      <c r="G57" s="75">
        <v>73573.14285714284</v>
      </c>
      <c r="H57" s="75">
        <v>148.7142857142857</v>
      </c>
      <c r="I57" s="75">
        <v>716.5714285714286</v>
      </c>
      <c r="J57" s="76">
        <v>74438.42857142855</v>
      </c>
      <c r="K57" s="72">
        <v>0.9526309349389698</v>
      </c>
      <c r="L57" s="73">
        <v>0.9267550781001949</v>
      </c>
      <c r="M57" s="72">
        <v>0.9966323866705352</v>
      </c>
      <c r="N57" s="74">
        <v>0.9986293984736859</v>
      </c>
    </row>
    <row r="58" spans="2:14" ht="14.25">
      <c r="B58" s="44">
        <v>41671</v>
      </c>
      <c r="C58" s="75">
        <v>873555.2857162856</v>
      </c>
      <c r="D58" s="75">
        <v>40789.000000171436</v>
      </c>
      <c r="E58" s="75">
        <v>506126.14285315416</v>
      </c>
      <c r="F58" s="75">
        <v>1420470.4285696112</v>
      </c>
      <c r="G58" s="75">
        <v>79009.71428571428</v>
      </c>
      <c r="H58" s="75">
        <v>136.42857142857127</v>
      </c>
      <c r="I58" s="75">
        <v>905.2857142857142</v>
      </c>
      <c r="J58" s="76">
        <v>80051.42857142857</v>
      </c>
      <c r="K58" s="72">
        <v>0.9466509413438658</v>
      </c>
      <c r="L58" s="73">
        <v>0.9170558289612274</v>
      </c>
      <c r="M58" s="72">
        <v>0.996666410684255</v>
      </c>
      <c r="N58" s="74">
        <v>0.9982145372785992</v>
      </c>
    </row>
    <row r="59" spans="2:14" ht="14.25">
      <c r="B59" s="44">
        <v>41699</v>
      </c>
      <c r="C59" s="75">
        <v>1039410.5714121427</v>
      </c>
      <c r="D59" s="75">
        <v>47586.71428629999</v>
      </c>
      <c r="E59" s="75">
        <v>604577.8571588628</v>
      </c>
      <c r="F59" s="75">
        <v>1691575.1428573055</v>
      </c>
      <c r="G59" s="75">
        <v>74968.85714285714</v>
      </c>
      <c r="H59" s="75">
        <v>167.99999999999994</v>
      </c>
      <c r="I59" s="75">
        <v>1313.8571428571424</v>
      </c>
      <c r="J59" s="76">
        <v>76450.71428571429</v>
      </c>
      <c r="K59" s="72">
        <v>0.9567592781650535</v>
      </c>
      <c r="L59" s="73">
        <v>0.9327259143323668</v>
      </c>
      <c r="M59" s="72">
        <v>0.9964820227173217</v>
      </c>
      <c r="N59" s="74">
        <v>0.9978315314241071</v>
      </c>
    </row>
    <row r="60" spans="2:14" ht="14.25">
      <c r="B60" s="44">
        <v>41730</v>
      </c>
      <c r="C60" s="75">
        <v>988658.7143135716</v>
      </c>
      <c r="D60" s="75">
        <v>44420.714285532864</v>
      </c>
      <c r="E60" s="75">
        <v>587022.2857091301</v>
      </c>
      <c r="F60" s="75">
        <v>1620101.7143082346</v>
      </c>
      <c r="G60" s="75">
        <v>77193.4285714286</v>
      </c>
      <c r="H60" s="75">
        <v>119.85714285714282</v>
      </c>
      <c r="I60" s="75">
        <v>1237</v>
      </c>
      <c r="J60" s="76">
        <v>78550.28571428574</v>
      </c>
      <c r="K60" s="72">
        <v>0.9537572818250918</v>
      </c>
      <c r="L60" s="73">
        <v>0.9275758564762229</v>
      </c>
      <c r="M60" s="72">
        <v>0.9973090344597432</v>
      </c>
      <c r="N60" s="74">
        <v>0.9978971857647622</v>
      </c>
    </row>
    <row r="61" spans="2:14" ht="14.25">
      <c r="B61" s="44">
        <v>41760</v>
      </c>
      <c r="C61" s="75">
        <v>1042014.857081571</v>
      </c>
      <c r="D61" s="75">
        <v>46576.28571292857</v>
      </c>
      <c r="E61" s="75">
        <v>610090.7142938</v>
      </c>
      <c r="F61" s="75">
        <v>1698681.8570882995</v>
      </c>
      <c r="G61" s="75">
        <v>89280.42857142855</v>
      </c>
      <c r="H61" s="75">
        <v>193.57142857142864</v>
      </c>
      <c r="I61" s="75">
        <v>1259.9999999999993</v>
      </c>
      <c r="J61" s="76">
        <v>90733.99999999999</v>
      </c>
      <c r="K61" s="72">
        <v>0.9492940673122007</v>
      </c>
      <c r="L61" s="73">
        <v>0.9210812334289057</v>
      </c>
      <c r="M61" s="72">
        <v>0.9958611926483807</v>
      </c>
      <c r="N61" s="74">
        <v>0.9979389898947685</v>
      </c>
    </row>
    <row r="62" spans="2:14" ht="14.25">
      <c r="B62" s="44">
        <v>41791</v>
      </c>
      <c r="C62" s="75">
        <v>1029982.2857017139</v>
      </c>
      <c r="D62" s="75">
        <v>47003.99999968571</v>
      </c>
      <c r="E62" s="75">
        <v>596118.2857188142</v>
      </c>
      <c r="F62" s="75">
        <v>1673104.571420214</v>
      </c>
      <c r="G62" s="75">
        <v>79920.28571428575</v>
      </c>
      <c r="H62" s="75">
        <v>276.7142857142858</v>
      </c>
      <c r="I62" s="75">
        <v>1593.285714285715</v>
      </c>
      <c r="J62" s="76">
        <v>81790.28571428575</v>
      </c>
      <c r="K62" s="72">
        <v>0.9533930563521977</v>
      </c>
      <c r="L62" s="73">
        <v>0.9279934223304623</v>
      </c>
      <c r="M62" s="72">
        <v>0.9941474174005926</v>
      </c>
      <c r="N62" s="74">
        <v>0.9973343569199011</v>
      </c>
    </row>
    <row r="63" spans="2:14" ht="14.25">
      <c r="B63" s="44">
        <v>41821</v>
      </c>
      <c r="C63" s="75">
        <v>1059698.5714444288</v>
      </c>
      <c r="D63" s="75">
        <v>47476.571428028576</v>
      </c>
      <c r="E63" s="75">
        <v>608984.9999872</v>
      </c>
      <c r="F63" s="75">
        <v>1716160.142859657</v>
      </c>
      <c r="G63" s="75">
        <v>83690.57142857142</v>
      </c>
      <c r="H63" s="75">
        <v>282.57142857142827</v>
      </c>
      <c r="I63" s="75">
        <v>1347.9999999999998</v>
      </c>
      <c r="J63" s="76">
        <v>85321.14285714286</v>
      </c>
      <c r="K63" s="72">
        <v>0.9526383407179309</v>
      </c>
      <c r="L63" s="73">
        <v>0.9268048223562089</v>
      </c>
      <c r="M63" s="72">
        <v>0.9940834066176634</v>
      </c>
      <c r="N63" s="74">
        <v>0.9977913696293199</v>
      </c>
    </row>
    <row r="64" spans="2:14" ht="14.25">
      <c r="B64" s="44">
        <v>41852</v>
      </c>
      <c r="C64" s="75">
        <v>966957.9999802856</v>
      </c>
      <c r="D64" s="75">
        <v>45353.42856992857</v>
      </c>
      <c r="E64" s="75">
        <v>552413.0000131144</v>
      </c>
      <c r="F64" s="75">
        <v>1564724.4285633287</v>
      </c>
      <c r="G64" s="75">
        <v>77140.7142857143</v>
      </c>
      <c r="H64" s="75">
        <v>202.5714285714284</v>
      </c>
      <c r="I64" s="75">
        <v>1156.2857142857147</v>
      </c>
      <c r="J64" s="76">
        <v>78499.57142857145</v>
      </c>
      <c r="K64" s="72">
        <v>0.9522283197975697</v>
      </c>
      <c r="L64" s="73">
        <v>0.9261174128157564</v>
      </c>
      <c r="M64" s="72">
        <v>0.9955533534863005</v>
      </c>
      <c r="N64" s="74">
        <v>0.9979112177208923</v>
      </c>
    </row>
    <row r="65" spans="2:14" ht="14.25">
      <c r="B65" s="44">
        <v>41883</v>
      </c>
      <c r="C65" s="75">
        <v>987238.4285619999</v>
      </c>
      <c r="D65" s="75">
        <v>44566.85714172858</v>
      </c>
      <c r="E65" s="75">
        <v>554756.2857156</v>
      </c>
      <c r="F65" s="75">
        <v>1586561.5714193285</v>
      </c>
      <c r="G65" s="75">
        <v>86217.28571428571</v>
      </c>
      <c r="H65" s="75">
        <v>212.5714285714285</v>
      </c>
      <c r="I65" s="75">
        <v>1373.1428571428564</v>
      </c>
      <c r="J65" s="76">
        <v>87803</v>
      </c>
      <c r="K65" s="72">
        <v>0.947560405004526</v>
      </c>
      <c r="L65" s="73">
        <v>0.9196824940538766</v>
      </c>
      <c r="M65" s="72">
        <v>0.9952529222601019</v>
      </c>
      <c r="N65" s="74">
        <v>0.9975308933737478</v>
      </c>
    </row>
    <row r="66" spans="2:14" ht="14.25">
      <c r="B66" s="44">
        <v>41913</v>
      </c>
      <c r="C66" s="75">
        <v>995066.8571582858</v>
      </c>
      <c r="D66" s="75">
        <v>46677.42857267142</v>
      </c>
      <c r="E66" s="75">
        <v>562754.5714332144</v>
      </c>
      <c r="F66" s="75">
        <v>1604498.8571641715</v>
      </c>
      <c r="G66" s="75">
        <v>103233.71428571428</v>
      </c>
      <c r="H66" s="75">
        <v>157.42857142857142</v>
      </c>
      <c r="I66" s="75">
        <v>1398.2857142857142</v>
      </c>
      <c r="J66" s="76">
        <v>104789.42857142857</v>
      </c>
      <c r="K66" s="72">
        <v>0.9386941164659465</v>
      </c>
      <c r="L66" s="73">
        <v>0.9060059541351354</v>
      </c>
      <c r="M66" s="72">
        <v>0.996638645209396</v>
      </c>
      <c r="N66" s="74">
        <v>0.9975214417571937</v>
      </c>
    </row>
    <row r="67" spans="2:14" ht="14.25">
      <c r="B67" s="44">
        <v>41944</v>
      </c>
      <c r="C67" s="75">
        <v>954605.7142596</v>
      </c>
      <c r="D67" s="75">
        <v>44799.7142841</v>
      </c>
      <c r="E67" s="75">
        <v>548143.1428628284</v>
      </c>
      <c r="F67" s="75">
        <v>1547548.5714065286</v>
      </c>
      <c r="G67" s="75">
        <v>103530.99999999997</v>
      </c>
      <c r="H67" s="75">
        <v>254.99999999999994</v>
      </c>
      <c r="I67" s="75">
        <v>1546.5714285714287</v>
      </c>
      <c r="J67" s="76">
        <v>105332.5714285714</v>
      </c>
      <c r="K67" s="72">
        <v>0.9362733540247788</v>
      </c>
      <c r="L67" s="73">
        <v>0.9021572556695164</v>
      </c>
      <c r="M67" s="72">
        <v>0.9943402149130931</v>
      </c>
      <c r="N67" s="74">
        <v>0.997186464675685</v>
      </c>
    </row>
    <row r="68" spans="2:14" ht="14.25">
      <c r="B68" s="44">
        <v>41974</v>
      </c>
      <c r="C68" s="75">
        <v>922004.2857230001</v>
      </c>
      <c r="D68" s="75">
        <v>40972.14285714286</v>
      </c>
      <c r="E68" s="75">
        <v>584177.8571224284</v>
      </c>
      <c r="F68" s="75">
        <v>1547154.2857025713</v>
      </c>
      <c r="G68" s="75">
        <v>167691.00000000003</v>
      </c>
      <c r="H68" s="75">
        <v>159.85714285714292</v>
      </c>
      <c r="I68" s="75">
        <v>2611.571428571428</v>
      </c>
      <c r="J68" s="76">
        <v>170462.4285714286</v>
      </c>
      <c r="K68" s="72">
        <v>0.9007564218752497</v>
      </c>
      <c r="L68" s="73">
        <v>0.8461120258139513</v>
      </c>
      <c r="M68" s="72">
        <v>0.9961135577444047</v>
      </c>
      <c r="N68" s="74">
        <v>0.9955493890968342</v>
      </c>
    </row>
    <row r="69" spans="2:14" ht="14.25">
      <c r="B69" s="44">
        <v>42005</v>
      </c>
      <c r="C69" s="75">
        <v>851246.7142639998</v>
      </c>
      <c r="D69" s="75">
        <v>43892.142856614286</v>
      </c>
      <c r="E69" s="75">
        <v>533476.1428542685</v>
      </c>
      <c r="F69" s="75">
        <v>1428614.999974883</v>
      </c>
      <c r="G69" s="75">
        <v>134888.99999999997</v>
      </c>
      <c r="H69" s="75">
        <v>156.28571428571422</v>
      </c>
      <c r="I69" s="75">
        <v>1678.5714285714291</v>
      </c>
      <c r="J69" s="76">
        <v>136723.8571428571</v>
      </c>
      <c r="K69" s="72">
        <v>0.9126554250402965</v>
      </c>
      <c r="L69" s="73">
        <v>0.8632145676818184</v>
      </c>
      <c r="M69" s="72">
        <v>0.9964519570991242</v>
      </c>
      <c r="N69" s="74">
        <v>0.996863390373341</v>
      </c>
    </row>
    <row r="70" spans="2:14" ht="14.25">
      <c r="B70" s="44">
        <v>42036</v>
      </c>
      <c r="C70" s="75">
        <v>824083.0000178573</v>
      </c>
      <c r="D70" s="75">
        <v>41428.714286</v>
      </c>
      <c r="E70" s="75">
        <v>511601.85714375996</v>
      </c>
      <c r="F70" s="75">
        <v>1377113.5714476171</v>
      </c>
      <c r="G70" s="75">
        <v>116089.14285714287</v>
      </c>
      <c r="H70" s="75">
        <v>190.00000000000009</v>
      </c>
      <c r="I70" s="75">
        <v>1346</v>
      </c>
      <c r="J70" s="76">
        <v>117625.14285714287</v>
      </c>
      <c r="K70" s="72">
        <v>0.9213072213013139</v>
      </c>
      <c r="L70" s="73">
        <v>0.8765235241897851</v>
      </c>
      <c r="M70" s="72">
        <v>0.9954347460449081</v>
      </c>
      <c r="N70" s="74">
        <v>0.9973759516074501</v>
      </c>
    </row>
    <row r="71" spans="2:14" ht="14.25">
      <c r="B71" s="44">
        <v>42064</v>
      </c>
      <c r="C71" s="75">
        <v>974333.9999950002</v>
      </c>
      <c r="D71" s="75">
        <v>48397.71428568572</v>
      </c>
      <c r="E71" s="75">
        <v>609220.8571516043</v>
      </c>
      <c r="F71" s="75">
        <v>1631952.5714322904</v>
      </c>
      <c r="G71" s="75">
        <v>122237.99999999997</v>
      </c>
      <c r="H71" s="75">
        <v>273.71428571428567</v>
      </c>
      <c r="I71" s="75">
        <v>2056.5714285714284</v>
      </c>
      <c r="J71" s="76">
        <v>124568.28571428568</v>
      </c>
      <c r="K71" s="72">
        <v>0.9290823759891791</v>
      </c>
      <c r="L71" s="73">
        <v>0.8885271555351064</v>
      </c>
      <c r="M71" s="72">
        <v>0.9943762841209243</v>
      </c>
      <c r="N71" s="74">
        <v>0.9966356169352624</v>
      </c>
    </row>
    <row r="72" spans="2:14" ht="14.25">
      <c r="B72" s="44">
        <v>42095</v>
      </c>
      <c r="C72" s="75">
        <v>949344.2856881426</v>
      </c>
      <c r="D72" s="75">
        <v>44881.85714288857</v>
      </c>
      <c r="E72" s="75">
        <v>588708.1428541571</v>
      </c>
      <c r="F72" s="75">
        <v>1582934.2856851881</v>
      </c>
      <c r="G72" s="75">
        <v>109239.85714285714</v>
      </c>
      <c r="H72" s="75">
        <v>370.5714285714282</v>
      </c>
      <c r="I72" s="75">
        <v>2092</v>
      </c>
      <c r="J72" s="76">
        <v>111702.42857142858</v>
      </c>
      <c r="K72" s="72">
        <v>0.9340847347211942</v>
      </c>
      <c r="L72" s="73">
        <v>0.8968056928845409</v>
      </c>
      <c r="M72" s="72">
        <v>0.9918110156676732</v>
      </c>
      <c r="N72" s="74">
        <v>0.9964590394479366</v>
      </c>
    </row>
    <row r="73" spans="2:14" ht="14.25">
      <c r="B73" s="44">
        <v>42125</v>
      </c>
      <c r="C73" s="75">
        <v>1005680.7142879998</v>
      </c>
      <c r="D73" s="75">
        <v>46857.42857213857</v>
      </c>
      <c r="E73" s="75">
        <v>601894.1428608142</v>
      </c>
      <c r="F73" s="75">
        <v>1654432.2857209526</v>
      </c>
      <c r="G73" s="75">
        <v>94912.99999999997</v>
      </c>
      <c r="H73" s="75">
        <v>452.5714285714285</v>
      </c>
      <c r="I73" s="75">
        <v>2034.2857142857138</v>
      </c>
      <c r="J73" s="76">
        <v>97399.85714285712</v>
      </c>
      <c r="K73" s="72">
        <v>0.9444011473704138</v>
      </c>
      <c r="L73" s="73">
        <v>0.9137620006657938</v>
      </c>
      <c r="M73" s="72">
        <v>0.9904339161157337</v>
      </c>
      <c r="N73" s="74">
        <v>0.9966315781506008</v>
      </c>
    </row>
    <row r="74" spans="2:14" ht="14.25">
      <c r="B74" s="25">
        <v>42156</v>
      </c>
      <c r="C74" s="75">
        <v>1011072</v>
      </c>
      <c r="D74" s="75">
        <v>45487</v>
      </c>
      <c r="E74" s="75">
        <v>578466</v>
      </c>
      <c r="F74" s="75">
        <v>1635025</v>
      </c>
      <c r="G74" s="75">
        <v>85012</v>
      </c>
      <c r="H74" s="75">
        <v>230</v>
      </c>
      <c r="I74" s="75">
        <v>2264</v>
      </c>
      <c r="J74" s="76">
        <v>87506</v>
      </c>
      <c r="K74" s="72">
        <v>0.9491991726128587</v>
      </c>
      <c r="L74" s="73">
        <v>0.9224402509296733</v>
      </c>
      <c r="M74" s="72">
        <v>0.9949690487127327</v>
      </c>
      <c r="N74" s="74">
        <v>0.9961014585091178</v>
      </c>
    </row>
    <row r="75" spans="2:14" ht="14.25">
      <c r="B75" s="24">
        <v>42186</v>
      </c>
      <c r="C75" s="75">
        <v>1032047</v>
      </c>
      <c r="D75" s="75">
        <v>45362</v>
      </c>
      <c r="E75" s="75">
        <v>598827</v>
      </c>
      <c r="F75" s="75">
        <v>1676236</v>
      </c>
      <c r="G75" s="75">
        <v>83247</v>
      </c>
      <c r="H75" s="75">
        <v>448</v>
      </c>
      <c r="I75" s="75">
        <v>1746</v>
      </c>
      <c r="J75" s="76">
        <v>85441</v>
      </c>
      <c r="K75" s="72">
        <v>0.9515001898758967</v>
      </c>
      <c r="L75" s="73">
        <v>0.9253586946580902</v>
      </c>
      <c r="M75" s="72">
        <v>0.9902204758786292</v>
      </c>
      <c r="N75" s="74">
        <v>0.9970927763985394</v>
      </c>
    </row>
    <row r="76" spans="2:14" ht="14.25">
      <c r="B76" s="24">
        <v>42217</v>
      </c>
      <c r="C76" s="75">
        <v>975548</v>
      </c>
      <c r="D76" s="75">
        <v>42079</v>
      </c>
      <c r="E76" s="75">
        <v>572271</v>
      </c>
      <c r="F76" s="75">
        <v>1589898</v>
      </c>
      <c r="G76" s="75">
        <v>91363</v>
      </c>
      <c r="H76" s="75">
        <v>233</v>
      </c>
      <c r="I76" s="75">
        <v>1756</v>
      </c>
      <c r="J76" s="76">
        <v>93352</v>
      </c>
      <c r="K76" s="72">
        <v>0.944540620822813</v>
      </c>
      <c r="L76" s="73">
        <v>0.9143668028542212</v>
      </c>
      <c r="M76" s="72">
        <v>0.9944932879561353</v>
      </c>
      <c r="N76" s="74">
        <v>0.9969409104449791</v>
      </c>
    </row>
    <row r="77" spans="2:14" ht="14.25">
      <c r="B77" s="24">
        <v>42248</v>
      </c>
      <c r="C77" s="77">
        <v>965200</v>
      </c>
      <c r="D77" s="77">
        <v>43161</v>
      </c>
      <c r="E77" s="77">
        <v>559180</v>
      </c>
      <c r="F77" s="77">
        <v>1567541</v>
      </c>
      <c r="G77" s="77">
        <v>106379</v>
      </c>
      <c r="H77" s="77">
        <v>424</v>
      </c>
      <c r="I77" s="77">
        <v>2363</v>
      </c>
      <c r="J77" s="78">
        <v>109166</v>
      </c>
      <c r="K77" s="72">
        <v>0.9348926198793229</v>
      </c>
      <c r="L77" s="73">
        <v>0.9007268712806056</v>
      </c>
      <c r="M77" s="72">
        <v>0.9902718825283928</v>
      </c>
      <c r="N77" s="74">
        <v>0.9957919518184716</v>
      </c>
    </row>
    <row r="78" spans="2:14" ht="14.25">
      <c r="B78" s="25">
        <v>42278</v>
      </c>
      <c r="C78" s="75">
        <v>978498</v>
      </c>
      <c r="D78" s="75">
        <v>42348</v>
      </c>
      <c r="E78" s="75">
        <v>581635</v>
      </c>
      <c r="F78" s="75">
        <v>1602481</v>
      </c>
      <c r="G78" s="75">
        <v>127447</v>
      </c>
      <c r="H78" s="75">
        <v>496</v>
      </c>
      <c r="I78" s="75">
        <v>2740</v>
      </c>
      <c r="J78" s="76">
        <v>130683</v>
      </c>
      <c r="K78" s="72">
        <v>0.924598595401243</v>
      </c>
      <c r="L78" s="73">
        <v>0.884761900456171</v>
      </c>
      <c r="M78" s="72">
        <v>0.9884231164223696</v>
      </c>
      <c r="N78" s="74">
        <v>0.9953112299465241</v>
      </c>
    </row>
    <row r="79" spans="2:14" ht="14.25">
      <c r="B79" s="24">
        <v>42309</v>
      </c>
      <c r="C79" s="75">
        <v>941832</v>
      </c>
      <c r="D79" s="75">
        <v>40551</v>
      </c>
      <c r="E79" s="75">
        <v>560463</v>
      </c>
      <c r="F79" s="75">
        <v>1542846</v>
      </c>
      <c r="G79" s="75">
        <v>141961</v>
      </c>
      <c r="H79" s="75">
        <v>451</v>
      </c>
      <c r="I79" s="75">
        <v>2316</v>
      </c>
      <c r="J79" s="76">
        <v>144728</v>
      </c>
      <c r="K79" s="72">
        <v>0.9142390200370473</v>
      </c>
      <c r="L79" s="73">
        <v>0.8690146550125347</v>
      </c>
      <c r="M79" s="72">
        <v>0.9890005365591923</v>
      </c>
      <c r="N79" s="74">
        <v>0.9958847078515722</v>
      </c>
    </row>
    <row r="80" spans="2:14" ht="14.25">
      <c r="B80" s="45">
        <v>42339</v>
      </c>
      <c r="C80" s="75">
        <v>931897</v>
      </c>
      <c r="D80" s="75">
        <v>38831</v>
      </c>
      <c r="E80" s="75">
        <v>560413</v>
      </c>
      <c r="F80" s="75">
        <v>1531141</v>
      </c>
      <c r="G80" s="75">
        <v>148168</v>
      </c>
      <c r="H80" s="75">
        <v>300</v>
      </c>
      <c r="I80" s="75">
        <v>2332</v>
      </c>
      <c r="J80" s="76">
        <v>150800</v>
      </c>
      <c r="K80" s="72">
        <v>0.910341682615502</v>
      </c>
      <c r="L80" s="73">
        <v>0.8628156638720818</v>
      </c>
      <c r="M80" s="72">
        <v>0.9923334440724745</v>
      </c>
      <c r="N80" s="74">
        <v>0.995856027152618</v>
      </c>
    </row>
    <row r="81" spans="2:14" ht="14.25">
      <c r="B81" s="15">
        <v>42370</v>
      </c>
      <c r="C81" s="75">
        <v>905277</v>
      </c>
      <c r="D81" s="75">
        <v>39744</v>
      </c>
      <c r="E81" s="75">
        <v>578660</v>
      </c>
      <c r="F81" s="75">
        <v>1523681</v>
      </c>
      <c r="G81" s="75">
        <v>189451</v>
      </c>
      <c r="H81" s="75">
        <v>378</v>
      </c>
      <c r="I81" s="75">
        <v>3557</v>
      </c>
      <c r="J81" s="76">
        <v>193386</v>
      </c>
      <c r="K81" s="72">
        <v>0.8873742259329426</v>
      </c>
      <c r="L81" s="73">
        <v>0.8269424003040025</v>
      </c>
      <c r="M81" s="72">
        <v>0.990578734858681</v>
      </c>
      <c r="N81" s="74">
        <v>0.9938905940568551</v>
      </c>
    </row>
    <row r="82" spans="2:14" ht="14.25">
      <c r="B82" s="15">
        <v>42401</v>
      </c>
      <c r="C82" s="75">
        <v>867055</v>
      </c>
      <c r="D82" s="75">
        <v>40518</v>
      </c>
      <c r="E82" s="75">
        <v>572392</v>
      </c>
      <c r="F82" s="75">
        <v>1479965</v>
      </c>
      <c r="G82" s="75">
        <v>199338</v>
      </c>
      <c r="H82" s="75">
        <v>510</v>
      </c>
      <c r="I82" s="75">
        <v>3970</v>
      </c>
      <c r="J82" s="76">
        <v>203818</v>
      </c>
      <c r="K82" s="72">
        <v>0.8789523353068656</v>
      </c>
      <c r="L82" s="73">
        <v>0.8130726664559876</v>
      </c>
      <c r="M82" s="72">
        <v>0.9875694647557766</v>
      </c>
      <c r="N82" s="74">
        <v>0.9931119678257762</v>
      </c>
    </row>
    <row r="83" spans="2:14" ht="14.25">
      <c r="B83" s="15">
        <v>42430</v>
      </c>
      <c r="C83" s="75">
        <v>952295</v>
      </c>
      <c r="D83" s="75">
        <v>41563</v>
      </c>
      <c r="E83" s="75">
        <v>651078</v>
      </c>
      <c r="F83" s="75">
        <v>1644936</v>
      </c>
      <c r="G83" s="75">
        <v>229724</v>
      </c>
      <c r="H83" s="75">
        <v>492</v>
      </c>
      <c r="I83" s="75">
        <v>6106</v>
      </c>
      <c r="J83" s="76">
        <v>236322</v>
      </c>
      <c r="K83" s="72">
        <v>0.8743808664202358</v>
      </c>
      <c r="L83" s="73">
        <v>0.8056511781959511</v>
      </c>
      <c r="M83" s="72">
        <v>0.988301034359767</v>
      </c>
      <c r="N83" s="74">
        <v>0.9907088425768126</v>
      </c>
    </row>
    <row r="84" spans="2:14" ht="14.25">
      <c r="B84" s="15">
        <v>42461</v>
      </c>
      <c r="C84" s="75">
        <v>900466</v>
      </c>
      <c r="D84" s="75">
        <v>41859</v>
      </c>
      <c r="E84" s="75">
        <v>573554</v>
      </c>
      <c r="F84" s="75">
        <v>1515879</v>
      </c>
      <c r="G84" s="75">
        <v>163049</v>
      </c>
      <c r="H84" s="75">
        <v>628</v>
      </c>
      <c r="I84" s="75">
        <v>2821</v>
      </c>
      <c r="J84" s="76">
        <v>166498</v>
      </c>
      <c r="K84" s="72">
        <v>0.9010340726246258</v>
      </c>
      <c r="L84" s="73">
        <v>0.8466885751493867</v>
      </c>
      <c r="M84" s="72">
        <v>0.9852190081672041</v>
      </c>
      <c r="N84" s="74">
        <v>0.9951056170028193</v>
      </c>
    </row>
    <row r="85" spans="2:14" ht="14.25">
      <c r="B85" s="15">
        <v>42491</v>
      </c>
      <c r="C85" s="75">
        <v>1011638</v>
      </c>
      <c r="D85" s="75">
        <v>43590</v>
      </c>
      <c r="E85" s="75">
        <v>632005</v>
      </c>
      <c r="F85" s="75">
        <v>1687233</v>
      </c>
      <c r="G85" s="75">
        <v>174688</v>
      </c>
      <c r="H85" s="75">
        <v>552</v>
      </c>
      <c r="I85" s="75">
        <v>3268</v>
      </c>
      <c r="J85" s="76">
        <v>178508</v>
      </c>
      <c r="K85" s="72">
        <v>0.9043232688781562</v>
      </c>
      <c r="L85" s="73">
        <v>0.8527487385423568</v>
      </c>
      <c r="M85" s="72">
        <v>0.9874949028136468</v>
      </c>
      <c r="N85" s="74">
        <v>0.9948557549274092</v>
      </c>
    </row>
    <row r="86" spans="2:14" ht="14.25">
      <c r="B86" s="15">
        <v>42522</v>
      </c>
      <c r="C86" s="75">
        <v>964195</v>
      </c>
      <c r="D86" s="75">
        <v>43737</v>
      </c>
      <c r="E86" s="75">
        <v>593156</v>
      </c>
      <c r="F86" s="75">
        <v>1601088</v>
      </c>
      <c r="G86" s="75">
        <v>159459</v>
      </c>
      <c r="H86" s="75">
        <v>370</v>
      </c>
      <c r="I86" s="75">
        <v>2798</v>
      </c>
      <c r="J86" s="76">
        <v>162627</v>
      </c>
      <c r="K86" s="72">
        <v>0.9077929257277961</v>
      </c>
      <c r="L86" s="73">
        <v>0.8580888778930169</v>
      </c>
      <c r="M86" s="72">
        <v>0.9916113088625388</v>
      </c>
      <c r="N86" s="74">
        <v>0.9953050067622669</v>
      </c>
    </row>
    <row r="87" spans="2:14" ht="14.25">
      <c r="B87" s="46">
        <v>42552</v>
      </c>
      <c r="C87" s="75">
        <v>1011130</v>
      </c>
      <c r="D87" s="75">
        <v>44194</v>
      </c>
      <c r="E87" s="75">
        <v>639621</v>
      </c>
      <c r="F87" s="75">
        <v>1694945</v>
      </c>
      <c r="G87" s="75">
        <v>173885</v>
      </c>
      <c r="H87" s="75">
        <v>498</v>
      </c>
      <c r="I87" s="75">
        <v>3282</v>
      </c>
      <c r="J87" s="76">
        <v>177665</v>
      </c>
      <c r="K87" s="72">
        <v>0.9051243985667063</v>
      </c>
      <c r="L87" s="73">
        <v>0.8532634608000743</v>
      </c>
      <c r="M87" s="72">
        <v>0.9888570661415913</v>
      </c>
      <c r="N87" s="74">
        <v>0.9948950308211347</v>
      </c>
    </row>
    <row r="88" spans="2:14" ht="14.25">
      <c r="B88" s="15">
        <v>42583</v>
      </c>
      <c r="C88" s="75">
        <v>949712</v>
      </c>
      <c r="D88" s="75">
        <v>43644</v>
      </c>
      <c r="E88" s="75">
        <v>595676</v>
      </c>
      <c r="F88" s="75">
        <v>1589032</v>
      </c>
      <c r="G88" s="75">
        <v>149629</v>
      </c>
      <c r="H88" s="75">
        <v>463</v>
      </c>
      <c r="I88" s="75">
        <v>2623</v>
      </c>
      <c r="J88" s="76">
        <v>152715</v>
      </c>
      <c r="K88" s="72">
        <v>0.9123207905625789</v>
      </c>
      <c r="L88" s="73">
        <v>0.8638920953553083</v>
      </c>
      <c r="M88" s="72">
        <v>0.9895028000090689</v>
      </c>
      <c r="N88" s="74">
        <v>0.9956159044223708</v>
      </c>
    </row>
    <row r="89" spans="2:14" ht="14.25">
      <c r="B89" s="15">
        <v>42614</v>
      </c>
      <c r="C89" s="75">
        <v>961973</v>
      </c>
      <c r="D89" s="75">
        <v>43933</v>
      </c>
      <c r="E89" s="75">
        <v>590428</v>
      </c>
      <c r="F89" s="75">
        <v>1596334</v>
      </c>
      <c r="G89" s="75">
        <v>157777</v>
      </c>
      <c r="H89" s="75">
        <v>323</v>
      </c>
      <c r="I89" s="75">
        <v>3087</v>
      </c>
      <c r="J89" s="76">
        <v>161187</v>
      </c>
      <c r="K89" s="72">
        <v>0.9082872978473657</v>
      </c>
      <c r="L89" s="73">
        <v>0.8590962268363475</v>
      </c>
      <c r="M89" s="72">
        <v>0.9927015545914678</v>
      </c>
      <c r="N89" s="74">
        <v>0.9947987835185295</v>
      </c>
    </row>
    <row r="90" spans="2:14" ht="14.25">
      <c r="B90" s="15">
        <v>42644</v>
      </c>
      <c r="C90" s="75">
        <v>965023</v>
      </c>
      <c r="D90" s="75">
        <v>42409</v>
      </c>
      <c r="E90" s="75">
        <v>600465</v>
      </c>
      <c r="F90" s="75">
        <v>1607897</v>
      </c>
      <c r="G90" s="75">
        <v>189936</v>
      </c>
      <c r="H90" s="75">
        <v>519</v>
      </c>
      <c r="I90" s="75">
        <v>3606</v>
      </c>
      <c r="J90" s="76">
        <v>194061</v>
      </c>
      <c r="K90" s="72">
        <v>0.8923054810378488</v>
      </c>
      <c r="L90" s="73">
        <v>0.8355474090422257</v>
      </c>
      <c r="M90" s="72">
        <v>0.9879099888184868</v>
      </c>
      <c r="N90" s="74">
        <v>0.9940305030368947</v>
      </c>
    </row>
    <row r="91" spans="2:14" ht="14.25">
      <c r="B91" s="15">
        <v>42675</v>
      </c>
      <c r="C91" s="75">
        <v>914660</v>
      </c>
      <c r="D91" s="75">
        <v>41856</v>
      </c>
      <c r="E91" s="75">
        <v>567722</v>
      </c>
      <c r="F91" s="75">
        <v>1524238</v>
      </c>
      <c r="G91" s="75">
        <v>192665</v>
      </c>
      <c r="H91" s="75">
        <v>287</v>
      </c>
      <c r="I91" s="75">
        <v>3020</v>
      </c>
      <c r="J91" s="76">
        <v>195972</v>
      </c>
      <c r="K91" s="72">
        <v>0.8860766999377983</v>
      </c>
      <c r="L91" s="73">
        <v>0.8260086243876007</v>
      </c>
      <c r="M91" s="72">
        <v>0.9931898535937166</v>
      </c>
      <c r="N91" s="74">
        <v>0.9947086424338843</v>
      </c>
    </row>
    <row r="92" spans="2:14" ht="14.25">
      <c r="B92" s="15">
        <v>42705</v>
      </c>
      <c r="C92" s="75">
        <v>887435</v>
      </c>
      <c r="D92" s="75">
        <v>38301</v>
      </c>
      <c r="E92" s="75">
        <v>587854</v>
      </c>
      <c r="F92" s="75">
        <v>1513590</v>
      </c>
      <c r="G92" s="75">
        <v>235243</v>
      </c>
      <c r="H92" s="75">
        <v>210</v>
      </c>
      <c r="I92" s="75">
        <v>4211</v>
      </c>
      <c r="J92" s="76">
        <v>239664</v>
      </c>
      <c r="K92" s="72">
        <v>0.8633033205684972</v>
      </c>
      <c r="L92" s="73">
        <v>0.7904626259711155</v>
      </c>
      <c r="M92" s="72">
        <v>0.9945470125418712</v>
      </c>
      <c r="N92" s="74">
        <v>0.9928876052460456</v>
      </c>
    </row>
    <row r="93" spans="2:14" ht="14.25">
      <c r="B93" s="15">
        <v>42736</v>
      </c>
      <c r="C93" s="75">
        <v>836643</v>
      </c>
      <c r="D93" s="75">
        <v>40275</v>
      </c>
      <c r="E93" s="75">
        <v>572278</v>
      </c>
      <c r="F93" s="75">
        <v>1449196</v>
      </c>
      <c r="G93" s="75">
        <v>245528</v>
      </c>
      <c r="H93" s="75">
        <v>372</v>
      </c>
      <c r="I93" s="75">
        <v>3945</v>
      </c>
      <c r="J93" s="76">
        <v>249845</v>
      </c>
      <c r="K93" s="72">
        <v>0.8529493991021995</v>
      </c>
      <c r="L93" s="73">
        <v>0.7731153394426574</v>
      </c>
      <c r="M93" s="72">
        <v>0.9908480330651709</v>
      </c>
      <c r="N93" s="74">
        <v>0.993153692233736</v>
      </c>
    </row>
    <row r="94" spans="2:14" ht="14.25">
      <c r="B94" s="15">
        <v>42767</v>
      </c>
      <c r="C94" s="75">
        <v>798810</v>
      </c>
      <c r="D94" s="75">
        <v>38017</v>
      </c>
      <c r="E94" s="75">
        <v>528163</v>
      </c>
      <c r="F94" s="75">
        <v>1364990</v>
      </c>
      <c r="G94" s="75">
        <v>188971</v>
      </c>
      <c r="H94" s="75">
        <v>301</v>
      </c>
      <c r="I94" s="75">
        <v>3418</v>
      </c>
      <c r="J94" s="76">
        <v>192690</v>
      </c>
      <c r="K94" s="72">
        <v>0.8762968003697807</v>
      </c>
      <c r="L94" s="73">
        <v>0.8086914002192793</v>
      </c>
      <c r="M94" s="72">
        <v>0.9921446839605408</v>
      </c>
      <c r="N94" s="74">
        <v>0.9935701238381357</v>
      </c>
    </row>
    <row r="95" spans="2:14" ht="14.25">
      <c r="B95" s="15">
        <v>42795</v>
      </c>
      <c r="C95" s="75">
        <v>970236</v>
      </c>
      <c r="D95" s="75">
        <v>44252</v>
      </c>
      <c r="E95" s="75">
        <v>612238</v>
      </c>
      <c r="F95" s="75">
        <v>1626726</v>
      </c>
      <c r="G95" s="75">
        <v>175239</v>
      </c>
      <c r="H95" s="75">
        <v>601</v>
      </c>
      <c r="I95" s="75">
        <v>4784</v>
      </c>
      <c r="J95" s="76">
        <v>180624</v>
      </c>
      <c r="K95" s="72">
        <v>0.9000614158851357</v>
      </c>
      <c r="L95" s="73">
        <v>0.8470163032802985</v>
      </c>
      <c r="M95" s="72">
        <v>0.9866006733105924</v>
      </c>
      <c r="N95" s="74">
        <v>0.9922466297798134</v>
      </c>
    </row>
    <row r="96" spans="2:14" ht="14.25">
      <c r="B96" s="15">
        <v>42826</v>
      </c>
      <c r="C96" s="75">
        <v>937983</v>
      </c>
      <c r="D96" s="75">
        <v>39026</v>
      </c>
      <c r="E96" s="75">
        <v>601927</v>
      </c>
      <c r="F96" s="75">
        <v>1578936</v>
      </c>
      <c r="G96" s="75">
        <v>161419</v>
      </c>
      <c r="H96" s="75">
        <v>700</v>
      </c>
      <c r="I96" s="75">
        <v>4531</v>
      </c>
      <c r="J96" s="76">
        <v>166650</v>
      </c>
      <c r="K96" s="72">
        <v>0.9045306275371137</v>
      </c>
      <c r="L96" s="73">
        <v>0.8531756354818346</v>
      </c>
      <c r="M96" s="72">
        <v>0.9823792981926195</v>
      </c>
      <c r="N96" s="74">
        <v>0.9925287488993467</v>
      </c>
    </row>
    <row r="97" spans="2:14" ht="14.25">
      <c r="B97" s="15">
        <v>42856</v>
      </c>
      <c r="C97" s="75">
        <v>995798</v>
      </c>
      <c r="D97" s="75">
        <v>41863</v>
      </c>
      <c r="E97" s="75">
        <v>618470</v>
      </c>
      <c r="F97" s="75">
        <v>1656131</v>
      </c>
      <c r="G97" s="75">
        <v>185038</v>
      </c>
      <c r="H97" s="75">
        <v>501</v>
      </c>
      <c r="I97" s="75">
        <v>4788</v>
      </c>
      <c r="J97" s="76">
        <v>190327</v>
      </c>
      <c r="K97" s="72">
        <v>0.8969231902377417</v>
      </c>
      <c r="L97" s="73">
        <v>0.8432991541585791</v>
      </c>
      <c r="M97" s="72">
        <v>0.9881739212538948</v>
      </c>
      <c r="N97" s="74">
        <v>0.9923177881391013</v>
      </c>
    </row>
    <row r="98" spans="2:14" ht="14.25">
      <c r="B98" s="15">
        <v>42887</v>
      </c>
      <c r="C98" s="75">
        <v>975074</v>
      </c>
      <c r="D98" s="75">
        <v>41784</v>
      </c>
      <c r="E98" s="75">
        <v>600207</v>
      </c>
      <c r="F98" s="75">
        <v>1617065</v>
      </c>
      <c r="G98" s="75">
        <v>161652</v>
      </c>
      <c r="H98" s="75">
        <v>368</v>
      </c>
      <c r="I98" s="75">
        <v>3878</v>
      </c>
      <c r="J98" s="76">
        <v>165898</v>
      </c>
      <c r="K98" s="72">
        <v>0.9069537617998803</v>
      </c>
      <c r="L98" s="73">
        <v>0.857791587418604</v>
      </c>
      <c r="M98" s="72">
        <v>0.9912696906433859</v>
      </c>
      <c r="N98" s="74">
        <v>0.9935803736229173</v>
      </c>
    </row>
    <row r="99" spans="2:14" ht="14.25">
      <c r="B99" s="15">
        <v>42917</v>
      </c>
      <c r="C99" s="75">
        <v>1005980</v>
      </c>
      <c r="D99" s="75">
        <v>41539</v>
      </c>
      <c r="E99" s="75">
        <v>629139</v>
      </c>
      <c r="F99" s="75">
        <v>1676658</v>
      </c>
      <c r="G99" s="75">
        <v>174399</v>
      </c>
      <c r="H99" s="75">
        <v>476</v>
      </c>
      <c r="I99" s="75">
        <v>4288</v>
      </c>
      <c r="J99" s="76">
        <v>179163</v>
      </c>
      <c r="K99" s="72">
        <v>0.9034589004004158</v>
      </c>
      <c r="L99" s="73">
        <v>0.852251692041285</v>
      </c>
      <c r="M99" s="72">
        <v>0.9886707128406521</v>
      </c>
      <c r="N99" s="74">
        <v>0.9932304748613494</v>
      </c>
    </row>
    <row r="100" spans="2:14" ht="14.25">
      <c r="B100" s="15">
        <v>42948</v>
      </c>
      <c r="C100" s="75">
        <v>938584</v>
      </c>
      <c r="D100" s="75">
        <v>39551</v>
      </c>
      <c r="E100" s="75">
        <v>575677</v>
      </c>
      <c r="F100" s="75">
        <v>1553812</v>
      </c>
      <c r="G100" s="75">
        <v>161760</v>
      </c>
      <c r="H100" s="75">
        <v>437</v>
      </c>
      <c r="I100" s="75">
        <v>3057</v>
      </c>
      <c r="J100" s="76">
        <v>165254</v>
      </c>
      <c r="K100" s="72">
        <v>0.9038698921391034</v>
      </c>
      <c r="L100" s="73">
        <v>0.8529914281352013</v>
      </c>
      <c r="M100" s="72">
        <v>0.989071721516455</v>
      </c>
      <c r="N100" s="74">
        <v>0.9947177805347535</v>
      </c>
    </row>
    <row r="101" spans="2:14" ht="14.25">
      <c r="B101" s="15">
        <v>42979</v>
      </c>
      <c r="C101" s="75">
        <v>933443</v>
      </c>
      <c r="D101" s="75">
        <v>39149</v>
      </c>
      <c r="E101" s="75">
        <v>570051</v>
      </c>
      <c r="F101" s="75">
        <v>1542643</v>
      </c>
      <c r="G101" s="75">
        <v>172883</v>
      </c>
      <c r="H101" s="75">
        <v>342</v>
      </c>
      <c r="I101" s="75">
        <v>3380</v>
      </c>
      <c r="J101" s="76">
        <v>176605</v>
      </c>
      <c r="K101" s="72">
        <v>0.8972777633011643</v>
      </c>
      <c r="L101" s="73">
        <v>0.8437323175989717</v>
      </c>
      <c r="M101" s="72">
        <v>0.991339798941531</v>
      </c>
      <c r="N101" s="74">
        <v>0.9941056552575637</v>
      </c>
    </row>
    <row r="102" spans="2:14" ht="14.25">
      <c r="B102" s="15">
        <v>43009</v>
      </c>
      <c r="C102" s="75">
        <v>983683</v>
      </c>
      <c r="D102" s="75">
        <v>41763</v>
      </c>
      <c r="E102" s="75">
        <v>618220</v>
      </c>
      <c r="F102" s="75">
        <v>1643666</v>
      </c>
      <c r="G102" s="75">
        <v>178745</v>
      </c>
      <c r="H102" s="75">
        <v>273</v>
      </c>
      <c r="I102" s="75">
        <v>3937</v>
      </c>
      <c r="J102" s="76">
        <v>182955</v>
      </c>
      <c r="K102" s="72">
        <v>0.8998396492759034</v>
      </c>
      <c r="L102" s="73">
        <v>0.8462313364784744</v>
      </c>
      <c r="M102" s="72">
        <v>0.9935055666571511</v>
      </c>
      <c r="N102" s="74">
        <v>0.9936720152630285</v>
      </c>
    </row>
    <row r="103" spans="2:14" ht="14.25">
      <c r="B103" s="15">
        <v>43040</v>
      </c>
      <c r="C103" s="75">
        <v>928541</v>
      </c>
      <c r="D103" s="75">
        <v>39860</v>
      </c>
      <c r="E103" s="75">
        <v>598059</v>
      </c>
      <c r="F103" s="75">
        <v>1566460</v>
      </c>
      <c r="G103" s="75">
        <v>194980</v>
      </c>
      <c r="H103" s="75">
        <v>389</v>
      </c>
      <c r="I103" s="75">
        <v>3945</v>
      </c>
      <c r="J103" s="76">
        <v>199314</v>
      </c>
      <c r="K103" s="72">
        <v>0.8871237202495903</v>
      </c>
      <c r="L103" s="73">
        <v>0.8264562923167436</v>
      </c>
      <c r="M103" s="72">
        <v>0.9903351636065493</v>
      </c>
      <c r="N103" s="74">
        <v>0.993446887396097</v>
      </c>
    </row>
    <row r="104" spans="2:14" ht="14.25">
      <c r="B104" s="15">
        <v>43070</v>
      </c>
      <c r="C104" s="75">
        <v>868193</v>
      </c>
      <c r="D104" s="75">
        <v>35138</v>
      </c>
      <c r="E104" s="75">
        <v>617452</v>
      </c>
      <c r="F104" s="75">
        <v>1520783</v>
      </c>
      <c r="G104" s="75">
        <v>259836</v>
      </c>
      <c r="H104" s="75">
        <v>297</v>
      </c>
      <c r="I104" s="75">
        <v>7285</v>
      </c>
      <c r="J104" s="76">
        <v>267418</v>
      </c>
      <c r="K104" s="72">
        <v>0.8504541715388818</v>
      </c>
      <c r="L104" s="73">
        <v>0.7696548581641075</v>
      </c>
      <c r="M104" s="72">
        <v>0.9916184563284888</v>
      </c>
      <c r="N104" s="74">
        <v>0.9883390930903724</v>
      </c>
    </row>
    <row r="105" spans="2:14" ht="14.25">
      <c r="B105" s="15">
        <v>43101</v>
      </c>
      <c r="C105" s="75">
        <v>844619</v>
      </c>
      <c r="D105" s="75">
        <v>41812</v>
      </c>
      <c r="E105" s="75">
        <v>638741</v>
      </c>
      <c r="F105" s="75">
        <v>1525172</v>
      </c>
      <c r="G105" s="75">
        <v>255994</v>
      </c>
      <c r="H105" s="75">
        <v>449</v>
      </c>
      <c r="I105" s="75">
        <v>6221</v>
      </c>
      <c r="J105" s="76">
        <v>262664</v>
      </c>
      <c r="K105" s="72">
        <v>0.8530827212339387</v>
      </c>
      <c r="L105" s="73">
        <v>0.7674077991083151</v>
      </c>
      <c r="M105" s="72">
        <v>0.9893755471948131</v>
      </c>
      <c r="N105" s="74">
        <v>0.9903544704959362</v>
      </c>
    </row>
    <row r="106" spans="2:14" ht="14.25">
      <c r="B106" s="15">
        <v>43132</v>
      </c>
      <c r="C106" s="75">
        <v>771742</v>
      </c>
      <c r="D106" s="75">
        <v>34328</v>
      </c>
      <c r="E106" s="75">
        <v>578686</v>
      </c>
      <c r="F106" s="75">
        <v>1384756</v>
      </c>
      <c r="G106" s="75">
        <v>236895</v>
      </c>
      <c r="H106" s="75">
        <v>503</v>
      </c>
      <c r="I106" s="75">
        <v>5417</v>
      </c>
      <c r="J106" s="76">
        <v>242815</v>
      </c>
      <c r="K106" s="72">
        <v>0.8508114238948715</v>
      </c>
      <c r="L106" s="73">
        <v>0.7651335416011905</v>
      </c>
      <c r="M106" s="72">
        <v>0.9855588412620941</v>
      </c>
      <c r="N106" s="74">
        <v>0.9907259507312922</v>
      </c>
    </row>
    <row r="107" spans="2:14" ht="14.25">
      <c r="B107" s="15">
        <v>43160</v>
      </c>
      <c r="C107" s="75">
        <v>865394</v>
      </c>
      <c r="D107" s="75">
        <v>37721</v>
      </c>
      <c r="E107" s="75">
        <v>647205</v>
      </c>
      <c r="F107" s="75">
        <v>1550320</v>
      </c>
      <c r="G107" s="75">
        <v>271520</v>
      </c>
      <c r="H107" s="75">
        <v>857</v>
      </c>
      <c r="I107" s="75">
        <v>7024</v>
      </c>
      <c r="J107" s="76">
        <v>279401</v>
      </c>
      <c r="K107" s="72">
        <v>0.8472985772147775</v>
      </c>
      <c r="L107" s="73">
        <v>0.7611780662389591</v>
      </c>
      <c r="M107" s="72">
        <v>0.9777852662139043</v>
      </c>
      <c r="N107" s="74">
        <v>0.989263698185192</v>
      </c>
    </row>
    <row r="108" spans="2:14" ht="14.25">
      <c r="B108" s="15">
        <v>43191</v>
      </c>
      <c r="C108" s="75">
        <v>896032</v>
      </c>
      <c r="D108" s="75">
        <v>38349</v>
      </c>
      <c r="E108" s="75">
        <v>636679</v>
      </c>
      <c r="F108" s="75">
        <v>1571060</v>
      </c>
      <c r="G108" s="75">
        <v>196592</v>
      </c>
      <c r="H108" s="75">
        <v>957</v>
      </c>
      <c r="I108" s="75">
        <v>4316</v>
      </c>
      <c r="J108" s="76">
        <v>201865</v>
      </c>
      <c r="K108" s="72">
        <v>0.8861401356515363</v>
      </c>
      <c r="L108" s="73">
        <v>0.8200735111072062</v>
      </c>
      <c r="M108" s="72">
        <v>0.9756525721263929</v>
      </c>
      <c r="N108" s="74">
        <v>0.9932667181491275</v>
      </c>
    </row>
    <row r="109" spans="2:14" ht="14.25">
      <c r="B109" s="15">
        <v>43221</v>
      </c>
      <c r="C109" s="75">
        <v>1008827</v>
      </c>
      <c r="D109" s="75">
        <v>40130</v>
      </c>
      <c r="E109" s="75">
        <v>699663</v>
      </c>
      <c r="F109" s="75">
        <v>1748620</v>
      </c>
      <c r="G109" s="75">
        <v>178854</v>
      </c>
      <c r="H109" s="75">
        <v>633</v>
      </c>
      <c r="I109" s="75">
        <v>5487</v>
      </c>
      <c r="J109" s="76">
        <v>184974</v>
      </c>
      <c r="K109" s="72">
        <v>0.9043366911564682</v>
      </c>
      <c r="L109" s="73">
        <v>0.8494090584929792</v>
      </c>
      <c r="M109" s="72">
        <v>0.9844712116380051</v>
      </c>
      <c r="N109" s="74">
        <v>0.9922186768772602</v>
      </c>
    </row>
    <row r="110" spans="2:14" ht="14.25">
      <c r="B110" s="15">
        <v>43252</v>
      </c>
      <c r="C110" s="75">
        <v>978373</v>
      </c>
      <c r="D110" s="75">
        <v>40499</v>
      </c>
      <c r="E110" s="75">
        <v>680484</v>
      </c>
      <c r="F110" s="75">
        <v>1699356</v>
      </c>
      <c r="G110" s="75">
        <v>166367</v>
      </c>
      <c r="H110" s="75">
        <v>725</v>
      </c>
      <c r="I110" s="75">
        <v>4464</v>
      </c>
      <c r="J110" s="76">
        <v>171556</v>
      </c>
      <c r="K110" s="72">
        <v>0.9083035439400677</v>
      </c>
      <c r="L110" s="73">
        <v>0.8546683089609868</v>
      </c>
      <c r="M110" s="72">
        <v>0.9824131573840481</v>
      </c>
      <c r="N110" s="74">
        <v>0.9934827169361762</v>
      </c>
    </row>
    <row r="111" spans="2:14" ht="14.25">
      <c r="B111" s="15">
        <v>43282</v>
      </c>
      <c r="C111" s="75">
        <v>996614</v>
      </c>
      <c r="D111" s="75">
        <v>40601</v>
      </c>
      <c r="E111" s="75">
        <v>702484</v>
      </c>
      <c r="F111" s="75">
        <v>1739699</v>
      </c>
      <c r="G111" s="75">
        <v>200608</v>
      </c>
      <c r="H111" s="75">
        <v>721</v>
      </c>
      <c r="I111" s="75">
        <v>5401</v>
      </c>
      <c r="J111" s="76">
        <v>206730</v>
      </c>
      <c r="K111" s="72">
        <v>0.893790115128782</v>
      </c>
      <c r="L111" s="73">
        <v>0.8324387624016264</v>
      </c>
      <c r="M111" s="72">
        <v>0.9825516673926722</v>
      </c>
      <c r="N111" s="74">
        <v>0.9923702296276937</v>
      </c>
    </row>
    <row r="112" spans="2:14" ht="14.25">
      <c r="B112" s="15">
        <v>43313</v>
      </c>
      <c r="C112" s="75">
        <v>920436</v>
      </c>
      <c r="D112" s="75">
        <v>40542</v>
      </c>
      <c r="E112" s="75">
        <v>641502</v>
      </c>
      <c r="F112" s="75">
        <v>1602480</v>
      </c>
      <c r="G112" s="75">
        <v>177576</v>
      </c>
      <c r="H112" s="75">
        <v>460</v>
      </c>
      <c r="I112" s="75">
        <v>3584</v>
      </c>
      <c r="J112" s="76">
        <v>181620</v>
      </c>
      <c r="K112" s="72">
        <v>0.8982007734992433</v>
      </c>
      <c r="L112" s="73">
        <v>0.8382749915301472</v>
      </c>
      <c r="M112" s="72">
        <v>0.98878103507146</v>
      </c>
      <c r="N112" s="74">
        <v>0.9944441516324956</v>
      </c>
    </row>
    <row r="113" spans="2:14" ht="14.25">
      <c r="B113" s="15">
        <v>43344</v>
      </c>
      <c r="C113" s="75">
        <v>921655</v>
      </c>
      <c r="D113" s="75">
        <v>39043</v>
      </c>
      <c r="E113" s="75">
        <v>634295</v>
      </c>
      <c r="F113" s="75">
        <v>1594993</v>
      </c>
      <c r="G113" s="75">
        <v>191254</v>
      </c>
      <c r="H113" s="75">
        <v>605</v>
      </c>
      <c r="I113" s="75">
        <v>4555</v>
      </c>
      <c r="J113" s="76">
        <v>196414</v>
      </c>
      <c r="K113" s="72">
        <v>0.8903576909099942</v>
      </c>
      <c r="L113" s="73">
        <v>0.828149471340424</v>
      </c>
      <c r="M113" s="72">
        <v>0.9847407183212268</v>
      </c>
      <c r="N113" s="74">
        <v>0.9928700007826563</v>
      </c>
    </row>
    <row r="114" spans="2:14" ht="14.25">
      <c r="B114" s="15">
        <v>43374</v>
      </c>
      <c r="C114" s="75">
        <v>960853</v>
      </c>
      <c r="D114" s="75">
        <v>42149</v>
      </c>
      <c r="E114" s="75">
        <v>650586</v>
      </c>
      <c r="F114" s="75">
        <v>1653588</v>
      </c>
      <c r="G114" s="75">
        <v>197123</v>
      </c>
      <c r="H114" s="75">
        <v>645</v>
      </c>
      <c r="I114" s="75">
        <v>4709</v>
      </c>
      <c r="J114" s="76">
        <v>202477</v>
      </c>
      <c r="K114" s="72">
        <v>0.8909106092728434</v>
      </c>
      <c r="L114" s="73">
        <v>0.8297693561870021</v>
      </c>
      <c r="M114" s="72">
        <v>0.9849277936159274</v>
      </c>
      <c r="N114" s="74">
        <v>0.992813923500103</v>
      </c>
    </row>
    <row r="115" spans="2:14" ht="14.25">
      <c r="B115" s="15">
        <v>43405</v>
      </c>
      <c r="C115" s="75">
        <v>925563</v>
      </c>
      <c r="D115" s="75">
        <v>39861</v>
      </c>
      <c r="E115" s="75">
        <v>627341</v>
      </c>
      <c r="F115" s="75">
        <v>1592765</v>
      </c>
      <c r="G115" s="75">
        <v>218889</v>
      </c>
      <c r="H115" s="75">
        <v>642</v>
      </c>
      <c r="I115" s="75">
        <v>5626</v>
      </c>
      <c r="J115" s="76">
        <v>225157</v>
      </c>
      <c r="K115" s="72">
        <v>0.8761459512564346</v>
      </c>
      <c r="L115" s="73">
        <v>0.8087390296840758</v>
      </c>
      <c r="M115" s="72">
        <v>0.9841493222724242</v>
      </c>
      <c r="N115" s="74">
        <v>0.9911117009259567</v>
      </c>
    </row>
    <row r="116" spans="2:14" ht="14.25">
      <c r="B116" s="15">
        <v>43435</v>
      </c>
      <c r="C116" s="75">
        <v>904475</v>
      </c>
      <c r="D116" s="75">
        <v>35557</v>
      </c>
      <c r="E116" s="75">
        <v>639022</v>
      </c>
      <c r="F116" s="75">
        <v>1579054</v>
      </c>
      <c r="G116" s="75">
        <v>240785</v>
      </c>
      <c r="H116" s="75">
        <v>385</v>
      </c>
      <c r="I116" s="75">
        <v>6619</v>
      </c>
      <c r="J116" s="76">
        <v>247789</v>
      </c>
      <c r="K116" s="72">
        <v>0.8643621810960219</v>
      </c>
      <c r="L116" s="73">
        <v>0.7897551647660793</v>
      </c>
      <c r="M116" s="72">
        <v>0.9892882978131434</v>
      </c>
      <c r="N116" s="74">
        <v>0.9897481727461546</v>
      </c>
    </row>
    <row r="117" spans="2:14" ht="14.25">
      <c r="B117" s="15">
        <v>43466</v>
      </c>
      <c r="C117" s="75">
        <v>890022</v>
      </c>
      <c r="D117" s="75">
        <v>39041</v>
      </c>
      <c r="E117" s="75">
        <v>660063</v>
      </c>
      <c r="F117" s="75">
        <v>1589126</v>
      </c>
      <c r="G117" s="75">
        <v>284541</v>
      </c>
      <c r="H117" s="75">
        <v>600</v>
      </c>
      <c r="I117" s="75">
        <v>8006</v>
      </c>
      <c r="J117" s="76">
        <v>293147</v>
      </c>
      <c r="K117" s="72">
        <v>0.8442590421261953</v>
      </c>
      <c r="L117" s="73">
        <v>0.7577473494397491</v>
      </c>
      <c r="M117" s="72">
        <v>0.9848641557982897</v>
      </c>
      <c r="N117" s="74">
        <v>0.9880162079066683</v>
      </c>
    </row>
    <row r="118" spans="2:14" ht="14.25">
      <c r="B118" s="15">
        <v>43497</v>
      </c>
      <c r="C118" s="75">
        <v>816535</v>
      </c>
      <c r="D118" s="75">
        <v>36253</v>
      </c>
      <c r="E118" s="75">
        <v>619421</v>
      </c>
      <c r="F118" s="75">
        <v>1472209</v>
      </c>
      <c r="G118" s="75">
        <v>263341</v>
      </c>
      <c r="H118" s="75">
        <v>599</v>
      </c>
      <c r="I118" s="75">
        <v>8154</v>
      </c>
      <c r="J118" s="75">
        <v>272094</v>
      </c>
      <c r="K118" s="72">
        <v>0.8440098996561951</v>
      </c>
      <c r="L118" s="73">
        <v>0.7561377417407183</v>
      </c>
      <c r="M118" s="72">
        <v>0.9837457939867579</v>
      </c>
      <c r="N118" s="74">
        <v>0.987007130621838</v>
      </c>
    </row>
    <row r="119" spans="2:14" ht="14.25">
      <c r="B119" s="56">
        <v>43525</v>
      </c>
      <c r="C119" s="75">
        <v>952977</v>
      </c>
      <c r="D119" s="75">
        <v>41119</v>
      </c>
      <c r="E119" s="75">
        <v>682894</v>
      </c>
      <c r="F119" s="75">
        <v>1676990</v>
      </c>
      <c r="G119" s="75">
        <v>249370</v>
      </c>
      <c r="H119" s="75">
        <v>719</v>
      </c>
      <c r="I119" s="75">
        <v>7434</v>
      </c>
      <c r="J119" s="75">
        <v>257523</v>
      </c>
      <c r="K119" s="72">
        <v>0.8668796746261204</v>
      </c>
      <c r="L119" s="73">
        <v>0.7925973117577538</v>
      </c>
      <c r="M119" s="72">
        <v>0.9828146660930255</v>
      </c>
      <c r="N119" s="74">
        <v>0.9892312060353918</v>
      </c>
    </row>
    <row r="120" spans="2:14" ht="14.25">
      <c r="B120" s="56">
        <v>43556</v>
      </c>
      <c r="C120" s="75">
        <v>896662</v>
      </c>
      <c r="D120" s="75">
        <v>40104</v>
      </c>
      <c r="E120" s="75">
        <v>672162</v>
      </c>
      <c r="F120" s="75">
        <v>1608928</v>
      </c>
      <c r="G120" s="75">
        <v>268277</v>
      </c>
      <c r="H120" s="75">
        <v>724</v>
      </c>
      <c r="I120" s="75">
        <v>8618</v>
      </c>
      <c r="J120" s="75">
        <v>277619</v>
      </c>
      <c r="K120" s="72">
        <v>0.8528427863180721</v>
      </c>
      <c r="L120" s="73">
        <v>0.7697072550579902</v>
      </c>
      <c r="M120" s="72">
        <v>0.9822670716175174</v>
      </c>
      <c r="N120" s="74">
        <v>0.9873409912159582</v>
      </c>
    </row>
    <row r="121" spans="2:14" ht="14.25">
      <c r="B121" s="57">
        <v>43586</v>
      </c>
      <c r="C121" s="75">
        <v>947068</v>
      </c>
      <c r="D121" s="75">
        <v>41364</v>
      </c>
      <c r="E121" s="75">
        <v>691058</v>
      </c>
      <c r="F121" s="75">
        <v>1679490</v>
      </c>
      <c r="G121" s="75">
        <v>251588</v>
      </c>
      <c r="H121" s="75">
        <v>637</v>
      </c>
      <c r="I121" s="75">
        <v>7207</v>
      </c>
      <c r="J121" s="75">
        <v>259432</v>
      </c>
      <c r="K121" s="72">
        <v>0.8661978150745621</v>
      </c>
      <c r="L121" s="73">
        <v>0.7901082545784612</v>
      </c>
      <c r="M121" s="72">
        <v>0.9848336944358468</v>
      </c>
      <c r="N121" s="74">
        <v>0.989678703644032</v>
      </c>
    </row>
    <row r="122" spans="2:14" ht="14.25">
      <c r="B122" s="57">
        <v>43617</v>
      </c>
      <c r="C122" s="75">
        <v>919654</v>
      </c>
      <c r="D122" s="75">
        <v>39865</v>
      </c>
      <c r="E122" s="75">
        <v>664906</v>
      </c>
      <c r="F122" s="75">
        <v>1624425</v>
      </c>
      <c r="G122" s="75">
        <v>248098</v>
      </c>
      <c r="H122" s="75">
        <v>780</v>
      </c>
      <c r="I122" s="75">
        <v>7336</v>
      </c>
      <c r="J122" s="75">
        <v>256214</v>
      </c>
      <c r="K122" s="72">
        <v>0.8637622637837459</v>
      </c>
      <c r="L122" s="73">
        <v>0.7875422178681775</v>
      </c>
      <c r="M122" s="72">
        <v>0.9808094476565383</v>
      </c>
      <c r="N122" s="74">
        <v>0.9890872632177103</v>
      </c>
    </row>
    <row r="123" spans="2:14" ht="14.25">
      <c r="B123" s="57">
        <v>43647</v>
      </c>
      <c r="C123" s="75">
        <v>978592</v>
      </c>
      <c r="D123" s="75">
        <v>42592</v>
      </c>
      <c r="E123" s="75">
        <v>727943</v>
      </c>
      <c r="F123" s="75">
        <v>1749127</v>
      </c>
      <c r="G123" s="75">
        <v>261596</v>
      </c>
      <c r="H123" s="75">
        <v>751</v>
      </c>
      <c r="I123" s="75">
        <v>10379</v>
      </c>
      <c r="J123" s="75">
        <v>272726</v>
      </c>
      <c r="K123" s="72">
        <v>0.8651108661213254</v>
      </c>
      <c r="L123" s="73">
        <v>0.7890674639651407</v>
      </c>
      <c r="M123" s="72">
        <v>0.9826730960016612</v>
      </c>
      <c r="N123" s="74">
        <v>0.9859424478750464</v>
      </c>
    </row>
    <row r="124" spans="2:14" ht="14.25">
      <c r="B124" s="57">
        <v>43678</v>
      </c>
      <c r="C124" s="75">
        <v>908238</v>
      </c>
      <c r="D124" s="75">
        <v>39899</v>
      </c>
      <c r="E124" s="75">
        <v>691730</v>
      </c>
      <c r="F124" s="75">
        <v>1639867</v>
      </c>
      <c r="G124" s="75">
        <v>251770</v>
      </c>
      <c r="H124" s="75">
        <v>657</v>
      </c>
      <c r="I124" s="75">
        <v>7830</v>
      </c>
      <c r="J124" s="75">
        <v>260257</v>
      </c>
      <c r="K124" s="72">
        <v>0.8630315705711837</v>
      </c>
      <c r="L124" s="73">
        <v>0.7829583933903904</v>
      </c>
      <c r="M124" s="72">
        <v>0.983800177532301</v>
      </c>
      <c r="N124" s="74">
        <v>0.9888072502715993</v>
      </c>
    </row>
    <row r="125" spans="2:14" ht="14.25">
      <c r="B125" s="57">
        <v>43709</v>
      </c>
      <c r="C125" s="75">
        <v>904732</v>
      </c>
      <c r="D125" s="75">
        <v>39010</v>
      </c>
      <c r="E125" s="75">
        <v>672580</v>
      </c>
      <c r="F125" s="75">
        <v>1616322</v>
      </c>
      <c r="G125" s="75">
        <v>271082</v>
      </c>
      <c r="H125" s="75">
        <v>814</v>
      </c>
      <c r="I125" s="75">
        <v>7936</v>
      </c>
      <c r="J125" s="75">
        <v>279832</v>
      </c>
      <c r="K125" s="72">
        <v>0.8524212695804244</v>
      </c>
      <c r="L125" s="73">
        <v>0.7694516309552362</v>
      </c>
      <c r="M125" s="72">
        <v>0.9795600642828445</v>
      </c>
      <c r="N125" s="74">
        <v>0.9883382609666782</v>
      </c>
    </row>
    <row r="126" spans="2:14" ht="14.25">
      <c r="B126" s="57">
        <v>43739</v>
      </c>
      <c r="C126" s="75">
        <v>897371</v>
      </c>
      <c r="D126" s="75">
        <v>40701</v>
      </c>
      <c r="E126" s="75">
        <v>683316</v>
      </c>
      <c r="F126" s="75">
        <v>1621388</v>
      </c>
      <c r="G126" s="75">
        <v>308945</v>
      </c>
      <c r="H126" s="75">
        <v>886</v>
      </c>
      <c r="I126" s="75">
        <v>7636</v>
      </c>
      <c r="J126" s="75">
        <v>317467</v>
      </c>
      <c r="K126" s="72">
        <v>0.8362605764742593</v>
      </c>
      <c r="L126" s="73">
        <v>0.7438938056031753</v>
      </c>
      <c r="M126" s="72">
        <v>0.9786952653473441</v>
      </c>
      <c r="N126" s="74">
        <v>0.9889485810881219</v>
      </c>
    </row>
    <row r="127" spans="2:14" ht="14.25">
      <c r="B127" s="57">
        <v>43770</v>
      </c>
      <c r="C127" s="75">
        <v>853755</v>
      </c>
      <c r="D127" s="75">
        <v>38271</v>
      </c>
      <c r="E127" s="75">
        <v>665976</v>
      </c>
      <c r="F127" s="75">
        <v>1558002</v>
      </c>
      <c r="G127" s="75">
        <v>344484</v>
      </c>
      <c r="H127" s="75">
        <v>837</v>
      </c>
      <c r="I127" s="75">
        <v>9988</v>
      </c>
      <c r="J127" s="75">
        <v>355309</v>
      </c>
      <c r="K127" s="72">
        <v>0.8142962644337486</v>
      </c>
      <c r="L127" s="73">
        <v>0.7125081056450341</v>
      </c>
      <c r="M127" s="72">
        <v>0.9785977293648358</v>
      </c>
      <c r="N127" s="74">
        <v>0.9852240651869034</v>
      </c>
    </row>
    <row r="128" spans="2:14" ht="14.25">
      <c r="B128" s="57">
        <v>43800</v>
      </c>
      <c r="C128" s="75">
        <v>824497</v>
      </c>
      <c r="D128" s="75">
        <v>35564</v>
      </c>
      <c r="E128" s="75">
        <v>692969</v>
      </c>
      <c r="F128" s="75">
        <v>1553030</v>
      </c>
      <c r="G128" s="75">
        <v>377338</v>
      </c>
      <c r="H128" s="75">
        <v>465</v>
      </c>
      <c r="I128" s="75">
        <v>14571</v>
      </c>
      <c r="J128" s="75">
        <v>392374</v>
      </c>
      <c r="K128" s="72">
        <v>0.7983071896634324</v>
      </c>
      <c r="L128" s="73">
        <v>0.6860317764085753</v>
      </c>
      <c r="M128" s="72">
        <v>0.9870937300507924</v>
      </c>
      <c r="N128" s="74">
        <v>0.9794061113152613</v>
      </c>
    </row>
    <row r="129" spans="2:14" ht="14.25">
      <c r="B129" s="57">
        <v>43831</v>
      </c>
      <c r="C129" s="75">
        <v>826898</v>
      </c>
      <c r="D129" s="75">
        <v>39879</v>
      </c>
      <c r="E129" s="75">
        <v>674868</v>
      </c>
      <c r="F129" s="75">
        <v>1541645</v>
      </c>
      <c r="G129" s="75">
        <v>335494</v>
      </c>
      <c r="H129" s="75">
        <v>647</v>
      </c>
      <c r="I129" s="75">
        <v>9241</v>
      </c>
      <c r="J129" s="75">
        <v>345382</v>
      </c>
      <c r="K129" s="72">
        <v>0.8169702924229489</v>
      </c>
      <c r="L129" s="73">
        <v>0.7113761966703143</v>
      </c>
      <c r="M129" s="72">
        <v>0.9840349405320041</v>
      </c>
      <c r="N129" s="74">
        <v>0.9864919186854726</v>
      </c>
    </row>
    <row r="130" spans="2:14" ht="14.25">
      <c r="B130" s="58">
        <v>43862</v>
      </c>
      <c r="C130" s="75">
        <v>790475</v>
      </c>
      <c r="D130" s="75">
        <v>36806</v>
      </c>
      <c r="E130" s="75">
        <v>628100</v>
      </c>
      <c r="F130" s="75">
        <v>1455381</v>
      </c>
      <c r="G130" s="75">
        <v>292999</v>
      </c>
      <c r="H130" s="75">
        <v>460</v>
      </c>
      <c r="I130" s="75">
        <v>8646</v>
      </c>
      <c r="J130" s="75">
        <v>302105</v>
      </c>
      <c r="K130" s="72">
        <v>0.828103893857476</v>
      </c>
      <c r="L130" s="73">
        <v>0.7295744983266789</v>
      </c>
      <c r="M130" s="72">
        <v>0.987656308699619</v>
      </c>
      <c r="N130" s="74">
        <v>0.9864215872577135</v>
      </c>
    </row>
    <row r="131" spans="2:14" ht="14.25">
      <c r="B131" s="58">
        <v>43891</v>
      </c>
      <c r="C131" s="75">
        <v>677670</v>
      </c>
      <c r="D131" s="75">
        <v>27037</v>
      </c>
      <c r="E131" s="75">
        <v>446560</v>
      </c>
      <c r="F131" s="75">
        <v>1151267</v>
      </c>
      <c r="G131" s="75">
        <v>210290</v>
      </c>
      <c r="H131" s="75">
        <v>257</v>
      </c>
      <c r="I131" s="75">
        <v>3987</v>
      </c>
      <c r="J131" s="75">
        <v>214534</v>
      </c>
      <c r="K131" s="72">
        <v>0.8429244084606762</v>
      </c>
      <c r="L131" s="73">
        <v>0.7631762692013154</v>
      </c>
      <c r="M131" s="72">
        <v>0.990584011137979</v>
      </c>
      <c r="N131" s="74">
        <v>0.9911507567467989</v>
      </c>
    </row>
    <row r="132" spans="2:14" ht="14.25">
      <c r="B132" s="58">
        <v>43922</v>
      </c>
      <c r="C132" s="75">
        <v>526694</v>
      </c>
      <c r="D132" s="75">
        <v>16751</v>
      </c>
      <c r="E132" s="75">
        <v>191150</v>
      </c>
      <c r="F132" s="75">
        <v>734595</v>
      </c>
      <c r="G132" s="75">
        <v>77637</v>
      </c>
      <c r="H132" s="75">
        <v>44</v>
      </c>
      <c r="I132" s="75">
        <v>830</v>
      </c>
      <c r="J132" s="75">
        <v>78511</v>
      </c>
      <c r="K132" s="72">
        <v>0.903443093520402</v>
      </c>
      <c r="L132" s="73">
        <v>0.8715323225186198</v>
      </c>
      <c r="M132" s="72">
        <v>0.9973801726704377</v>
      </c>
      <c r="N132" s="74">
        <v>0.9956766329826023</v>
      </c>
    </row>
    <row r="133" spans="2:14" ht="14.25">
      <c r="B133" s="58">
        <v>43952</v>
      </c>
      <c r="C133" s="75">
        <v>736631</v>
      </c>
      <c r="D133" s="75">
        <v>22159</v>
      </c>
      <c r="E133" s="75">
        <v>285001</v>
      </c>
      <c r="F133" s="75">
        <v>1043791</v>
      </c>
      <c r="G133" s="75">
        <v>71501</v>
      </c>
      <c r="H133" s="75">
        <v>54</v>
      </c>
      <c r="I133" s="75">
        <v>910</v>
      </c>
      <c r="J133" s="75">
        <v>72465</v>
      </c>
      <c r="K133" s="72">
        <v>0.9350820958633145</v>
      </c>
      <c r="L133" s="73">
        <v>0.9115231175105057</v>
      </c>
      <c r="M133" s="72">
        <v>0.9975689911313195</v>
      </c>
      <c r="N133" s="74">
        <v>0.996817191363746</v>
      </c>
    </row>
    <row r="134" spans="2:14" ht="14.25">
      <c r="B134" s="58">
        <v>43983</v>
      </c>
      <c r="C134" s="75">
        <v>801809</v>
      </c>
      <c r="D134" s="75">
        <v>25293</v>
      </c>
      <c r="E134" s="75">
        <v>332351</v>
      </c>
      <c r="F134" s="75">
        <v>1159453</v>
      </c>
      <c r="G134" s="75">
        <v>88756</v>
      </c>
      <c r="H134" s="75">
        <v>152</v>
      </c>
      <c r="I134" s="75">
        <v>1191</v>
      </c>
      <c r="J134" s="75">
        <v>90099</v>
      </c>
      <c r="K134" s="72">
        <v>0.927894957552787</v>
      </c>
      <c r="L134" s="73">
        <v>0.900337426240645</v>
      </c>
      <c r="M134" s="72">
        <v>0.9940263313028099</v>
      </c>
      <c r="N134" s="74">
        <v>0.996429235298703</v>
      </c>
    </row>
    <row r="135" spans="2:14" ht="14.25">
      <c r="B135" s="58">
        <v>44013</v>
      </c>
      <c r="C135" s="77">
        <v>871436</v>
      </c>
      <c r="D135" s="77">
        <v>27987</v>
      </c>
      <c r="E135" s="77">
        <v>397569</v>
      </c>
      <c r="F135" s="77">
        <v>1296992</v>
      </c>
      <c r="G135" s="77">
        <v>108282</v>
      </c>
      <c r="H135" s="77">
        <v>163</v>
      </c>
      <c r="I135" s="77">
        <v>1845</v>
      </c>
      <c r="J135" s="77">
        <v>110290</v>
      </c>
      <c r="K135" s="79">
        <v>0.9216290693691812</v>
      </c>
      <c r="L135" s="80">
        <v>0.889476359523863</v>
      </c>
      <c r="M135" s="79">
        <v>0.9942095914742451</v>
      </c>
      <c r="N135" s="81">
        <v>0.9953807327735132</v>
      </c>
    </row>
    <row r="136" spans="2:14" ht="14.25">
      <c r="B136" s="86">
        <v>44044</v>
      </c>
      <c r="C136" s="77">
        <v>872711</v>
      </c>
      <c r="D136" s="77">
        <v>25737</v>
      </c>
      <c r="E136" s="77">
        <v>463799</v>
      </c>
      <c r="F136" s="77">
        <v>1362247</v>
      </c>
      <c r="G136" s="77">
        <v>159913</v>
      </c>
      <c r="H136" s="77">
        <v>310</v>
      </c>
      <c r="I136" s="77">
        <v>2835</v>
      </c>
      <c r="J136" s="77">
        <v>163058</v>
      </c>
      <c r="K136" s="79">
        <v>0.8930981016911372</v>
      </c>
      <c r="L136" s="80">
        <v>0.8451391794108989</v>
      </c>
      <c r="M136" s="79">
        <v>0.9880984374400122</v>
      </c>
      <c r="N136" s="81">
        <v>0.9939245747202304</v>
      </c>
    </row>
    <row r="137" spans="2:14" ht="14.25">
      <c r="B137" s="86">
        <v>44075</v>
      </c>
      <c r="C137" s="77">
        <v>831385</v>
      </c>
      <c r="D137" s="77">
        <v>26500</v>
      </c>
      <c r="E137" s="77">
        <v>454088</v>
      </c>
      <c r="F137" s="77">
        <v>1311973</v>
      </c>
      <c r="G137" s="77">
        <v>186750</v>
      </c>
      <c r="H137" s="77">
        <v>284</v>
      </c>
      <c r="I137" s="77">
        <v>3286</v>
      </c>
      <c r="J137" s="77">
        <v>190320</v>
      </c>
      <c r="K137" s="79">
        <v>0.8733136611832711</v>
      </c>
      <c r="L137" s="80">
        <v>0.8165763872178051</v>
      </c>
      <c r="M137" s="79">
        <v>0.9893966547192353</v>
      </c>
      <c r="N137" s="81">
        <v>0.99281550765894</v>
      </c>
    </row>
    <row r="138" spans="2:14" ht="14.25">
      <c r="B138" s="86">
        <v>44105</v>
      </c>
      <c r="C138" s="77">
        <v>754639</v>
      </c>
      <c r="D138" s="77">
        <v>26530</v>
      </c>
      <c r="E138" s="77">
        <v>416346</v>
      </c>
      <c r="F138" s="77">
        <v>1197515</v>
      </c>
      <c r="G138" s="77">
        <v>218178</v>
      </c>
      <c r="H138" s="77">
        <v>317</v>
      </c>
      <c r="I138" s="77">
        <v>2507</v>
      </c>
      <c r="J138" s="77">
        <v>221002</v>
      </c>
      <c r="K138" s="79">
        <v>0.8442020786497447</v>
      </c>
      <c r="L138" s="80">
        <v>0.7757255475593046</v>
      </c>
      <c r="M138" s="79">
        <v>0.9881923492382761</v>
      </c>
      <c r="N138" s="81">
        <v>0.9940146065564769</v>
      </c>
    </row>
    <row r="139" spans="2:14" ht="14.25">
      <c r="B139" s="86">
        <v>44136</v>
      </c>
      <c r="C139" s="77">
        <v>696824</v>
      </c>
      <c r="D139" s="77">
        <v>25598</v>
      </c>
      <c r="E139" s="77">
        <v>381871</v>
      </c>
      <c r="F139" s="77">
        <v>1104293</v>
      </c>
      <c r="G139" s="77">
        <v>210250</v>
      </c>
      <c r="H139" s="77">
        <v>366</v>
      </c>
      <c r="I139" s="77">
        <v>2137</v>
      </c>
      <c r="J139" s="77">
        <v>212753</v>
      </c>
      <c r="K139" s="79">
        <v>0.8384619823453395</v>
      </c>
      <c r="L139" s="80">
        <v>0.7682107523752196</v>
      </c>
      <c r="M139" s="79">
        <v>0.9859035587736866</v>
      </c>
      <c r="N139" s="81">
        <v>0.9944350117705881</v>
      </c>
    </row>
    <row r="140" spans="2:14" ht="15" thickBot="1">
      <c r="B140" s="68">
        <v>44166</v>
      </c>
      <c r="C140" s="82">
        <v>658157</v>
      </c>
      <c r="D140" s="82">
        <v>24012</v>
      </c>
      <c r="E140" s="82">
        <v>368562</v>
      </c>
      <c r="F140" s="82">
        <v>1050731</v>
      </c>
      <c r="G140" s="82">
        <v>255205</v>
      </c>
      <c r="H140" s="82">
        <v>261</v>
      </c>
      <c r="I140" s="82">
        <v>2542</v>
      </c>
      <c r="J140" s="82">
        <v>258008</v>
      </c>
      <c r="K140" s="83">
        <v>0.8028575598343138</v>
      </c>
      <c r="L140" s="84">
        <v>0.7205872370429249</v>
      </c>
      <c r="M140" s="83">
        <v>0.989247311827957</v>
      </c>
      <c r="N140" s="85">
        <v>0.9931501681469346</v>
      </c>
    </row>
  </sheetData>
  <sheetProtection/>
  <mergeCells count="7">
    <mergeCell ref="C2:I3"/>
    <mergeCell ref="C17:F17"/>
    <mergeCell ref="G17:J17"/>
    <mergeCell ref="K17:N17"/>
    <mergeCell ref="C14:N14"/>
    <mergeCell ref="C9:D9"/>
    <mergeCell ref="C10:D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W23"/>
  <sheetViews>
    <sheetView showGridLines="0" zoomScale="70" zoomScaleNormal="70" zoomScalePageLayoutView="0" workbookViewId="0" topLeftCell="A1">
      <pane ySplit="18" topLeftCell="A19" activePane="bottomLeft" state="frozen"/>
      <selection pane="topLeft" activeCell="A1" sqref="A1"/>
      <selection pane="bottomLeft" activeCell="A1" sqref="A1"/>
    </sheetView>
  </sheetViews>
  <sheetFormatPr defaultColWidth="9.140625" defaultRowHeight="15"/>
  <cols>
    <col min="1" max="1" width="7.28125" style="0" customWidth="1"/>
    <col min="2" max="14" width="17.7109375" style="0" customWidth="1"/>
    <col min="15" max="15" width="14.28125" style="0" customWidth="1"/>
    <col min="16" max="28" width="17.7109375" style="0" customWidth="1"/>
  </cols>
  <sheetData>
    <row r="1" ht="11.25" customHeight="1"/>
    <row r="2" spans="2:12" ht="15" customHeight="1">
      <c r="B2" s="4" t="s">
        <v>0</v>
      </c>
      <c r="C2" s="108" t="s">
        <v>95</v>
      </c>
      <c r="D2" s="108"/>
      <c r="E2" s="108"/>
      <c r="F2" s="108"/>
      <c r="G2" s="108"/>
      <c r="H2" s="108"/>
      <c r="I2" s="108"/>
      <c r="J2" s="97"/>
      <c r="L2" s="97"/>
    </row>
    <row r="3" spans="2:12" ht="20.25" customHeight="1">
      <c r="B3" s="4"/>
      <c r="C3" s="108"/>
      <c r="D3" s="108"/>
      <c r="E3" s="108"/>
      <c r="F3" s="108"/>
      <c r="G3" s="108"/>
      <c r="H3" s="108"/>
      <c r="I3" s="108"/>
      <c r="J3" s="97"/>
      <c r="L3" s="97"/>
    </row>
    <row r="4" spans="2:12" ht="14.25">
      <c r="B4" s="4" t="s">
        <v>1</v>
      </c>
      <c r="C4" s="5" t="s">
        <v>96</v>
      </c>
      <c r="D4" s="5"/>
      <c r="E4" s="3"/>
      <c r="F4" s="6"/>
      <c r="G4" s="6"/>
      <c r="H4" s="6"/>
      <c r="I4" s="6"/>
      <c r="J4" s="6"/>
      <c r="L4" s="7"/>
    </row>
    <row r="5" spans="2:12" ht="14.25">
      <c r="B5" s="4"/>
      <c r="C5" s="5"/>
      <c r="D5" s="5"/>
      <c r="E5" s="3"/>
      <c r="F5" s="6"/>
      <c r="G5" s="6"/>
      <c r="H5" s="6"/>
      <c r="I5" s="6"/>
      <c r="J5" s="6"/>
      <c r="L5" s="3"/>
    </row>
    <row r="6" spans="2:12" ht="15.75">
      <c r="B6" s="4" t="s">
        <v>2</v>
      </c>
      <c r="C6" s="8" t="s">
        <v>97</v>
      </c>
      <c r="D6" s="9"/>
      <c r="E6" s="3"/>
      <c r="F6" s="6"/>
      <c r="G6" s="6"/>
      <c r="H6" s="6"/>
      <c r="I6" s="6"/>
      <c r="J6" s="6"/>
      <c r="L6" s="3"/>
    </row>
    <row r="7" spans="2:12" ht="14.25">
      <c r="B7" s="4" t="s">
        <v>3</v>
      </c>
      <c r="C7" s="10" t="s">
        <v>98</v>
      </c>
      <c r="D7" s="10"/>
      <c r="E7" s="3"/>
      <c r="F7" s="6"/>
      <c r="G7" s="6"/>
      <c r="H7" s="6"/>
      <c r="I7" s="6"/>
      <c r="J7" s="6"/>
      <c r="L7" s="3"/>
    </row>
    <row r="8" spans="2:12" ht="14.25">
      <c r="B8" s="4" t="s">
        <v>4</v>
      </c>
      <c r="C8" s="10" t="s">
        <v>87</v>
      </c>
      <c r="D8" s="10"/>
      <c r="E8" s="3"/>
      <c r="F8" s="6"/>
      <c r="G8" s="6"/>
      <c r="H8" s="6"/>
      <c r="I8" s="6"/>
      <c r="J8" s="6"/>
      <c r="L8" s="3"/>
    </row>
    <row r="9" spans="2:12" ht="14.25">
      <c r="B9" s="4" t="s">
        <v>6</v>
      </c>
      <c r="C9" s="104" t="s">
        <v>94</v>
      </c>
      <c r="D9" s="104"/>
      <c r="E9" s="3"/>
      <c r="F9" s="2"/>
      <c r="G9" s="2"/>
      <c r="H9" s="2"/>
      <c r="I9" s="2"/>
      <c r="J9" s="2"/>
      <c r="L9" s="3"/>
    </row>
    <row r="10" spans="2:12" ht="14.25">
      <c r="B10" s="4" t="s">
        <v>7</v>
      </c>
      <c r="C10" s="104"/>
      <c r="D10" s="104"/>
      <c r="E10" s="3"/>
      <c r="F10" s="6"/>
      <c r="G10" s="6"/>
      <c r="H10" s="6"/>
      <c r="I10" s="6"/>
      <c r="J10" s="6"/>
      <c r="L10" s="10"/>
    </row>
    <row r="11" spans="2:12" ht="14.25">
      <c r="B11" s="4" t="s">
        <v>8</v>
      </c>
      <c r="C11" s="10" t="s">
        <v>88</v>
      </c>
      <c r="D11" s="10"/>
      <c r="E11" s="3"/>
      <c r="F11" s="6"/>
      <c r="G11" s="6"/>
      <c r="H11" s="6"/>
      <c r="I11" s="6"/>
      <c r="J11" s="6"/>
      <c r="L11" s="3"/>
    </row>
    <row r="12" spans="2:12" ht="14.25">
      <c r="B12" s="4" t="s">
        <v>9</v>
      </c>
      <c r="C12" s="10" t="s">
        <v>82</v>
      </c>
      <c r="D12" s="10"/>
      <c r="E12" s="3"/>
      <c r="F12" s="2"/>
      <c r="G12" s="2"/>
      <c r="H12" s="2"/>
      <c r="I12" s="2"/>
      <c r="J12" s="2"/>
      <c r="L12" s="10"/>
    </row>
    <row r="13" spans="2:12" ht="14.25">
      <c r="B13" s="4"/>
      <c r="C13" s="2"/>
      <c r="D13" s="10"/>
      <c r="E13" s="3"/>
      <c r="F13" s="2"/>
      <c r="G13" s="2"/>
      <c r="H13" s="2"/>
      <c r="I13" s="2"/>
      <c r="J13" s="2"/>
      <c r="L13" s="10"/>
    </row>
    <row r="14" spans="2:16" ht="110.25" customHeight="1">
      <c r="B14" s="4"/>
      <c r="C14" s="107" t="s">
        <v>107</v>
      </c>
      <c r="D14" s="107"/>
      <c r="E14" s="107"/>
      <c r="F14" s="107"/>
      <c r="G14" s="107"/>
      <c r="H14" s="107"/>
      <c r="I14" s="107"/>
      <c r="J14" s="107"/>
      <c r="K14" s="107"/>
      <c r="L14" s="107"/>
      <c r="M14" s="107"/>
      <c r="N14" s="107"/>
      <c r="P14" s="55"/>
    </row>
    <row r="15" spans="2:12" ht="14.25">
      <c r="B15" s="4"/>
      <c r="C15" s="10"/>
      <c r="D15" s="10"/>
      <c r="E15" s="3"/>
      <c r="F15" s="2"/>
      <c r="G15" s="2"/>
      <c r="H15" s="2"/>
      <c r="I15" s="2"/>
      <c r="J15" s="2"/>
      <c r="L15" s="10"/>
    </row>
    <row r="16" spans="2:18" ht="16.5" customHeight="1" thickBot="1">
      <c r="B16" s="87"/>
      <c r="C16" s="98"/>
      <c r="D16" s="98"/>
      <c r="E16" s="99"/>
      <c r="F16" s="99"/>
      <c r="G16" s="99"/>
      <c r="H16" s="99"/>
      <c r="I16" s="99"/>
      <c r="J16" s="99"/>
      <c r="K16" s="100"/>
      <c r="L16" s="99"/>
      <c r="M16" s="100"/>
      <c r="N16" s="100"/>
      <c r="O16" s="100"/>
      <c r="P16" s="100"/>
      <c r="Q16" s="100"/>
      <c r="R16" s="100"/>
    </row>
    <row r="17" spans="3:18" ht="30" customHeight="1" thickBot="1">
      <c r="C17" s="115" t="s">
        <v>99</v>
      </c>
      <c r="D17" s="116"/>
      <c r="E17" s="116"/>
      <c r="F17" s="116"/>
      <c r="G17" s="111" t="s">
        <v>109</v>
      </c>
      <c r="H17" s="110"/>
      <c r="I17" s="110"/>
      <c r="J17" s="102"/>
      <c r="K17" s="117" t="s">
        <v>100</v>
      </c>
      <c r="L17" s="118"/>
      <c r="M17" s="118"/>
      <c r="N17" s="118"/>
      <c r="O17" s="113" t="s">
        <v>80</v>
      </c>
      <c r="P17" s="113"/>
      <c r="Q17" s="113"/>
      <c r="R17" s="114"/>
    </row>
    <row r="18" spans="2:18" ht="75">
      <c r="B18" s="53" t="s">
        <v>13</v>
      </c>
      <c r="C18" s="90" t="s">
        <v>14</v>
      </c>
      <c r="D18" s="90" t="s">
        <v>15</v>
      </c>
      <c r="E18" s="90" t="s">
        <v>16</v>
      </c>
      <c r="F18" s="90" t="s">
        <v>101</v>
      </c>
      <c r="G18" s="90" t="s">
        <v>14</v>
      </c>
      <c r="H18" s="90" t="s">
        <v>15</v>
      </c>
      <c r="I18" s="90" t="s">
        <v>16</v>
      </c>
      <c r="J18" s="19" t="s">
        <v>110</v>
      </c>
      <c r="K18" s="90" t="s">
        <v>14</v>
      </c>
      <c r="L18" s="90" t="s">
        <v>15</v>
      </c>
      <c r="M18" s="90" t="s">
        <v>16</v>
      </c>
      <c r="N18" s="19" t="s">
        <v>102</v>
      </c>
      <c r="O18" s="91" t="s">
        <v>103</v>
      </c>
      <c r="P18" s="91" t="s">
        <v>104</v>
      </c>
      <c r="Q18" s="91" t="s">
        <v>105</v>
      </c>
      <c r="R18" s="101" t="s">
        <v>106</v>
      </c>
    </row>
    <row r="19" spans="2:23" ht="14.25">
      <c r="B19" s="92">
        <v>44044</v>
      </c>
      <c r="C19" s="77">
        <v>1401</v>
      </c>
      <c r="D19" s="77">
        <v>0</v>
      </c>
      <c r="E19" s="77">
        <v>19074</v>
      </c>
      <c r="F19" s="77">
        <v>20475</v>
      </c>
      <c r="G19" s="77">
        <v>1362</v>
      </c>
      <c r="H19" s="77">
        <v>0</v>
      </c>
      <c r="I19" s="77">
        <v>18396</v>
      </c>
      <c r="J19" s="77">
        <v>19758</v>
      </c>
      <c r="K19" s="77">
        <v>39</v>
      </c>
      <c r="L19" s="77">
        <v>0</v>
      </c>
      <c r="M19" s="77">
        <v>99</v>
      </c>
      <c r="N19" s="77">
        <v>138</v>
      </c>
      <c r="O19" s="79">
        <v>0.9930639324487334</v>
      </c>
      <c r="P19" s="80">
        <v>0.9721627408993576</v>
      </c>
      <c r="Q19" s="88" t="s">
        <v>108</v>
      </c>
      <c r="R19" s="81">
        <v>0.994647201946472</v>
      </c>
      <c r="T19" s="94"/>
      <c r="U19" s="94"/>
      <c r="V19" s="94"/>
      <c r="W19" s="94"/>
    </row>
    <row r="20" spans="2:23" ht="14.25">
      <c r="B20" s="92">
        <v>44075</v>
      </c>
      <c r="C20" s="77">
        <v>3202</v>
      </c>
      <c r="D20" s="77">
        <v>0</v>
      </c>
      <c r="E20" s="77">
        <v>20303</v>
      </c>
      <c r="F20" s="77">
        <v>23505</v>
      </c>
      <c r="G20" s="77">
        <v>2420</v>
      </c>
      <c r="H20" s="77">
        <v>0</v>
      </c>
      <c r="I20" s="77">
        <v>19717</v>
      </c>
      <c r="J20" s="77">
        <v>22137</v>
      </c>
      <c r="K20" s="77">
        <v>208</v>
      </c>
      <c r="L20" s="77">
        <v>0</v>
      </c>
      <c r="M20" s="77">
        <v>14</v>
      </c>
      <c r="N20" s="77">
        <v>222</v>
      </c>
      <c r="O20" s="79">
        <v>0.9900711123037703</v>
      </c>
      <c r="P20" s="80">
        <v>0.9208523592085236</v>
      </c>
      <c r="Q20" s="88" t="s">
        <v>108</v>
      </c>
      <c r="R20" s="81">
        <v>0.9992904566418327</v>
      </c>
      <c r="T20" s="94"/>
      <c r="U20" s="94"/>
      <c r="V20" s="94"/>
      <c r="W20" s="94"/>
    </row>
    <row r="21" spans="2:23" ht="14.25">
      <c r="B21" s="92">
        <v>44105</v>
      </c>
      <c r="C21" s="77">
        <v>4497</v>
      </c>
      <c r="D21" s="77">
        <v>0</v>
      </c>
      <c r="E21" s="77">
        <v>19955</v>
      </c>
      <c r="F21" s="77">
        <v>24452</v>
      </c>
      <c r="G21" s="77">
        <v>3479</v>
      </c>
      <c r="H21" s="77">
        <v>0</v>
      </c>
      <c r="I21" s="77">
        <v>19422</v>
      </c>
      <c r="J21" s="77">
        <v>22901</v>
      </c>
      <c r="K21" s="77">
        <v>340</v>
      </c>
      <c r="L21" s="77">
        <v>0</v>
      </c>
      <c r="M21" s="77">
        <v>6</v>
      </c>
      <c r="N21" s="77">
        <v>346</v>
      </c>
      <c r="O21" s="79">
        <v>0.985116359100099</v>
      </c>
      <c r="P21" s="80">
        <v>0.9109714584969888</v>
      </c>
      <c r="Q21" s="88" t="s">
        <v>108</v>
      </c>
      <c r="R21" s="81">
        <v>0.9996911673872761</v>
      </c>
      <c r="T21" s="94"/>
      <c r="U21" s="94"/>
      <c r="V21" s="94"/>
      <c r="W21" s="94"/>
    </row>
    <row r="22" spans="2:23" ht="14.25">
      <c r="B22" s="92">
        <v>44136</v>
      </c>
      <c r="C22" s="77">
        <v>5966</v>
      </c>
      <c r="D22" s="77">
        <v>0</v>
      </c>
      <c r="E22" s="77">
        <v>21966</v>
      </c>
      <c r="F22" s="77">
        <v>27932</v>
      </c>
      <c r="G22" s="77">
        <v>4970</v>
      </c>
      <c r="H22" s="77">
        <v>0</v>
      </c>
      <c r="I22" s="77">
        <v>21485</v>
      </c>
      <c r="J22" s="77">
        <v>26455</v>
      </c>
      <c r="K22" s="77">
        <v>396</v>
      </c>
      <c r="L22" s="77">
        <v>0</v>
      </c>
      <c r="M22" s="77">
        <v>35</v>
      </c>
      <c r="N22" s="77">
        <v>431</v>
      </c>
      <c r="O22" s="79">
        <v>0.983969352079149</v>
      </c>
      <c r="P22" s="80">
        <v>0.9262020126723817</v>
      </c>
      <c r="Q22" s="88" t="s">
        <v>108</v>
      </c>
      <c r="R22" s="81">
        <v>0.9983736059479554</v>
      </c>
      <c r="T22" s="94"/>
      <c r="U22" s="94"/>
      <c r="V22" s="94"/>
      <c r="W22" s="94"/>
    </row>
    <row r="23" spans="2:23" ht="15" thickBot="1">
      <c r="B23" s="93">
        <v>44166</v>
      </c>
      <c r="C23" s="82">
        <v>14796</v>
      </c>
      <c r="D23" s="82">
        <v>32</v>
      </c>
      <c r="E23" s="82">
        <v>24348</v>
      </c>
      <c r="F23" s="82">
        <v>39176</v>
      </c>
      <c r="G23" s="82">
        <v>11030</v>
      </c>
      <c r="H23" s="82">
        <v>31</v>
      </c>
      <c r="I23" s="82">
        <v>23719</v>
      </c>
      <c r="J23" s="82">
        <v>34780</v>
      </c>
      <c r="K23" s="82">
        <v>1201</v>
      </c>
      <c r="L23" s="82">
        <v>1</v>
      </c>
      <c r="M23" s="82">
        <v>61</v>
      </c>
      <c r="N23" s="82">
        <v>1263</v>
      </c>
      <c r="O23" s="83">
        <v>0.9649585217656688</v>
      </c>
      <c r="P23" s="84">
        <v>0.90180688414684</v>
      </c>
      <c r="Q23" s="89">
        <v>0.96875</v>
      </c>
      <c r="R23" s="85">
        <v>0.9974348191757779</v>
      </c>
      <c r="T23" s="94"/>
      <c r="U23" s="94"/>
      <c r="V23" s="94"/>
      <c r="W23" s="94"/>
    </row>
  </sheetData>
  <sheetProtection/>
  <mergeCells count="8">
    <mergeCell ref="O17:R17"/>
    <mergeCell ref="C2:I3"/>
    <mergeCell ref="C9:D9"/>
    <mergeCell ref="C10:D10"/>
    <mergeCell ref="C14:N14"/>
    <mergeCell ref="C17:F17"/>
    <mergeCell ref="G17:J17"/>
    <mergeCell ref="K17:N1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7" t="s">
        <v>42</v>
      </c>
      <c r="F1" s="34"/>
      <c r="G1" s="34"/>
      <c r="H1" s="34"/>
    </row>
    <row r="3" spans="2:27" ht="17.25">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105" t="s">
        <v>10</v>
      </c>
      <c r="D4" s="105"/>
      <c r="E4" s="26"/>
      <c r="F4" s="3"/>
      <c r="G4" s="3"/>
      <c r="H4" s="3"/>
      <c r="I4" s="3"/>
      <c r="J4" s="3"/>
      <c r="K4" s="3"/>
      <c r="L4" s="3"/>
      <c r="M4" s="3"/>
      <c r="N4" s="3"/>
      <c r="O4" s="3"/>
      <c r="P4" s="3"/>
      <c r="Q4" s="3"/>
      <c r="R4" s="3"/>
      <c r="S4" s="3"/>
      <c r="T4" s="3"/>
      <c r="U4" s="3"/>
      <c r="V4" s="3"/>
      <c r="W4" s="3"/>
      <c r="X4" s="3"/>
      <c r="Y4" s="3"/>
      <c r="Z4" s="3"/>
      <c r="AA4" s="3"/>
    </row>
    <row r="5" spans="2:27" ht="16.5" customHeight="1" thickBot="1">
      <c r="B5" s="3"/>
      <c r="C5" s="28"/>
      <c r="D5" s="125" t="s">
        <v>43</v>
      </c>
      <c r="E5" s="126"/>
      <c r="F5" s="127"/>
      <c r="G5" s="40"/>
      <c r="H5" s="128" t="s">
        <v>44</v>
      </c>
      <c r="I5" s="129"/>
      <c r="J5" s="130" t="s">
        <v>45</v>
      </c>
      <c r="K5" s="126"/>
      <c r="L5" s="127"/>
      <c r="M5" s="40"/>
      <c r="N5" s="128" t="s">
        <v>44</v>
      </c>
      <c r="O5" s="129"/>
      <c r="P5" s="121" t="s">
        <v>46</v>
      </c>
      <c r="Q5" s="122"/>
      <c r="R5" s="123"/>
      <c r="S5" s="39"/>
      <c r="T5" s="119" t="s">
        <v>44</v>
      </c>
      <c r="U5" s="120"/>
      <c r="V5" s="121" t="s">
        <v>47</v>
      </c>
      <c r="W5" s="122"/>
      <c r="X5" s="123"/>
      <c r="Y5" s="39"/>
      <c r="Z5" s="119" t="s">
        <v>44</v>
      </c>
      <c r="AA5" s="124"/>
    </row>
    <row r="6" spans="2:30" s="21" customFormat="1" ht="75">
      <c r="B6" s="5"/>
      <c r="C6" s="36" t="s">
        <v>54</v>
      </c>
      <c r="D6" s="29" t="s">
        <v>48</v>
      </c>
      <c r="E6" s="30" t="s">
        <v>49</v>
      </c>
      <c r="F6" s="30" t="s">
        <v>50</v>
      </c>
      <c r="G6" s="30" t="s">
        <v>73</v>
      </c>
      <c r="H6" s="30" t="s">
        <v>51</v>
      </c>
      <c r="I6" s="31" t="s">
        <v>52</v>
      </c>
      <c r="J6" s="29" t="s">
        <v>72</v>
      </c>
      <c r="K6" s="30" t="s">
        <v>55</v>
      </c>
      <c r="L6" s="30" t="s">
        <v>56</v>
      </c>
      <c r="M6" s="30" t="s">
        <v>74</v>
      </c>
      <c r="N6" s="30" t="s">
        <v>57</v>
      </c>
      <c r="O6" s="31" t="s">
        <v>58</v>
      </c>
      <c r="P6" s="29" t="s">
        <v>59</v>
      </c>
      <c r="Q6" s="30" t="s">
        <v>60</v>
      </c>
      <c r="R6" s="30" t="s">
        <v>61</v>
      </c>
      <c r="S6" s="30" t="s">
        <v>75</v>
      </c>
      <c r="T6" s="30" t="s">
        <v>62</v>
      </c>
      <c r="U6" s="31" t="s">
        <v>63</v>
      </c>
      <c r="V6" s="29" t="s">
        <v>64</v>
      </c>
      <c r="W6" s="30" t="s">
        <v>65</v>
      </c>
      <c r="X6" s="30" t="s">
        <v>66</v>
      </c>
      <c r="Y6" s="30" t="s">
        <v>76</v>
      </c>
      <c r="Z6" s="30" t="s">
        <v>67</v>
      </c>
      <c r="AA6" s="37" t="s">
        <v>68</v>
      </c>
      <c r="AB6" s="22" t="s">
        <v>41</v>
      </c>
      <c r="AD6" s="23">
        <v>0.95</v>
      </c>
    </row>
    <row r="7" spans="1:28" ht="14.25">
      <c r="A7" s="2" t="s">
        <v>69</v>
      </c>
      <c r="B7" s="3"/>
      <c r="C7" s="35">
        <f>IF(Activity!C19&gt;1,Activity!B19,"")</f>
        <v>40391</v>
      </c>
      <c r="D7" s="13">
        <f>VLOOKUP(C7,Activity!$B$19:$N$98,2,FALSE)</f>
        <v>1138652</v>
      </c>
      <c r="E7" s="32" t="e">
        <f>VLOOKUP(A7,'Chart Data'!$C$7:$D$85,2,FALSE)</f>
        <v>#N/A</v>
      </c>
      <c r="F7" s="32" t="e">
        <f>VLOOKUP(A7,'Chart Data'!$C$7:$D$85,2,FALSE)</f>
        <v>#N/A</v>
      </c>
      <c r="G7" s="32" t="e">
        <f>VLOOKUP(B7,'Chart Data'!$C$7:$D$85,2,FALSE)</f>
        <v>#N/A</v>
      </c>
      <c r="H7" s="32"/>
      <c r="I7" s="32"/>
      <c r="J7" s="13">
        <f>VLOOKUP(C7,Activity!$B$19:$N$98,5,FALSE)</f>
        <v>1752381</v>
      </c>
      <c r="K7" s="32" t="e">
        <f>VLOOKUP(D7,'Chart Data'!$C$7:$D$85,2,FALSE)</f>
        <v>#N/A</v>
      </c>
      <c r="L7" s="32" t="e">
        <f>VLOOKUP(E7,'Chart Data'!$C$7:$D$85,2,FALSE)</f>
        <v>#N/A</v>
      </c>
      <c r="M7" s="32" t="e">
        <f>VLOOKUP(F7,'Chart Data'!$C$7:$D$85,2,FALSE)</f>
        <v>#N/A</v>
      </c>
      <c r="N7" s="32"/>
      <c r="O7" s="32"/>
      <c r="P7" s="13" t="e">
        <f>VLOOKUP(C7,Activity!$B$19:$N$98,18,FALSE)</f>
        <v>#REF!</v>
      </c>
      <c r="Q7" s="32" t="e">
        <f>VLOOKUP(J7,'Chart Data'!$C$7:$D$85,2,FALSE)</f>
        <v>#N/A</v>
      </c>
      <c r="R7" s="32" t="e">
        <f>VLOOKUP(K7,'Chart Data'!$C$7:$D$85,2,FALSE)</f>
        <v>#N/A</v>
      </c>
      <c r="S7" s="32" t="e">
        <f>VLOOKUP(L7,'Chart Data'!$C$7:$D$85,2,FALSE)</f>
        <v>#N/A</v>
      </c>
      <c r="T7" s="32"/>
      <c r="U7" s="32"/>
      <c r="V7" s="13" t="e">
        <f>VLOOKUP(C7,Activity!$B$19:$N$98,23,FALSE)</f>
        <v>#REF!</v>
      </c>
      <c r="W7" s="32" t="e">
        <f>VLOOKUP(P7,'Chart Data'!$C$7:$D$85,2,FALSE)</f>
        <v>#REF!</v>
      </c>
      <c r="X7" s="32" t="e">
        <f>VLOOKUP(Q7,'Chart Data'!$C$7:$D$85,2,FALSE)</f>
        <v>#N/A</v>
      </c>
      <c r="Y7" s="32" t="e">
        <f>VLOOKUP(R7,'Chart Data'!$C$7:$D$85,2,FALSE)</f>
        <v>#N/A</v>
      </c>
      <c r="Z7" s="32"/>
      <c r="AA7" s="32"/>
      <c r="AB7" s="2">
        <v>0.95</v>
      </c>
    </row>
    <row r="8" spans="1:28" ht="14.25">
      <c r="A8" s="2" t="s">
        <v>70</v>
      </c>
      <c r="B8" s="3"/>
      <c r="C8" s="35">
        <f>IF(Activity!C20&gt;1,Activity!B20,"")</f>
        <v>40422</v>
      </c>
      <c r="D8" s="13">
        <f>VLOOKUP(C8,Activity!$B$19:$N$98,2,FALSE)</f>
        <v>1150728</v>
      </c>
      <c r="E8" s="32" t="e">
        <f>VLOOKUP(A8,'Chart Data'!$C$7:$D$85,2,FALSE)</f>
        <v>#N/A</v>
      </c>
      <c r="F8" s="32" t="e">
        <f>VLOOKUP(A8,'Chart Data'!$C$7:$D$85,2,FALSE)</f>
        <v>#N/A</v>
      </c>
      <c r="G8" s="32" t="e">
        <f>VLOOKUP(B8,'Chart Data'!$C$7:$D$85,2,FALSE)</f>
        <v>#N/A</v>
      </c>
      <c r="H8" s="32"/>
      <c r="I8" s="32"/>
      <c r="J8" s="13">
        <f>VLOOKUP(C8,Activity!$B$19:$N$98,5,FALSE)</f>
        <v>1756268</v>
      </c>
      <c r="K8" s="32" t="e">
        <f>VLOOKUP(D8,'Chart Data'!$C$7:$D$85,2,FALSE)</f>
        <v>#N/A</v>
      </c>
      <c r="L8" s="32" t="e">
        <f>VLOOKUP(E8,'Chart Data'!$C$7:$D$85,2,FALSE)</f>
        <v>#N/A</v>
      </c>
      <c r="M8" s="32" t="e">
        <f>VLOOKUP(F8,'Chart Data'!$C$7:$D$85,2,FALSE)</f>
        <v>#N/A</v>
      </c>
      <c r="N8" s="32"/>
      <c r="O8" s="32"/>
      <c r="P8" s="13" t="e">
        <f>VLOOKUP(C8,Activity!$B$19:$N$98,18,FALSE)</f>
        <v>#REF!</v>
      </c>
      <c r="Q8" s="32" t="e">
        <f>VLOOKUP(J8,'Chart Data'!$C$7:$D$85,2,FALSE)</f>
        <v>#N/A</v>
      </c>
      <c r="R8" s="32" t="e">
        <f>VLOOKUP(K8,'Chart Data'!$C$7:$D$85,2,FALSE)</f>
        <v>#N/A</v>
      </c>
      <c r="S8" s="32" t="e">
        <f>VLOOKUP(L8,'Chart Data'!$C$7:$D$85,2,FALSE)</f>
        <v>#N/A</v>
      </c>
      <c r="T8" s="32"/>
      <c r="U8" s="32"/>
      <c r="V8" s="13" t="e">
        <f>VLOOKUP(C8,Activity!$B$19:$N$98,23,FALSE)</f>
        <v>#REF!</v>
      </c>
      <c r="W8" s="32" t="e">
        <f>VLOOKUP(P8,'Chart Data'!$C$7:$D$85,2,FALSE)</f>
        <v>#REF!</v>
      </c>
      <c r="X8" s="32" t="e">
        <f>VLOOKUP(Q8,'Chart Data'!$C$7:$D$85,2,FALSE)</f>
        <v>#N/A</v>
      </c>
      <c r="Y8" s="32" t="e">
        <f>VLOOKUP(R8,'Chart Data'!$C$7:$D$85,2,FALSE)</f>
        <v>#N/A</v>
      </c>
      <c r="Z8" s="32"/>
      <c r="AA8" s="32"/>
      <c r="AB8" s="2">
        <v>0.95</v>
      </c>
    </row>
    <row r="9" spans="1:28" ht="14.25">
      <c r="A9" s="2" t="s">
        <v>71</v>
      </c>
      <c r="B9" s="3"/>
      <c r="C9" s="35">
        <f>IF(Activity!C21&gt;1,Activity!B21,"")</f>
        <v>40452</v>
      </c>
      <c r="D9" s="13">
        <f>VLOOKUP(C9,Activity!$B$19:$N$98,2,FALSE)</f>
        <v>1163143</v>
      </c>
      <c r="E9" s="32">
        <f>SUM(D7:D9)/3</f>
        <v>1150841</v>
      </c>
      <c r="F9" s="32" t="e">
        <f>VLOOKUP(A9,'Chart Data'!$C$7:$D$85,2,FALSE)</f>
        <v>#N/A</v>
      </c>
      <c r="G9" s="32" t="e">
        <f>VLOOKUP(B9,'Chart Data'!$C$7:$D$85,2,FALSE)</f>
        <v>#N/A</v>
      </c>
      <c r="H9" s="32"/>
      <c r="I9" s="32"/>
      <c r="J9" s="13">
        <f>VLOOKUP(C9,Activity!$B$19:$N$98,5,FALSE)</f>
        <v>1801348</v>
      </c>
      <c r="K9" s="32">
        <f>SUM(J7:J9)/3</f>
        <v>1769999</v>
      </c>
      <c r="L9" s="32" t="e">
        <f>VLOOKUP(E9,'Chart Data'!$C$7:$D$85,2,FALSE)</f>
        <v>#N/A</v>
      </c>
      <c r="M9" s="32" t="e">
        <f>VLOOKUP(F9,'Chart Data'!$C$7:$D$85,2,FALSE)</f>
        <v>#N/A</v>
      </c>
      <c r="N9" s="32"/>
      <c r="O9" s="32"/>
      <c r="P9" s="13" t="e">
        <f>VLOOKUP(C9,Activity!$B$19:$N$98,18,FALSE)</f>
        <v>#REF!</v>
      </c>
      <c r="Q9" s="32" t="e">
        <f>SUM(P7:P9)/3</f>
        <v>#REF!</v>
      </c>
      <c r="R9" s="32" t="e">
        <f>VLOOKUP(K9,'Chart Data'!$C$7:$D$85,2,FALSE)</f>
        <v>#N/A</v>
      </c>
      <c r="S9" s="32" t="e">
        <f>VLOOKUP(L9,'Chart Data'!$C$7:$D$85,2,FALSE)</f>
        <v>#N/A</v>
      </c>
      <c r="T9" s="32"/>
      <c r="U9" s="32"/>
      <c r="V9" s="13" t="e">
        <f>VLOOKUP(C9,Activity!$B$19:$N$98,23,FALSE)</f>
        <v>#REF!</v>
      </c>
      <c r="W9" s="32" t="e">
        <f>SUM(V7:V9)/3</f>
        <v>#REF!</v>
      </c>
      <c r="X9" s="32" t="e">
        <f>VLOOKUP(Q9,'Chart Data'!$C$7:$D$85,2,FALSE)</f>
        <v>#REF!</v>
      </c>
      <c r="Y9" s="32" t="e">
        <f>VLOOKUP(R9,'Chart Data'!$C$7:$D$85,2,FALSE)</f>
        <v>#N/A</v>
      </c>
      <c r="Z9" s="32"/>
      <c r="AA9" s="32"/>
      <c r="AB9" s="2">
        <v>0.95</v>
      </c>
    </row>
    <row r="10" spans="1:28" ht="14.25">
      <c r="A10" s="2" t="s">
        <v>69</v>
      </c>
      <c r="C10" s="35">
        <f>IF(Activity!C22&gt;1,Activity!B22,"")</f>
        <v>40483</v>
      </c>
      <c r="D10" s="13">
        <f>VLOOKUP(C10,Activity!$B$19:$N$98,2,FALSE)</f>
        <v>1111294.5714285714</v>
      </c>
      <c r="E10" s="32">
        <f aca="true" t="shared" si="0" ref="E10:E73">SUM(D8:D10)/3</f>
        <v>1141721.857142857</v>
      </c>
      <c r="F10" s="32" t="e">
        <f>VLOOKUP(A10,'Chart Data'!$C$7:$D$85,2,FALSE)</f>
        <v>#N/A</v>
      </c>
      <c r="G10" s="32" t="e">
        <f>VLOOKUP(B10,'Chart Data'!$C$7:$D$85,2,FALSE)</f>
        <v>#N/A</v>
      </c>
      <c r="H10" s="32"/>
      <c r="I10" s="32"/>
      <c r="J10" s="13">
        <f>VLOOKUP(C10,Activity!$B$19:$N$98,5,FALSE)</f>
        <v>1651027.4285714284</v>
      </c>
      <c r="K10" s="32">
        <f aca="true" t="shared" si="1" ref="K10:K69">SUM(J8:J10)/3</f>
        <v>1736214.476190476</v>
      </c>
      <c r="L10" s="32" t="e">
        <f>VLOOKUP(E10,'Chart Data'!$C$7:$D$85,2,FALSE)</f>
        <v>#N/A</v>
      </c>
      <c r="M10" s="32" t="e">
        <f>VLOOKUP(F10,'Chart Data'!$C$7:$D$85,2,FALSE)</f>
        <v>#N/A</v>
      </c>
      <c r="N10" s="32"/>
      <c r="O10" s="32"/>
      <c r="P10" s="13" t="e">
        <f>VLOOKUP(C10,Activity!$B$19:$N$98,18,FALSE)</f>
        <v>#REF!</v>
      </c>
      <c r="Q10" s="32" t="e">
        <f aca="true" t="shared" si="2" ref="Q10:Q69">SUM(P8:P10)/3</f>
        <v>#REF!</v>
      </c>
      <c r="R10" s="32" t="e">
        <f>VLOOKUP(K10,'Chart Data'!$C$7:$D$85,2,FALSE)</f>
        <v>#N/A</v>
      </c>
      <c r="S10" s="32" t="e">
        <f>VLOOKUP(L10,'Chart Data'!$C$7:$D$85,2,FALSE)</f>
        <v>#N/A</v>
      </c>
      <c r="T10" s="32"/>
      <c r="U10" s="32"/>
      <c r="V10" s="13" t="e">
        <f>VLOOKUP(C10,Activity!$B$19:$N$98,23,FALSE)</f>
        <v>#REF!</v>
      </c>
      <c r="W10" s="32" t="e">
        <f aca="true" t="shared" si="3" ref="W10:W69">SUM(V8:V10)/3</f>
        <v>#REF!</v>
      </c>
      <c r="X10" s="32" t="e">
        <f>VLOOKUP(Q10,'Chart Data'!$C$7:$D$85,2,FALSE)</f>
        <v>#REF!</v>
      </c>
      <c r="Y10" s="32" t="e">
        <f>VLOOKUP(R10,'Chart Data'!$C$7:$D$85,2,FALSE)</f>
        <v>#N/A</v>
      </c>
      <c r="Z10" s="32"/>
      <c r="AA10" s="32"/>
      <c r="AB10" s="2">
        <v>0.95</v>
      </c>
    </row>
    <row r="11" spans="1:28" ht="14.25">
      <c r="A11" s="2" t="s">
        <v>70</v>
      </c>
      <c r="C11" s="35">
        <f>IF(Activity!C23&gt;1,Activity!B23,"")</f>
        <v>40513</v>
      </c>
      <c r="D11" s="13">
        <f>VLOOKUP(C11,Activity!$B$19:$N$98,2,FALSE)</f>
        <v>1159203.8571428563</v>
      </c>
      <c r="E11" s="32">
        <f t="shared" si="0"/>
        <v>1144547.1428571425</v>
      </c>
      <c r="F11" s="32" t="e">
        <f>VLOOKUP(A11,'Chart Data'!$C$7:$D$85,2,FALSE)</f>
        <v>#N/A</v>
      </c>
      <c r="G11" s="32" t="e">
        <f>VLOOKUP(B11,'Chart Data'!$C$7:$D$85,2,FALSE)</f>
        <v>#N/A</v>
      </c>
      <c r="H11" s="32"/>
      <c r="I11" s="32"/>
      <c r="J11" s="13">
        <f>VLOOKUP(C11,Activity!$B$19:$N$98,5,FALSE)</f>
        <v>1737741.1428571432</v>
      </c>
      <c r="K11" s="32">
        <f t="shared" si="1"/>
        <v>1730038.857142857</v>
      </c>
      <c r="L11" s="32" t="e">
        <f>VLOOKUP(E11,'Chart Data'!$C$7:$D$85,2,FALSE)</f>
        <v>#N/A</v>
      </c>
      <c r="M11" s="32" t="e">
        <f>VLOOKUP(F11,'Chart Data'!$C$7:$D$85,2,FALSE)</f>
        <v>#N/A</v>
      </c>
      <c r="N11" s="32"/>
      <c r="O11" s="32"/>
      <c r="P11" s="13" t="e">
        <f>VLOOKUP(C11,Activity!$B$19:$N$98,18,FALSE)</f>
        <v>#REF!</v>
      </c>
      <c r="Q11" s="32" t="e">
        <f t="shared" si="2"/>
        <v>#REF!</v>
      </c>
      <c r="R11" s="32" t="e">
        <f>VLOOKUP(K11,'Chart Data'!$C$7:$D$85,2,FALSE)</f>
        <v>#N/A</v>
      </c>
      <c r="S11" s="32" t="e">
        <f>VLOOKUP(L11,'Chart Data'!$C$7:$D$85,2,FALSE)</f>
        <v>#N/A</v>
      </c>
      <c r="T11" s="32"/>
      <c r="U11" s="32"/>
      <c r="V11" s="13" t="e">
        <f>VLOOKUP(C11,Activity!$B$19:$N$98,23,FALSE)</f>
        <v>#REF!</v>
      </c>
      <c r="W11" s="32" t="e">
        <f t="shared" si="3"/>
        <v>#REF!</v>
      </c>
      <c r="X11" s="32" t="e">
        <f>VLOOKUP(Q11,'Chart Data'!$C$7:$D$85,2,FALSE)</f>
        <v>#REF!</v>
      </c>
      <c r="Y11" s="32" t="e">
        <f>VLOOKUP(R11,'Chart Data'!$C$7:$D$85,2,FALSE)</f>
        <v>#N/A</v>
      </c>
      <c r="Z11" s="32"/>
      <c r="AA11" s="32"/>
      <c r="AB11" s="2">
        <v>0.95</v>
      </c>
    </row>
    <row r="12" spans="1:28" ht="14.25">
      <c r="A12" s="2" t="s">
        <v>71</v>
      </c>
      <c r="C12" s="35">
        <f>IF(Activity!C24&gt;1,Activity!B24,"")</f>
        <v>40544</v>
      </c>
      <c r="D12" s="13">
        <f>VLOOKUP(C12,Activity!$B$19:$N$98,2,FALSE)</f>
        <v>1133880.571428571</v>
      </c>
      <c r="E12" s="32">
        <f t="shared" si="0"/>
        <v>1134792.9999999995</v>
      </c>
      <c r="F12" s="32" t="e">
        <f>VLOOKUP(A12,'Chart Data'!$C$7:$D$85,2,FALSE)</f>
        <v>#N/A</v>
      </c>
      <c r="G12" s="32" t="e">
        <f>VLOOKUP(B12,'Chart Data'!$C$7:$D$85,2,FALSE)</f>
        <v>#N/A</v>
      </c>
      <c r="H12" s="32"/>
      <c r="I12" s="32"/>
      <c r="J12" s="13">
        <f>VLOOKUP(C12,Activity!$B$19:$N$98,5,FALSE)</f>
        <v>1727796.7142857143</v>
      </c>
      <c r="K12" s="32">
        <f t="shared" si="1"/>
        <v>1705521.7619047621</v>
      </c>
      <c r="L12" s="32" t="e">
        <f>VLOOKUP(E12,'Chart Data'!$C$7:$D$85,2,FALSE)</f>
        <v>#N/A</v>
      </c>
      <c r="M12" s="32" t="e">
        <f>VLOOKUP(F12,'Chart Data'!$C$7:$D$85,2,FALSE)</f>
        <v>#N/A</v>
      </c>
      <c r="N12" s="32"/>
      <c r="O12" s="32"/>
      <c r="P12" s="13" t="e">
        <f>VLOOKUP(C12,Activity!$B$19:$N$98,18,FALSE)</f>
        <v>#REF!</v>
      </c>
      <c r="Q12" s="32" t="e">
        <f t="shared" si="2"/>
        <v>#REF!</v>
      </c>
      <c r="R12" s="32" t="e">
        <f>VLOOKUP(K12,'Chart Data'!$C$7:$D$85,2,FALSE)</f>
        <v>#N/A</v>
      </c>
      <c r="S12" s="32" t="e">
        <f>VLOOKUP(L12,'Chart Data'!$C$7:$D$85,2,FALSE)</f>
        <v>#N/A</v>
      </c>
      <c r="T12" s="32"/>
      <c r="U12" s="32"/>
      <c r="V12" s="13" t="e">
        <f>VLOOKUP(C12,Activity!$B$19:$N$98,23,FALSE)</f>
        <v>#REF!</v>
      </c>
      <c r="W12" s="32" t="e">
        <f t="shared" si="3"/>
        <v>#REF!</v>
      </c>
      <c r="X12" s="32" t="e">
        <f>VLOOKUP(Q12,'Chart Data'!$C$7:$D$85,2,FALSE)</f>
        <v>#REF!</v>
      </c>
      <c r="Y12" s="32" t="e">
        <f>VLOOKUP(R12,'Chart Data'!$C$7:$D$85,2,FALSE)</f>
        <v>#N/A</v>
      </c>
      <c r="Z12" s="32"/>
      <c r="AA12" s="32"/>
      <c r="AB12" s="2">
        <v>0.95</v>
      </c>
    </row>
    <row r="13" spans="1:28" ht="14.25">
      <c r="A13" s="2" t="s">
        <v>69</v>
      </c>
      <c r="C13" s="35">
        <f>IF(Activity!C25&gt;1,Activity!B25,"")</f>
        <v>40575</v>
      </c>
      <c r="D13" s="13">
        <f>VLOOKUP(C13,Activity!$B$19:$N$98,2,FALSE)</f>
        <v>1053707.1428571425</v>
      </c>
      <c r="E13" s="32">
        <f t="shared" si="0"/>
        <v>1115597.19047619</v>
      </c>
      <c r="F13" s="32" t="e">
        <f>VLOOKUP(A13,'Chart Data'!$C$7:$D$85,2,FALSE)</f>
        <v>#N/A</v>
      </c>
      <c r="G13" s="32" t="e">
        <f>VLOOKUP(B13,'Chart Data'!$C$7:$D$85,2,FALSE)</f>
        <v>#N/A</v>
      </c>
      <c r="H13" s="32"/>
      <c r="I13" s="32"/>
      <c r="J13" s="13">
        <f>VLOOKUP(C13,Activity!$B$19:$N$98,5,FALSE)</f>
        <v>1599364.000000001</v>
      </c>
      <c r="K13" s="32">
        <f t="shared" si="1"/>
        <v>1688300.6190476194</v>
      </c>
      <c r="L13" s="32" t="e">
        <f>VLOOKUP(E13,'Chart Data'!$C$7:$D$85,2,FALSE)</f>
        <v>#N/A</v>
      </c>
      <c r="M13" s="32" t="e">
        <f>VLOOKUP(F13,'Chart Data'!$C$7:$D$85,2,FALSE)</f>
        <v>#N/A</v>
      </c>
      <c r="N13" s="32"/>
      <c r="O13" s="32"/>
      <c r="P13" s="13" t="e">
        <f>VLOOKUP(C13,Activity!$B$19:$N$98,18,FALSE)</f>
        <v>#REF!</v>
      </c>
      <c r="Q13" s="32" t="e">
        <f t="shared" si="2"/>
        <v>#REF!</v>
      </c>
      <c r="R13" s="32" t="e">
        <f>VLOOKUP(K13,'Chart Data'!$C$7:$D$85,2,FALSE)</f>
        <v>#N/A</v>
      </c>
      <c r="S13" s="32" t="e">
        <f>VLOOKUP(L13,'Chart Data'!$C$7:$D$85,2,FALSE)</f>
        <v>#N/A</v>
      </c>
      <c r="T13" s="32"/>
      <c r="U13" s="32"/>
      <c r="V13" s="13" t="e">
        <f>VLOOKUP(C13,Activity!$B$19:$N$98,23,FALSE)</f>
        <v>#REF!</v>
      </c>
      <c r="W13" s="32" t="e">
        <f t="shared" si="3"/>
        <v>#REF!</v>
      </c>
      <c r="X13" s="32" t="e">
        <f>VLOOKUP(Q13,'Chart Data'!$C$7:$D$85,2,FALSE)</f>
        <v>#REF!</v>
      </c>
      <c r="Y13" s="32" t="e">
        <f>VLOOKUP(R13,'Chart Data'!$C$7:$D$85,2,FALSE)</f>
        <v>#N/A</v>
      </c>
      <c r="Z13" s="32"/>
      <c r="AA13" s="32"/>
      <c r="AB13" s="2">
        <v>0.95</v>
      </c>
    </row>
    <row r="14" spans="1:28" ht="14.25">
      <c r="A14" s="2" t="s">
        <v>70</v>
      </c>
      <c r="C14" s="35">
        <f>IF(Activity!C26&gt;1,Activity!B26,"")</f>
        <v>40603</v>
      </c>
      <c r="D14" s="13">
        <f>VLOOKUP(C14,Activity!$B$19:$N$98,2,FALSE)</f>
        <v>1225221.9999999993</v>
      </c>
      <c r="E14" s="32">
        <f t="shared" si="0"/>
        <v>1137603.2380952376</v>
      </c>
      <c r="F14" s="32" t="e">
        <f>VLOOKUP(A14,'Chart Data'!$C$7:$D$85,2,FALSE)</f>
        <v>#N/A</v>
      </c>
      <c r="G14" s="32" t="e">
        <f>VLOOKUP(B14,'Chart Data'!$C$7:$D$85,2,FALSE)</f>
        <v>#N/A</v>
      </c>
      <c r="H14" s="32"/>
      <c r="I14" s="32"/>
      <c r="J14" s="13">
        <f>VLOOKUP(C14,Activity!$B$19:$N$98,5,FALSE)</f>
        <v>1863441</v>
      </c>
      <c r="K14" s="32">
        <f t="shared" si="1"/>
        <v>1730200.5714285718</v>
      </c>
      <c r="L14" s="32" t="e">
        <f>VLOOKUP(E14,'Chart Data'!$C$7:$D$85,2,FALSE)</f>
        <v>#N/A</v>
      </c>
      <c r="M14" s="32" t="e">
        <f>VLOOKUP(F14,'Chart Data'!$C$7:$D$85,2,FALSE)</f>
        <v>#N/A</v>
      </c>
      <c r="N14" s="32"/>
      <c r="O14" s="32"/>
      <c r="P14" s="13" t="e">
        <f>VLOOKUP(C14,Activity!$B$19:$N$98,18,FALSE)</f>
        <v>#REF!</v>
      </c>
      <c r="Q14" s="32" t="e">
        <f t="shared" si="2"/>
        <v>#REF!</v>
      </c>
      <c r="R14" s="32" t="e">
        <f>VLOOKUP(K14,'Chart Data'!$C$7:$D$85,2,FALSE)</f>
        <v>#N/A</v>
      </c>
      <c r="S14" s="32" t="e">
        <f>VLOOKUP(L14,'Chart Data'!$C$7:$D$85,2,FALSE)</f>
        <v>#N/A</v>
      </c>
      <c r="T14" s="32"/>
      <c r="U14" s="32"/>
      <c r="V14" s="13" t="e">
        <f>VLOOKUP(C14,Activity!$B$19:$N$98,23,FALSE)</f>
        <v>#REF!</v>
      </c>
      <c r="W14" s="32" t="e">
        <f t="shared" si="3"/>
        <v>#REF!</v>
      </c>
      <c r="X14" s="32" t="e">
        <f>VLOOKUP(Q14,'Chart Data'!$C$7:$D$85,2,FALSE)</f>
        <v>#REF!</v>
      </c>
      <c r="Y14" s="32" t="e">
        <f>VLOOKUP(R14,'Chart Data'!$C$7:$D$85,2,FALSE)</f>
        <v>#N/A</v>
      </c>
      <c r="Z14" s="32"/>
      <c r="AA14" s="32"/>
      <c r="AB14" s="2">
        <v>0.95</v>
      </c>
    </row>
    <row r="15" spans="1:28" ht="14.25">
      <c r="A15" s="2" t="s">
        <v>71</v>
      </c>
      <c r="C15" s="35">
        <f>IF(Activity!C27&gt;1,Activity!B27,"")</f>
        <v>40634</v>
      </c>
      <c r="D15" s="13">
        <f>VLOOKUP(C15,Activity!$B$19:$N$98,2,FALSE)</f>
        <v>1197212.7142857148</v>
      </c>
      <c r="E15" s="32">
        <f t="shared" si="0"/>
        <v>1158713.9523809522</v>
      </c>
      <c r="F15" s="32" t="e">
        <f>VLOOKUP(A15,'Chart Data'!$C$7:$D$85,2,FALSE)</f>
        <v>#N/A</v>
      </c>
      <c r="G15" s="32" t="e">
        <f>VLOOKUP(B15,'Chart Data'!$C$7:$D$85,2,FALSE)</f>
        <v>#N/A</v>
      </c>
      <c r="H15" s="32"/>
      <c r="I15" s="32"/>
      <c r="J15" s="13">
        <f>VLOOKUP(C15,Activity!$B$19:$N$98,5,FALSE)</f>
        <v>1844374.8571428566</v>
      </c>
      <c r="K15" s="32">
        <f t="shared" si="1"/>
        <v>1769059.9523809524</v>
      </c>
      <c r="L15" s="32" t="e">
        <f>VLOOKUP(E15,'Chart Data'!$C$7:$D$85,2,FALSE)</f>
        <v>#N/A</v>
      </c>
      <c r="M15" s="32" t="e">
        <f>VLOOKUP(F15,'Chart Data'!$C$7:$D$85,2,FALSE)</f>
        <v>#N/A</v>
      </c>
      <c r="N15" s="32"/>
      <c r="O15" s="32"/>
      <c r="P15" s="13" t="e">
        <f>VLOOKUP(C15,Activity!$B$19:$N$98,18,FALSE)</f>
        <v>#REF!</v>
      </c>
      <c r="Q15" s="32" t="e">
        <f t="shared" si="2"/>
        <v>#REF!</v>
      </c>
      <c r="R15" s="32" t="e">
        <f>VLOOKUP(K15,'Chart Data'!$C$7:$D$85,2,FALSE)</f>
        <v>#N/A</v>
      </c>
      <c r="S15" s="32" t="e">
        <f>VLOOKUP(L15,'Chart Data'!$C$7:$D$85,2,FALSE)</f>
        <v>#N/A</v>
      </c>
      <c r="T15" s="32"/>
      <c r="U15" s="32"/>
      <c r="V15" s="13" t="e">
        <f>VLOOKUP(C15,Activity!$B$19:$N$98,23,FALSE)</f>
        <v>#REF!</v>
      </c>
      <c r="W15" s="32" t="e">
        <f t="shared" si="3"/>
        <v>#REF!</v>
      </c>
      <c r="X15" s="32" t="e">
        <f>VLOOKUP(Q15,'Chart Data'!$C$7:$D$85,2,FALSE)</f>
        <v>#REF!</v>
      </c>
      <c r="Y15" s="32" t="e">
        <f>VLOOKUP(R15,'Chart Data'!$C$7:$D$85,2,FALSE)</f>
        <v>#N/A</v>
      </c>
      <c r="Z15" s="32"/>
      <c r="AA15" s="32"/>
      <c r="AB15" s="2">
        <v>0.95</v>
      </c>
    </row>
    <row r="16" spans="1:28" ht="14.25">
      <c r="A16" s="2" t="s">
        <v>69</v>
      </c>
      <c r="C16" s="35">
        <f>IF(Activity!C28&gt;1,Activity!B28,"")</f>
        <v>40664</v>
      </c>
      <c r="D16" s="13">
        <f>VLOOKUP(C16,Activity!$B$19:$N$98,2,FALSE)</f>
        <v>1221687.4285714289</v>
      </c>
      <c r="E16" s="32">
        <f t="shared" si="0"/>
        <v>1214707.3809523808</v>
      </c>
      <c r="F16" s="32" t="e">
        <f>VLOOKUP(A16,'Chart Data'!$C$7:$D$85,2,FALSE)</f>
        <v>#N/A</v>
      </c>
      <c r="G16" s="32" t="e">
        <f>VLOOKUP(B16,'Chart Data'!$C$7:$D$85,2,FALSE)</f>
        <v>#N/A</v>
      </c>
      <c r="H16" s="32"/>
      <c r="I16" s="32"/>
      <c r="J16" s="13">
        <f>VLOOKUP(C16,Activity!$B$19:$N$98,5,FALSE)</f>
        <v>1873695.142857144</v>
      </c>
      <c r="K16" s="32">
        <f t="shared" si="1"/>
        <v>1860503.6666666667</v>
      </c>
      <c r="L16" s="32" t="e">
        <f>VLOOKUP(E16,'Chart Data'!$C$7:$D$85,2,FALSE)</f>
        <v>#N/A</v>
      </c>
      <c r="M16" s="32" t="e">
        <f>VLOOKUP(F16,'Chart Data'!$C$7:$D$85,2,FALSE)</f>
        <v>#N/A</v>
      </c>
      <c r="N16" s="32"/>
      <c r="O16" s="32"/>
      <c r="P16" s="13" t="e">
        <f>VLOOKUP(C16,Activity!$B$19:$N$98,18,FALSE)</f>
        <v>#REF!</v>
      </c>
      <c r="Q16" s="32" t="e">
        <f t="shared" si="2"/>
        <v>#REF!</v>
      </c>
      <c r="R16" s="32" t="e">
        <f>VLOOKUP(K16,'Chart Data'!$C$7:$D$85,2,FALSE)</f>
        <v>#N/A</v>
      </c>
      <c r="S16" s="32" t="e">
        <f>VLOOKUP(L16,'Chart Data'!$C$7:$D$85,2,FALSE)</f>
        <v>#N/A</v>
      </c>
      <c r="T16" s="32"/>
      <c r="U16" s="32"/>
      <c r="V16" s="13" t="e">
        <f>VLOOKUP(C16,Activity!$B$19:$N$98,23,FALSE)</f>
        <v>#REF!</v>
      </c>
      <c r="W16" s="32" t="e">
        <f t="shared" si="3"/>
        <v>#REF!</v>
      </c>
      <c r="X16" s="32" t="e">
        <f>VLOOKUP(Q16,'Chart Data'!$C$7:$D$85,2,FALSE)</f>
        <v>#REF!</v>
      </c>
      <c r="Y16" s="32" t="e">
        <f>VLOOKUP(R16,'Chart Data'!$C$7:$D$85,2,FALSE)</f>
        <v>#N/A</v>
      </c>
      <c r="Z16" s="32"/>
      <c r="AA16" s="32"/>
      <c r="AB16" s="2">
        <v>0.95</v>
      </c>
    </row>
    <row r="17" spans="1:28" ht="14.25">
      <c r="A17" s="2" t="s">
        <v>70</v>
      </c>
      <c r="C17" s="35">
        <f>IF(Activity!C29&gt;1,Activity!B29,"")</f>
        <v>40695</v>
      </c>
      <c r="D17" s="13">
        <f>VLOOKUP(C17,Activity!$B$19:$N$98,2,FALSE)</f>
        <v>1168467.857142857</v>
      </c>
      <c r="E17" s="32">
        <f t="shared" si="0"/>
        <v>1195789.3333333337</v>
      </c>
      <c r="F17" s="32" t="e">
        <f>VLOOKUP(A17,'Chart Data'!$C$7:$D$85,2,FALSE)</f>
        <v>#N/A</v>
      </c>
      <c r="G17" s="32" t="e">
        <f>VLOOKUP(B17,'Chart Data'!$C$7:$D$85,2,FALSE)</f>
        <v>#N/A</v>
      </c>
      <c r="H17" s="32"/>
      <c r="I17" s="32"/>
      <c r="J17" s="13">
        <f>VLOOKUP(C17,Activity!$B$19:$N$98,5,FALSE)</f>
        <v>1785417.2857142866</v>
      </c>
      <c r="K17" s="32">
        <f t="shared" si="1"/>
        <v>1834495.7619047624</v>
      </c>
      <c r="L17" s="32" t="e">
        <f>VLOOKUP(E17,'Chart Data'!$C$7:$D$85,2,FALSE)</f>
        <v>#N/A</v>
      </c>
      <c r="M17" s="32" t="e">
        <f>VLOOKUP(F17,'Chart Data'!$C$7:$D$85,2,FALSE)</f>
        <v>#N/A</v>
      </c>
      <c r="N17" s="32"/>
      <c r="O17" s="32"/>
      <c r="P17" s="13" t="e">
        <f>VLOOKUP(C17,Activity!$B$19:$N$98,18,FALSE)</f>
        <v>#REF!</v>
      </c>
      <c r="Q17" s="32" t="e">
        <f t="shared" si="2"/>
        <v>#REF!</v>
      </c>
      <c r="R17" s="32" t="e">
        <f>VLOOKUP(K17,'Chart Data'!$C$7:$D$85,2,FALSE)</f>
        <v>#N/A</v>
      </c>
      <c r="S17" s="32" t="e">
        <f>VLOOKUP(L17,'Chart Data'!$C$7:$D$85,2,FALSE)</f>
        <v>#N/A</v>
      </c>
      <c r="T17" s="32"/>
      <c r="U17" s="32"/>
      <c r="V17" s="13" t="e">
        <f>VLOOKUP(C17,Activity!$B$19:$N$98,23,FALSE)</f>
        <v>#REF!</v>
      </c>
      <c r="W17" s="32" t="e">
        <f t="shared" si="3"/>
        <v>#REF!</v>
      </c>
      <c r="X17" s="32" t="e">
        <f>VLOOKUP(Q17,'Chart Data'!$C$7:$D$85,2,FALSE)</f>
        <v>#REF!</v>
      </c>
      <c r="Y17" s="32" t="e">
        <f>VLOOKUP(R17,'Chart Data'!$C$7:$D$85,2,FALSE)</f>
        <v>#N/A</v>
      </c>
      <c r="Z17" s="32"/>
      <c r="AA17" s="32"/>
      <c r="AB17" s="2">
        <v>0.95</v>
      </c>
    </row>
    <row r="18" spans="1:28" ht="14.25">
      <c r="A18" s="2" t="s">
        <v>71</v>
      </c>
      <c r="C18" s="35">
        <f>IF(Activity!C30&gt;1,Activity!B30,"")</f>
        <v>40725</v>
      </c>
      <c r="D18" s="13">
        <f>VLOOKUP(C18,Activity!$B$19:$N$98,2,FALSE)</f>
        <v>1211065.8571428566</v>
      </c>
      <c r="E18" s="32">
        <f t="shared" si="0"/>
        <v>1200407.0476190476</v>
      </c>
      <c r="F18" s="32">
        <f>SUM(D7:D18)/12</f>
        <v>1161188.7499999998</v>
      </c>
      <c r="G18" s="32" t="e">
        <f>VLOOKUP(B18,'Chart Data'!$C$7:$D$85,2,FALSE)</f>
        <v>#N/A</v>
      </c>
      <c r="H18" s="32"/>
      <c r="I18" s="32"/>
      <c r="J18" s="13">
        <f>VLOOKUP(C18,Activity!$B$19:$N$98,5,FALSE)</f>
        <v>1864959.428571428</v>
      </c>
      <c r="K18" s="32">
        <f t="shared" si="1"/>
        <v>1841357.2857142861</v>
      </c>
      <c r="L18" s="33">
        <f>SUM(J7:J18)/12</f>
        <v>1771484.5000000002</v>
      </c>
      <c r="M18" s="32" t="e">
        <f>VLOOKUP(F18,'Chart Data'!$C$7:$D$85,2,FALSE)</f>
        <v>#N/A</v>
      </c>
      <c r="N18" s="32"/>
      <c r="O18" s="32"/>
      <c r="P18" s="13" t="e">
        <f>VLOOKUP(C18,Activity!$B$19:$N$98,18,FALSE)</f>
        <v>#REF!</v>
      </c>
      <c r="Q18" s="32" t="e">
        <f t="shared" si="2"/>
        <v>#REF!</v>
      </c>
      <c r="R18" s="33" t="e">
        <f>SUM(P7:P18)/12</f>
        <v>#REF!</v>
      </c>
      <c r="S18" s="32" t="e">
        <f>VLOOKUP(L18,'Chart Data'!$C$7:$D$85,2,FALSE)</f>
        <v>#N/A</v>
      </c>
      <c r="T18" s="32"/>
      <c r="U18" s="32"/>
      <c r="V18" s="13" t="e">
        <f>VLOOKUP(C18,Activity!$B$19:$N$98,23,FALSE)</f>
        <v>#REF!</v>
      </c>
      <c r="W18" s="32" t="e">
        <f t="shared" si="3"/>
        <v>#REF!</v>
      </c>
      <c r="X18" s="32" t="e">
        <f>SUM(V7:V18)/12</f>
        <v>#REF!</v>
      </c>
      <c r="Y18" s="32" t="e">
        <f>VLOOKUP(R18,'Chart Data'!$C$7:$D$85,2,FALSE)</f>
        <v>#REF!</v>
      </c>
      <c r="Z18" s="32"/>
      <c r="AA18" s="32"/>
      <c r="AB18" s="2">
        <v>0.95</v>
      </c>
    </row>
    <row r="19" spans="1:28" ht="14.25">
      <c r="A19" s="2" t="s">
        <v>69</v>
      </c>
      <c r="C19" s="35">
        <f>IF(Activity!C31&gt;1,Activity!B31,"")</f>
        <v>40756</v>
      </c>
      <c r="D19" s="13">
        <f>VLOOKUP(C19,Activity!$B$19:$N$98,2,FALSE)</f>
        <v>1135801.4285714286</v>
      </c>
      <c r="E19" s="32">
        <f t="shared" si="0"/>
        <v>1171778.3809523808</v>
      </c>
      <c r="F19" s="32">
        <f aca="true" t="shared" si="4" ref="F19:F82">SUM(D8:D19)/12</f>
        <v>1160951.2023809522</v>
      </c>
      <c r="G19" s="32" t="e">
        <f>VLOOKUP(B19,'Chart Data'!$C$7:$D$85,2,FALSE)</f>
        <v>#N/A</v>
      </c>
      <c r="H19" s="32"/>
      <c r="I19" s="32"/>
      <c r="J19" s="13">
        <f>VLOOKUP(C19,Activity!$B$19:$N$98,5,FALSE)</f>
        <v>1758108.2857142854</v>
      </c>
      <c r="K19" s="32">
        <f t="shared" si="1"/>
        <v>1802828.3333333333</v>
      </c>
      <c r="L19" s="33">
        <f aca="true" t="shared" si="5" ref="L19:L69">SUM(J8:J19)/12</f>
        <v>1771961.7738095243</v>
      </c>
      <c r="M19" s="32" t="e">
        <f>VLOOKUP(F19,'Chart Data'!$C$7:$D$85,2,FALSE)</f>
        <v>#N/A</v>
      </c>
      <c r="N19" s="32"/>
      <c r="O19" s="32"/>
      <c r="P19" s="13" t="e">
        <f>VLOOKUP(C19,Activity!$B$19:$N$98,18,FALSE)</f>
        <v>#REF!</v>
      </c>
      <c r="Q19" s="32" t="e">
        <f t="shared" si="2"/>
        <v>#REF!</v>
      </c>
      <c r="R19" s="33" t="e">
        <f aca="true" t="shared" si="6" ref="R19:R69">SUM(P8:P19)/12</f>
        <v>#REF!</v>
      </c>
      <c r="S19" s="32" t="e">
        <f>VLOOKUP(L19,'Chart Data'!$C$7:$D$85,2,FALSE)</f>
        <v>#N/A</v>
      </c>
      <c r="T19" s="32"/>
      <c r="U19" s="32"/>
      <c r="V19" s="13" t="e">
        <f>VLOOKUP(C19,Activity!$B$19:$N$98,23,FALSE)</f>
        <v>#REF!</v>
      </c>
      <c r="W19" s="32" t="e">
        <f t="shared" si="3"/>
        <v>#REF!</v>
      </c>
      <c r="X19" s="32" t="e">
        <f aca="true" t="shared" si="7" ref="X19:X69">SUM(V8:V19)/12</f>
        <v>#REF!</v>
      </c>
      <c r="Y19" s="32" t="e">
        <f>VLOOKUP(R19,'Chart Data'!$C$7:$D$85,2,FALSE)</f>
        <v>#REF!</v>
      </c>
      <c r="Z19" s="32"/>
      <c r="AA19" s="32"/>
      <c r="AB19" s="2">
        <v>0.95</v>
      </c>
    </row>
    <row r="20" spans="1:28" ht="14.25">
      <c r="A20" s="2" t="s">
        <v>70</v>
      </c>
      <c r="C20" s="35">
        <f>IF(Activity!C32&gt;1,Activity!B32,"")</f>
        <v>40787</v>
      </c>
      <c r="D20" s="13">
        <f>VLOOKUP(C20,Activity!$B$19:$N$98,2,FALSE)</f>
        <v>1162142.857142857</v>
      </c>
      <c r="E20" s="32">
        <f t="shared" si="0"/>
        <v>1169670.0476190476</v>
      </c>
      <c r="F20" s="32">
        <f t="shared" si="4"/>
        <v>1161902.44047619</v>
      </c>
      <c r="G20" s="32" t="e">
        <f>VLOOKUP(B20,'Chart Data'!$C$7:$D$85,2,FALSE)</f>
        <v>#N/A</v>
      </c>
      <c r="H20" s="32"/>
      <c r="I20" s="32"/>
      <c r="J20" s="13">
        <f>VLOOKUP(C20,Activity!$B$19:$N$98,5,FALSE)</f>
        <v>1781210.5714285718</v>
      </c>
      <c r="K20" s="32">
        <f t="shared" si="1"/>
        <v>1801426.0952380951</v>
      </c>
      <c r="L20" s="33">
        <f t="shared" si="5"/>
        <v>1774040.3214285718</v>
      </c>
      <c r="M20" s="32" t="e">
        <f>VLOOKUP(F20,'Chart Data'!$C$7:$D$85,2,FALSE)</f>
        <v>#N/A</v>
      </c>
      <c r="N20" s="32"/>
      <c r="O20" s="32"/>
      <c r="P20" s="13" t="e">
        <f>VLOOKUP(C20,Activity!$B$19:$N$98,18,FALSE)</f>
        <v>#REF!</v>
      </c>
      <c r="Q20" s="32" t="e">
        <f t="shared" si="2"/>
        <v>#REF!</v>
      </c>
      <c r="R20" s="33" t="e">
        <f t="shared" si="6"/>
        <v>#REF!</v>
      </c>
      <c r="S20" s="32" t="e">
        <f>VLOOKUP(L20,'Chart Data'!$C$7:$D$85,2,FALSE)</f>
        <v>#N/A</v>
      </c>
      <c r="T20" s="32"/>
      <c r="U20" s="32"/>
      <c r="V20" s="13" t="e">
        <f>VLOOKUP(C20,Activity!$B$19:$N$98,23,FALSE)</f>
        <v>#REF!</v>
      </c>
      <c r="W20" s="32" t="e">
        <f t="shared" si="3"/>
        <v>#REF!</v>
      </c>
      <c r="X20" s="32" t="e">
        <f t="shared" si="7"/>
        <v>#REF!</v>
      </c>
      <c r="Y20" s="32" t="e">
        <f>VLOOKUP(R20,'Chart Data'!$C$7:$D$85,2,FALSE)</f>
        <v>#REF!</v>
      </c>
      <c r="Z20" s="32"/>
      <c r="AA20" s="32"/>
      <c r="AB20" s="2">
        <v>0.95</v>
      </c>
    </row>
    <row r="21" spans="1:28" ht="14.25">
      <c r="A21" s="2" t="s">
        <v>71</v>
      </c>
      <c r="C21" s="35">
        <f>IF(Activity!C33&gt;1,Activity!B33,"")</f>
        <v>40817</v>
      </c>
      <c r="D21" s="13">
        <f>VLOOKUP(C21,Activity!$B$19:$N$98,2,FALSE)</f>
        <v>1200707.8571428573</v>
      </c>
      <c r="E21" s="32">
        <f t="shared" si="0"/>
        <v>1166217.3809523808</v>
      </c>
      <c r="F21" s="32">
        <f t="shared" si="4"/>
        <v>1165032.845238095</v>
      </c>
      <c r="G21" s="32" t="e">
        <f>VLOOKUP(B21,'Chart Data'!$C$7:$D$85,2,FALSE)</f>
        <v>#N/A</v>
      </c>
      <c r="H21" s="12">
        <f>SUM(D19:D21)/SUM(D7:D9)-1</f>
        <v>0.013360995091746819</v>
      </c>
      <c r="I21" s="32" t="e">
        <f>VLOOKUP(B21,'Chart Data'!$C$7:$D$85,2,FALSE)</f>
        <v>#N/A</v>
      </c>
      <c r="J21" s="13">
        <f>VLOOKUP(C21,Activity!$B$19:$N$98,5,FALSE)</f>
        <v>1848912.4285714284</v>
      </c>
      <c r="K21" s="32">
        <f t="shared" si="1"/>
        <v>1796077.0952380951</v>
      </c>
      <c r="L21" s="33">
        <f t="shared" si="5"/>
        <v>1778004.023809524</v>
      </c>
      <c r="M21" s="32" t="e">
        <f>VLOOKUP(F21,'Chart Data'!$C$7:$D$85,2,FALSE)</f>
        <v>#N/A</v>
      </c>
      <c r="N21" s="12">
        <f>SUM(J19:J21)/SUM(J7:J9)-1</f>
        <v>0.014733395464118892</v>
      </c>
      <c r="O21" s="32" t="e">
        <f>VLOOKUP(H21,'Chart Data'!$C$7:$D$85,2,FALSE)</f>
        <v>#N/A</v>
      </c>
      <c r="P21" s="13" t="e">
        <f>VLOOKUP(C21,Activity!$B$19:$N$98,18,FALSE)</f>
        <v>#REF!</v>
      </c>
      <c r="Q21" s="32" t="e">
        <f t="shared" si="2"/>
        <v>#REF!</v>
      </c>
      <c r="R21" s="33" t="e">
        <f t="shared" si="6"/>
        <v>#REF!</v>
      </c>
      <c r="S21" s="32" t="e">
        <f>VLOOKUP(L21,'Chart Data'!$C$7:$D$85,2,FALSE)</f>
        <v>#N/A</v>
      </c>
      <c r="T21" s="12" t="e">
        <f>SUM(P19:P21)/SUM(P7:P9)-1</f>
        <v>#REF!</v>
      </c>
      <c r="U21" s="32" t="e">
        <f>VLOOKUP(N21,'Chart Data'!$C$7:$D$85,2,FALSE)</f>
        <v>#N/A</v>
      </c>
      <c r="V21" s="13" t="e">
        <f>VLOOKUP(C21,Activity!$B$19:$N$98,23,FALSE)</f>
        <v>#REF!</v>
      </c>
      <c r="W21" s="32" t="e">
        <f t="shared" si="3"/>
        <v>#REF!</v>
      </c>
      <c r="X21" s="32" t="e">
        <f t="shared" si="7"/>
        <v>#REF!</v>
      </c>
      <c r="Y21" s="32" t="e">
        <f>VLOOKUP(R21,'Chart Data'!$C$7:$D$85,2,FALSE)</f>
        <v>#REF!</v>
      </c>
      <c r="Z21" s="12" t="e">
        <f>SUM(V19:V21)/SUM(V7:V9)-1</f>
        <v>#REF!</v>
      </c>
      <c r="AA21" s="32" t="e">
        <f>VLOOKUP(T21,'Chart Data'!$C$7:$D$85,2,FALSE)</f>
        <v>#REF!</v>
      </c>
      <c r="AB21" s="2">
        <v>0.95</v>
      </c>
    </row>
    <row r="22" spans="1:28" ht="14.25">
      <c r="A22" s="2" t="s">
        <v>69</v>
      </c>
      <c r="C22" s="35">
        <f>IF(Activity!C34&gt;1,Activity!B34,"")</f>
        <v>40848</v>
      </c>
      <c r="D22" s="13">
        <f>VLOOKUP(C22,Activity!$B$19:$N$98,2,FALSE)</f>
        <v>1134959.4285714277</v>
      </c>
      <c r="E22" s="32">
        <f t="shared" si="0"/>
        <v>1165936.714285714</v>
      </c>
      <c r="F22" s="32">
        <f t="shared" si="4"/>
        <v>1167004.9166666665</v>
      </c>
      <c r="G22" s="32" t="e">
        <f>VLOOKUP(B22,'Chart Data'!$C$7:$D$85,2,FALSE)</f>
        <v>#N/A</v>
      </c>
      <c r="H22" s="12">
        <f aca="true" t="shared" si="8" ref="H22:H69">SUM(D20:D22)/SUM(D8:D10)-1</f>
        <v>0.02120906855847915</v>
      </c>
      <c r="I22" s="32" t="e">
        <f>VLOOKUP(B22,'Chart Data'!$C$7:$D$85,2,FALSE)</f>
        <v>#N/A</v>
      </c>
      <c r="J22" s="13">
        <f>VLOOKUP(C22,Activity!$B$19:$N$98,5,FALSE)</f>
        <v>1741440.8571428573</v>
      </c>
      <c r="K22" s="32">
        <f t="shared" si="1"/>
        <v>1790521.2857142857</v>
      </c>
      <c r="L22" s="33">
        <f t="shared" si="5"/>
        <v>1785538.4761904764</v>
      </c>
      <c r="M22" s="32" t="e">
        <f>VLOOKUP(F22,'Chart Data'!$C$7:$D$85,2,FALSE)</f>
        <v>#N/A</v>
      </c>
      <c r="N22" s="12">
        <f aca="true" t="shared" si="9" ref="N22:N69">SUM(J20:J22)/SUM(J8:J10)-1</f>
        <v>0.03127885999601121</v>
      </c>
      <c r="O22" s="32" t="e">
        <f>VLOOKUP(H22,'Chart Data'!$C$7:$D$85,2,FALSE)</f>
        <v>#N/A</v>
      </c>
      <c r="P22" s="13" t="e">
        <f>VLOOKUP(C22,Activity!$B$19:$N$98,18,FALSE)</f>
        <v>#REF!</v>
      </c>
      <c r="Q22" s="32" t="e">
        <f t="shared" si="2"/>
        <v>#REF!</v>
      </c>
      <c r="R22" s="33" t="e">
        <f t="shared" si="6"/>
        <v>#REF!</v>
      </c>
      <c r="S22" s="32" t="e">
        <f>VLOOKUP(L22,'Chart Data'!$C$7:$D$85,2,FALSE)</f>
        <v>#N/A</v>
      </c>
      <c r="T22" s="12" t="e">
        <f aca="true" t="shared" si="10" ref="T22:T69">SUM(P20:P22)/SUM(P8:P10)-1</f>
        <v>#REF!</v>
      </c>
      <c r="U22" s="32" t="e">
        <f>VLOOKUP(N22,'Chart Data'!$C$7:$D$85,2,FALSE)</f>
        <v>#N/A</v>
      </c>
      <c r="V22" s="13" t="e">
        <f>VLOOKUP(C22,Activity!$B$19:$N$98,23,FALSE)</f>
        <v>#REF!</v>
      </c>
      <c r="W22" s="32" t="e">
        <f t="shared" si="3"/>
        <v>#REF!</v>
      </c>
      <c r="X22" s="32" t="e">
        <f t="shared" si="7"/>
        <v>#REF!</v>
      </c>
      <c r="Y22" s="32" t="e">
        <f>VLOOKUP(R22,'Chart Data'!$C$7:$D$85,2,FALSE)</f>
        <v>#REF!</v>
      </c>
      <c r="Z22" s="12" t="e">
        <f aca="true" t="shared" si="11" ref="Z22:Z69">SUM(V20:V22)/SUM(V8:V10)-1</f>
        <v>#REF!</v>
      </c>
      <c r="AA22" s="32" t="e">
        <f>VLOOKUP(T22,'Chart Data'!$C$7:$D$85,2,FALSE)</f>
        <v>#REF!</v>
      </c>
      <c r="AB22" s="2">
        <v>0.95</v>
      </c>
    </row>
    <row r="23" spans="1:28" ht="14.25">
      <c r="A23" s="2" t="s">
        <v>70</v>
      </c>
      <c r="C23" s="35">
        <f>IF(Activity!C35&gt;1,Activity!B35,"")</f>
        <v>40878</v>
      </c>
      <c r="D23" s="13">
        <f>VLOOKUP(C23,Activity!$B$19:$N$98,2,FALSE)</f>
        <v>1141606.4285714282</v>
      </c>
      <c r="E23" s="32">
        <f t="shared" si="0"/>
        <v>1159091.2380952376</v>
      </c>
      <c r="F23" s="32">
        <f t="shared" si="4"/>
        <v>1165538.4642857139</v>
      </c>
      <c r="G23" s="32" t="e">
        <f>VLOOKUP(B23,'Chart Data'!$C$7:$D$85,2,FALSE)</f>
        <v>#N/A</v>
      </c>
      <c r="H23" s="12">
        <f t="shared" si="8"/>
        <v>0.012707292424660288</v>
      </c>
      <c r="I23" s="32" t="e">
        <f>VLOOKUP(B23,'Chart Data'!$C$7:$D$85,2,FALSE)</f>
        <v>#N/A</v>
      </c>
      <c r="J23" s="13">
        <f>VLOOKUP(C23,Activity!$B$19:$N$98,5,FALSE)</f>
        <v>1732045.8571428566</v>
      </c>
      <c r="K23" s="32">
        <f t="shared" si="1"/>
        <v>1774133.0476190473</v>
      </c>
      <c r="L23" s="33">
        <f t="shared" si="5"/>
        <v>1785063.8690476194</v>
      </c>
      <c r="M23" s="32" t="e">
        <f>VLOOKUP(F23,'Chart Data'!$C$7:$D$85,2,FALSE)</f>
        <v>#N/A</v>
      </c>
      <c r="N23" s="12">
        <f t="shared" si="9"/>
        <v>0.02548739890675722</v>
      </c>
      <c r="O23" s="32" t="e">
        <f>VLOOKUP(H23,'Chart Data'!$C$7:$D$85,2,FALSE)</f>
        <v>#N/A</v>
      </c>
      <c r="P23" s="13" t="e">
        <f>VLOOKUP(C23,Activity!$B$19:$N$98,18,FALSE)</f>
        <v>#REF!</v>
      </c>
      <c r="Q23" s="32" t="e">
        <f t="shared" si="2"/>
        <v>#REF!</v>
      </c>
      <c r="R23" s="33" t="e">
        <f t="shared" si="6"/>
        <v>#REF!</v>
      </c>
      <c r="S23" s="32" t="e">
        <f>VLOOKUP(L23,'Chart Data'!$C$7:$D$85,2,FALSE)</f>
        <v>#N/A</v>
      </c>
      <c r="T23" s="12" t="e">
        <f t="shared" si="10"/>
        <v>#REF!</v>
      </c>
      <c r="U23" s="32" t="e">
        <f>VLOOKUP(N23,'Chart Data'!$C$7:$D$85,2,FALSE)</f>
        <v>#N/A</v>
      </c>
      <c r="V23" s="13" t="e">
        <f>VLOOKUP(C23,Activity!$B$19:$N$98,23,FALSE)</f>
        <v>#REF!</v>
      </c>
      <c r="W23" s="32" t="e">
        <f t="shared" si="3"/>
        <v>#REF!</v>
      </c>
      <c r="X23" s="32" t="e">
        <f t="shared" si="7"/>
        <v>#REF!</v>
      </c>
      <c r="Y23" s="32" t="e">
        <f>VLOOKUP(R23,'Chart Data'!$C$7:$D$85,2,FALSE)</f>
        <v>#REF!</v>
      </c>
      <c r="Z23" s="12" t="e">
        <f t="shared" si="11"/>
        <v>#REF!</v>
      </c>
      <c r="AA23" s="32" t="e">
        <f>VLOOKUP(T23,'Chart Data'!$C$7:$D$85,2,FALSE)</f>
        <v>#REF!</v>
      </c>
      <c r="AB23" s="2">
        <v>0.95</v>
      </c>
    </row>
    <row r="24" spans="1:28" ht="14.25">
      <c r="A24" s="2" t="s">
        <v>71</v>
      </c>
      <c r="C24" s="35">
        <f>IF(Activity!C36&gt;1,Activity!B36,"")</f>
        <v>40909</v>
      </c>
      <c r="D24" s="13">
        <f>VLOOKUP(C24,Activity!$B$19:$N$98,2,FALSE)</f>
        <v>1137915.5714285711</v>
      </c>
      <c r="E24" s="32">
        <f t="shared" si="0"/>
        <v>1138160.4761904757</v>
      </c>
      <c r="F24" s="32">
        <f t="shared" si="4"/>
        <v>1165874.7142857139</v>
      </c>
      <c r="G24" s="32" t="e">
        <f>VLOOKUP(B24,'Chart Data'!$C$7:$D$85,2,FALSE)</f>
        <v>#N/A</v>
      </c>
      <c r="H24" s="12">
        <f t="shared" si="8"/>
        <v>0.0029674805805783855</v>
      </c>
      <c r="I24" s="32" t="e">
        <f>VLOOKUP(B24,'Chart Data'!$C$7:$D$85,2,FALSE)</f>
        <v>#N/A</v>
      </c>
      <c r="J24" s="13">
        <f>VLOOKUP(C24,Activity!$B$19:$N$98,5,FALSE)</f>
        <v>1737518</v>
      </c>
      <c r="K24" s="32">
        <f t="shared" si="1"/>
        <v>1737001.5714285711</v>
      </c>
      <c r="L24" s="33">
        <f t="shared" si="5"/>
        <v>1785873.9761904764</v>
      </c>
      <c r="M24" s="32" t="e">
        <f>VLOOKUP(F24,'Chart Data'!$C$7:$D$85,2,FALSE)</f>
        <v>#N/A</v>
      </c>
      <c r="N24" s="12">
        <f t="shared" si="9"/>
        <v>0.01845758302647038</v>
      </c>
      <c r="O24" s="32" t="e">
        <f>VLOOKUP(H24,'Chart Data'!$C$7:$D$85,2,FALSE)</f>
        <v>#N/A</v>
      </c>
      <c r="P24" s="13" t="e">
        <f>VLOOKUP(C24,Activity!$B$19:$N$98,18,FALSE)</f>
        <v>#REF!</v>
      </c>
      <c r="Q24" s="32" t="e">
        <f t="shared" si="2"/>
        <v>#REF!</v>
      </c>
      <c r="R24" s="33" t="e">
        <f t="shared" si="6"/>
        <v>#REF!</v>
      </c>
      <c r="S24" s="32" t="e">
        <f>VLOOKUP(L24,'Chart Data'!$C$7:$D$85,2,FALSE)</f>
        <v>#N/A</v>
      </c>
      <c r="T24" s="12" t="e">
        <f t="shared" si="10"/>
        <v>#REF!</v>
      </c>
      <c r="U24" s="32" t="e">
        <f>VLOOKUP(N24,'Chart Data'!$C$7:$D$85,2,FALSE)</f>
        <v>#N/A</v>
      </c>
      <c r="V24" s="13" t="e">
        <f>VLOOKUP(C24,Activity!$B$19:$N$98,23,FALSE)</f>
        <v>#REF!</v>
      </c>
      <c r="W24" s="32" t="e">
        <f t="shared" si="3"/>
        <v>#REF!</v>
      </c>
      <c r="X24" s="32" t="e">
        <f t="shared" si="7"/>
        <v>#REF!</v>
      </c>
      <c r="Y24" s="32" t="e">
        <f>VLOOKUP(R24,'Chart Data'!$C$7:$D$85,2,FALSE)</f>
        <v>#REF!</v>
      </c>
      <c r="Z24" s="12" t="e">
        <f t="shared" si="11"/>
        <v>#REF!</v>
      </c>
      <c r="AA24" s="32" t="e">
        <f>VLOOKUP(T24,'Chart Data'!$C$7:$D$85,2,FALSE)</f>
        <v>#REF!</v>
      </c>
      <c r="AB24" s="2">
        <v>0.95</v>
      </c>
    </row>
    <row r="25" spans="1:28" ht="14.25">
      <c r="A25" s="2" t="s">
        <v>69</v>
      </c>
      <c r="C25" s="35">
        <f>IF(Activity!C37&gt;1,Activity!B37,"")</f>
        <v>40940</v>
      </c>
      <c r="D25" s="13">
        <f>VLOOKUP(C25,Activity!$B$19:$N$98,2,FALSE)</f>
        <v>1120423.0000000002</v>
      </c>
      <c r="E25" s="32">
        <f t="shared" si="0"/>
        <v>1133314.9999999998</v>
      </c>
      <c r="F25" s="32">
        <f t="shared" si="4"/>
        <v>1171434.3690476187</v>
      </c>
      <c r="G25" s="32" t="e">
        <f>VLOOKUP(B25,'Chart Data'!$C$7:$D$85,2,FALSE)</f>
        <v>#N/A</v>
      </c>
      <c r="H25" s="12">
        <f t="shared" si="8"/>
        <v>0.01588190583040716</v>
      </c>
      <c r="I25" s="32" t="e">
        <f>VLOOKUP(B25,'Chart Data'!$C$7:$D$85,2,FALSE)</f>
        <v>#N/A</v>
      </c>
      <c r="J25" s="13">
        <f>VLOOKUP(C25,Activity!$B$19:$N$98,5,FALSE)</f>
        <v>1704231.714285714</v>
      </c>
      <c r="K25" s="32">
        <f t="shared" si="1"/>
        <v>1724598.5238095236</v>
      </c>
      <c r="L25" s="33">
        <f t="shared" si="5"/>
        <v>1794612.9523809524</v>
      </c>
      <c r="M25" s="32" t="e">
        <f>VLOOKUP(F25,'Chart Data'!$C$7:$D$85,2,FALSE)</f>
        <v>#N/A</v>
      </c>
      <c r="N25" s="12">
        <f t="shared" si="9"/>
        <v>0.02149966916577939</v>
      </c>
      <c r="O25" s="32" t="e">
        <f>VLOOKUP(H25,'Chart Data'!$C$7:$D$85,2,FALSE)</f>
        <v>#N/A</v>
      </c>
      <c r="P25" s="13" t="e">
        <f>VLOOKUP(C25,Activity!$B$19:$N$98,18,FALSE)</f>
        <v>#REF!</v>
      </c>
      <c r="Q25" s="32" t="e">
        <f t="shared" si="2"/>
        <v>#REF!</v>
      </c>
      <c r="R25" s="33" t="e">
        <f t="shared" si="6"/>
        <v>#REF!</v>
      </c>
      <c r="S25" s="32" t="e">
        <f>VLOOKUP(L25,'Chart Data'!$C$7:$D$85,2,FALSE)</f>
        <v>#N/A</v>
      </c>
      <c r="T25" s="12" t="e">
        <f t="shared" si="10"/>
        <v>#REF!</v>
      </c>
      <c r="U25" s="32" t="e">
        <f>VLOOKUP(N25,'Chart Data'!$C$7:$D$85,2,FALSE)</f>
        <v>#N/A</v>
      </c>
      <c r="V25" s="13" t="e">
        <f>VLOOKUP(C25,Activity!$B$19:$N$98,23,FALSE)</f>
        <v>#REF!</v>
      </c>
      <c r="W25" s="32" t="e">
        <f t="shared" si="3"/>
        <v>#REF!</v>
      </c>
      <c r="X25" s="32" t="e">
        <f t="shared" si="7"/>
        <v>#REF!</v>
      </c>
      <c r="Y25" s="32" t="e">
        <f>VLOOKUP(R25,'Chart Data'!$C$7:$D$85,2,FALSE)</f>
        <v>#REF!</v>
      </c>
      <c r="Z25" s="12" t="e">
        <f t="shared" si="11"/>
        <v>#REF!</v>
      </c>
      <c r="AA25" s="32" t="e">
        <f>VLOOKUP(T25,'Chart Data'!$C$7:$D$85,2,FALSE)</f>
        <v>#REF!</v>
      </c>
      <c r="AB25" s="2">
        <v>0.95</v>
      </c>
    </row>
    <row r="26" spans="1:28" ht="14.25">
      <c r="A26" s="2" t="s">
        <v>70</v>
      </c>
      <c r="C26" s="35">
        <f>IF(Activity!C38&gt;1,Activity!B38,"")</f>
        <v>40969</v>
      </c>
      <c r="D26" s="13">
        <f>VLOOKUP(C26,Activity!$B$19:$N$98,2,FALSE)</f>
        <v>1263082.2857142864</v>
      </c>
      <c r="E26" s="32">
        <f t="shared" si="0"/>
        <v>1173806.9523809527</v>
      </c>
      <c r="F26" s="32">
        <f t="shared" si="4"/>
        <v>1174589.3928571427</v>
      </c>
      <c r="G26" s="32" t="e">
        <f>VLOOKUP(B26,'Chart Data'!$C$7:$D$85,2,FALSE)</f>
        <v>#N/A</v>
      </c>
      <c r="H26" s="12">
        <f t="shared" si="8"/>
        <v>0.03182455277319107</v>
      </c>
      <c r="I26" s="32" t="e">
        <f>VLOOKUP(B26,'Chart Data'!$C$7:$D$85,2,FALSE)</f>
        <v>#N/A</v>
      </c>
      <c r="J26" s="13">
        <f>VLOOKUP(C26,Activity!$B$19:$N$98,5,FALSE)</f>
        <v>1933152.8571428568</v>
      </c>
      <c r="K26" s="32">
        <f t="shared" si="1"/>
        <v>1791634.1904761903</v>
      </c>
      <c r="L26" s="33">
        <f t="shared" si="5"/>
        <v>1800422.273809524</v>
      </c>
      <c r="M26" s="32" t="e">
        <f>VLOOKUP(F26,'Chart Data'!$C$7:$D$85,2,FALSE)</f>
        <v>#N/A</v>
      </c>
      <c r="N26" s="12">
        <f t="shared" si="9"/>
        <v>0.03550664591267272</v>
      </c>
      <c r="O26" s="32" t="e">
        <f>VLOOKUP(H26,'Chart Data'!$C$7:$D$85,2,FALSE)</f>
        <v>#N/A</v>
      </c>
      <c r="P26" s="13" t="e">
        <f>VLOOKUP(C26,Activity!$B$19:$N$98,18,FALSE)</f>
        <v>#REF!</v>
      </c>
      <c r="Q26" s="32" t="e">
        <f t="shared" si="2"/>
        <v>#REF!</v>
      </c>
      <c r="R26" s="33" t="e">
        <f t="shared" si="6"/>
        <v>#REF!</v>
      </c>
      <c r="S26" s="32" t="e">
        <f>VLOOKUP(L26,'Chart Data'!$C$7:$D$85,2,FALSE)</f>
        <v>#N/A</v>
      </c>
      <c r="T26" s="12" t="e">
        <f t="shared" si="10"/>
        <v>#REF!</v>
      </c>
      <c r="U26" s="32" t="e">
        <f>VLOOKUP(N26,'Chart Data'!$C$7:$D$85,2,FALSE)</f>
        <v>#N/A</v>
      </c>
      <c r="V26" s="13" t="e">
        <f>VLOOKUP(C26,Activity!$B$19:$N$98,23,FALSE)</f>
        <v>#REF!</v>
      </c>
      <c r="W26" s="32" t="e">
        <f t="shared" si="3"/>
        <v>#REF!</v>
      </c>
      <c r="X26" s="32" t="e">
        <f t="shared" si="7"/>
        <v>#REF!</v>
      </c>
      <c r="Y26" s="32" t="e">
        <f>VLOOKUP(R26,'Chart Data'!$C$7:$D$85,2,FALSE)</f>
        <v>#REF!</v>
      </c>
      <c r="Z26" s="12" t="e">
        <f t="shared" si="11"/>
        <v>#REF!</v>
      </c>
      <c r="AA26" s="32" t="e">
        <f>VLOOKUP(T26,'Chart Data'!$C$7:$D$85,2,FALSE)</f>
        <v>#REF!</v>
      </c>
      <c r="AB26" s="2">
        <v>0.95</v>
      </c>
    </row>
    <row r="27" spans="1:28" ht="14.25">
      <c r="A27" s="2" t="s">
        <v>71</v>
      </c>
      <c r="C27" s="35">
        <f>IF(Activity!C39&gt;1,Activity!B39,"")</f>
        <v>41000</v>
      </c>
      <c r="D27" s="13">
        <f>VLOOKUP(C27,Activity!$B$19:$N$98,2,FALSE)</f>
        <v>1149633.714285714</v>
      </c>
      <c r="E27" s="32">
        <f t="shared" si="0"/>
        <v>1177713.0000000002</v>
      </c>
      <c r="F27" s="32">
        <f t="shared" si="4"/>
        <v>1170624.4761904762</v>
      </c>
      <c r="G27" s="32" t="e">
        <f>VLOOKUP(B27,'Chart Data'!$C$7:$D$85,2,FALSE)</f>
        <v>#N/A</v>
      </c>
      <c r="H27" s="12">
        <f t="shared" si="8"/>
        <v>0.016396667684900557</v>
      </c>
      <c r="I27" s="32" t="e">
        <f>VLOOKUP(B27,'Chart Data'!$C$7:$D$85,2,FALSE)</f>
        <v>#N/A</v>
      </c>
      <c r="J27" s="13">
        <f>VLOOKUP(C27,Activity!$B$19:$N$98,5,FALSE)</f>
        <v>1769523.2857142854</v>
      </c>
      <c r="K27" s="32">
        <f t="shared" si="1"/>
        <v>1802302.6190476187</v>
      </c>
      <c r="L27" s="33">
        <f t="shared" si="5"/>
        <v>1794184.642857143</v>
      </c>
      <c r="M27" s="32" t="e">
        <f>VLOOKUP(F27,'Chart Data'!$C$7:$D$85,2,FALSE)</f>
        <v>#N/A</v>
      </c>
      <c r="N27" s="12">
        <f t="shared" si="9"/>
        <v>0.018791147593345103</v>
      </c>
      <c r="O27" s="32" t="e">
        <f>VLOOKUP(H27,'Chart Data'!$C$7:$D$85,2,FALSE)</f>
        <v>#N/A</v>
      </c>
      <c r="P27" s="13" t="e">
        <f>VLOOKUP(C27,Activity!$B$19:$N$98,18,FALSE)</f>
        <v>#REF!</v>
      </c>
      <c r="Q27" s="32" t="e">
        <f t="shared" si="2"/>
        <v>#REF!</v>
      </c>
      <c r="R27" s="33" t="e">
        <f t="shared" si="6"/>
        <v>#REF!</v>
      </c>
      <c r="S27" s="32" t="e">
        <f>VLOOKUP(L27,'Chart Data'!$C$7:$D$85,2,FALSE)</f>
        <v>#N/A</v>
      </c>
      <c r="T27" s="12" t="e">
        <f t="shared" si="10"/>
        <v>#REF!</v>
      </c>
      <c r="U27" s="32" t="e">
        <f>VLOOKUP(N27,'Chart Data'!$C$7:$D$85,2,FALSE)</f>
        <v>#N/A</v>
      </c>
      <c r="V27" s="13" t="e">
        <f>VLOOKUP(C27,Activity!$B$19:$N$98,23,FALSE)</f>
        <v>#REF!</v>
      </c>
      <c r="W27" s="32" t="e">
        <f t="shared" si="3"/>
        <v>#REF!</v>
      </c>
      <c r="X27" s="32" t="e">
        <f t="shared" si="7"/>
        <v>#REF!</v>
      </c>
      <c r="Y27" s="32" t="e">
        <f>VLOOKUP(R27,'Chart Data'!$C$7:$D$85,2,FALSE)</f>
        <v>#REF!</v>
      </c>
      <c r="Z27" s="12" t="e">
        <f t="shared" si="11"/>
        <v>#REF!</v>
      </c>
      <c r="AA27" s="32" t="e">
        <f>VLOOKUP(T27,'Chart Data'!$C$7:$D$85,2,FALSE)</f>
        <v>#REF!</v>
      </c>
      <c r="AB27" s="2">
        <v>0.95</v>
      </c>
    </row>
    <row r="28" spans="1:28" ht="14.25">
      <c r="A28" s="2" t="s">
        <v>69</v>
      </c>
      <c r="C28" s="35">
        <f>IF(Activity!C40&gt;1,Activity!B40,"")</f>
        <v>41030</v>
      </c>
      <c r="D28" s="13">
        <f>VLOOKUP(C28,Activity!$B$19:$N$98,2,FALSE)</f>
        <v>1251414.285714286</v>
      </c>
      <c r="E28" s="32">
        <f t="shared" si="0"/>
        <v>1221376.7619047621</v>
      </c>
      <c r="F28" s="32">
        <f t="shared" si="4"/>
        <v>1173101.7142857143</v>
      </c>
      <c r="G28" s="32" t="e">
        <f>VLOOKUP(B28,'Chart Data'!$C$7:$D$85,2,FALSE)</f>
        <v>#N/A</v>
      </c>
      <c r="H28" s="12">
        <f t="shared" si="8"/>
        <v>0.005490524760911608</v>
      </c>
      <c r="I28" s="32" t="e">
        <f>VLOOKUP(B28,'Chart Data'!$C$7:$D$85,2,FALSE)</f>
        <v>#N/A</v>
      </c>
      <c r="J28" s="13">
        <f>VLOOKUP(C28,Activity!$B$19:$N$98,5,FALSE)</f>
        <v>1929570.4285714282</v>
      </c>
      <c r="K28" s="32">
        <f t="shared" si="1"/>
        <v>1877415.5238095236</v>
      </c>
      <c r="L28" s="33">
        <f t="shared" si="5"/>
        <v>1798840.916666667</v>
      </c>
      <c r="M28" s="32" t="e">
        <f>VLOOKUP(F28,'Chart Data'!$C$7:$D$85,2,FALSE)</f>
        <v>#N/A</v>
      </c>
      <c r="N28" s="12">
        <f t="shared" si="9"/>
        <v>0.009089934863260263</v>
      </c>
      <c r="O28" s="32" t="e">
        <f>VLOOKUP(H28,'Chart Data'!$C$7:$D$85,2,FALSE)</f>
        <v>#N/A</v>
      </c>
      <c r="P28" s="13" t="e">
        <f>VLOOKUP(C28,Activity!$B$19:$N$98,18,FALSE)</f>
        <v>#REF!</v>
      </c>
      <c r="Q28" s="32" t="e">
        <f t="shared" si="2"/>
        <v>#REF!</v>
      </c>
      <c r="R28" s="33" t="e">
        <f t="shared" si="6"/>
        <v>#REF!</v>
      </c>
      <c r="S28" s="32" t="e">
        <f>VLOOKUP(L28,'Chart Data'!$C$7:$D$85,2,FALSE)</f>
        <v>#N/A</v>
      </c>
      <c r="T28" s="12" t="e">
        <f t="shared" si="10"/>
        <v>#REF!</v>
      </c>
      <c r="U28" s="32" t="e">
        <f>VLOOKUP(N28,'Chart Data'!$C$7:$D$85,2,FALSE)</f>
        <v>#N/A</v>
      </c>
      <c r="V28" s="13" t="e">
        <f>VLOOKUP(C28,Activity!$B$19:$N$98,23,FALSE)</f>
        <v>#REF!</v>
      </c>
      <c r="W28" s="32" t="e">
        <f t="shared" si="3"/>
        <v>#REF!</v>
      </c>
      <c r="X28" s="32" t="e">
        <f t="shared" si="7"/>
        <v>#REF!</v>
      </c>
      <c r="Y28" s="32" t="e">
        <f>VLOOKUP(R28,'Chart Data'!$C$7:$D$85,2,FALSE)</f>
        <v>#REF!</v>
      </c>
      <c r="Z28" s="12" t="e">
        <f t="shared" si="11"/>
        <v>#REF!</v>
      </c>
      <c r="AA28" s="32" t="e">
        <f>VLOOKUP(T28,'Chart Data'!$C$7:$D$85,2,FALSE)</f>
        <v>#REF!</v>
      </c>
      <c r="AB28" s="2">
        <v>0.95</v>
      </c>
    </row>
    <row r="29" spans="1:28" ht="14.25">
      <c r="A29" s="2" t="s">
        <v>70</v>
      </c>
      <c r="C29" s="35">
        <f>IF(Activity!C41&gt;1,Activity!B41,"")</f>
        <v>41061</v>
      </c>
      <c r="D29" s="13">
        <f>VLOOKUP(C29,Activity!$B$19:$N$98,2,FALSE)</f>
        <v>1222084.2857142854</v>
      </c>
      <c r="E29" s="32">
        <f t="shared" si="0"/>
        <v>1207710.761904762</v>
      </c>
      <c r="F29" s="32">
        <f t="shared" si="4"/>
        <v>1177569.7499999998</v>
      </c>
      <c r="G29" s="32" t="e">
        <f>VLOOKUP(B29,'Chart Data'!$C$7:$D$85,2,FALSE)</f>
        <v>#N/A</v>
      </c>
      <c r="H29" s="12">
        <f t="shared" si="8"/>
        <v>0.00996950569729238</v>
      </c>
      <c r="I29" s="32" t="e">
        <f>VLOOKUP(B29,'Chart Data'!$C$7:$D$85,2,FALSE)</f>
        <v>#N/A</v>
      </c>
      <c r="J29" s="13">
        <f>VLOOKUP(C29,Activity!$B$19:$N$98,5,FALSE)</f>
        <v>1887841.2857142857</v>
      </c>
      <c r="K29" s="32">
        <f t="shared" si="1"/>
        <v>1862311.6666666663</v>
      </c>
      <c r="L29" s="33">
        <f t="shared" si="5"/>
        <v>1807376.25</v>
      </c>
      <c r="M29" s="32" t="e">
        <f>VLOOKUP(F29,'Chart Data'!$C$7:$D$85,2,FALSE)</f>
        <v>#N/A</v>
      </c>
      <c r="N29" s="12">
        <f t="shared" si="9"/>
        <v>0.01516269775026502</v>
      </c>
      <c r="O29" s="32" t="e">
        <f>VLOOKUP(H29,'Chart Data'!$C$7:$D$85,2,FALSE)</f>
        <v>#N/A</v>
      </c>
      <c r="P29" s="13" t="e">
        <f>VLOOKUP(C29,Activity!$B$19:$N$98,18,FALSE)</f>
        <v>#REF!</v>
      </c>
      <c r="Q29" s="32" t="e">
        <f t="shared" si="2"/>
        <v>#REF!</v>
      </c>
      <c r="R29" s="33" t="e">
        <f t="shared" si="6"/>
        <v>#REF!</v>
      </c>
      <c r="S29" s="32" t="e">
        <f>VLOOKUP(L29,'Chart Data'!$C$7:$D$85,2,FALSE)</f>
        <v>#N/A</v>
      </c>
      <c r="T29" s="12" t="e">
        <f t="shared" si="10"/>
        <v>#REF!</v>
      </c>
      <c r="U29" s="32" t="e">
        <f>VLOOKUP(N29,'Chart Data'!$C$7:$D$85,2,FALSE)</f>
        <v>#N/A</v>
      </c>
      <c r="V29" s="13" t="e">
        <f>VLOOKUP(C29,Activity!$B$19:$N$98,23,FALSE)</f>
        <v>#REF!</v>
      </c>
      <c r="W29" s="32" t="e">
        <f t="shared" si="3"/>
        <v>#REF!</v>
      </c>
      <c r="X29" s="32" t="e">
        <f t="shared" si="7"/>
        <v>#REF!</v>
      </c>
      <c r="Y29" s="32" t="e">
        <f>VLOOKUP(R29,'Chart Data'!$C$7:$D$85,2,FALSE)</f>
        <v>#REF!</v>
      </c>
      <c r="Z29" s="12" t="e">
        <f t="shared" si="11"/>
        <v>#REF!</v>
      </c>
      <c r="AA29" s="32" t="e">
        <f>VLOOKUP(T29,'Chart Data'!$C$7:$D$85,2,FALSE)</f>
        <v>#REF!</v>
      </c>
      <c r="AB29" s="2">
        <v>0.95</v>
      </c>
    </row>
    <row r="30" spans="1:28" ht="14.25">
      <c r="A30" s="2" t="s">
        <v>71</v>
      </c>
      <c r="C30" s="35">
        <f>IF(Activity!C42&gt;1,Activity!B42,"")</f>
        <v>41091</v>
      </c>
      <c r="D30" s="13">
        <f>VLOOKUP(C30,Activity!$B$19:$N$98,2,FALSE)</f>
        <v>1248953.285714286</v>
      </c>
      <c r="E30" s="32">
        <f t="shared" si="0"/>
        <v>1240817.2857142857</v>
      </c>
      <c r="F30" s="32">
        <f t="shared" si="4"/>
        <v>1180727.0357142857</v>
      </c>
      <c r="G30" s="32" t="e">
        <f>VLOOKUP(B30,'Chart Data'!$C$7:$D$85,2,FALSE)</f>
        <v>#N/A</v>
      </c>
      <c r="H30" s="12">
        <f t="shared" si="8"/>
        <v>0.033663779444972564</v>
      </c>
      <c r="I30" s="14">
        <f>SUM(D19:D30)/SUM(D7:D18)-1</f>
        <v>0.0168261066207247</v>
      </c>
      <c r="J30" s="13">
        <f>VLOOKUP(C30,Activity!$B$19:$N$98,5,FALSE)</f>
        <v>1924523.2857142868</v>
      </c>
      <c r="K30" s="32">
        <f t="shared" si="1"/>
        <v>1913978.3333333333</v>
      </c>
      <c r="L30" s="33">
        <f t="shared" si="5"/>
        <v>1812339.9047619049</v>
      </c>
      <c r="M30" s="32" t="e">
        <f>VLOOKUP(F30,'Chart Data'!$C$7:$D$85,2,FALSE)</f>
        <v>#N/A</v>
      </c>
      <c r="N30" s="12">
        <f t="shared" si="9"/>
        <v>0.03943886837305266</v>
      </c>
      <c r="O30" s="14">
        <f>SUM(J19:J30)/SUM(J7:J18)-1</f>
        <v>0.02306280679390893</v>
      </c>
      <c r="P30" s="13" t="e">
        <f>VLOOKUP(C30,Activity!$B$19:$N$98,18,FALSE)</f>
        <v>#REF!</v>
      </c>
      <c r="Q30" s="32" t="e">
        <f t="shared" si="2"/>
        <v>#REF!</v>
      </c>
      <c r="R30" s="33" t="e">
        <f t="shared" si="6"/>
        <v>#REF!</v>
      </c>
      <c r="S30" s="32" t="e">
        <f>VLOOKUP(L30,'Chart Data'!$C$7:$D$85,2,FALSE)</f>
        <v>#N/A</v>
      </c>
      <c r="T30" s="12" t="e">
        <f t="shared" si="10"/>
        <v>#REF!</v>
      </c>
      <c r="U30" s="14" t="e">
        <f>SUM(P19:P30)/SUM(P7:P18)-1</f>
        <v>#REF!</v>
      </c>
      <c r="V30" s="13" t="e">
        <f>VLOOKUP(C30,Activity!$B$19:$N$98,23,FALSE)</f>
        <v>#REF!</v>
      </c>
      <c r="W30" s="32" t="e">
        <f t="shared" si="3"/>
        <v>#REF!</v>
      </c>
      <c r="X30" s="32" t="e">
        <f t="shared" si="7"/>
        <v>#REF!</v>
      </c>
      <c r="Y30" s="32" t="e">
        <f>VLOOKUP(R30,'Chart Data'!$C$7:$D$85,2,FALSE)</f>
        <v>#REF!</v>
      </c>
      <c r="Z30" s="12" t="e">
        <f t="shared" si="11"/>
        <v>#REF!</v>
      </c>
      <c r="AA30" s="38" t="e">
        <f>SUM(V19:V30)/SUM(V7:V18)-1</f>
        <v>#REF!</v>
      </c>
      <c r="AB30" s="2">
        <v>0.95</v>
      </c>
    </row>
    <row r="31" spans="1:28" ht="14.25">
      <c r="A31" s="2" t="s">
        <v>69</v>
      </c>
      <c r="C31" s="35">
        <f>IF(Activity!C43&gt;1,Activity!B43,"")</f>
        <v>41122</v>
      </c>
      <c r="D31" s="13">
        <f>VLOOKUP(C31,Activity!$B$19:$N$98,2,FALSE)</f>
        <v>1197383.8571428573</v>
      </c>
      <c r="E31" s="32">
        <f t="shared" si="0"/>
        <v>1222807.142857143</v>
      </c>
      <c r="F31" s="32">
        <f t="shared" si="4"/>
        <v>1185858.9047619046</v>
      </c>
      <c r="G31" s="32" t="e">
        <f>VLOOKUP(B31,'Chart Data'!$C$7:$D$85,2,FALSE)</f>
        <v>#N/A</v>
      </c>
      <c r="H31" s="12">
        <f t="shared" si="8"/>
        <v>0.043548133959672164</v>
      </c>
      <c r="I31" s="14">
        <f aca="true" t="shared" si="12" ref="I31:I69">SUM(D20:D31)/SUM(D8:D19)-1</f>
        <v>0.021454564438083246</v>
      </c>
      <c r="J31" s="13">
        <f>VLOOKUP(C31,Activity!$B$19:$N$98,5,FALSE)</f>
        <v>1845142.2857142854</v>
      </c>
      <c r="K31" s="32">
        <f t="shared" si="1"/>
        <v>1885835.6190476194</v>
      </c>
      <c r="L31" s="33">
        <f t="shared" si="5"/>
        <v>1819592.738095238</v>
      </c>
      <c r="M31" s="32" t="e">
        <f>VLOOKUP(F31,'Chart Data'!$C$7:$D$85,2,FALSE)</f>
        <v>#N/A</v>
      </c>
      <c r="N31" s="12">
        <f t="shared" si="9"/>
        <v>0.04604281183045855</v>
      </c>
      <c r="O31" s="14">
        <f aca="true" t="shared" si="13" ref="O31:O69">SUM(J20:J31)/SUM(J8:J19)-1</f>
        <v>0.026880356557191787</v>
      </c>
      <c r="P31" s="13" t="e">
        <f>VLOOKUP(C31,Activity!$B$19:$N$98,18,FALSE)</f>
        <v>#REF!</v>
      </c>
      <c r="Q31" s="32" t="e">
        <f t="shared" si="2"/>
        <v>#REF!</v>
      </c>
      <c r="R31" s="33" t="e">
        <f t="shared" si="6"/>
        <v>#REF!</v>
      </c>
      <c r="S31" s="32" t="e">
        <f>VLOOKUP(L31,'Chart Data'!$C$7:$D$85,2,FALSE)</f>
        <v>#N/A</v>
      </c>
      <c r="T31" s="12" t="e">
        <f t="shared" si="10"/>
        <v>#REF!</v>
      </c>
      <c r="U31" s="14" t="e">
        <f aca="true" t="shared" si="14" ref="U31:U69">SUM(P20:P31)/SUM(P8:P19)-1</f>
        <v>#REF!</v>
      </c>
      <c r="V31" s="13" t="e">
        <f>VLOOKUP(C31,Activity!$B$19:$N$98,23,FALSE)</f>
        <v>#REF!</v>
      </c>
      <c r="W31" s="32" t="e">
        <f t="shared" si="3"/>
        <v>#REF!</v>
      </c>
      <c r="X31" s="32" t="e">
        <f t="shared" si="7"/>
        <v>#REF!</v>
      </c>
      <c r="Y31" s="32" t="e">
        <f>VLOOKUP(R31,'Chart Data'!$C$7:$D$85,2,FALSE)</f>
        <v>#REF!</v>
      </c>
      <c r="Z31" s="12" t="e">
        <f t="shared" si="11"/>
        <v>#REF!</v>
      </c>
      <c r="AA31" s="38" t="e">
        <f aca="true" t="shared" si="15" ref="AA31:AA69">SUM(V20:V31)/SUM(V8:V19)-1</f>
        <v>#REF!</v>
      </c>
      <c r="AB31" s="2">
        <v>0.95</v>
      </c>
    </row>
    <row r="32" spans="1:28" ht="14.25">
      <c r="A32" s="2" t="s">
        <v>70</v>
      </c>
      <c r="C32" s="35">
        <f>IF(Activity!C44&gt;1,Activity!B44,"")</f>
        <v>41153</v>
      </c>
      <c r="D32" s="13">
        <f>VLOOKUP(C32,Activity!$B$19:$N$98,2,FALSE)</f>
        <v>1178360.714285714</v>
      </c>
      <c r="E32" s="32">
        <f t="shared" si="0"/>
        <v>1208232.6190476192</v>
      </c>
      <c r="F32" s="32">
        <f t="shared" si="4"/>
        <v>1187210.392857143</v>
      </c>
      <c r="G32" s="32" t="e">
        <f>VLOOKUP(B32,'Chart Data'!$C$7:$D$85,2,FALSE)</f>
        <v>#N/A</v>
      </c>
      <c r="H32" s="12">
        <f t="shared" si="8"/>
        <v>0.03296876029874296</v>
      </c>
      <c r="I32" s="14">
        <f t="shared" si="12"/>
        <v>0.02178147794455154</v>
      </c>
      <c r="J32" s="13">
        <f>VLOOKUP(C32,Activity!$B$19:$N$98,5,FALSE)</f>
        <v>1788490.8571428568</v>
      </c>
      <c r="K32" s="32">
        <f t="shared" si="1"/>
        <v>1852718.8095238097</v>
      </c>
      <c r="L32" s="33">
        <f t="shared" si="5"/>
        <v>1820199.4285714284</v>
      </c>
      <c r="M32" s="32" t="e">
        <f>VLOOKUP(F32,'Chart Data'!$C$7:$D$85,2,FALSE)</f>
        <v>#N/A</v>
      </c>
      <c r="N32" s="12">
        <f t="shared" si="9"/>
        <v>0.028473393619256493</v>
      </c>
      <c r="O32" s="14">
        <f t="shared" si="13"/>
        <v>0.026019198428188117</v>
      </c>
      <c r="P32" s="13" t="e">
        <f>VLOOKUP(C32,Activity!$B$19:$N$98,18,FALSE)</f>
        <v>#REF!</v>
      </c>
      <c r="Q32" s="32" t="e">
        <f t="shared" si="2"/>
        <v>#REF!</v>
      </c>
      <c r="R32" s="33" t="e">
        <f t="shared" si="6"/>
        <v>#REF!</v>
      </c>
      <c r="S32" s="32" t="e">
        <f>VLOOKUP(L32,'Chart Data'!$C$7:$D$85,2,FALSE)</f>
        <v>#N/A</v>
      </c>
      <c r="T32" s="12" t="e">
        <f t="shared" si="10"/>
        <v>#REF!</v>
      </c>
      <c r="U32" s="14" t="e">
        <f t="shared" si="14"/>
        <v>#REF!</v>
      </c>
      <c r="V32" s="13" t="e">
        <f>VLOOKUP(C32,Activity!$B$19:$N$98,23,FALSE)</f>
        <v>#REF!</v>
      </c>
      <c r="W32" s="32" t="e">
        <f t="shared" si="3"/>
        <v>#REF!</v>
      </c>
      <c r="X32" s="32" t="e">
        <f t="shared" si="7"/>
        <v>#REF!</v>
      </c>
      <c r="Y32" s="32" t="e">
        <f>VLOOKUP(R32,'Chart Data'!$C$7:$D$85,2,FALSE)</f>
        <v>#REF!</v>
      </c>
      <c r="Z32" s="12" t="e">
        <f t="shared" si="11"/>
        <v>#REF!</v>
      </c>
      <c r="AA32" s="38" t="e">
        <f t="shared" si="15"/>
        <v>#REF!</v>
      </c>
      <c r="AB32" s="2">
        <v>0.95</v>
      </c>
    </row>
    <row r="33" spans="1:28" ht="14.25">
      <c r="A33" s="2" t="s">
        <v>71</v>
      </c>
      <c r="C33" s="35">
        <f>IF(Activity!C45&gt;1,Activity!B45,"")</f>
        <v>41183</v>
      </c>
      <c r="D33" s="13">
        <f>VLOOKUP(C33,Activity!$B$19:$N$98,2,FALSE)</f>
        <v>1214433.4285714284</v>
      </c>
      <c r="E33" s="32">
        <f t="shared" si="0"/>
        <v>1196726</v>
      </c>
      <c r="F33" s="32">
        <f t="shared" si="4"/>
        <v>1188354.1904761905</v>
      </c>
      <c r="G33" s="32" t="e">
        <f>VLOOKUP(B33,'Chart Data'!$C$7:$D$85,2,FALSE)</f>
        <v>#N/A</v>
      </c>
      <c r="H33" s="12">
        <f t="shared" si="8"/>
        <v>0.026160319290306377</v>
      </c>
      <c r="I33" s="14">
        <f t="shared" si="12"/>
        <v>0.02001775772538794</v>
      </c>
      <c r="J33" s="13">
        <f>VLOOKUP(C33,Activity!$B$19:$N$98,5,FALSE)</f>
        <v>1832304.2857142864</v>
      </c>
      <c r="K33" s="32">
        <f t="shared" si="1"/>
        <v>1821979.142857143</v>
      </c>
      <c r="L33" s="33">
        <f t="shared" si="5"/>
        <v>1818815.4166666667</v>
      </c>
      <c r="M33" s="32" t="e">
        <f>VLOOKUP(F33,'Chart Data'!$C$7:$D$85,2,FALSE)</f>
        <v>#N/A</v>
      </c>
      <c r="N33" s="12">
        <f t="shared" si="9"/>
        <v>0.014421456455138593</v>
      </c>
      <c r="O33" s="14">
        <f t="shared" si="13"/>
        <v>0.022953487343465584</v>
      </c>
      <c r="P33" s="13" t="e">
        <f>VLOOKUP(C33,Activity!$B$19:$N$98,18,FALSE)</f>
        <v>#REF!</v>
      </c>
      <c r="Q33" s="32" t="e">
        <f t="shared" si="2"/>
        <v>#REF!</v>
      </c>
      <c r="R33" s="33" t="e">
        <f t="shared" si="6"/>
        <v>#REF!</v>
      </c>
      <c r="S33" s="32" t="e">
        <f>VLOOKUP(L33,'Chart Data'!$C$7:$D$85,2,FALSE)</f>
        <v>#N/A</v>
      </c>
      <c r="T33" s="12" t="e">
        <f t="shared" si="10"/>
        <v>#REF!</v>
      </c>
      <c r="U33" s="14" t="e">
        <f t="shared" si="14"/>
        <v>#REF!</v>
      </c>
      <c r="V33" s="13" t="e">
        <f>VLOOKUP(C33,Activity!$B$19:$N$98,23,FALSE)</f>
        <v>#REF!</v>
      </c>
      <c r="W33" s="32" t="e">
        <f t="shared" si="3"/>
        <v>#REF!</v>
      </c>
      <c r="X33" s="32" t="e">
        <f t="shared" si="7"/>
        <v>#REF!</v>
      </c>
      <c r="Y33" s="32" t="e">
        <f>VLOOKUP(R33,'Chart Data'!$C$7:$D$85,2,FALSE)</f>
        <v>#REF!</v>
      </c>
      <c r="Z33" s="12" t="e">
        <f t="shared" si="11"/>
        <v>#REF!</v>
      </c>
      <c r="AA33" s="38" t="e">
        <f t="shared" si="15"/>
        <v>#REF!</v>
      </c>
      <c r="AB33" s="2">
        <v>0.95</v>
      </c>
    </row>
    <row r="34" spans="1:28" ht="14.25">
      <c r="A34" s="2" t="s">
        <v>69</v>
      </c>
      <c r="C34" s="35">
        <f>IF(Activity!C46&gt;1,Activity!B46,"")</f>
        <v>41214</v>
      </c>
      <c r="D34" s="13">
        <f>VLOOKUP(C34,Activity!$B$19:$N$98,2,FALSE)</f>
        <v>1167908.0000000002</v>
      </c>
      <c r="E34" s="32">
        <f t="shared" si="0"/>
        <v>1186900.7142857143</v>
      </c>
      <c r="F34" s="32">
        <f t="shared" si="4"/>
        <v>1191099.9047619046</v>
      </c>
      <c r="G34" s="32" t="e">
        <f>VLOOKUP(B34,'Chart Data'!$C$7:$D$85,2,FALSE)</f>
        <v>#N/A</v>
      </c>
      <c r="H34" s="12">
        <f t="shared" si="8"/>
        <v>0.01798039271183205</v>
      </c>
      <c r="I34" s="14">
        <f t="shared" si="12"/>
        <v>0.02064686082391254</v>
      </c>
      <c r="J34" s="13">
        <f>VLOOKUP(C34,Activity!$B$19:$N$98,5,FALSE)</f>
        <v>1755605.142857143</v>
      </c>
      <c r="K34" s="32">
        <f t="shared" si="1"/>
        <v>1792133.4285714289</v>
      </c>
      <c r="L34" s="33">
        <f t="shared" si="5"/>
        <v>1819995.773809524</v>
      </c>
      <c r="M34" s="32" t="e">
        <f>VLOOKUP(F34,'Chart Data'!$C$7:$D$85,2,FALSE)</f>
        <v>#N/A</v>
      </c>
      <c r="N34" s="12">
        <f t="shared" si="9"/>
        <v>0.0009003762591406339</v>
      </c>
      <c r="O34" s="14">
        <f t="shared" si="13"/>
        <v>0.01929798661777582</v>
      </c>
      <c r="P34" s="13" t="e">
        <f>VLOOKUP(C34,Activity!$B$19:$N$98,18,FALSE)</f>
        <v>#REF!</v>
      </c>
      <c r="Q34" s="32" t="e">
        <f t="shared" si="2"/>
        <v>#REF!</v>
      </c>
      <c r="R34" s="33" t="e">
        <f t="shared" si="6"/>
        <v>#REF!</v>
      </c>
      <c r="S34" s="32" t="e">
        <f>VLOOKUP(L34,'Chart Data'!$C$7:$D$85,2,FALSE)</f>
        <v>#N/A</v>
      </c>
      <c r="T34" s="12" t="e">
        <f t="shared" si="10"/>
        <v>#REF!</v>
      </c>
      <c r="U34" s="14" t="e">
        <f t="shared" si="14"/>
        <v>#REF!</v>
      </c>
      <c r="V34" s="13" t="e">
        <f>VLOOKUP(C34,Activity!$B$19:$N$98,23,FALSE)</f>
        <v>#REF!</v>
      </c>
      <c r="W34" s="32" t="e">
        <f t="shared" si="3"/>
        <v>#REF!</v>
      </c>
      <c r="X34" s="32" t="e">
        <f t="shared" si="7"/>
        <v>#REF!</v>
      </c>
      <c r="Y34" s="32" t="e">
        <f>VLOOKUP(R34,'Chart Data'!$C$7:$D$85,2,FALSE)</f>
        <v>#REF!</v>
      </c>
      <c r="Z34" s="12" t="e">
        <f t="shared" si="11"/>
        <v>#REF!</v>
      </c>
      <c r="AA34" s="38" t="e">
        <f t="shared" si="15"/>
        <v>#REF!</v>
      </c>
      <c r="AB34" s="2">
        <v>0.95</v>
      </c>
    </row>
    <row r="35" spans="1:28" ht="14.25">
      <c r="A35" s="2" t="s">
        <v>70</v>
      </c>
      <c r="C35" s="35">
        <f>IF(Activity!C47&gt;1,Activity!B47,"")</f>
        <v>41244</v>
      </c>
      <c r="D35" s="13">
        <f>VLOOKUP(C35,Activity!$B$19:$N$98,2,FALSE)</f>
        <v>1202080.2857142861</v>
      </c>
      <c r="E35" s="32">
        <f t="shared" si="0"/>
        <v>1194807.238095238</v>
      </c>
      <c r="F35" s="32">
        <f t="shared" si="4"/>
        <v>1196139.392857143</v>
      </c>
      <c r="G35" s="32" t="e">
        <f>VLOOKUP(B35,'Chart Data'!$C$7:$D$85,2,FALSE)</f>
        <v>#N/A</v>
      </c>
      <c r="H35" s="12">
        <f t="shared" si="8"/>
        <v>0.03081379517516969</v>
      </c>
      <c r="I35" s="14">
        <f t="shared" si="12"/>
        <v>0.026254756500192045</v>
      </c>
      <c r="J35" s="13">
        <f>VLOOKUP(C35,Activity!$B$19:$N$98,5,FALSE)</f>
        <v>1822425.5714285711</v>
      </c>
      <c r="K35" s="32">
        <f t="shared" si="1"/>
        <v>1803445</v>
      </c>
      <c r="L35" s="33">
        <f t="shared" si="5"/>
        <v>1827527.4166666663</v>
      </c>
      <c r="M35" s="32" t="e">
        <f>VLOOKUP(F35,'Chart Data'!$C$7:$D$85,2,FALSE)</f>
        <v>#N/A</v>
      </c>
      <c r="N35" s="12">
        <f t="shared" si="9"/>
        <v>0.016521845653171496</v>
      </c>
      <c r="O35" s="14">
        <f t="shared" si="13"/>
        <v>0.02378825114067351</v>
      </c>
      <c r="P35" s="13" t="e">
        <f>VLOOKUP(C35,Activity!$B$19:$N$98,18,FALSE)</f>
        <v>#REF!</v>
      </c>
      <c r="Q35" s="32" t="e">
        <f t="shared" si="2"/>
        <v>#REF!</v>
      </c>
      <c r="R35" s="33" t="e">
        <f t="shared" si="6"/>
        <v>#REF!</v>
      </c>
      <c r="S35" s="32" t="e">
        <f>VLOOKUP(L35,'Chart Data'!$C$7:$D$85,2,FALSE)</f>
        <v>#N/A</v>
      </c>
      <c r="T35" s="12" t="e">
        <f t="shared" si="10"/>
        <v>#REF!</v>
      </c>
      <c r="U35" s="14" t="e">
        <f t="shared" si="14"/>
        <v>#REF!</v>
      </c>
      <c r="V35" s="13" t="e">
        <f>VLOOKUP(C35,Activity!$B$19:$N$98,23,FALSE)</f>
        <v>#REF!</v>
      </c>
      <c r="W35" s="32" t="e">
        <f t="shared" si="3"/>
        <v>#REF!</v>
      </c>
      <c r="X35" s="32" t="e">
        <f t="shared" si="7"/>
        <v>#REF!</v>
      </c>
      <c r="Y35" s="32" t="e">
        <f>VLOOKUP(R35,'Chart Data'!$C$7:$D$85,2,FALSE)</f>
        <v>#REF!</v>
      </c>
      <c r="Z35" s="12" t="e">
        <f t="shared" si="11"/>
        <v>#REF!</v>
      </c>
      <c r="AA35" s="38" t="e">
        <f t="shared" si="15"/>
        <v>#REF!</v>
      </c>
      <c r="AB35" s="2">
        <v>0.95</v>
      </c>
    </row>
    <row r="36" spans="1:28" ht="14.25">
      <c r="A36" s="2" t="s">
        <v>71</v>
      </c>
      <c r="C36" s="35">
        <f>IF(Activity!C48&gt;1,Activity!B48,"")</f>
        <v>41275</v>
      </c>
      <c r="D36" s="13">
        <f>VLOOKUP(C36,Activity!$B$19:$N$98,2,FALSE)</f>
        <v>1149837.1428571434</v>
      </c>
      <c r="E36" s="32">
        <f t="shared" si="0"/>
        <v>1173275.1428571434</v>
      </c>
      <c r="F36" s="32">
        <f t="shared" si="4"/>
        <v>1197132.8571428575</v>
      </c>
      <c r="G36" s="32" t="e">
        <f>VLOOKUP(B36,'Chart Data'!$C$7:$D$85,2,FALSE)</f>
        <v>#N/A</v>
      </c>
      <c r="H36" s="12">
        <f t="shared" si="8"/>
        <v>0.030852122702590634</v>
      </c>
      <c r="I36" s="14">
        <f t="shared" si="12"/>
        <v>0.026810893549822135</v>
      </c>
      <c r="J36" s="13">
        <f>VLOOKUP(C36,Activity!$B$19:$N$98,5,FALSE)</f>
        <v>1733118.4285714284</v>
      </c>
      <c r="K36" s="32">
        <f t="shared" si="1"/>
        <v>1770383.0476190476</v>
      </c>
      <c r="L36" s="33">
        <f t="shared" si="5"/>
        <v>1827160.7857142857</v>
      </c>
      <c r="M36" s="32" t="e">
        <f>VLOOKUP(F36,'Chart Data'!$C$7:$D$85,2,FALSE)</f>
        <v>#N/A</v>
      </c>
      <c r="N36" s="12">
        <f t="shared" si="9"/>
        <v>0.019217873339643754</v>
      </c>
      <c r="O36" s="14">
        <f t="shared" si="13"/>
        <v>0.023118545918833444</v>
      </c>
      <c r="P36" s="13" t="e">
        <f>VLOOKUP(C36,Activity!$B$19:$N$98,18,FALSE)</f>
        <v>#REF!</v>
      </c>
      <c r="Q36" s="32" t="e">
        <f t="shared" si="2"/>
        <v>#REF!</v>
      </c>
      <c r="R36" s="33" t="e">
        <f t="shared" si="6"/>
        <v>#REF!</v>
      </c>
      <c r="S36" s="32" t="e">
        <f>VLOOKUP(L36,'Chart Data'!$C$7:$D$85,2,FALSE)</f>
        <v>#N/A</v>
      </c>
      <c r="T36" s="12" t="e">
        <f t="shared" si="10"/>
        <v>#REF!</v>
      </c>
      <c r="U36" s="14" t="e">
        <f t="shared" si="14"/>
        <v>#REF!</v>
      </c>
      <c r="V36" s="13" t="e">
        <f>VLOOKUP(C36,Activity!$B$19:$N$98,23,FALSE)</f>
        <v>#REF!</v>
      </c>
      <c r="W36" s="32" t="e">
        <f t="shared" si="3"/>
        <v>#REF!</v>
      </c>
      <c r="X36" s="32" t="e">
        <f t="shared" si="7"/>
        <v>#REF!</v>
      </c>
      <c r="Y36" s="32" t="e">
        <f>VLOOKUP(R36,'Chart Data'!$C$7:$D$85,2,FALSE)</f>
        <v>#REF!</v>
      </c>
      <c r="Z36" s="12" t="e">
        <f t="shared" si="11"/>
        <v>#REF!</v>
      </c>
      <c r="AA36" s="38" t="e">
        <f t="shared" si="15"/>
        <v>#REF!</v>
      </c>
      <c r="AB36" s="2">
        <v>0.95</v>
      </c>
    </row>
    <row r="37" spans="1:28" ht="14.25">
      <c r="A37" s="2" t="s">
        <v>69</v>
      </c>
      <c r="C37" s="35">
        <f>IF(Activity!C49&gt;1,Activity!B49,"")</f>
        <v>41306</v>
      </c>
      <c r="D37" s="13">
        <f>VLOOKUP(C37,Activity!$B$19:$N$98,2,FALSE)</f>
        <v>1085332.7142857139</v>
      </c>
      <c r="E37" s="32">
        <f t="shared" si="0"/>
        <v>1145750.0476190478</v>
      </c>
      <c r="F37" s="32">
        <f t="shared" si="4"/>
        <v>1194208.6666666667</v>
      </c>
      <c r="G37" s="32" t="e">
        <f>VLOOKUP(B37,'Chart Data'!$C$7:$D$85,2,FALSE)</f>
        <v>#N/A</v>
      </c>
      <c r="H37" s="12">
        <f t="shared" si="8"/>
        <v>0.010972278333074348</v>
      </c>
      <c r="I37" s="14">
        <f t="shared" si="12"/>
        <v>0.019441377358224265</v>
      </c>
      <c r="J37" s="13">
        <f>VLOOKUP(C37,Activity!$B$19:$N$98,5,FALSE)</f>
        <v>1648748.4285714282</v>
      </c>
      <c r="K37" s="32">
        <f t="shared" si="1"/>
        <v>1734764.1428571425</v>
      </c>
      <c r="L37" s="33">
        <f t="shared" si="5"/>
        <v>1822537.1785714289</v>
      </c>
      <c r="M37" s="32" t="e">
        <f>VLOOKUP(F37,'Chart Data'!$C$7:$D$85,2,FALSE)</f>
        <v>#N/A</v>
      </c>
      <c r="N37" s="12">
        <f t="shared" si="9"/>
        <v>0.005894484372608311</v>
      </c>
      <c r="O37" s="14">
        <f t="shared" si="13"/>
        <v>0.01556002710970561</v>
      </c>
      <c r="P37" s="13" t="e">
        <f>VLOOKUP(C37,Activity!$B$19:$N$98,18,FALSE)</f>
        <v>#REF!</v>
      </c>
      <c r="Q37" s="32" t="e">
        <f t="shared" si="2"/>
        <v>#REF!</v>
      </c>
      <c r="R37" s="33" t="e">
        <f t="shared" si="6"/>
        <v>#REF!</v>
      </c>
      <c r="S37" s="32" t="e">
        <f>VLOOKUP(L37,'Chart Data'!$C$7:$D$85,2,FALSE)</f>
        <v>#N/A</v>
      </c>
      <c r="T37" s="12" t="e">
        <f t="shared" si="10"/>
        <v>#REF!</v>
      </c>
      <c r="U37" s="14" t="e">
        <f t="shared" si="14"/>
        <v>#REF!</v>
      </c>
      <c r="V37" s="13" t="e">
        <f>VLOOKUP(C37,Activity!$B$19:$N$98,23,FALSE)</f>
        <v>#REF!</v>
      </c>
      <c r="W37" s="32" t="e">
        <f t="shared" si="3"/>
        <v>#REF!</v>
      </c>
      <c r="X37" s="32" t="e">
        <f t="shared" si="7"/>
        <v>#REF!</v>
      </c>
      <c r="Y37" s="32" t="e">
        <f>VLOOKUP(R37,'Chart Data'!$C$7:$D$85,2,FALSE)</f>
        <v>#REF!</v>
      </c>
      <c r="Z37" s="12" t="e">
        <f t="shared" si="11"/>
        <v>#REF!</v>
      </c>
      <c r="AA37" s="38" t="e">
        <f t="shared" si="15"/>
        <v>#REF!</v>
      </c>
      <c r="AB37" s="2">
        <v>0.95</v>
      </c>
    </row>
    <row r="38" spans="1:28" ht="14.25">
      <c r="A38" s="2" t="s">
        <v>70</v>
      </c>
      <c r="C38" s="35">
        <f>IF(Activity!C50&gt;1,Activity!B50,"")</f>
        <v>41334</v>
      </c>
      <c r="D38" s="13">
        <f>VLOOKUP(C38,Activity!$B$19:$N$98,2,FALSE)</f>
        <v>1226196.4285714282</v>
      </c>
      <c r="E38" s="32">
        <f t="shared" si="0"/>
        <v>1153788.761904762</v>
      </c>
      <c r="F38" s="32">
        <f t="shared" si="4"/>
        <v>1191134.8452380951</v>
      </c>
      <c r="G38" s="32" t="e">
        <f>VLOOKUP(B38,'Chart Data'!$C$7:$D$85,2,FALSE)</f>
        <v>#N/A</v>
      </c>
      <c r="H38" s="12">
        <f t="shared" si="8"/>
        <v>-0.01705407387099367</v>
      </c>
      <c r="I38" s="14">
        <f t="shared" si="12"/>
        <v>0.014086158517663927</v>
      </c>
      <c r="J38" s="13">
        <f>VLOOKUP(C38,Activity!$B$19:$N$98,5,FALSE)</f>
        <v>1865084.142857143</v>
      </c>
      <c r="K38" s="32">
        <f t="shared" si="1"/>
        <v>1748983.6666666663</v>
      </c>
      <c r="L38" s="33">
        <f t="shared" si="5"/>
        <v>1816864.7857142854</v>
      </c>
      <c r="M38" s="32" t="e">
        <f>VLOOKUP(F38,'Chart Data'!$C$7:$D$85,2,FALSE)</f>
        <v>#N/A</v>
      </c>
      <c r="N38" s="12">
        <f t="shared" si="9"/>
        <v>-0.02380537502367497</v>
      </c>
      <c r="O38" s="14">
        <f t="shared" si="13"/>
        <v>0.009132586362626371</v>
      </c>
      <c r="P38" s="13" t="e">
        <f>VLOOKUP(C38,Activity!$B$19:$N$98,18,FALSE)</f>
        <v>#REF!</v>
      </c>
      <c r="Q38" s="32" t="e">
        <f t="shared" si="2"/>
        <v>#REF!</v>
      </c>
      <c r="R38" s="33" t="e">
        <f t="shared" si="6"/>
        <v>#REF!</v>
      </c>
      <c r="S38" s="32" t="e">
        <f>VLOOKUP(L38,'Chart Data'!$C$7:$D$85,2,FALSE)</f>
        <v>#N/A</v>
      </c>
      <c r="T38" s="12" t="e">
        <f t="shared" si="10"/>
        <v>#REF!</v>
      </c>
      <c r="U38" s="14" t="e">
        <f t="shared" si="14"/>
        <v>#REF!</v>
      </c>
      <c r="V38" s="13" t="e">
        <f>VLOOKUP(C38,Activity!$B$19:$N$98,23,FALSE)</f>
        <v>#REF!</v>
      </c>
      <c r="W38" s="32" t="e">
        <f t="shared" si="3"/>
        <v>#REF!</v>
      </c>
      <c r="X38" s="32" t="e">
        <f t="shared" si="7"/>
        <v>#REF!</v>
      </c>
      <c r="Y38" s="32" t="e">
        <f>VLOOKUP(R38,'Chart Data'!$C$7:$D$85,2,FALSE)</f>
        <v>#REF!</v>
      </c>
      <c r="Z38" s="12" t="e">
        <f t="shared" si="11"/>
        <v>#REF!</v>
      </c>
      <c r="AA38" s="38" t="e">
        <f t="shared" si="15"/>
        <v>#REF!</v>
      </c>
      <c r="AB38" s="2">
        <v>0.95</v>
      </c>
    </row>
    <row r="39" spans="1:28" ht="14.25">
      <c r="A39" s="2" t="s">
        <v>71</v>
      </c>
      <c r="C39" s="35">
        <f>IF(Activity!C51&gt;1,Activity!B51,"")</f>
        <v>41365</v>
      </c>
      <c r="D39" s="13">
        <f>VLOOKUP(C39,Activity!$B$19:$N$98,2,FALSE)</f>
        <v>1199089.1428571427</v>
      </c>
      <c r="E39" s="32">
        <f t="shared" si="0"/>
        <v>1170206.095238095</v>
      </c>
      <c r="F39" s="32">
        <f t="shared" si="4"/>
        <v>1195256.1309523808</v>
      </c>
      <c r="G39" s="32" t="e">
        <f>VLOOKUP(B39,'Chart Data'!$C$7:$D$85,2,FALSE)</f>
        <v>#N/A</v>
      </c>
      <c r="H39" s="12">
        <f t="shared" si="8"/>
        <v>-0.0063741376395652916</v>
      </c>
      <c r="I39" s="14">
        <f t="shared" si="12"/>
        <v>0.021041465698771855</v>
      </c>
      <c r="J39" s="13">
        <f>VLOOKUP(C39,Activity!$B$19:$N$98,5,FALSE)</f>
        <v>1831420.4285714282</v>
      </c>
      <c r="K39" s="32">
        <f t="shared" si="1"/>
        <v>1781750.9999999998</v>
      </c>
      <c r="L39" s="33">
        <f t="shared" si="5"/>
        <v>1822022.8809523808</v>
      </c>
      <c r="M39" s="32" t="e">
        <f>VLOOKUP(F39,'Chart Data'!$C$7:$D$85,2,FALSE)</f>
        <v>#N/A</v>
      </c>
      <c r="N39" s="12">
        <f t="shared" si="9"/>
        <v>-0.011402979072670405</v>
      </c>
      <c r="O39" s="14">
        <f t="shared" si="13"/>
        <v>0.015515815613551975</v>
      </c>
      <c r="P39" s="13" t="e">
        <f>VLOOKUP(C39,Activity!$B$19:$N$98,18,FALSE)</f>
        <v>#REF!</v>
      </c>
      <c r="Q39" s="32" t="e">
        <f t="shared" si="2"/>
        <v>#REF!</v>
      </c>
      <c r="R39" s="33" t="e">
        <f t="shared" si="6"/>
        <v>#REF!</v>
      </c>
      <c r="S39" s="32" t="e">
        <f>VLOOKUP(L39,'Chart Data'!$C$7:$D$85,2,FALSE)</f>
        <v>#N/A</v>
      </c>
      <c r="T39" s="12" t="e">
        <f t="shared" si="10"/>
        <v>#REF!</v>
      </c>
      <c r="U39" s="14" t="e">
        <f t="shared" si="14"/>
        <v>#REF!</v>
      </c>
      <c r="V39" s="13" t="e">
        <f>VLOOKUP(C39,Activity!$B$19:$N$98,23,FALSE)</f>
        <v>#REF!</v>
      </c>
      <c r="W39" s="32" t="e">
        <f t="shared" si="3"/>
        <v>#REF!</v>
      </c>
      <c r="X39" s="32" t="e">
        <f t="shared" si="7"/>
        <v>#REF!</v>
      </c>
      <c r="Y39" s="32" t="e">
        <f>VLOOKUP(R39,'Chart Data'!$C$7:$D$85,2,FALSE)</f>
        <v>#REF!</v>
      </c>
      <c r="Z39" s="12" t="e">
        <f t="shared" si="11"/>
        <v>#REF!</v>
      </c>
      <c r="AA39" s="38" t="e">
        <f t="shared" si="15"/>
        <v>#REF!</v>
      </c>
      <c r="AB39" s="2">
        <v>0.95</v>
      </c>
    </row>
    <row r="40" spans="1:28" ht="14.25">
      <c r="A40" s="2" t="s">
        <v>69</v>
      </c>
      <c r="C40" s="35">
        <f>IF(Activity!C52&gt;1,Activity!B52,"")</f>
        <v>41395</v>
      </c>
      <c r="D40" s="13">
        <f>VLOOKUP(C40,Activity!$B$19:$N$98,2,FALSE)</f>
        <v>1229747.4285714282</v>
      </c>
      <c r="E40" s="32">
        <f t="shared" si="0"/>
        <v>1218344.333333333</v>
      </c>
      <c r="F40" s="32">
        <f t="shared" si="4"/>
        <v>1193450.5595238095</v>
      </c>
      <c r="G40" s="32" t="e">
        <f>VLOOKUP(B40,'Chart Data'!$C$7:$D$85,2,FALSE)</f>
        <v>#N/A</v>
      </c>
      <c r="H40" s="12">
        <f t="shared" si="8"/>
        <v>-0.0024827953715935713</v>
      </c>
      <c r="I40" s="14">
        <f t="shared" si="12"/>
        <v>0.01734619001088511</v>
      </c>
      <c r="J40" s="13">
        <f>VLOOKUP(C40,Activity!$B$19:$N$98,5,FALSE)</f>
        <v>1891670.2857142868</v>
      </c>
      <c r="K40" s="32">
        <f t="shared" si="1"/>
        <v>1862724.9523809527</v>
      </c>
      <c r="L40" s="33">
        <f t="shared" si="5"/>
        <v>1818864.5357142857</v>
      </c>
      <c r="M40" s="32" t="e">
        <f>VLOOKUP(F40,'Chart Data'!$C$7:$D$85,2,FALSE)</f>
        <v>#N/A</v>
      </c>
      <c r="N40" s="12">
        <f t="shared" si="9"/>
        <v>-0.007824890783241112</v>
      </c>
      <c r="O40" s="14">
        <f t="shared" si="13"/>
        <v>0.011131400704806893</v>
      </c>
      <c r="P40" s="13" t="e">
        <f>VLOOKUP(C40,Activity!$B$19:$N$98,18,FALSE)</f>
        <v>#REF!</v>
      </c>
      <c r="Q40" s="32" t="e">
        <f t="shared" si="2"/>
        <v>#REF!</v>
      </c>
      <c r="R40" s="33" t="e">
        <f t="shared" si="6"/>
        <v>#REF!</v>
      </c>
      <c r="S40" s="32" t="e">
        <f>VLOOKUP(L40,'Chart Data'!$C$7:$D$85,2,FALSE)</f>
        <v>#N/A</v>
      </c>
      <c r="T40" s="12" t="e">
        <f t="shared" si="10"/>
        <v>#REF!</v>
      </c>
      <c r="U40" s="14" t="e">
        <f t="shared" si="14"/>
        <v>#REF!</v>
      </c>
      <c r="V40" s="13" t="e">
        <f>VLOOKUP(C40,Activity!$B$19:$N$98,23,FALSE)</f>
        <v>#REF!</v>
      </c>
      <c r="W40" s="32" t="e">
        <f t="shared" si="3"/>
        <v>#REF!</v>
      </c>
      <c r="X40" s="32" t="e">
        <f t="shared" si="7"/>
        <v>#REF!</v>
      </c>
      <c r="Y40" s="32" t="e">
        <f>VLOOKUP(R40,'Chart Data'!$C$7:$D$85,2,FALSE)</f>
        <v>#REF!</v>
      </c>
      <c r="Z40" s="12" t="e">
        <f t="shared" si="11"/>
        <v>#REF!</v>
      </c>
      <c r="AA40" s="38" t="e">
        <f t="shared" si="15"/>
        <v>#REF!</v>
      </c>
      <c r="AB40" s="2">
        <v>0.95</v>
      </c>
    </row>
    <row r="41" spans="1:28" ht="14.25">
      <c r="A41" s="2" t="s">
        <v>70</v>
      </c>
      <c r="C41" s="35">
        <f>IF(Activity!C53&gt;1,Activity!B53,"")</f>
        <v>41426</v>
      </c>
      <c r="D41" s="13">
        <f>VLOOKUP(C41,Activity!$B$19:$N$98,2,FALSE)</f>
        <v>1191352.4285714286</v>
      </c>
      <c r="E41" s="32">
        <f t="shared" si="0"/>
        <v>1206729.6666666665</v>
      </c>
      <c r="F41" s="32">
        <f t="shared" si="4"/>
        <v>1190889.5714285716</v>
      </c>
      <c r="G41" s="32" t="e">
        <f>VLOOKUP(B41,'Chart Data'!$C$7:$D$85,2,FALSE)</f>
        <v>#N/A</v>
      </c>
      <c r="H41" s="12">
        <f t="shared" si="8"/>
        <v>-0.0008123594398943279</v>
      </c>
      <c r="I41" s="14">
        <f t="shared" si="12"/>
        <v>0.01131128022656136</v>
      </c>
      <c r="J41" s="13">
        <f>VLOOKUP(C41,Activity!$B$19:$N$98,5,FALSE)</f>
        <v>1831036.285714285</v>
      </c>
      <c r="K41" s="32">
        <f t="shared" si="1"/>
        <v>1851375.6666666667</v>
      </c>
      <c r="L41" s="33">
        <f t="shared" si="5"/>
        <v>1814130.7857142857</v>
      </c>
      <c r="M41" s="32" t="e">
        <f>VLOOKUP(F41,'Chart Data'!$C$7:$D$85,2,FALSE)</f>
        <v>#N/A</v>
      </c>
      <c r="N41" s="12">
        <f t="shared" si="9"/>
        <v>-0.0058722716480501536</v>
      </c>
      <c r="O41" s="14">
        <f t="shared" si="13"/>
        <v>0.003737205086260076</v>
      </c>
      <c r="P41" s="13" t="e">
        <f>VLOOKUP(C41,Activity!$B$19:$N$98,18,FALSE)</f>
        <v>#REF!</v>
      </c>
      <c r="Q41" s="32" t="e">
        <f t="shared" si="2"/>
        <v>#REF!</v>
      </c>
      <c r="R41" s="33" t="e">
        <f t="shared" si="6"/>
        <v>#REF!</v>
      </c>
      <c r="S41" s="32" t="e">
        <f>VLOOKUP(L41,'Chart Data'!$C$7:$D$85,2,FALSE)</f>
        <v>#N/A</v>
      </c>
      <c r="T41" s="12" t="e">
        <f t="shared" si="10"/>
        <v>#REF!</v>
      </c>
      <c r="U41" s="14" t="e">
        <f t="shared" si="14"/>
        <v>#REF!</v>
      </c>
      <c r="V41" s="13" t="e">
        <f>VLOOKUP(C41,Activity!$B$19:$N$98,23,FALSE)</f>
        <v>#REF!</v>
      </c>
      <c r="W41" s="32" t="e">
        <f t="shared" si="3"/>
        <v>#REF!</v>
      </c>
      <c r="X41" s="32" t="e">
        <f t="shared" si="7"/>
        <v>#REF!</v>
      </c>
      <c r="Y41" s="32" t="e">
        <f>VLOOKUP(R41,'Chart Data'!$C$7:$D$85,2,FALSE)</f>
        <v>#REF!</v>
      </c>
      <c r="Z41" s="12" t="e">
        <f t="shared" si="11"/>
        <v>#REF!</v>
      </c>
      <c r="AA41" s="38" t="e">
        <f t="shared" si="15"/>
        <v>#REF!</v>
      </c>
      <c r="AB41" s="2">
        <v>0.95</v>
      </c>
    </row>
    <row r="42" spans="1:28" ht="14.25">
      <c r="A42" s="2" t="s">
        <v>71</v>
      </c>
      <c r="C42" s="35">
        <f>IF(Activity!C54&gt;1,Activity!B54,"")</f>
        <v>41456</v>
      </c>
      <c r="D42" s="13">
        <f>VLOOKUP(C42,Activity!$B$19:$N$98,2,FALSE)</f>
        <v>1281699.8571428573</v>
      </c>
      <c r="E42" s="32">
        <f t="shared" si="0"/>
        <v>1234266.5714285714</v>
      </c>
      <c r="F42" s="32">
        <f t="shared" si="4"/>
        <v>1193618.4523809524</v>
      </c>
      <c r="G42" s="32">
        <f>SUM(D7:D42)/36</f>
        <v>1178511.4126984125</v>
      </c>
      <c r="H42" s="12">
        <f t="shared" si="8"/>
        <v>-0.0052793544715517005</v>
      </c>
      <c r="I42" s="14">
        <f t="shared" si="12"/>
        <v>0.010918202325119308</v>
      </c>
      <c r="J42" s="13">
        <f>VLOOKUP(C42,Activity!$B$19:$N$98,5,FALSE)</f>
        <v>1976288.857142857</v>
      </c>
      <c r="K42" s="32">
        <f t="shared" si="1"/>
        <v>1899665.142857143</v>
      </c>
      <c r="L42" s="33">
        <f t="shared" si="5"/>
        <v>1818444.5833333333</v>
      </c>
      <c r="M42" s="33">
        <f>SUM(J7:J42)/36</f>
        <v>1800756.329365079</v>
      </c>
      <c r="N42" s="12">
        <f t="shared" si="9"/>
        <v>-0.0074782405980859945</v>
      </c>
      <c r="O42" s="14">
        <f t="shared" si="13"/>
        <v>0.003368396047225275</v>
      </c>
      <c r="P42" s="13" t="e">
        <f>VLOOKUP(C42,Activity!$B$19:$N$98,18,FALSE)</f>
        <v>#REF!</v>
      </c>
      <c r="Q42" s="32" t="e">
        <f t="shared" si="2"/>
        <v>#REF!</v>
      </c>
      <c r="R42" s="33" t="e">
        <f t="shared" si="6"/>
        <v>#REF!</v>
      </c>
      <c r="S42" s="33" t="e">
        <f>SUM(P7:P42)/36</f>
        <v>#REF!</v>
      </c>
      <c r="T42" s="12" t="e">
        <f t="shared" si="10"/>
        <v>#REF!</v>
      </c>
      <c r="U42" s="14" t="e">
        <f t="shared" si="14"/>
        <v>#REF!</v>
      </c>
      <c r="V42" s="13" t="e">
        <f>VLOOKUP(C42,Activity!$B$19:$N$98,23,FALSE)</f>
        <v>#REF!</v>
      </c>
      <c r="W42" s="32" t="e">
        <f t="shared" si="3"/>
        <v>#REF!</v>
      </c>
      <c r="X42" s="32" t="e">
        <f t="shared" si="7"/>
        <v>#REF!</v>
      </c>
      <c r="Y42" s="32" t="e">
        <f>SUM(V7:V42)/36</f>
        <v>#REF!</v>
      </c>
      <c r="Z42" s="12" t="e">
        <f t="shared" si="11"/>
        <v>#REF!</v>
      </c>
      <c r="AA42" s="38" t="e">
        <f t="shared" si="15"/>
        <v>#REF!</v>
      </c>
      <c r="AB42" s="2">
        <v>0.95</v>
      </c>
    </row>
    <row r="43" spans="1:28" ht="14.25">
      <c r="A43" s="2" t="s">
        <v>69</v>
      </c>
      <c r="C43" s="35">
        <f>IF(Activity!C55&gt;1,Activity!B55,"")</f>
        <v>41487</v>
      </c>
      <c r="D43" s="13">
        <f>VLOOKUP(C43,Activity!$B$19:$N$98,2,FALSE)</f>
        <v>1189671.428571429</v>
      </c>
      <c r="E43" s="32">
        <f t="shared" si="0"/>
        <v>1220907.904761905</v>
      </c>
      <c r="F43" s="32">
        <f t="shared" si="4"/>
        <v>1192975.7500000002</v>
      </c>
      <c r="G43" s="32">
        <f aca="true" t="shared" si="16" ref="G43:G85">SUM(D8:D43)/36</f>
        <v>1179928.619047619</v>
      </c>
      <c r="H43" s="12">
        <f t="shared" si="8"/>
        <v>-0.0015531787709386347</v>
      </c>
      <c r="I43" s="14">
        <f t="shared" si="12"/>
        <v>0.006001426653303721</v>
      </c>
      <c r="J43" s="13">
        <f>VLOOKUP(C43,Activity!$B$19:$N$98,5,FALSE)</f>
        <v>1840591.1428571427</v>
      </c>
      <c r="K43" s="32">
        <f t="shared" si="1"/>
        <v>1882638.7619047614</v>
      </c>
      <c r="L43" s="33">
        <f t="shared" si="5"/>
        <v>1818065.3214285711</v>
      </c>
      <c r="M43" s="33">
        <f aca="true" t="shared" si="17" ref="M43:M85">SUM(J8:J43)/36</f>
        <v>1803206.6111111105</v>
      </c>
      <c r="N43" s="12">
        <f t="shared" si="9"/>
        <v>-0.0016951939557023898</v>
      </c>
      <c r="O43" s="14">
        <f t="shared" si="13"/>
        <v>-0.0008394277657239879</v>
      </c>
      <c r="P43" s="13" t="e">
        <f>VLOOKUP(C43,Activity!$B$19:$N$98,18,FALSE)</f>
        <v>#REF!</v>
      </c>
      <c r="Q43" s="32" t="e">
        <f t="shared" si="2"/>
        <v>#REF!</v>
      </c>
      <c r="R43" s="33" t="e">
        <f t="shared" si="6"/>
        <v>#REF!</v>
      </c>
      <c r="S43" s="33" t="e">
        <f aca="true" t="shared" si="18" ref="S43:S85">SUM(P8:P43)/36</f>
        <v>#REF!</v>
      </c>
      <c r="T43" s="12" t="e">
        <f t="shared" si="10"/>
        <v>#REF!</v>
      </c>
      <c r="U43" s="14" t="e">
        <f t="shared" si="14"/>
        <v>#REF!</v>
      </c>
      <c r="V43" s="13" t="e">
        <f>VLOOKUP(C43,Activity!$B$19:$N$98,23,FALSE)</f>
        <v>#REF!</v>
      </c>
      <c r="W43" s="32" t="e">
        <f t="shared" si="3"/>
        <v>#REF!</v>
      </c>
      <c r="X43" s="32" t="e">
        <f t="shared" si="7"/>
        <v>#REF!</v>
      </c>
      <c r="Y43" s="32" t="e">
        <f aca="true" t="shared" si="19" ref="Y43:Y85">SUM(V8:V43)/36</f>
        <v>#REF!</v>
      </c>
      <c r="Z43" s="12" t="e">
        <f t="shared" si="11"/>
        <v>#REF!</v>
      </c>
      <c r="AA43" s="38" t="e">
        <f t="shared" si="15"/>
        <v>#REF!</v>
      </c>
      <c r="AB43" s="2">
        <v>0.95</v>
      </c>
    </row>
    <row r="44" spans="1:28" ht="14.25">
      <c r="A44" s="2" t="s">
        <v>70</v>
      </c>
      <c r="C44" s="35">
        <f>IF(Activity!C56&gt;1,Activity!B56,"")</f>
        <v>41518</v>
      </c>
      <c r="D44" s="13">
        <f>VLOOKUP(C44,Activity!$B$19:$N$98,2,FALSE)</f>
        <v>1156569.1428571425</v>
      </c>
      <c r="E44" s="32">
        <f t="shared" si="0"/>
        <v>1209313.4761904764</v>
      </c>
      <c r="F44" s="32">
        <f t="shared" si="4"/>
        <v>1191159.7857142857</v>
      </c>
      <c r="G44" s="32">
        <f t="shared" si="16"/>
        <v>1180090.8730158724</v>
      </c>
      <c r="H44" s="12">
        <f t="shared" si="8"/>
        <v>0.0008945770258290686</v>
      </c>
      <c r="I44" s="14">
        <f t="shared" si="12"/>
        <v>0.003326615805340438</v>
      </c>
      <c r="J44" s="13">
        <f>VLOOKUP(C44,Activity!$B$19:$N$98,5,FALSE)</f>
        <v>1768748.7142857143</v>
      </c>
      <c r="K44" s="32">
        <f t="shared" si="1"/>
        <v>1861876.238095238</v>
      </c>
      <c r="L44" s="33">
        <f t="shared" si="5"/>
        <v>1816420.1428571427</v>
      </c>
      <c r="M44" s="33">
        <f t="shared" si="17"/>
        <v>1803553.2976190473</v>
      </c>
      <c r="N44" s="12">
        <f t="shared" si="9"/>
        <v>0.004942697469445978</v>
      </c>
      <c r="O44" s="14">
        <f t="shared" si="13"/>
        <v>-0.0020763030989696674</v>
      </c>
      <c r="P44" s="13" t="e">
        <f>VLOOKUP(C44,Activity!$B$19:$N$98,18,FALSE)</f>
        <v>#REF!</v>
      </c>
      <c r="Q44" s="32" t="e">
        <f t="shared" si="2"/>
        <v>#REF!</v>
      </c>
      <c r="R44" s="33" t="e">
        <f t="shared" si="6"/>
        <v>#REF!</v>
      </c>
      <c r="S44" s="33" t="e">
        <f t="shared" si="18"/>
        <v>#REF!</v>
      </c>
      <c r="T44" s="12" t="e">
        <f t="shared" si="10"/>
        <v>#REF!</v>
      </c>
      <c r="U44" s="14" t="e">
        <f t="shared" si="14"/>
        <v>#REF!</v>
      </c>
      <c r="V44" s="13" t="e">
        <f>VLOOKUP(C44,Activity!$B$19:$N$98,23,FALSE)</f>
        <v>#REF!</v>
      </c>
      <c r="W44" s="32" t="e">
        <f t="shared" si="3"/>
        <v>#REF!</v>
      </c>
      <c r="X44" s="32" t="e">
        <f t="shared" si="7"/>
        <v>#REF!</v>
      </c>
      <c r="Y44" s="32" t="e">
        <f t="shared" si="19"/>
        <v>#REF!</v>
      </c>
      <c r="Z44" s="12" t="e">
        <f t="shared" si="11"/>
        <v>#REF!</v>
      </c>
      <c r="AA44" s="38" t="e">
        <f t="shared" si="15"/>
        <v>#REF!</v>
      </c>
      <c r="AB44" s="2">
        <v>0.95</v>
      </c>
    </row>
    <row r="45" spans="1:28" ht="14.25">
      <c r="A45" s="2" t="s">
        <v>71</v>
      </c>
      <c r="C45" s="35">
        <f>IF(Activity!C57&gt;1,Activity!B57,"")</f>
        <v>41548</v>
      </c>
      <c r="D45" s="13">
        <f>VLOOKUP(C45,Activity!$B$19:$N$98,2,FALSE)</f>
        <v>1199258.5714285714</v>
      </c>
      <c r="E45" s="32">
        <f t="shared" si="0"/>
        <v>1181833.0476190478</v>
      </c>
      <c r="F45" s="32">
        <f t="shared" si="4"/>
        <v>1189895.2142857143</v>
      </c>
      <c r="G45" s="32">
        <f t="shared" si="16"/>
        <v>1181094.083333333</v>
      </c>
      <c r="H45" s="12">
        <f t="shared" si="8"/>
        <v>-0.012444747069046969</v>
      </c>
      <c r="I45" s="14">
        <f t="shared" si="12"/>
        <v>0.0012967714692084797</v>
      </c>
      <c r="J45" s="13">
        <f>VLOOKUP(C45,Activity!$B$19:$N$98,5,FALSE)</f>
        <v>1829429.2857142847</v>
      </c>
      <c r="K45" s="32">
        <f t="shared" si="1"/>
        <v>1812923.0476190473</v>
      </c>
      <c r="L45" s="33">
        <f t="shared" si="5"/>
        <v>1816180.559523809</v>
      </c>
      <c r="M45" s="33">
        <f t="shared" si="17"/>
        <v>1804333.3333333328</v>
      </c>
      <c r="N45" s="12">
        <f t="shared" si="9"/>
        <v>-0.004970471409400656</v>
      </c>
      <c r="O45" s="14">
        <f t="shared" si="13"/>
        <v>-0.0014486665984426716</v>
      </c>
      <c r="P45" s="13" t="e">
        <f>VLOOKUP(C45,Activity!$B$19:$N$98,18,FALSE)</f>
        <v>#REF!</v>
      </c>
      <c r="Q45" s="32" t="e">
        <f t="shared" si="2"/>
        <v>#REF!</v>
      </c>
      <c r="R45" s="33" t="e">
        <f t="shared" si="6"/>
        <v>#REF!</v>
      </c>
      <c r="S45" s="33" t="e">
        <f t="shared" si="18"/>
        <v>#REF!</v>
      </c>
      <c r="T45" s="12" t="e">
        <f t="shared" si="10"/>
        <v>#REF!</v>
      </c>
      <c r="U45" s="14" t="e">
        <f t="shared" si="14"/>
        <v>#REF!</v>
      </c>
      <c r="V45" s="13" t="e">
        <f>VLOOKUP(C45,Activity!$B$19:$N$98,23,FALSE)</f>
        <v>#REF!</v>
      </c>
      <c r="W45" s="32" t="e">
        <f t="shared" si="3"/>
        <v>#REF!</v>
      </c>
      <c r="X45" s="32" t="e">
        <f t="shared" si="7"/>
        <v>#REF!</v>
      </c>
      <c r="Y45" s="32" t="e">
        <f t="shared" si="19"/>
        <v>#REF!</v>
      </c>
      <c r="Z45" s="12" t="e">
        <f t="shared" si="11"/>
        <v>#REF!</v>
      </c>
      <c r="AA45" s="38" t="e">
        <f t="shared" si="15"/>
        <v>#REF!</v>
      </c>
      <c r="AB45" s="2">
        <v>0.95</v>
      </c>
    </row>
    <row r="46" spans="1:28" ht="14.25">
      <c r="A46" s="2" t="s">
        <v>69</v>
      </c>
      <c r="C46" s="35">
        <f>IF(Activity!C58&gt;1,Activity!B58,"")</f>
        <v>41579</v>
      </c>
      <c r="D46" s="13">
        <f>VLOOKUP(C46,Activity!$B$19:$N$98,2,FALSE)</f>
        <v>1139112.1428571423</v>
      </c>
      <c r="E46" s="32">
        <f t="shared" si="0"/>
        <v>1164979.952380952</v>
      </c>
      <c r="F46" s="32">
        <f t="shared" si="4"/>
        <v>1187495.5595238095</v>
      </c>
      <c r="G46" s="32">
        <f t="shared" si="16"/>
        <v>1181866.7936507934</v>
      </c>
      <c r="H46" s="12">
        <f t="shared" si="8"/>
        <v>-0.018468909522861288</v>
      </c>
      <c r="I46" s="14">
        <f t="shared" si="12"/>
        <v>-0.003026064584243038</v>
      </c>
      <c r="J46" s="13">
        <f>VLOOKUP(C46,Activity!$B$19:$N$98,5,FALSE)</f>
        <v>1733036.571428572</v>
      </c>
      <c r="K46" s="32">
        <f t="shared" si="1"/>
        <v>1777071.5238095236</v>
      </c>
      <c r="L46" s="33">
        <f t="shared" si="5"/>
        <v>1814299.845238095</v>
      </c>
      <c r="M46" s="33">
        <f t="shared" si="17"/>
        <v>1806611.3650793647</v>
      </c>
      <c r="N46" s="12">
        <f t="shared" si="9"/>
        <v>-0.008404455004174305</v>
      </c>
      <c r="O46" s="14">
        <f t="shared" si="13"/>
        <v>-0.003129638350481856</v>
      </c>
      <c r="P46" s="13" t="e">
        <f>VLOOKUP(C46,Activity!$B$19:$N$98,18,FALSE)</f>
        <v>#REF!</v>
      </c>
      <c r="Q46" s="32" t="e">
        <f t="shared" si="2"/>
        <v>#REF!</v>
      </c>
      <c r="R46" s="33" t="e">
        <f t="shared" si="6"/>
        <v>#REF!</v>
      </c>
      <c r="S46" s="33" t="e">
        <f t="shared" si="18"/>
        <v>#REF!</v>
      </c>
      <c r="T46" s="12" t="e">
        <f t="shared" si="10"/>
        <v>#REF!</v>
      </c>
      <c r="U46" s="14" t="e">
        <f t="shared" si="14"/>
        <v>#REF!</v>
      </c>
      <c r="V46" s="13" t="e">
        <f>VLOOKUP(C46,Activity!$B$19:$N$98,23,FALSE)</f>
        <v>#REF!</v>
      </c>
      <c r="W46" s="32" t="e">
        <f t="shared" si="3"/>
        <v>#REF!</v>
      </c>
      <c r="X46" s="32" t="e">
        <f t="shared" si="7"/>
        <v>#REF!</v>
      </c>
      <c r="Y46" s="32" t="e">
        <f t="shared" si="19"/>
        <v>#REF!</v>
      </c>
      <c r="Z46" s="12" t="e">
        <f t="shared" si="11"/>
        <v>#REF!</v>
      </c>
      <c r="AA46" s="38" t="e">
        <f t="shared" si="15"/>
        <v>#REF!</v>
      </c>
      <c r="AB46" s="2">
        <v>0.95</v>
      </c>
    </row>
    <row r="47" spans="1:28" ht="14.25">
      <c r="A47" s="2" t="s">
        <v>70</v>
      </c>
      <c r="C47" s="35">
        <f>IF(Activity!C59&gt;1,Activity!B59,"")</f>
        <v>41609</v>
      </c>
      <c r="D47" s="13">
        <f>VLOOKUP(C47,Activity!$B$19:$N$98,2,FALSE)</f>
        <v>1172011.1428571427</v>
      </c>
      <c r="E47" s="32">
        <f t="shared" si="0"/>
        <v>1170127.2857142854</v>
      </c>
      <c r="F47" s="32">
        <f t="shared" si="4"/>
        <v>1184989.7976190473</v>
      </c>
      <c r="G47" s="32">
        <f t="shared" si="16"/>
        <v>1182222.5515873013</v>
      </c>
      <c r="H47" s="12">
        <f t="shared" si="8"/>
        <v>-0.020656011776675753</v>
      </c>
      <c r="I47" s="14">
        <f t="shared" si="12"/>
        <v>-0.009321317653006478</v>
      </c>
      <c r="J47" s="13">
        <f>VLOOKUP(C47,Activity!$B$19:$N$98,5,FALSE)</f>
        <v>1782029.1428571427</v>
      </c>
      <c r="K47" s="32">
        <f t="shared" si="1"/>
        <v>1781498.3333333333</v>
      </c>
      <c r="L47" s="33">
        <f t="shared" si="5"/>
        <v>1810933.476190476</v>
      </c>
      <c r="M47" s="33">
        <f t="shared" si="17"/>
        <v>1807841.587301587</v>
      </c>
      <c r="N47" s="12">
        <f t="shared" si="9"/>
        <v>-0.012169301900898932</v>
      </c>
      <c r="O47" s="14">
        <f t="shared" si="13"/>
        <v>-0.009079995366885862</v>
      </c>
      <c r="P47" s="13" t="e">
        <f>VLOOKUP(C47,Activity!$B$19:$N$98,18,FALSE)</f>
        <v>#REF!</v>
      </c>
      <c r="Q47" s="32" t="e">
        <f t="shared" si="2"/>
        <v>#REF!</v>
      </c>
      <c r="R47" s="33" t="e">
        <f t="shared" si="6"/>
        <v>#REF!</v>
      </c>
      <c r="S47" s="33" t="e">
        <f t="shared" si="18"/>
        <v>#REF!</v>
      </c>
      <c r="T47" s="12" t="e">
        <f t="shared" si="10"/>
        <v>#REF!</v>
      </c>
      <c r="U47" s="14" t="e">
        <f t="shared" si="14"/>
        <v>#REF!</v>
      </c>
      <c r="V47" s="13" t="e">
        <f>VLOOKUP(C47,Activity!$B$19:$N$98,23,FALSE)</f>
        <v>#REF!</v>
      </c>
      <c r="W47" s="32" t="e">
        <f t="shared" si="3"/>
        <v>#REF!</v>
      </c>
      <c r="X47" s="32" t="e">
        <f t="shared" si="7"/>
        <v>#REF!</v>
      </c>
      <c r="Y47" s="32" t="e">
        <f t="shared" si="19"/>
        <v>#REF!</v>
      </c>
      <c r="Z47" s="12" t="e">
        <f t="shared" si="11"/>
        <v>#REF!</v>
      </c>
      <c r="AA47" s="38" t="e">
        <f t="shared" si="15"/>
        <v>#REF!</v>
      </c>
      <c r="AB47" s="2">
        <v>0.95</v>
      </c>
    </row>
    <row r="48" spans="1:28" ht="14.25">
      <c r="A48" s="2" t="s">
        <v>71</v>
      </c>
      <c r="C48" s="35">
        <f>IF(Activity!C60&gt;1,Activity!B60,"")</f>
        <v>41640</v>
      </c>
      <c r="D48" s="13">
        <f>VLOOKUP(C48,Activity!$B$19:$N$98,2,FALSE)</f>
        <v>1142283.5714285716</v>
      </c>
      <c r="E48" s="32">
        <f t="shared" si="0"/>
        <v>1151135.6190476187</v>
      </c>
      <c r="F48" s="32">
        <f t="shared" si="4"/>
        <v>1184360.333333333</v>
      </c>
      <c r="G48" s="32">
        <f t="shared" si="16"/>
        <v>1182455.9682539683</v>
      </c>
      <c r="H48" s="12">
        <f t="shared" si="8"/>
        <v>-0.018869848171853998</v>
      </c>
      <c r="I48" s="14">
        <f t="shared" si="12"/>
        <v>-0.010669261755965831</v>
      </c>
      <c r="J48" s="13">
        <f>VLOOKUP(C48,Activity!$B$19:$N$98,5,FALSE)</f>
        <v>1739538.8571428573</v>
      </c>
      <c r="K48" s="32">
        <f t="shared" si="1"/>
        <v>1751534.8571428573</v>
      </c>
      <c r="L48" s="33">
        <f t="shared" si="5"/>
        <v>1811468.511904762</v>
      </c>
      <c r="M48" s="33">
        <f t="shared" si="17"/>
        <v>1808167.757936508</v>
      </c>
      <c r="N48" s="12">
        <f t="shared" si="9"/>
        <v>-0.010646391187228543</v>
      </c>
      <c r="O48" s="14">
        <f t="shared" si="13"/>
        <v>-0.008588337672422952</v>
      </c>
      <c r="P48" s="13" t="e">
        <f>VLOOKUP(C48,Activity!$B$19:$N$98,18,FALSE)</f>
        <v>#REF!</v>
      </c>
      <c r="Q48" s="32" t="e">
        <f t="shared" si="2"/>
        <v>#REF!</v>
      </c>
      <c r="R48" s="33" t="e">
        <f t="shared" si="6"/>
        <v>#REF!</v>
      </c>
      <c r="S48" s="33" t="e">
        <f t="shared" si="18"/>
        <v>#REF!</v>
      </c>
      <c r="T48" s="12" t="e">
        <f t="shared" si="10"/>
        <v>#REF!</v>
      </c>
      <c r="U48" s="14" t="e">
        <f t="shared" si="14"/>
        <v>#REF!</v>
      </c>
      <c r="V48" s="13" t="e">
        <f>VLOOKUP(C48,Activity!$B$19:$N$98,23,FALSE)</f>
        <v>#REF!</v>
      </c>
      <c r="W48" s="32" t="e">
        <f t="shared" si="3"/>
        <v>#REF!</v>
      </c>
      <c r="X48" s="32" t="e">
        <f t="shared" si="7"/>
        <v>#REF!</v>
      </c>
      <c r="Y48" s="32" t="e">
        <f t="shared" si="19"/>
        <v>#REF!</v>
      </c>
      <c r="Z48" s="12" t="e">
        <f t="shared" si="11"/>
        <v>#REF!</v>
      </c>
      <c r="AA48" s="38" t="e">
        <f t="shared" si="15"/>
        <v>#REF!</v>
      </c>
      <c r="AB48" s="2">
        <v>0.95</v>
      </c>
    </row>
    <row r="49" spans="1:28" ht="14.25">
      <c r="A49" s="2" t="s">
        <v>69</v>
      </c>
      <c r="C49" s="35">
        <f>IF(Activity!C61&gt;1,Activity!B61,"")</f>
        <v>41671</v>
      </c>
      <c r="D49" s="13">
        <f>VLOOKUP(C49,Activity!$B$19:$N$98,2,FALSE)</f>
        <v>1084743.7142857143</v>
      </c>
      <c r="E49" s="32">
        <f t="shared" si="0"/>
        <v>1133012.8095238097</v>
      </c>
      <c r="F49" s="32">
        <f t="shared" si="4"/>
        <v>1184311.2499999998</v>
      </c>
      <c r="G49" s="32">
        <f t="shared" si="16"/>
        <v>1183318.0952380956</v>
      </c>
      <c r="H49" s="12">
        <f t="shared" si="8"/>
        <v>-0.01111694310788558</v>
      </c>
      <c r="I49" s="14">
        <f t="shared" si="12"/>
        <v>-0.008287845284436823</v>
      </c>
      <c r="J49" s="13">
        <f>VLOOKUP(C49,Activity!$B$19:$N$98,5,FALSE)</f>
        <v>1661814.4285714277</v>
      </c>
      <c r="K49" s="32">
        <f t="shared" si="1"/>
        <v>1727794.1428571425</v>
      </c>
      <c r="L49" s="33">
        <f t="shared" si="5"/>
        <v>1812557.3452380954</v>
      </c>
      <c r="M49" s="33">
        <f t="shared" si="17"/>
        <v>1809902.4920634918</v>
      </c>
      <c r="N49" s="12">
        <f t="shared" si="9"/>
        <v>-0.00401783725395688</v>
      </c>
      <c r="O49" s="14">
        <f t="shared" si="13"/>
        <v>-0.005475791358701354</v>
      </c>
      <c r="P49" s="13" t="e">
        <f>VLOOKUP(C49,Activity!$B$19:$N$98,18,FALSE)</f>
        <v>#REF!</v>
      </c>
      <c r="Q49" s="32" t="e">
        <f t="shared" si="2"/>
        <v>#REF!</v>
      </c>
      <c r="R49" s="33" t="e">
        <f t="shared" si="6"/>
        <v>#REF!</v>
      </c>
      <c r="S49" s="33" t="e">
        <f t="shared" si="18"/>
        <v>#REF!</v>
      </c>
      <c r="T49" s="12" t="e">
        <f t="shared" si="10"/>
        <v>#REF!</v>
      </c>
      <c r="U49" s="14" t="e">
        <f t="shared" si="14"/>
        <v>#REF!</v>
      </c>
      <c r="V49" s="13" t="e">
        <f>VLOOKUP(C49,Activity!$B$19:$N$98,23,FALSE)</f>
        <v>#REF!</v>
      </c>
      <c r="W49" s="32" t="e">
        <f t="shared" si="3"/>
        <v>#REF!</v>
      </c>
      <c r="X49" s="32" t="e">
        <f t="shared" si="7"/>
        <v>#REF!</v>
      </c>
      <c r="Y49" s="32" t="e">
        <f t="shared" si="19"/>
        <v>#REF!</v>
      </c>
      <c r="Z49" s="12" t="e">
        <f t="shared" si="11"/>
        <v>#REF!</v>
      </c>
      <c r="AA49" s="38" t="e">
        <f t="shared" si="15"/>
        <v>#REF!</v>
      </c>
      <c r="AB49" s="2">
        <v>0.95</v>
      </c>
    </row>
    <row r="50" spans="1:28" ht="14.25">
      <c r="A50" s="2" t="s">
        <v>70</v>
      </c>
      <c r="C50" s="35">
        <f>IF(Activity!C62&gt;1,Activity!B62,"")</f>
        <v>41699</v>
      </c>
      <c r="D50" s="13">
        <f>VLOOKUP(C50,Activity!$B$19:$N$98,2,FALSE)</f>
        <v>1269436.142857143</v>
      </c>
      <c r="E50" s="32">
        <f t="shared" si="0"/>
        <v>1165487.8095238097</v>
      </c>
      <c r="F50" s="32">
        <f t="shared" si="4"/>
        <v>1187914.5595238095</v>
      </c>
      <c r="G50" s="32">
        <f t="shared" si="16"/>
        <v>1184546.265873016</v>
      </c>
      <c r="H50" s="12">
        <f t="shared" si="8"/>
        <v>0.010139678947586717</v>
      </c>
      <c r="I50" s="14">
        <f t="shared" si="12"/>
        <v>-0.002703544210094888</v>
      </c>
      <c r="J50" s="13">
        <f>VLOOKUP(C50,Activity!$B$19:$N$98,5,FALSE)</f>
        <v>1957340.8571428587</v>
      </c>
      <c r="K50" s="32">
        <f t="shared" si="1"/>
        <v>1786231.3809523813</v>
      </c>
      <c r="L50" s="33">
        <f t="shared" si="5"/>
        <v>1820245.404761905</v>
      </c>
      <c r="M50" s="33">
        <f t="shared" si="17"/>
        <v>1812510.8214285714</v>
      </c>
      <c r="N50" s="12">
        <f t="shared" si="9"/>
        <v>0.021296776519762473</v>
      </c>
      <c r="O50" s="14">
        <f t="shared" si="13"/>
        <v>0.00186068829898689</v>
      </c>
      <c r="P50" s="13" t="e">
        <f>VLOOKUP(C50,Activity!$B$19:$N$98,18,FALSE)</f>
        <v>#REF!</v>
      </c>
      <c r="Q50" s="32" t="e">
        <f t="shared" si="2"/>
        <v>#REF!</v>
      </c>
      <c r="R50" s="33" t="e">
        <f t="shared" si="6"/>
        <v>#REF!</v>
      </c>
      <c r="S50" s="33" t="e">
        <f t="shared" si="18"/>
        <v>#REF!</v>
      </c>
      <c r="T50" s="12" t="e">
        <f t="shared" si="10"/>
        <v>#REF!</v>
      </c>
      <c r="U50" s="14" t="e">
        <f t="shared" si="14"/>
        <v>#REF!</v>
      </c>
      <c r="V50" s="13" t="e">
        <f>VLOOKUP(C50,Activity!$B$19:$N$98,23,FALSE)</f>
        <v>#REF!</v>
      </c>
      <c r="W50" s="32" t="e">
        <f t="shared" si="3"/>
        <v>#REF!</v>
      </c>
      <c r="X50" s="32" t="e">
        <f t="shared" si="7"/>
        <v>#REF!</v>
      </c>
      <c r="Y50" s="32" t="e">
        <f t="shared" si="19"/>
        <v>#REF!</v>
      </c>
      <c r="Z50" s="12" t="e">
        <f t="shared" si="11"/>
        <v>#REF!</v>
      </c>
      <c r="AA50" s="38" t="e">
        <f t="shared" si="15"/>
        <v>#REF!</v>
      </c>
      <c r="AB50" s="2">
        <v>0.95</v>
      </c>
    </row>
    <row r="51" spans="1:28" ht="14.25">
      <c r="A51" s="2" t="s">
        <v>71</v>
      </c>
      <c r="C51" s="35">
        <f>IF(Activity!C63&gt;1,Activity!B63,"")</f>
        <v>41730</v>
      </c>
      <c r="D51" s="13">
        <f>VLOOKUP(C51,Activity!$B$19:$N$98,2,FALSE)</f>
        <v>1213065.8571428573</v>
      </c>
      <c r="E51" s="32">
        <f t="shared" si="0"/>
        <v>1189081.9047619049</v>
      </c>
      <c r="F51" s="32">
        <f t="shared" si="4"/>
        <v>1189079.2857142857</v>
      </c>
      <c r="G51" s="32">
        <f t="shared" si="16"/>
        <v>1184986.6309523813</v>
      </c>
      <c r="H51" s="12">
        <f t="shared" si="8"/>
        <v>0.01613032917929691</v>
      </c>
      <c r="I51" s="14">
        <f t="shared" si="12"/>
        <v>-0.005167800505799014</v>
      </c>
      <c r="J51" s="13">
        <f>VLOOKUP(C51,Activity!$B$19:$N$98,5,FALSE)</f>
        <v>1877675.8571428566</v>
      </c>
      <c r="K51" s="32">
        <f t="shared" si="1"/>
        <v>1832277.0476190476</v>
      </c>
      <c r="L51" s="33">
        <f t="shared" si="5"/>
        <v>1824100.0238095243</v>
      </c>
      <c r="M51" s="33">
        <f t="shared" si="17"/>
        <v>1813435.8492063493</v>
      </c>
      <c r="N51" s="12">
        <f t="shared" si="9"/>
        <v>0.02835752449082274</v>
      </c>
      <c r="O51" s="14">
        <f t="shared" si="13"/>
        <v>0.0011400201824345313</v>
      </c>
      <c r="P51" s="13" t="e">
        <f>VLOOKUP(C51,Activity!$B$19:$N$98,18,FALSE)</f>
        <v>#REF!</v>
      </c>
      <c r="Q51" s="32" t="e">
        <f t="shared" si="2"/>
        <v>#REF!</v>
      </c>
      <c r="R51" s="33" t="e">
        <f t="shared" si="6"/>
        <v>#REF!</v>
      </c>
      <c r="S51" s="33" t="e">
        <f t="shared" si="18"/>
        <v>#REF!</v>
      </c>
      <c r="T51" s="12" t="e">
        <f t="shared" si="10"/>
        <v>#REF!</v>
      </c>
      <c r="U51" s="14" t="e">
        <f t="shared" si="14"/>
        <v>#REF!</v>
      </c>
      <c r="V51" s="13" t="e">
        <f>VLOOKUP(C51,Activity!$B$19:$N$98,23,FALSE)</f>
        <v>#REF!</v>
      </c>
      <c r="W51" s="32" t="e">
        <f t="shared" si="3"/>
        <v>#REF!</v>
      </c>
      <c r="X51" s="32" t="e">
        <f t="shared" si="7"/>
        <v>#REF!</v>
      </c>
      <c r="Y51" s="32" t="e">
        <f t="shared" si="19"/>
        <v>#REF!</v>
      </c>
      <c r="Z51" s="12" t="e">
        <f t="shared" si="11"/>
        <v>#REF!</v>
      </c>
      <c r="AA51" s="38" t="e">
        <f t="shared" si="15"/>
        <v>#REF!</v>
      </c>
      <c r="AB51" s="2">
        <v>0.95</v>
      </c>
    </row>
    <row r="52" spans="1:28" ht="14.25">
      <c r="A52" s="2" t="s">
        <v>69</v>
      </c>
      <c r="C52" s="35">
        <f>IF(Activity!C64&gt;1,Activity!B64,"")</f>
        <v>41760</v>
      </c>
      <c r="D52" s="13">
        <f>VLOOKUP(C52,Activity!$B$19:$N$98,2,FALSE)</f>
        <v>1287333.1428571427</v>
      </c>
      <c r="E52" s="32">
        <f t="shared" si="0"/>
        <v>1256611.7142857143</v>
      </c>
      <c r="F52" s="32">
        <f t="shared" si="4"/>
        <v>1193878.0952380951</v>
      </c>
      <c r="G52" s="32">
        <f t="shared" si="16"/>
        <v>1186810.1230158731</v>
      </c>
      <c r="H52" s="12">
        <f t="shared" si="8"/>
        <v>0.03140933142249169</v>
      </c>
      <c r="I52" s="14">
        <f t="shared" si="12"/>
        <v>0.0003582349606978674</v>
      </c>
      <c r="J52" s="13">
        <f>VLOOKUP(C52,Activity!$B$19:$N$98,5,FALSE)</f>
        <v>1978028.4285714282</v>
      </c>
      <c r="K52" s="32">
        <f t="shared" si="1"/>
        <v>1937681.7142857146</v>
      </c>
      <c r="L52" s="33">
        <f t="shared" si="5"/>
        <v>1831296.5357142861</v>
      </c>
      <c r="M52" s="33">
        <f t="shared" si="17"/>
        <v>1816333.9960317458</v>
      </c>
      <c r="N52" s="12">
        <f t="shared" si="9"/>
        <v>0.04024038106589556</v>
      </c>
      <c r="O52" s="14">
        <f t="shared" si="13"/>
        <v>0.006835033481544128</v>
      </c>
      <c r="P52" s="13" t="e">
        <f>VLOOKUP(C52,Activity!$B$19:$N$98,18,FALSE)</f>
        <v>#REF!</v>
      </c>
      <c r="Q52" s="32" t="e">
        <f t="shared" si="2"/>
        <v>#REF!</v>
      </c>
      <c r="R52" s="33" t="e">
        <f t="shared" si="6"/>
        <v>#REF!</v>
      </c>
      <c r="S52" s="33" t="e">
        <f t="shared" si="18"/>
        <v>#REF!</v>
      </c>
      <c r="T52" s="12" t="e">
        <f t="shared" si="10"/>
        <v>#REF!</v>
      </c>
      <c r="U52" s="14" t="e">
        <f t="shared" si="14"/>
        <v>#REF!</v>
      </c>
      <c r="V52" s="13" t="e">
        <f>VLOOKUP(C52,Activity!$B$19:$N$98,23,FALSE)</f>
        <v>#REF!</v>
      </c>
      <c r="W52" s="32" t="e">
        <f t="shared" si="3"/>
        <v>#REF!</v>
      </c>
      <c r="X52" s="32" t="e">
        <f t="shared" si="7"/>
        <v>#REF!</v>
      </c>
      <c r="Y52" s="32" t="e">
        <f t="shared" si="19"/>
        <v>#REF!</v>
      </c>
      <c r="Z52" s="12" t="e">
        <f t="shared" si="11"/>
        <v>#REF!</v>
      </c>
      <c r="AA52" s="38" t="e">
        <f t="shared" si="15"/>
        <v>#REF!</v>
      </c>
      <c r="AB52" s="2">
        <v>0.95</v>
      </c>
    </row>
    <row r="53" spans="1:28" ht="14.25">
      <c r="A53" s="2" t="s">
        <v>70</v>
      </c>
      <c r="C53" s="35">
        <f>IF(Activity!C65&gt;1,Activity!B65,"")</f>
        <v>41791</v>
      </c>
      <c r="D53" s="13">
        <f>VLOOKUP(C53,Activity!$B$19:$N$98,2,FALSE)</f>
        <v>1265211.142857143</v>
      </c>
      <c r="E53" s="32">
        <f t="shared" si="0"/>
        <v>1255203.3809523808</v>
      </c>
      <c r="F53" s="32">
        <f t="shared" si="4"/>
        <v>1200032.988095238</v>
      </c>
      <c r="G53" s="32">
        <f t="shared" si="16"/>
        <v>1189497.4365079366</v>
      </c>
      <c r="H53" s="12">
        <f t="shared" si="8"/>
        <v>0.0401694891778146</v>
      </c>
      <c r="I53" s="14">
        <f t="shared" si="12"/>
        <v>0.0076778039593530245</v>
      </c>
      <c r="J53" s="13">
        <f>VLOOKUP(C53,Activity!$B$19:$N$98,5,FALSE)</f>
        <v>1942267.999999999</v>
      </c>
      <c r="K53" s="32">
        <f t="shared" si="1"/>
        <v>1932657.428571428</v>
      </c>
      <c r="L53" s="33">
        <f t="shared" si="5"/>
        <v>1840565.8452380951</v>
      </c>
      <c r="M53" s="33">
        <f t="shared" si="17"/>
        <v>1820690.96031746</v>
      </c>
      <c r="N53" s="12">
        <f t="shared" si="9"/>
        <v>0.04390344075932795</v>
      </c>
      <c r="O53" s="14">
        <f t="shared" si="13"/>
        <v>0.014571749584967764</v>
      </c>
      <c r="P53" s="13" t="e">
        <f>VLOOKUP(C53,Activity!$B$19:$N$98,18,FALSE)</f>
        <v>#REF!</v>
      </c>
      <c r="Q53" s="32" t="e">
        <f t="shared" si="2"/>
        <v>#REF!</v>
      </c>
      <c r="R53" s="33" t="e">
        <f t="shared" si="6"/>
        <v>#REF!</v>
      </c>
      <c r="S53" s="33" t="e">
        <f t="shared" si="18"/>
        <v>#REF!</v>
      </c>
      <c r="T53" s="12" t="e">
        <f t="shared" si="10"/>
        <v>#REF!</v>
      </c>
      <c r="U53" s="14" t="e">
        <f t="shared" si="14"/>
        <v>#REF!</v>
      </c>
      <c r="V53" s="13" t="e">
        <f>VLOOKUP(C53,Activity!$B$19:$N$98,23,FALSE)</f>
        <v>#REF!</v>
      </c>
      <c r="W53" s="32" t="e">
        <f t="shared" si="3"/>
        <v>#REF!</v>
      </c>
      <c r="X53" s="32" t="e">
        <f t="shared" si="7"/>
        <v>#REF!</v>
      </c>
      <c r="Y53" s="32" t="e">
        <f t="shared" si="19"/>
        <v>#REF!</v>
      </c>
      <c r="Z53" s="12" t="e">
        <f t="shared" si="11"/>
        <v>#REF!</v>
      </c>
      <c r="AA53" s="38" t="e">
        <f t="shared" si="15"/>
        <v>#REF!</v>
      </c>
      <c r="AB53" s="2">
        <v>0.95</v>
      </c>
    </row>
    <row r="54" spans="1:28" ht="14.25">
      <c r="A54" s="2" t="s">
        <v>71</v>
      </c>
      <c r="C54" s="35">
        <f>IF(Activity!C66&gt;1,Activity!B66,"")</f>
        <v>41821</v>
      </c>
      <c r="D54" s="13">
        <f>VLOOKUP(C54,Activity!$B$19:$N$98,2,FALSE)</f>
        <v>1302588.4285714282</v>
      </c>
      <c r="E54" s="32">
        <f t="shared" si="0"/>
        <v>1285044.2380952379</v>
      </c>
      <c r="F54" s="32">
        <f t="shared" si="4"/>
        <v>1201773.7023809524</v>
      </c>
      <c r="G54" s="32">
        <f t="shared" si="16"/>
        <v>1192039.7301587302</v>
      </c>
      <c r="H54" s="12">
        <f t="shared" si="8"/>
        <v>0.041139951321775836</v>
      </c>
      <c r="I54" s="14">
        <f t="shared" si="12"/>
        <v>0.006832375943696567</v>
      </c>
      <c r="J54" s="13">
        <f>VLOOKUP(C54,Activity!$B$19:$N$98,5,FALSE)</f>
        <v>1993630.8571428566</v>
      </c>
      <c r="K54" s="32">
        <f t="shared" si="1"/>
        <v>1971309.0952380945</v>
      </c>
      <c r="L54" s="33">
        <f t="shared" si="5"/>
        <v>1842011.011904762</v>
      </c>
      <c r="M54" s="33">
        <f t="shared" si="17"/>
        <v>1824265.1666666665</v>
      </c>
      <c r="N54" s="12">
        <f t="shared" si="9"/>
        <v>0.037713990094695005</v>
      </c>
      <c r="O54" s="14">
        <f t="shared" si="13"/>
        <v>0.012959662773021963</v>
      </c>
      <c r="P54" s="13" t="e">
        <f>VLOOKUP(C54,Activity!$B$19:$N$98,18,FALSE)</f>
        <v>#REF!</v>
      </c>
      <c r="Q54" s="32" t="e">
        <f t="shared" si="2"/>
        <v>#REF!</v>
      </c>
      <c r="R54" s="33" t="e">
        <f t="shared" si="6"/>
        <v>#REF!</v>
      </c>
      <c r="S54" s="33" t="e">
        <f t="shared" si="18"/>
        <v>#REF!</v>
      </c>
      <c r="T54" s="12" t="e">
        <f t="shared" si="10"/>
        <v>#REF!</v>
      </c>
      <c r="U54" s="14" t="e">
        <f t="shared" si="14"/>
        <v>#REF!</v>
      </c>
      <c r="V54" s="13" t="e">
        <f>VLOOKUP(C54,Activity!$B$19:$N$98,23,FALSE)</f>
        <v>#REF!</v>
      </c>
      <c r="W54" s="32" t="e">
        <f t="shared" si="3"/>
        <v>#REF!</v>
      </c>
      <c r="X54" s="32" t="e">
        <f t="shared" si="7"/>
        <v>#REF!</v>
      </c>
      <c r="Y54" s="32" t="e">
        <f t="shared" si="19"/>
        <v>#REF!</v>
      </c>
      <c r="Z54" s="12" t="e">
        <f t="shared" si="11"/>
        <v>#REF!</v>
      </c>
      <c r="AA54" s="38" t="e">
        <f t="shared" si="15"/>
        <v>#REF!</v>
      </c>
      <c r="AB54" s="2">
        <v>0.95</v>
      </c>
    </row>
    <row r="55" spans="1:28" ht="14.25">
      <c r="A55" s="2" t="s">
        <v>69</v>
      </c>
      <c r="C55" s="35">
        <f>IF(Activity!C67&gt;1,Activity!B67,"")</f>
        <v>41852</v>
      </c>
      <c r="D55" s="13">
        <f>VLOOKUP(C55,Activity!$B$19:$N$98,2,FALSE)</f>
        <v>1188146.7142857146</v>
      </c>
      <c r="E55" s="32">
        <f t="shared" si="0"/>
        <v>1251982.0952380951</v>
      </c>
      <c r="F55" s="32">
        <f t="shared" si="4"/>
        <v>1201646.6428571425</v>
      </c>
      <c r="G55" s="32">
        <f t="shared" si="16"/>
        <v>1193493.7658730159</v>
      </c>
      <c r="H55" s="12">
        <f t="shared" si="8"/>
        <v>0.025451707172172044</v>
      </c>
      <c r="I55" s="14">
        <f t="shared" si="12"/>
        <v>0.007268289281774809</v>
      </c>
      <c r="J55" s="13">
        <f>VLOOKUP(C55,Activity!$B$19:$N$98,5,FALSE)</f>
        <v>1817309.9999999995</v>
      </c>
      <c r="K55" s="32">
        <f t="shared" si="1"/>
        <v>1917736.2857142847</v>
      </c>
      <c r="L55" s="33">
        <f t="shared" si="5"/>
        <v>1840070.9166666667</v>
      </c>
      <c r="M55" s="33">
        <f t="shared" si="17"/>
        <v>1825909.6587301586</v>
      </c>
      <c r="N55" s="12">
        <f t="shared" si="9"/>
        <v>0.018642728769704853</v>
      </c>
      <c r="O55" s="14">
        <f t="shared" si="13"/>
        <v>0.012103852913713853</v>
      </c>
      <c r="P55" s="13" t="e">
        <f>VLOOKUP(C55,Activity!$B$19:$N$98,18,FALSE)</f>
        <v>#REF!</v>
      </c>
      <c r="Q55" s="32" t="e">
        <f t="shared" si="2"/>
        <v>#REF!</v>
      </c>
      <c r="R55" s="33" t="e">
        <f t="shared" si="6"/>
        <v>#REF!</v>
      </c>
      <c r="S55" s="33" t="e">
        <f t="shared" si="18"/>
        <v>#REF!</v>
      </c>
      <c r="T55" s="12" t="e">
        <f t="shared" si="10"/>
        <v>#REF!</v>
      </c>
      <c r="U55" s="14" t="e">
        <f t="shared" si="14"/>
        <v>#REF!</v>
      </c>
      <c r="V55" s="13" t="e">
        <f>VLOOKUP(C55,Activity!$B$19:$N$98,23,FALSE)</f>
        <v>#REF!</v>
      </c>
      <c r="W55" s="32" t="e">
        <f t="shared" si="3"/>
        <v>#REF!</v>
      </c>
      <c r="X55" s="32" t="e">
        <f t="shared" si="7"/>
        <v>#REF!</v>
      </c>
      <c r="Y55" s="32" t="e">
        <f t="shared" si="19"/>
        <v>#REF!</v>
      </c>
      <c r="Z55" s="12" t="e">
        <f t="shared" si="11"/>
        <v>#REF!</v>
      </c>
      <c r="AA55" s="38" t="e">
        <f t="shared" si="15"/>
        <v>#REF!</v>
      </c>
      <c r="AB55" s="2">
        <v>0.95</v>
      </c>
    </row>
    <row r="56" spans="1:28" ht="14.25">
      <c r="A56" s="2" t="s">
        <v>70</v>
      </c>
      <c r="C56" s="35">
        <f>IF(Activity!C68&gt;1,Activity!B68,"")</f>
        <v>41883</v>
      </c>
      <c r="D56" s="13">
        <f>VLOOKUP(C56,Activity!$B$19:$N$98,2,FALSE)</f>
        <v>1221781.5714285716</v>
      </c>
      <c r="E56" s="32">
        <f t="shared" si="0"/>
        <v>1237505.5714285716</v>
      </c>
      <c r="F56" s="32">
        <f t="shared" si="4"/>
        <v>1207081.011904762</v>
      </c>
      <c r="G56" s="32">
        <f t="shared" si="16"/>
        <v>1195150.3968253967</v>
      </c>
      <c r="H56" s="12">
        <f t="shared" si="8"/>
        <v>0.02331247918191126</v>
      </c>
      <c r="I56" s="14">
        <f t="shared" si="12"/>
        <v>0.013366154886541137</v>
      </c>
      <c r="J56" s="13">
        <f>VLOOKUP(C56,Activity!$B$19:$N$98,5,FALSE)</f>
        <v>1853285.7142857146</v>
      </c>
      <c r="K56" s="32">
        <f t="shared" si="1"/>
        <v>1888075.5238095236</v>
      </c>
      <c r="L56" s="33">
        <f t="shared" si="5"/>
        <v>1847115.6666666667</v>
      </c>
      <c r="M56" s="33">
        <f t="shared" si="17"/>
        <v>1827911.7460317458</v>
      </c>
      <c r="N56" s="12">
        <f t="shared" si="9"/>
        <v>0.014071443191674415</v>
      </c>
      <c r="O56" s="14">
        <f t="shared" si="13"/>
        <v>0.016898911813013395</v>
      </c>
      <c r="P56" s="13" t="e">
        <f>VLOOKUP(C56,Activity!$B$19:$N$98,18,FALSE)</f>
        <v>#REF!</v>
      </c>
      <c r="Q56" s="32" t="e">
        <f t="shared" si="2"/>
        <v>#REF!</v>
      </c>
      <c r="R56" s="33" t="e">
        <f t="shared" si="6"/>
        <v>#REF!</v>
      </c>
      <c r="S56" s="33" t="e">
        <f t="shared" si="18"/>
        <v>#REF!</v>
      </c>
      <c r="T56" s="12" t="e">
        <f t="shared" si="10"/>
        <v>#REF!</v>
      </c>
      <c r="U56" s="14" t="e">
        <f t="shared" si="14"/>
        <v>#REF!</v>
      </c>
      <c r="V56" s="13" t="e">
        <f>VLOOKUP(C56,Activity!$B$19:$N$98,23,FALSE)</f>
        <v>#REF!</v>
      </c>
      <c r="W56" s="32" t="e">
        <f t="shared" si="3"/>
        <v>#REF!</v>
      </c>
      <c r="X56" s="32" t="e">
        <f t="shared" si="7"/>
        <v>#REF!</v>
      </c>
      <c r="Y56" s="32" t="e">
        <f t="shared" si="19"/>
        <v>#REF!</v>
      </c>
      <c r="Z56" s="12" t="e">
        <f t="shared" si="11"/>
        <v>#REF!</v>
      </c>
      <c r="AA56" s="38" t="e">
        <f t="shared" si="15"/>
        <v>#REF!</v>
      </c>
      <c r="AB56" s="2">
        <v>0.95</v>
      </c>
    </row>
    <row r="57" spans="1:28" ht="14.25">
      <c r="A57" s="2" t="s">
        <v>71</v>
      </c>
      <c r="C57" s="35">
        <f>IF(Activity!C69&gt;1,Activity!B69,"")</f>
        <v>41913</v>
      </c>
      <c r="D57" s="13">
        <f>VLOOKUP(C57,Activity!$B$19:$N$98,2,FALSE)</f>
        <v>1250114.1428571434</v>
      </c>
      <c r="E57" s="32">
        <f t="shared" si="0"/>
        <v>1220014.1428571434</v>
      </c>
      <c r="F57" s="32">
        <f t="shared" si="4"/>
        <v>1211318.976190476</v>
      </c>
      <c r="G57" s="32">
        <f t="shared" si="16"/>
        <v>1196522.7936507936</v>
      </c>
      <c r="H57" s="12">
        <f t="shared" si="8"/>
        <v>0.03230667420835487</v>
      </c>
      <c r="I57" s="14">
        <f t="shared" si="12"/>
        <v>0.018004746676473005</v>
      </c>
      <c r="J57" s="13">
        <f>VLOOKUP(C57,Activity!$B$19:$N$98,5,FALSE)</f>
        <v>1892374.0000000002</v>
      </c>
      <c r="K57" s="32">
        <f t="shared" si="1"/>
        <v>1854323.238095238</v>
      </c>
      <c r="L57" s="33">
        <f t="shared" si="5"/>
        <v>1852361.059523809</v>
      </c>
      <c r="M57" s="33">
        <f t="shared" si="17"/>
        <v>1829119.011904762</v>
      </c>
      <c r="N57" s="12">
        <f t="shared" si="9"/>
        <v>0.022836154314747503</v>
      </c>
      <c r="O57" s="14">
        <f t="shared" si="13"/>
        <v>0.019921202113013736</v>
      </c>
      <c r="P57" s="13" t="e">
        <f>VLOOKUP(C57,Activity!$B$19:$N$98,18,FALSE)</f>
        <v>#REF!</v>
      </c>
      <c r="Q57" s="32" t="e">
        <f t="shared" si="2"/>
        <v>#REF!</v>
      </c>
      <c r="R57" s="33" t="e">
        <f t="shared" si="6"/>
        <v>#REF!</v>
      </c>
      <c r="S57" s="33" t="e">
        <f t="shared" si="18"/>
        <v>#REF!</v>
      </c>
      <c r="T57" s="12" t="e">
        <f t="shared" si="10"/>
        <v>#REF!</v>
      </c>
      <c r="U57" s="14" t="e">
        <f t="shared" si="14"/>
        <v>#REF!</v>
      </c>
      <c r="V57" s="13" t="e">
        <f>VLOOKUP(C57,Activity!$B$19:$N$98,23,FALSE)</f>
        <v>#REF!</v>
      </c>
      <c r="W57" s="32" t="e">
        <f t="shared" si="3"/>
        <v>#REF!</v>
      </c>
      <c r="X57" s="32" t="e">
        <f t="shared" si="7"/>
        <v>#REF!</v>
      </c>
      <c r="Y57" s="32" t="e">
        <f t="shared" si="19"/>
        <v>#REF!</v>
      </c>
      <c r="Z57" s="12" t="e">
        <f t="shared" si="11"/>
        <v>#REF!</v>
      </c>
      <c r="AA57" s="38" t="e">
        <f t="shared" si="15"/>
        <v>#REF!</v>
      </c>
      <c r="AB57" s="2">
        <v>0.95</v>
      </c>
    </row>
    <row r="58" spans="1:28" ht="14.25">
      <c r="A58" s="2" t="s">
        <v>69</v>
      </c>
      <c r="C58" s="35">
        <f>IF(Activity!C70&gt;1,Activity!B70,"")</f>
        <v>41944</v>
      </c>
      <c r="D58" s="13">
        <f>VLOOKUP(C58,Activity!$B$19:$N$98,2,FALSE)</f>
        <v>1205519.2857142857</v>
      </c>
      <c r="E58" s="32">
        <f t="shared" si="0"/>
        <v>1225805.0000000002</v>
      </c>
      <c r="F58" s="32">
        <f t="shared" si="4"/>
        <v>1216852.9047619046</v>
      </c>
      <c r="G58" s="32">
        <f t="shared" si="16"/>
        <v>1198482.7896825394</v>
      </c>
      <c r="H58" s="12">
        <f t="shared" si="8"/>
        <v>0.05221123976832032</v>
      </c>
      <c r="I58" s="14">
        <f t="shared" si="12"/>
        <v>0.024722067381765855</v>
      </c>
      <c r="J58" s="13">
        <f>VLOOKUP(C58,Activity!$B$19:$N$98,5,FALSE)</f>
        <v>1830460.2857142866</v>
      </c>
      <c r="K58" s="32">
        <f t="shared" si="1"/>
        <v>1858706.666666667</v>
      </c>
      <c r="L58" s="33">
        <f t="shared" si="5"/>
        <v>1860479.7023809524</v>
      </c>
      <c r="M58" s="33">
        <f t="shared" si="17"/>
        <v>1831591.7738095238</v>
      </c>
      <c r="N58" s="12">
        <f t="shared" si="9"/>
        <v>0.04593801755493865</v>
      </c>
      <c r="O58" s="14">
        <f t="shared" si="13"/>
        <v>0.025453266318719914</v>
      </c>
      <c r="P58" s="13" t="e">
        <f>VLOOKUP(C58,Activity!$B$19:$N$98,18,FALSE)</f>
        <v>#REF!</v>
      </c>
      <c r="Q58" s="32" t="e">
        <f t="shared" si="2"/>
        <v>#REF!</v>
      </c>
      <c r="R58" s="33" t="e">
        <f t="shared" si="6"/>
        <v>#REF!</v>
      </c>
      <c r="S58" s="33" t="e">
        <f t="shared" si="18"/>
        <v>#REF!</v>
      </c>
      <c r="T58" s="12" t="e">
        <f t="shared" si="10"/>
        <v>#REF!</v>
      </c>
      <c r="U58" s="14" t="e">
        <f t="shared" si="14"/>
        <v>#REF!</v>
      </c>
      <c r="V58" s="13" t="e">
        <f>VLOOKUP(C58,Activity!$B$19:$N$98,23,FALSE)</f>
        <v>#REF!</v>
      </c>
      <c r="W58" s="32" t="e">
        <f t="shared" si="3"/>
        <v>#REF!</v>
      </c>
      <c r="X58" s="32" t="e">
        <f t="shared" si="7"/>
        <v>#REF!</v>
      </c>
      <c r="Y58" s="32" t="e">
        <f t="shared" si="19"/>
        <v>#REF!</v>
      </c>
      <c r="Z58" s="12" t="e">
        <f t="shared" si="11"/>
        <v>#REF!</v>
      </c>
      <c r="AA58" s="38" t="e">
        <f t="shared" si="15"/>
        <v>#REF!</v>
      </c>
      <c r="AB58" s="2">
        <v>0.95</v>
      </c>
    </row>
    <row r="59" spans="1:28" ht="14.25">
      <c r="A59" s="2" t="s">
        <v>70</v>
      </c>
      <c r="C59" s="35">
        <f>IF(Activity!C71&gt;1,Activity!B71,"")</f>
        <v>41974</v>
      </c>
      <c r="D59" s="13">
        <f>VLOOKUP(C59,Activity!$B$19:$N$98,2,FALSE)</f>
        <v>1241894.7142857136</v>
      </c>
      <c r="E59" s="32">
        <f t="shared" si="0"/>
        <v>1232509.3809523808</v>
      </c>
      <c r="F59" s="32">
        <f t="shared" si="4"/>
        <v>1222676.5357142857</v>
      </c>
      <c r="G59" s="32">
        <f t="shared" si="16"/>
        <v>1201268.5753968256</v>
      </c>
      <c r="H59" s="12">
        <f t="shared" si="8"/>
        <v>0.053312230216061796</v>
      </c>
      <c r="I59" s="14">
        <f t="shared" si="12"/>
        <v>0.03180342832567917</v>
      </c>
      <c r="J59" s="13">
        <f>VLOOKUP(C59,Activity!$B$19:$N$98,5,FALSE)</f>
        <v>1901226.9999999993</v>
      </c>
      <c r="K59" s="32">
        <f t="shared" si="1"/>
        <v>1874687.0952380954</v>
      </c>
      <c r="L59" s="33">
        <f t="shared" si="5"/>
        <v>1870412.8571428573</v>
      </c>
      <c r="M59" s="33">
        <f t="shared" si="17"/>
        <v>1836291.2499999998</v>
      </c>
      <c r="N59" s="12">
        <f t="shared" si="9"/>
        <v>0.05230920521289417</v>
      </c>
      <c r="O59" s="14">
        <f t="shared" si="13"/>
        <v>0.0328445974048166</v>
      </c>
      <c r="P59" s="13" t="e">
        <f>VLOOKUP(C59,Activity!$B$19:$N$98,18,FALSE)</f>
        <v>#REF!</v>
      </c>
      <c r="Q59" s="32" t="e">
        <f t="shared" si="2"/>
        <v>#REF!</v>
      </c>
      <c r="R59" s="33" t="e">
        <f t="shared" si="6"/>
        <v>#REF!</v>
      </c>
      <c r="S59" s="33" t="e">
        <f t="shared" si="18"/>
        <v>#REF!</v>
      </c>
      <c r="T59" s="12" t="e">
        <f t="shared" si="10"/>
        <v>#REF!</v>
      </c>
      <c r="U59" s="14" t="e">
        <f t="shared" si="14"/>
        <v>#REF!</v>
      </c>
      <c r="V59" s="13" t="e">
        <f>VLOOKUP(C59,Activity!$B$19:$N$98,23,FALSE)</f>
        <v>#REF!</v>
      </c>
      <c r="W59" s="32" t="e">
        <f t="shared" si="3"/>
        <v>#REF!</v>
      </c>
      <c r="X59" s="32" t="e">
        <f t="shared" si="7"/>
        <v>#REF!</v>
      </c>
      <c r="Y59" s="32" t="e">
        <f t="shared" si="19"/>
        <v>#REF!</v>
      </c>
      <c r="Z59" s="12" t="e">
        <f t="shared" si="11"/>
        <v>#REF!</v>
      </c>
      <c r="AA59" s="38" t="e">
        <f t="shared" si="15"/>
        <v>#REF!</v>
      </c>
      <c r="AB59" s="2">
        <v>0.95</v>
      </c>
    </row>
    <row r="60" spans="1:28" ht="14.25">
      <c r="A60" s="2" t="s">
        <v>71</v>
      </c>
      <c r="C60" s="35">
        <f>IF(Activity!C72&gt;1,Activity!B72,"")</f>
        <v>42005</v>
      </c>
      <c r="D60" s="13">
        <f>VLOOKUP(C60,Activity!$B$19:$N$98,2,FALSE)</f>
        <v>1124040.428571428</v>
      </c>
      <c r="E60" s="32">
        <f t="shared" si="0"/>
        <v>1190484.809523809</v>
      </c>
      <c r="F60" s="32">
        <f t="shared" si="4"/>
        <v>1221156.2738095236</v>
      </c>
      <c r="G60" s="32">
        <f t="shared" si="16"/>
        <v>1200883.1547619046</v>
      </c>
      <c r="H60" s="12">
        <f t="shared" si="8"/>
        <v>0.03418293190227706</v>
      </c>
      <c r="I60" s="14">
        <f t="shared" si="12"/>
        <v>0.031068197271205245</v>
      </c>
      <c r="J60" s="13">
        <f>VLOOKUP(C60,Activity!$B$19:$N$98,5,FALSE)</f>
        <v>1732066.9999999995</v>
      </c>
      <c r="K60" s="32">
        <f t="shared" si="1"/>
        <v>1821251.4285714284</v>
      </c>
      <c r="L60" s="33">
        <f t="shared" si="5"/>
        <v>1869790.2023809524</v>
      </c>
      <c r="M60" s="33">
        <f t="shared" si="17"/>
        <v>1836139.8333333333</v>
      </c>
      <c r="N60" s="12">
        <f t="shared" si="9"/>
        <v>0.03980313103348365</v>
      </c>
      <c r="O60" s="14">
        <f t="shared" si="13"/>
        <v>0.03219580693393631</v>
      </c>
      <c r="P60" s="13" t="e">
        <f>VLOOKUP(C60,Activity!$B$19:$N$98,18,FALSE)</f>
        <v>#REF!</v>
      </c>
      <c r="Q60" s="32" t="e">
        <f t="shared" si="2"/>
        <v>#REF!</v>
      </c>
      <c r="R60" s="33" t="e">
        <f t="shared" si="6"/>
        <v>#REF!</v>
      </c>
      <c r="S60" s="33" t="e">
        <f t="shared" si="18"/>
        <v>#REF!</v>
      </c>
      <c r="T60" s="12" t="e">
        <f t="shared" si="10"/>
        <v>#REF!</v>
      </c>
      <c r="U60" s="14" t="e">
        <f t="shared" si="14"/>
        <v>#REF!</v>
      </c>
      <c r="V60" s="13" t="e">
        <f>VLOOKUP(C60,Activity!$B$19:$N$98,23,FALSE)</f>
        <v>#REF!</v>
      </c>
      <c r="W60" s="32" t="e">
        <f t="shared" si="3"/>
        <v>#REF!</v>
      </c>
      <c r="X60" s="32" t="e">
        <f t="shared" si="7"/>
        <v>#REF!</v>
      </c>
      <c r="Y60" s="32" t="e">
        <f t="shared" si="19"/>
        <v>#REF!</v>
      </c>
      <c r="Z60" s="12" t="e">
        <f t="shared" si="11"/>
        <v>#REF!</v>
      </c>
      <c r="AA60" s="38" t="e">
        <f t="shared" si="15"/>
        <v>#REF!</v>
      </c>
      <c r="AB60" s="2">
        <v>0.95</v>
      </c>
    </row>
    <row r="61" spans="1:28" ht="14.25">
      <c r="A61" s="2" t="s">
        <v>69</v>
      </c>
      <c r="C61" s="35">
        <f>IF(Activity!C73&gt;1,Activity!B73,"")</f>
        <v>42036</v>
      </c>
      <c r="D61" s="13">
        <f>VLOOKUP(C61,Activity!$B$19:$N$98,2,FALSE)</f>
        <v>1072451.571428571</v>
      </c>
      <c r="E61" s="32">
        <f t="shared" si="0"/>
        <v>1146128.9047619042</v>
      </c>
      <c r="F61" s="32">
        <f t="shared" si="4"/>
        <v>1220131.9285714284</v>
      </c>
      <c r="G61" s="32">
        <f t="shared" si="16"/>
        <v>1199550.6150793647</v>
      </c>
      <c r="H61" s="12">
        <f t="shared" si="8"/>
        <v>0.011576299162590287</v>
      </c>
      <c r="I61" s="14">
        <f t="shared" si="12"/>
        <v>0.030246000425503405</v>
      </c>
      <c r="J61" s="13">
        <f>VLOOKUP(C61,Activity!$B$19:$N$98,5,FALSE)</f>
        <v>1654846.4285714282</v>
      </c>
      <c r="K61" s="32">
        <f t="shared" si="1"/>
        <v>1762713.4761904757</v>
      </c>
      <c r="L61" s="33">
        <f t="shared" si="5"/>
        <v>1869209.5357142857</v>
      </c>
      <c r="M61" s="33">
        <f t="shared" si="17"/>
        <v>1834768.0198412696</v>
      </c>
      <c r="N61" s="12">
        <f t="shared" si="9"/>
        <v>0.020210355196360164</v>
      </c>
      <c r="O61" s="14">
        <f t="shared" si="13"/>
        <v>0.03125539207078076</v>
      </c>
      <c r="P61" s="13" t="e">
        <f>VLOOKUP(C61,Activity!$B$19:$N$98,18,FALSE)</f>
        <v>#REF!</v>
      </c>
      <c r="Q61" s="32" t="e">
        <f t="shared" si="2"/>
        <v>#REF!</v>
      </c>
      <c r="R61" s="33" t="e">
        <f t="shared" si="6"/>
        <v>#REF!</v>
      </c>
      <c r="S61" s="33" t="e">
        <f t="shared" si="18"/>
        <v>#REF!</v>
      </c>
      <c r="T61" s="12" t="e">
        <f t="shared" si="10"/>
        <v>#REF!</v>
      </c>
      <c r="U61" s="14" t="e">
        <f t="shared" si="14"/>
        <v>#REF!</v>
      </c>
      <c r="V61" s="13" t="e">
        <f>VLOOKUP(C61,Activity!$B$19:$N$98,23,FALSE)</f>
        <v>#REF!</v>
      </c>
      <c r="W61" s="32" t="e">
        <f t="shared" si="3"/>
        <v>#REF!</v>
      </c>
      <c r="X61" s="32" t="e">
        <f t="shared" si="7"/>
        <v>#REF!</v>
      </c>
      <c r="Y61" s="32" t="e">
        <f t="shared" si="19"/>
        <v>#REF!</v>
      </c>
      <c r="Z61" s="12" t="e">
        <f t="shared" si="11"/>
        <v>#REF!</v>
      </c>
      <c r="AA61" s="38" t="e">
        <f t="shared" si="15"/>
        <v>#REF!</v>
      </c>
      <c r="AB61" s="2">
        <v>0.95</v>
      </c>
    </row>
    <row r="62" spans="1:28" ht="14.25">
      <c r="A62" s="2" t="s">
        <v>70</v>
      </c>
      <c r="C62" s="35">
        <f>IF(Activity!C74&gt;1,Activity!B74,"")</f>
        <v>42064</v>
      </c>
      <c r="D62" s="13">
        <f>VLOOKUP(C62,Activity!$B$19:$N$98,2,FALSE)</f>
        <v>1251324.8571428568</v>
      </c>
      <c r="E62" s="32">
        <f t="shared" si="0"/>
        <v>1149272.2857142852</v>
      </c>
      <c r="F62" s="32">
        <f t="shared" si="4"/>
        <v>1218622.6547619046</v>
      </c>
      <c r="G62" s="32">
        <f t="shared" si="16"/>
        <v>1199224.0198412696</v>
      </c>
      <c r="H62" s="12">
        <f t="shared" si="8"/>
        <v>-0.013913078864505435</v>
      </c>
      <c r="I62" s="14">
        <f t="shared" si="12"/>
        <v>0.025850424167210173</v>
      </c>
      <c r="J62" s="13">
        <f>VLOOKUP(C62,Activity!$B$19:$N$98,5,FALSE)</f>
        <v>1942967.0000000005</v>
      </c>
      <c r="K62" s="32">
        <f t="shared" si="1"/>
        <v>1776626.8095238095</v>
      </c>
      <c r="L62" s="33">
        <f t="shared" si="5"/>
        <v>1868011.7142857143</v>
      </c>
      <c r="M62" s="33">
        <f t="shared" si="17"/>
        <v>1835040.6349206348</v>
      </c>
      <c r="N62" s="12">
        <f t="shared" si="9"/>
        <v>-0.00537700296332877</v>
      </c>
      <c r="O62" s="14">
        <f t="shared" si="13"/>
        <v>0.026241686642278328</v>
      </c>
      <c r="P62" s="13" t="e">
        <f>VLOOKUP(C62,Activity!$B$19:$N$98,18,FALSE)</f>
        <v>#REF!</v>
      </c>
      <c r="Q62" s="32" t="e">
        <f t="shared" si="2"/>
        <v>#REF!</v>
      </c>
      <c r="R62" s="33" t="e">
        <f t="shared" si="6"/>
        <v>#REF!</v>
      </c>
      <c r="S62" s="33" t="e">
        <f t="shared" si="18"/>
        <v>#REF!</v>
      </c>
      <c r="T62" s="12" t="e">
        <f t="shared" si="10"/>
        <v>#REF!</v>
      </c>
      <c r="U62" s="14" t="e">
        <f t="shared" si="14"/>
        <v>#REF!</v>
      </c>
      <c r="V62" s="13" t="e">
        <f>VLOOKUP(C62,Activity!$B$19:$N$98,23,FALSE)</f>
        <v>#REF!</v>
      </c>
      <c r="W62" s="32" t="e">
        <f t="shared" si="3"/>
        <v>#REF!</v>
      </c>
      <c r="X62" s="32" t="e">
        <f t="shared" si="7"/>
        <v>#REF!</v>
      </c>
      <c r="Y62" s="32" t="e">
        <f t="shared" si="19"/>
        <v>#REF!</v>
      </c>
      <c r="Z62" s="12" t="e">
        <f t="shared" si="11"/>
        <v>#REF!</v>
      </c>
      <c r="AA62" s="38" t="e">
        <f t="shared" si="15"/>
        <v>#REF!</v>
      </c>
      <c r="AB62" s="2">
        <v>0.95</v>
      </c>
    </row>
    <row r="63" spans="1:28" ht="14.25">
      <c r="A63" s="2" t="s">
        <v>71</v>
      </c>
      <c r="C63" s="35">
        <f>IF(Activity!C75&gt;1,Activity!B75,"")</f>
        <v>42095</v>
      </c>
      <c r="D63" s="13">
        <f>VLOOKUP(C63,Activity!$B$19:$N$98,2,FALSE)</f>
        <v>1206631.285714286</v>
      </c>
      <c r="E63" s="32">
        <f t="shared" si="0"/>
        <v>1176802.5714285711</v>
      </c>
      <c r="F63" s="32">
        <f t="shared" si="4"/>
        <v>1218086.44047619</v>
      </c>
      <c r="G63" s="32">
        <f t="shared" si="16"/>
        <v>1200807.2857142854</v>
      </c>
      <c r="H63" s="12">
        <f t="shared" si="8"/>
        <v>-0.010326734671647686</v>
      </c>
      <c r="I63" s="14">
        <f t="shared" si="12"/>
        <v>0.024394634664314685</v>
      </c>
      <c r="J63" s="13">
        <f>VLOOKUP(C63,Activity!$B$19:$N$98,5,FALSE)</f>
        <v>1873167.7142857148</v>
      </c>
      <c r="K63" s="32">
        <f t="shared" si="1"/>
        <v>1823660.3809523813</v>
      </c>
      <c r="L63" s="33">
        <f t="shared" si="5"/>
        <v>1867636.0357142857</v>
      </c>
      <c r="M63" s="33">
        <f t="shared" si="17"/>
        <v>1837919.6468253965</v>
      </c>
      <c r="N63" s="12">
        <f t="shared" si="9"/>
        <v>-0.004702709493557888</v>
      </c>
      <c r="O63" s="14">
        <f t="shared" si="13"/>
        <v>0.023867118763498008</v>
      </c>
      <c r="P63" s="13" t="e">
        <f>VLOOKUP(C63,Activity!$B$19:$N$98,18,FALSE)</f>
        <v>#REF!</v>
      </c>
      <c r="Q63" s="32" t="e">
        <f t="shared" si="2"/>
        <v>#REF!</v>
      </c>
      <c r="R63" s="33" t="e">
        <f t="shared" si="6"/>
        <v>#REF!</v>
      </c>
      <c r="S63" s="33" t="e">
        <f t="shared" si="18"/>
        <v>#REF!</v>
      </c>
      <c r="T63" s="12" t="e">
        <f t="shared" si="10"/>
        <v>#REF!</v>
      </c>
      <c r="U63" s="14" t="e">
        <f t="shared" si="14"/>
        <v>#REF!</v>
      </c>
      <c r="V63" s="13" t="e">
        <f>VLOOKUP(C63,Activity!$B$19:$N$98,23,FALSE)</f>
        <v>#REF!</v>
      </c>
      <c r="W63" s="32" t="e">
        <f t="shared" si="3"/>
        <v>#REF!</v>
      </c>
      <c r="X63" s="32" t="e">
        <f t="shared" si="7"/>
        <v>#REF!</v>
      </c>
      <c r="Y63" s="32" t="e">
        <f t="shared" si="19"/>
        <v>#REF!</v>
      </c>
      <c r="Z63" s="12" t="e">
        <f t="shared" si="11"/>
        <v>#REF!</v>
      </c>
      <c r="AA63" s="38" t="e">
        <f t="shared" si="15"/>
        <v>#REF!</v>
      </c>
      <c r="AB63" s="2">
        <v>0.95</v>
      </c>
    </row>
    <row r="64" spans="1:28" ht="14.25">
      <c r="A64" s="2" t="s">
        <v>69</v>
      </c>
      <c r="C64" s="35">
        <f>IF(Activity!C76&gt;1,Activity!B76,"")</f>
        <v>42125</v>
      </c>
      <c r="D64" s="13">
        <f>VLOOKUP(C64,Activity!$B$19:$N$98,2,FALSE)</f>
        <v>1254445.1428571427</v>
      </c>
      <c r="E64" s="32">
        <f t="shared" si="0"/>
        <v>1237467.0952380951</v>
      </c>
      <c r="F64" s="32">
        <f t="shared" si="4"/>
        <v>1215345.7738095236</v>
      </c>
      <c r="G64" s="32">
        <f t="shared" si="16"/>
        <v>1200891.476190476</v>
      </c>
      <c r="H64" s="12">
        <f t="shared" si="8"/>
        <v>-0.015235111076854269</v>
      </c>
      <c r="I64" s="14">
        <f t="shared" si="12"/>
        <v>0.017981466162294568</v>
      </c>
      <c r="J64" s="13">
        <f>VLOOKUP(C64,Activity!$B$19:$N$98,5,FALSE)</f>
        <v>1937468.8571428577</v>
      </c>
      <c r="K64" s="32">
        <f t="shared" si="1"/>
        <v>1917867.8571428575</v>
      </c>
      <c r="L64" s="33">
        <f t="shared" si="5"/>
        <v>1864256.0714285716</v>
      </c>
      <c r="M64" s="33">
        <f t="shared" si="17"/>
        <v>1838139.0476190476</v>
      </c>
      <c r="N64" s="12">
        <f t="shared" si="9"/>
        <v>-0.01022554787856933</v>
      </c>
      <c r="O64" s="14">
        <f t="shared" si="13"/>
        <v>0.017997923914288227</v>
      </c>
      <c r="P64" s="13" t="e">
        <f>VLOOKUP(C64,Activity!$B$19:$N$98,18,FALSE)</f>
        <v>#REF!</v>
      </c>
      <c r="Q64" s="32" t="e">
        <f t="shared" si="2"/>
        <v>#REF!</v>
      </c>
      <c r="R64" s="33" t="e">
        <f t="shared" si="6"/>
        <v>#REF!</v>
      </c>
      <c r="S64" s="33" t="e">
        <f t="shared" si="18"/>
        <v>#REF!</v>
      </c>
      <c r="T64" s="12" t="e">
        <f t="shared" si="10"/>
        <v>#REF!</v>
      </c>
      <c r="U64" s="14" t="e">
        <f t="shared" si="14"/>
        <v>#REF!</v>
      </c>
      <c r="V64" s="13" t="e">
        <f>VLOOKUP(C64,Activity!$B$19:$N$98,23,FALSE)</f>
        <v>#REF!</v>
      </c>
      <c r="W64" s="32" t="e">
        <f t="shared" si="3"/>
        <v>#REF!</v>
      </c>
      <c r="X64" s="32" t="e">
        <f t="shared" si="7"/>
        <v>#REF!</v>
      </c>
      <c r="Y64" s="32" t="e">
        <f t="shared" si="19"/>
        <v>#REF!</v>
      </c>
      <c r="Z64" s="12" t="e">
        <f t="shared" si="11"/>
        <v>#REF!</v>
      </c>
      <c r="AA64" s="38" t="e">
        <f t="shared" si="15"/>
        <v>#REF!</v>
      </c>
      <c r="AB64" s="2">
        <v>0.95</v>
      </c>
    </row>
    <row r="65" spans="1:28" ht="14.25">
      <c r="A65" s="2" t="s">
        <v>70</v>
      </c>
      <c r="C65" s="35">
        <f>IF(Activity!C77&gt;1,Activity!B77,"")</f>
        <v>42156</v>
      </c>
      <c r="D65" s="13">
        <f>VLOOKUP(C65,Activity!$B$19:$N$98,2,FALSE)</f>
        <v>1249213</v>
      </c>
      <c r="E65" s="32">
        <f t="shared" si="0"/>
        <v>1236763.142857143</v>
      </c>
      <c r="F65" s="32">
        <f t="shared" si="4"/>
        <v>1214012.5952380951</v>
      </c>
      <c r="G65" s="32">
        <f t="shared" si="16"/>
        <v>1201645.0515873013</v>
      </c>
      <c r="H65" s="12">
        <f t="shared" si="8"/>
        <v>-0.014691036030548776</v>
      </c>
      <c r="I65" s="14">
        <f t="shared" si="12"/>
        <v>0.011649352377426148</v>
      </c>
      <c r="J65" s="13">
        <f>VLOOKUP(C65,Activity!$B$19:$N$98,5,FALSE)</f>
        <v>1911209</v>
      </c>
      <c r="K65" s="32">
        <f t="shared" si="1"/>
        <v>1907281.8571428575</v>
      </c>
      <c r="L65" s="33">
        <f t="shared" si="5"/>
        <v>1861667.8214285718</v>
      </c>
      <c r="M65" s="33">
        <f t="shared" si="17"/>
        <v>1838788.1507936504</v>
      </c>
      <c r="N65" s="12">
        <f t="shared" si="9"/>
        <v>-0.013129885852210865</v>
      </c>
      <c r="O65" s="14">
        <f t="shared" si="13"/>
        <v>0.011464939570117405</v>
      </c>
      <c r="P65" s="13" t="e">
        <f>VLOOKUP(C65,Activity!$B$19:$N$98,18,FALSE)</f>
        <v>#REF!</v>
      </c>
      <c r="Q65" s="32" t="e">
        <f t="shared" si="2"/>
        <v>#REF!</v>
      </c>
      <c r="R65" s="33" t="e">
        <f t="shared" si="6"/>
        <v>#REF!</v>
      </c>
      <c r="S65" s="33" t="e">
        <f t="shared" si="18"/>
        <v>#REF!</v>
      </c>
      <c r="T65" s="12" t="e">
        <f t="shared" si="10"/>
        <v>#REF!</v>
      </c>
      <c r="U65" s="14" t="e">
        <f t="shared" si="14"/>
        <v>#REF!</v>
      </c>
      <c r="V65" s="13" t="e">
        <f>VLOOKUP(C65,Activity!$B$19:$N$98,23,FALSE)</f>
        <v>#REF!</v>
      </c>
      <c r="W65" s="32" t="e">
        <f t="shared" si="3"/>
        <v>#REF!</v>
      </c>
      <c r="X65" s="32" t="e">
        <f t="shared" si="7"/>
        <v>#REF!</v>
      </c>
      <c r="Y65" s="32" t="e">
        <f t="shared" si="19"/>
        <v>#REF!</v>
      </c>
      <c r="Z65" s="12" t="e">
        <f t="shared" si="11"/>
        <v>#REF!</v>
      </c>
      <c r="AA65" s="38" t="e">
        <f t="shared" si="15"/>
        <v>#REF!</v>
      </c>
      <c r="AB65" s="2">
        <v>0.95</v>
      </c>
    </row>
    <row r="66" spans="1:28" ht="14.25">
      <c r="A66" s="2" t="s">
        <v>71</v>
      </c>
      <c r="B66" s="2" t="s">
        <v>29</v>
      </c>
      <c r="C66" s="35">
        <f>IF(Activity!C78&gt;1,Activity!B78,"")</f>
        <v>42186</v>
      </c>
      <c r="D66" s="13">
        <f>VLOOKUP(C66,Activity!$B$19:$N$98,2,FALSE)</f>
        <v>1271523</v>
      </c>
      <c r="E66" s="32">
        <f t="shared" si="0"/>
        <v>1258393.7142857143</v>
      </c>
      <c r="F66" s="32">
        <f t="shared" si="4"/>
        <v>1211423.8095238095</v>
      </c>
      <c r="G66" s="32">
        <f t="shared" si="16"/>
        <v>1202271.9880952379</v>
      </c>
      <c r="H66" s="12">
        <f t="shared" si="8"/>
        <v>-0.020738993273123785</v>
      </c>
      <c r="I66" s="14">
        <f t="shared" si="12"/>
        <v>0.008029887094165966</v>
      </c>
      <c r="J66" s="13">
        <f>VLOOKUP(C66,Activity!$B$19:$N$98,5,FALSE)</f>
        <v>1952895</v>
      </c>
      <c r="K66" s="32">
        <f t="shared" si="1"/>
        <v>1933857.6190476194</v>
      </c>
      <c r="L66" s="33">
        <f t="shared" si="5"/>
        <v>1858273.1666666667</v>
      </c>
      <c r="M66" s="33">
        <f t="shared" si="17"/>
        <v>1839576.2539682537</v>
      </c>
      <c r="N66" s="12">
        <f t="shared" si="9"/>
        <v>-0.01899827697287204</v>
      </c>
      <c r="O66" s="14">
        <f t="shared" si="13"/>
        <v>0.008828478579554488</v>
      </c>
      <c r="P66" s="13" t="e">
        <f>VLOOKUP(C66,Activity!$B$19:$N$98,18,FALSE)</f>
        <v>#REF!</v>
      </c>
      <c r="Q66" s="32" t="e">
        <f t="shared" si="2"/>
        <v>#REF!</v>
      </c>
      <c r="R66" s="33" t="e">
        <f t="shared" si="6"/>
        <v>#REF!</v>
      </c>
      <c r="S66" s="33" t="e">
        <f t="shared" si="18"/>
        <v>#REF!</v>
      </c>
      <c r="T66" s="12" t="e">
        <f t="shared" si="10"/>
        <v>#REF!</v>
      </c>
      <c r="U66" s="14" t="e">
        <f t="shared" si="14"/>
        <v>#REF!</v>
      </c>
      <c r="V66" s="13" t="e">
        <f>VLOOKUP(C66,Activity!$B$19:$N$98,23,FALSE)</f>
        <v>#REF!</v>
      </c>
      <c r="W66" s="32" t="e">
        <f t="shared" si="3"/>
        <v>#REF!</v>
      </c>
      <c r="X66" s="32" t="e">
        <f t="shared" si="7"/>
        <v>#REF!</v>
      </c>
      <c r="Y66" s="32" t="e">
        <f t="shared" si="19"/>
        <v>#REF!</v>
      </c>
      <c r="Z66" s="12" t="e">
        <f t="shared" si="11"/>
        <v>#REF!</v>
      </c>
      <c r="AA66" s="38" t="e">
        <f t="shared" si="15"/>
        <v>#REF!</v>
      </c>
      <c r="AB66" s="2">
        <v>0.95</v>
      </c>
    </row>
    <row r="67" spans="1:28" ht="14.25">
      <c r="A67" s="2" t="s">
        <v>69</v>
      </c>
      <c r="B67" s="2" t="s">
        <v>30</v>
      </c>
      <c r="C67" s="35">
        <f>IF(Activity!C79&gt;1,Activity!B79,"")</f>
        <v>42217</v>
      </c>
      <c r="D67" s="13">
        <f>VLOOKUP(C67,Activity!$B$19:$N$98,2,FALSE)</f>
        <v>1215826</v>
      </c>
      <c r="E67" s="32">
        <f t="shared" si="0"/>
        <v>1245520.6666666667</v>
      </c>
      <c r="F67" s="32">
        <f t="shared" si="4"/>
        <v>1213730.4166666667</v>
      </c>
      <c r="G67" s="32">
        <f t="shared" si="16"/>
        <v>1202784.2698412696</v>
      </c>
      <c r="H67" s="12">
        <f t="shared" si="8"/>
        <v>-0.0051609592469449295</v>
      </c>
      <c r="I67" s="14">
        <f t="shared" si="12"/>
        <v>0.010056012623471888</v>
      </c>
      <c r="J67" s="13">
        <f>VLOOKUP(C67,Activity!$B$19:$N$98,5,FALSE)</f>
        <v>1865139</v>
      </c>
      <c r="K67" s="32">
        <f t="shared" si="1"/>
        <v>1909747.6666666667</v>
      </c>
      <c r="L67" s="33">
        <f t="shared" si="5"/>
        <v>1862258.9166666667</v>
      </c>
      <c r="M67" s="33">
        <f t="shared" si="17"/>
        <v>1840131.718253968</v>
      </c>
      <c r="N67" s="12">
        <f t="shared" si="9"/>
        <v>-0.004165650463584303</v>
      </c>
      <c r="O67" s="14">
        <f t="shared" si="13"/>
        <v>0.012058230907857626</v>
      </c>
      <c r="P67" s="13" t="e">
        <f>VLOOKUP(C67,Activity!$B$19:$N$98,18,FALSE)</f>
        <v>#REF!</v>
      </c>
      <c r="Q67" s="32" t="e">
        <f t="shared" si="2"/>
        <v>#REF!</v>
      </c>
      <c r="R67" s="33" t="e">
        <f t="shared" si="6"/>
        <v>#REF!</v>
      </c>
      <c r="S67" s="33" t="e">
        <f t="shared" si="18"/>
        <v>#REF!</v>
      </c>
      <c r="T67" s="12" t="e">
        <f t="shared" si="10"/>
        <v>#REF!</v>
      </c>
      <c r="U67" s="14" t="e">
        <f t="shared" si="14"/>
        <v>#REF!</v>
      </c>
      <c r="V67" s="13" t="e">
        <f>VLOOKUP(C67,Activity!$B$19:$N$98,23,FALSE)</f>
        <v>#REF!</v>
      </c>
      <c r="W67" s="32" t="e">
        <f t="shared" si="3"/>
        <v>#REF!</v>
      </c>
      <c r="X67" s="32" t="e">
        <f t="shared" si="7"/>
        <v>#REF!</v>
      </c>
      <c r="Y67" s="32" t="e">
        <f t="shared" si="19"/>
        <v>#REF!</v>
      </c>
      <c r="Z67" s="12" t="e">
        <f t="shared" si="11"/>
        <v>#REF!</v>
      </c>
      <c r="AA67" s="38" t="e">
        <f t="shared" si="15"/>
        <v>#REF!</v>
      </c>
      <c r="AB67" s="2">
        <v>0.95</v>
      </c>
    </row>
    <row r="68" spans="1:28" ht="14.25">
      <c r="A68" s="2" t="s">
        <v>70</v>
      </c>
      <c r="B68" s="2" t="s">
        <v>31</v>
      </c>
      <c r="C68" s="35">
        <f>IF(Activity!C80&gt;1,Activity!B80,"")</f>
        <v>42248</v>
      </c>
      <c r="D68" s="13">
        <f>VLOOKUP(C68,Activity!$B$19:$N$98,2,FALSE)</f>
        <v>1221594</v>
      </c>
      <c r="E68" s="32">
        <f t="shared" si="0"/>
        <v>1236314.3333333333</v>
      </c>
      <c r="F68" s="32">
        <f t="shared" si="4"/>
        <v>1213714.7857142854</v>
      </c>
      <c r="G68" s="32">
        <f t="shared" si="16"/>
        <v>1203985.194444444</v>
      </c>
      <c r="H68" s="12">
        <f t="shared" si="8"/>
        <v>-0.0009626123087776994</v>
      </c>
      <c r="I68" s="14">
        <f t="shared" si="12"/>
        <v>0.005495715485620556</v>
      </c>
      <c r="J68" s="13">
        <f>VLOOKUP(C68,Activity!$B$19:$N$98,5,FALSE)</f>
        <v>1859979</v>
      </c>
      <c r="K68" s="32">
        <f t="shared" si="1"/>
        <v>1892671</v>
      </c>
      <c r="L68" s="33">
        <f t="shared" si="5"/>
        <v>1862816.6904761903</v>
      </c>
      <c r="M68" s="33">
        <f t="shared" si="17"/>
        <v>1842117.4999999998</v>
      </c>
      <c r="N68" s="12">
        <f t="shared" si="9"/>
        <v>0.002433947229613098</v>
      </c>
      <c r="O68" s="14">
        <f t="shared" si="13"/>
        <v>0.008500292695723832</v>
      </c>
      <c r="P68" s="13" t="e">
        <f>VLOOKUP(C68,Activity!$B$19:$N$98,18,FALSE)</f>
        <v>#REF!</v>
      </c>
      <c r="Q68" s="32" t="e">
        <f t="shared" si="2"/>
        <v>#REF!</v>
      </c>
      <c r="R68" s="33" t="e">
        <f t="shared" si="6"/>
        <v>#REF!</v>
      </c>
      <c r="S68" s="33" t="e">
        <f t="shared" si="18"/>
        <v>#REF!</v>
      </c>
      <c r="T68" s="12" t="e">
        <f t="shared" si="10"/>
        <v>#REF!</v>
      </c>
      <c r="U68" s="14" t="e">
        <f t="shared" si="14"/>
        <v>#REF!</v>
      </c>
      <c r="V68" s="13" t="e">
        <f>VLOOKUP(C68,Activity!$B$19:$N$98,23,FALSE)</f>
        <v>#REF!</v>
      </c>
      <c r="W68" s="32" t="e">
        <f t="shared" si="3"/>
        <v>#REF!</v>
      </c>
      <c r="X68" s="32" t="e">
        <f t="shared" si="7"/>
        <v>#REF!</v>
      </c>
      <c r="Y68" s="32" t="e">
        <f t="shared" si="19"/>
        <v>#REF!</v>
      </c>
      <c r="Z68" s="12" t="e">
        <f t="shared" si="11"/>
        <v>#REF!</v>
      </c>
      <c r="AA68" s="38" t="e">
        <f t="shared" si="15"/>
        <v>#REF!</v>
      </c>
      <c r="AB68" s="2">
        <v>0.95</v>
      </c>
    </row>
    <row r="69" spans="1:28" ht="14.25">
      <c r="A69" s="2" t="s">
        <v>71</v>
      </c>
      <c r="B69" s="2" t="s">
        <v>32</v>
      </c>
      <c r="C69" s="35">
        <f>IF(Activity!C81&gt;1,Activity!B81,"")</f>
        <v>42278</v>
      </c>
      <c r="D69" s="13">
        <f>VLOOKUP(C69,Activity!$B$19:$N$98,2,FALSE)</f>
        <v>1261395</v>
      </c>
      <c r="E69" s="32">
        <f t="shared" si="0"/>
        <v>1232938.3333333333</v>
      </c>
      <c r="F69" s="32">
        <f t="shared" si="4"/>
        <v>1214654.857142857</v>
      </c>
      <c r="G69" s="32">
        <f t="shared" si="16"/>
        <v>1205289.6825396821</v>
      </c>
      <c r="H69" s="12">
        <f t="shared" si="8"/>
        <v>0.01059347594604354</v>
      </c>
      <c r="I69" s="14">
        <f t="shared" si="12"/>
        <v>0.002753924455862089</v>
      </c>
      <c r="J69" s="13">
        <f>VLOOKUP(C69,Activity!$B$19:$N$98,5,FALSE)</f>
        <v>1923108</v>
      </c>
      <c r="K69" s="32">
        <f t="shared" si="1"/>
        <v>1882742</v>
      </c>
      <c r="L69" s="33">
        <f t="shared" si="5"/>
        <v>1865377.8571428573</v>
      </c>
      <c r="M69" s="33">
        <f t="shared" si="17"/>
        <v>1844639.8253968253</v>
      </c>
      <c r="N69" s="12">
        <f t="shared" si="9"/>
        <v>0.01532567856613487</v>
      </c>
      <c r="O69" s="14">
        <f t="shared" si="13"/>
        <v>0.007027138446969117</v>
      </c>
      <c r="P69" s="13" t="e">
        <f>VLOOKUP(C69,Activity!$B$19:$N$98,18,FALSE)</f>
        <v>#REF!</v>
      </c>
      <c r="Q69" s="32" t="e">
        <f t="shared" si="2"/>
        <v>#REF!</v>
      </c>
      <c r="R69" s="33" t="e">
        <f t="shared" si="6"/>
        <v>#REF!</v>
      </c>
      <c r="S69" s="33" t="e">
        <f t="shared" si="18"/>
        <v>#REF!</v>
      </c>
      <c r="T69" s="12" t="e">
        <f t="shared" si="10"/>
        <v>#REF!</v>
      </c>
      <c r="U69" s="14" t="e">
        <f t="shared" si="14"/>
        <v>#REF!</v>
      </c>
      <c r="V69" s="13" t="e">
        <f>VLOOKUP(C69,Activity!$B$19:$N$98,23,FALSE)</f>
        <v>#REF!</v>
      </c>
      <c r="W69" s="32" t="e">
        <f t="shared" si="3"/>
        <v>#REF!</v>
      </c>
      <c r="X69" s="32" t="e">
        <f t="shared" si="7"/>
        <v>#REF!</v>
      </c>
      <c r="Y69" s="32" t="e">
        <f t="shared" si="19"/>
        <v>#REF!</v>
      </c>
      <c r="Z69" s="12" t="e">
        <f t="shared" si="11"/>
        <v>#REF!</v>
      </c>
      <c r="AA69" s="38" t="e">
        <f t="shared" si="15"/>
        <v>#REF!</v>
      </c>
      <c r="AB69" s="2">
        <v>0.95</v>
      </c>
    </row>
    <row r="70" spans="1:28" ht="14.25">
      <c r="A70" s="2" t="s">
        <v>69</v>
      </c>
      <c r="B70" s="2" t="s">
        <v>33</v>
      </c>
      <c r="C70" s="35">
        <f>IF(Activity!C82&gt;1,Activity!B82,"")</f>
        <v>42309</v>
      </c>
      <c r="D70" s="13">
        <f>VLOOKUP(C70,Activity!$B$19:$N$98,2,FALSE)</f>
        <v>1236294</v>
      </c>
      <c r="E70" s="32">
        <f t="shared" si="0"/>
        <v>1239761</v>
      </c>
      <c r="F70" s="32">
        <f t="shared" si="4"/>
        <v>1217219.4166666663</v>
      </c>
      <c r="G70" s="32">
        <f t="shared" si="16"/>
        <v>1207189.2936507936</v>
      </c>
      <c r="H70" s="12">
        <f aca="true" t="shared" si="20" ref="H70:H85">SUM(D68:D70)/SUM(D56:D58)-1</f>
        <v>0.011385171377176428</v>
      </c>
      <c r="I70" s="14">
        <f aca="true" t="shared" si="21" ref="I70:I85">SUM(D59:D70)/SUM(D47:D58)-1</f>
        <v>0.00030119655656601907</v>
      </c>
      <c r="J70" s="13">
        <f>VLOOKUP(C70,Activity!$B$19:$N$98,5,FALSE)</f>
        <v>1874235</v>
      </c>
      <c r="K70" s="32">
        <f aca="true" t="shared" si="22" ref="K70:K85">SUM(J68:J70)/3</f>
        <v>1885774</v>
      </c>
      <c r="L70" s="33">
        <f aca="true" t="shared" si="23" ref="L70:L85">SUM(J59:J70)/12</f>
        <v>1869025.75</v>
      </c>
      <c r="M70" s="33">
        <f t="shared" si="17"/>
        <v>1847935.099206349</v>
      </c>
      <c r="N70" s="12">
        <f aca="true" t="shared" si="24" ref="N70:N85">SUM(J68:J70)/SUM(J56:J58)-1</f>
        <v>0.014562455614298031</v>
      </c>
      <c r="O70" s="14">
        <f aca="true" t="shared" si="25" ref="O70:O85">SUM(J59:J70)/SUM(J47:J58)-1</f>
        <v>0.004593464582339113</v>
      </c>
      <c r="P70" s="13" t="e">
        <f>VLOOKUP(C70,Activity!$B$19:$N$98,18,FALSE)</f>
        <v>#REF!</v>
      </c>
      <c r="Q70" s="32" t="e">
        <f aca="true" t="shared" si="26" ref="Q70:Q85">SUM(P68:P70)/3</f>
        <v>#REF!</v>
      </c>
      <c r="R70" s="33" t="e">
        <f aca="true" t="shared" si="27" ref="R70:R85">SUM(P59:P70)/12</f>
        <v>#REF!</v>
      </c>
      <c r="S70" s="33" t="e">
        <f t="shared" si="18"/>
        <v>#REF!</v>
      </c>
      <c r="T70" s="12" t="e">
        <f aca="true" t="shared" si="28" ref="T70:T85">SUM(P68:P70)/SUM(P56:P58)-1</f>
        <v>#REF!</v>
      </c>
      <c r="U70" s="14" t="e">
        <f aca="true" t="shared" si="29" ref="U70:U85">SUM(P59:P70)/SUM(P47:P58)-1</f>
        <v>#REF!</v>
      </c>
      <c r="V70" s="13" t="e">
        <f>VLOOKUP(C70,Activity!$B$19:$N$98,23,FALSE)</f>
        <v>#REF!</v>
      </c>
      <c r="W70" s="32" t="e">
        <f aca="true" t="shared" si="30" ref="W70:W85">SUM(V68:V70)/3</f>
        <v>#REF!</v>
      </c>
      <c r="X70" s="32" t="e">
        <f aca="true" t="shared" si="31" ref="X70:X85">SUM(V59:V70)/12</f>
        <v>#REF!</v>
      </c>
      <c r="Y70" s="32" t="e">
        <f t="shared" si="19"/>
        <v>#REF!</v>
      </c>
      <c r="Z70" s="12" t="e">
        <f aca="true" t="shared" si="32" ref="Z70:Z85">SUM(V68:V70)/SUM(V56:V58)-1</f>
        <v>#REF!</v>
      </c>
      <c r="AA70" s="38" t="e">
        <f aca="true" t="shared" si="33" ref="AA70:AA85">SUM(V59:V70)/SUM(V47:V58)-1</f>
        <v>#REF!</v>
      </c>
      <c r="AB70" s="2">
        <v>0.95</v>
      </c>
    </row>
    <row r="71" spans="1:28" s="16" customFormat="1" ht="14.25">
      <c r="A71" s="2" t="s">
        <v>70</v>
      </c>
      <c r="B71" s="16" t="s">
        <v>34</v>
      </c>
      <c r="C71" s="35">
        <f>IF(Activity!C83&gt;1,Activity!B83,"")</f>
        <v>42339</v>
      </c>
      <c r="D71" s="13">
        <f>VLOOKUP(C71,Activity!$B$19:$N$98,2,FALSE)</f>
        <v>1232965</v>
      </c>
      <c r="E71" s="32">
        <f t="shared" si="0"/>
        <v>1243551.3333333333</v>
      </c>
      <c r="F71" s="32">
        <f t="shared" si="4"/>
        <v>1216475.2738095236</v>
      </c>
      <c r="G71" s="32">
        <f t="shared" si="16"/>
        <v>1208047.2023809524</v>
      </c>
      <c r="H71" s="12">
        <f t="shared" si="20"/>
        <v>0.008958919543817334</v>
      </c>
      <c r="I71" s="14">
        <f t="shared" si="21"/>
        <v>-0.005071874468531745</v>
      </c>
      <c r="J71" s="13">
        <f>VLOOKUP(C71,Activity!$B$19:$N$98,5,FALSE)</f>
        <v>1867652</v>
      </c>
      <c r="K71" s="32">
        <f t="shared" si="22"/>
        <v>1888331.6666666667</v>
      </c>
      <c r="L71" s="33">
        <f t="shared" si="23"/>
        <v>1866227.8333333333</v>
      </c>
      <c r="M71" s="33">
        <f t="shared" si="17"/>
        <v>1849191.388888889</v>
      </c>
      <c r="N71" s="12">
        <f t="shared" si="24"/>
        <v>0.007278319386328391</v>
      </c>
      <c r="O71" s="14">
        <f t="shared" si="25"/>
        <v>-0.0022374866562437923</v>
      </c>
      <c r="P71" s="13" t="e">
        <f>VLOOKUP(C71,Activity!$B$19:$N$98,18,FALSE)</f>
        <v>#REF!</v>
      </c>
      <c r="Q71" s="32" t="e">
        <f t="shared" si="26"/>
        <v>#REF!</v>
      </c>
      <c r="R71" s="33" t="e">
        <f t="shared" si="27"/>
        <v>#REF!</v>
      </c>
      <c r="S71" s="33" t="e">
        <f t="shared" si="18"/>
        <v>#REF!</v>
      </c>
      <c r="T71" s="12" t="e">
        <f t="shared" si="28"/>
        <v>#REF!</v>
      </c>
      <c r="U71" s="14" t="e">
        <f t="shared" si="29"/>
        <v>#REF!</v>
      </c>
      <c r="V71" s="13" t="e">
        <f>VLOOKUP(C71,Activity!$B$19:$N$98,23,FALSE)</f>
        <v>#REF!</v>
      </c>
      <c r="W71" s="32" t="e">
        <f t="shared" si="30"/>
        <v>#REF!</v>
      </c>
      <c r="X71" s="32" t="e">
        <f t="shared" si="31"/>
        <v>#REF!</v>
      </c>
      <c r="Y71" s="32" t="e">
        <f t="shared" si="19"/>
        <v>#REF!</v>
      </c>
      <c r="Z71" s="12" t="e">
        <f t="shared" si="32"/>
        <v>#REF!</v>
      </c>
      <c r="AA71" s="38" t="e">
        <f t="shared" si="33"/>
        <v>#REF!</v>
      </c>
      <c r="AB71" s="2">
        <v>0.95</v>
      </c>
    </row>
    <row r="72" spans="1:28" ht="14.25">
      <c r="A72" s="2" t="s">
        <v>71</v>
      </c>
      <c r="B72" s="2" t="s">
        <v>35</v>
      </c>
      <c r="C72" s="35">
        <f>IF(Activity!C84&gt;1,Activity!B84,"")</f>
        <v>42370</v>
      </c>
      <c r="D72" s="13">
        <f>VLOOKUP(C72,Activity!$B$19:$N$98,2,FALSE)</f>
        <v>1250005</v>
      </c>
      <c r="E72" s="32">
        <f t="shared" si="0"/>
        <v>1239754.6666666667</v>
      </c>
      <c r="F72" s="32">
        <f t="shared" si="4"/>
        <v>1226972.3214285714</v>
      </c>
      <c r="G72" s="32">
        <f t="shared" si="16"/>
        <v>1210829.6428571427</v>
      </c>
      <c r="H72" s="12">
        <f t="shared" si="20"/>
        <v>0.04138638036260667</v>
      </c>
      <c r="I72" s="14">
        <f t="shared" si="21"/>
        <v>0.00476273818821249</v>
      </c>
      <c r="J72" s="13">
        <f>VLOOKUP(C72,Activity!$B$19:$N$98,5,FALSE)</f>
        <v>1906920.42857143</v>
      </c>
      <c r="K72" s="32">
        <f t="shared" si="22"/>
        <v>1882935.80952381</v>
      </c>
      <c r="L72" s="33">
        <f t="shared" si="23"/>
        <v>1880798.9523809524</v>
      </c>
      <c r="M72" s="33">
        <f t="shared" si="17"/>
        <v>1854019.2222222225</v>
      </c>
      <c r="N72" s="12">
        <f t="shared" si="24"/>
        <v>0.03386922858902919</v>
      </c>
      <c r="O72" s="14">
        <f t="shared" si="25"/>
        <v>0.005887692633099517</v>
      </c>
      <c r="P72" s="13" t="e">
        <f>VLOOKUP(C72,Activity!$B$19:$N$98,18,FALSE)</f>
        <v>#REF!</v>
      </c>
      <c r="Q72" s="32" t="e">
        <f t="shared" si="26"/>
        <v>#REF!</v>
      </c>
      <c r="R72" s="33" t="e">
        <f t="shared" si="27"/>
        <v>#REF!</v>
      </c>
      <c r="S72" s="33" t="e">
        <f t="shared" si="18"/>
        <v>#REF!</v>
      </c>
      <c r="T72" s="12" t="e">
        <f t="shared" si="28"/>
        <v>#REF!</v>
      </c>
      <c r="U72" s="14" t="e">
        <f t="shared" si="29"/>
        <v>#REF!</v>
      </c>
      <c r="V72" s="13" t="e">
        <f>VLOOKUP(C72,Activity!$B$19:$N$98,23,FALSE)</f>
        <v>#REF!</v>
      </c>
      <c r="W72" s="32" t="e">
        <f t="shared" si="30"/>
        <v>#REF!</v>
      </c>
      <c r="X72" s="32" t="e">
        <f t="shared" si="31"/>
        <v>#REF!</v>
      </c>
      <c r="Y72" s="32" t="e">
        <f t="shared" si="19"/>
        <v>#REF!</v>
      </c>
      <c r="Z72" s="12" t="e">
        <f t="shared" si="32"/>
        <v>#REF!</v>
      </c>
      <c r="AA72" s="38" t="e">
        <f t="shared" si="33"/>
        <v>#REF!</v>
      </c>
      <c r="AB72" s="2">
        <v>0.95</v>
      </c>
    </row>
    <row r="73" spans="1:28" ht="14.25">
      <c r="A73" s="2" t="s">
        <v>69</v>
      </c>
      <c r="B73" s="2" t="s">
        <v>36</v>
      </c>
      <c r="C73" s="35">
        <f>IF(Activity!C85&gt;1,Activity!B85,"")</f>
        <v>42401</v>
      </c>
      <c r="D73" s="13">
        <f>VLOOKUP(C73,Activity!$B$19:$N$98,2,FALSE)</f>
        <v>1218372</v>
      </c>
      <c r="E73" s="32">
        <f t="shared" si="0"/>
        <v>1233780.6666666667</v>
      </c>
      <c r="F73" s="32">
        <f t="shared" si="4"/>
        <v>1239132.357142857</v>
      </c>
      <c r="G73" s="32">
        <f t="shared" si="16"/>
        <v>1214525.1785714284</v>
      </c>
      <c r="H73" s="12">
        <f t="shared" si="20"/>
        <v>0.07647635579260714</v>
      </c>
      <c r="I73" s="14">
        <f t="shared" si="21"/>
        <v>0.0155724378048816</v>
      </c>
      <c r="J73" s="13">
        <f>VLOOKUP(C73,Activity!$B$19:$N$98,5,FALSE)</f>
        <v>1870776</v>
      </c>
      <c r="K73" s="32">
        <f t="shared" si="22"/>
        <v>1881782.80952381</v>
      </c>
      <c r="L73" s="33">
        <f t="shared" si="23"/>
        <v>1898793.0833333337</v>
      </c>
      <c r="M73" s="33">
        <f t="shared" si="17"/>
        <v>1860186.654761905</v>
      </c>
      <c r="N73" s="12">
        <f t="shared" si="24"/>
        <v>0.06754888695278116</v>
      </c>
      <c r="O73" s="14">
        <f t="shared" si="25"/>
        <v>0.01582676904531355</v>
      </c>
      <c r="P73" s="13" t="e">
        <f>VLOOKUP(C73,Activity!$B$19:$N$98,18,FALSE)</f>
        <v>#REF!</v>
      </c>
      <c r="Q73" s="32" t="e">
        <f t="shared" si="26"/>
        <v>#REF!</v>
      </c>
      <c r="R73" s="33" t="e">
        <f t="shared" si="27"/>
        <v>#REF!</v>
      </c>
      <c r="S73" s="33" t="e">
        <f t="shared" si="18"/>
        <v>#REF!</v>
      </c>
      <c r="T73" s="12" t="e">
        <f t="shared" si="28"/>
        <v>#REF!</v>
      </c>
      <c r="U73" s="14" t="e">
        <f t="shared" si="29"/>
        <v>#REF!</v>
      </c>
      <c r="V73" s="13" t="e">
        <f>VLOOKUP(C73,Activity!$B$19:$N$98,23,FALSE)</f>
        <v>#REF!</v>
      </c>
      <c r="W73" s="32" t="e">
        <f t="shared" si="30"/>
        <v>#REF!</v>
      </c>
      <c r="X73" s="32" t="e">
        <f t="shared" si="31"/>
        <v>#REF!</v>
      </c>
      <c r="Y73" s="32" t="e">
        <f t="shared" si="19"/>
        <v>#REF!</v>
      </c>
      <c r="Z73" s="12" t="e">
        <f t="shared" si="32"/>
        <v>#REF!</v>
      </c>
      <c r="AA73" s="38" t="e">
        <f t="shared" si="33"/>
        <v>#REF!</v>
      </c>
      <c r="AB73" s="2" t="s">
        <v>53</v>
      </c>
    </row>
    <row r="74" spans="1:28" ht="14.25">
      <c r="A74" s="2" t="s">
        <v>70</v>
      </c>
      <c r="B74" s="2" t="s">
        <v>37</v>
      </c>
      <c r="C74" s="35">
        <f>IF(Activity!C86&gt;1,Activity!B86,"")</f>
        <v>42430</v>
      </c>
      <c r="D74" s="13">
        <f>VLOOKUP(C74,Activity!$B$19:$N$98,2,FALSE)</f>
        <v>1350373</v>
      </c>
      <c r="E74" s="32">
        <f aca="true" t="shared" si="34" ref="E74:E85">SUM(D72:D74)/3</f>
        <v>1272916.6666666667</v>
      </c>
      <c r="F74" s="32">
        <f t="shared" si="4"/>
        <v>1247386.3690476192</v>
      </c>
      <c r="G74" s="32">
        <f t="shared" si="16"/>
        <v>1217974.5277777778</v>
      </c>
      <c r="H74" s="12">
        <f t="shared" si="20"/>
        <v>0.10758493221259147</v>
      </c>
      <c r="I74" s="14">
        <f t="shared" si="21"/>
        <v>0.023603462625052307</v>
      </c>
      <c r="J74" s="13">
        <f>VLOOKUP(C74,Activity!$B$19:$N$98,5,FALSE)</f>
        <v>2087553</v>
      </c>
      <c r="K74" s="32">
        <f t="shared" si="22"/>
        <v>1955083.1428571434</v>
      </c>
      <c r="L74" s="33">
        <f t="shared" si="23"/>
        <v>1910841.916666667</v>
      </c>
      <c r="M74" s="33">
        <f t="shared" si="17"/>
        <v>1866366.3452380954</v>
      </c>
      <c r="N74" s="12">
        <f t="shared" si="24"/>
        <v>0.10044671867873345</v>
      </c>
      <c r="O74" s="14">
        <f t="shared" si="25"/>
        <v>0.022928230081967094</v>
      </c>
      <c r="P74" s="13" t="e">
        <f>VLOOKUP(C74,Activity!$B$19:$N$98,18,FALSE)</f>
        <v>#REF!</v>
      </c>
      <c r="Q74" s="32" t="e">
        <f t="shared" si="26"/>
        <v>#REF!</v>
      </c>
      <c r="R74" s="33" t="e">
        <f t="shared" si="27"/>
        <v>#REF!</v>
      </c>
      <c r="S74" s="33" t="e">
        <f t="shared" si="18"/>
        <v>#REF!</v>
      </c>
      <c r="T74" s="12" t="e">
        <f t="shared" si="28"/>
        <v>#REF!</v>
      </c>
      <c r="U74" s="14" t="e">
        <f t="shared" si="29"/>
        <v>#REF!</v>
      </c>
      <c r="V74" s="13" t="e">
        <f>VLOOKUP(C74,Activity!$B$19:$N$98,23,FALSE)</f>
        <v>#REF!</v>
      </c>
      <c r="W74" s="32" t="e">
        <f t="shared" si="30"/>
        <v>#REF!</v>
      </c>
      <c r="X74" s="32" t="e">
        <f t="shared" si="31"/>
        <v>#REF!</v>
      </c>
      <c r="Y74" s="32" t="e">
        <f t="shared" si="19"/>
        <v>#REF!</v>
      </c>
      <c r="Z74" s="12" t="e">
        <f t="shared" si="32"/>
        <v>#REF!</v>
      </c>
      <c r="AA74" s="38" t="e">
        <f t="shared" si="33"/>
        <v>#REF!</v>
      </c>
      <c r="AB74" s="2" t="s">
        <v>53</v>
      </c>
    </row>
    <row r="75" spans="1:28" ht="14.25">
      <c r="A75" s="2" t="s">
        <v>71</v>
      </c>
      <c r="B75" s="2" t="s">
        <v>38</v>
      </c>
      <c r="C75" s="35">
        <f>IF(Activity!C87&gt;1,Activity!B87,"")</f>
        <v>42461</v>
      </c>
      <c r="D75" s="13">
        <f>VLOOKUP(C75,Activity!$B$19:$N$98,2,FALSE)</f>
        <v>1214057</v>
      </c>
      <c r="E75" s="32">
        <f t="shared" si="34"/>
        <v>1260934</v>
      </c>
      <c r="F75" s="32">
        <f t="shared" si="4"/>
        <v>1248005.1785714284</v>
      </c>
      <c r="G75" s="32">
        <f t="shared" si="16"/>
        <v>1218390.3015873015</v>
      </c>
      <c r="H75" s="12">
        <f t="shared" si="20"/>
        <v>0.07149154039432304</v>
      </c>
      <c r="I75" s="14">
        <f t="shared" si="21"/>
        <v>0.024562081229261734</v>
      </c>
      <c r="J75" s="13">
        <f>VLOOKUP(C75,Activity!$B$19:$N$98,5,FALSE)</f>
        <v>1867781</v>
      </c>
      <c r="K75" s="32">
        <f t="shared" si="22"/>
        <v>1942036.6666666667</v>
      </c>
      <c r="L75" s="33">
        <f t="shared" si="23"/>
        <v>1910393.023809524</v>
      </c>
      <c r="M75" s="33">
        <f t="shared" si="17"/>
        <v>1867376.361111111</v>
      </c>
      <c r="N75" s="12">
        <f t="shared" si="24"/>
        <v>0.06491136559783417</v>
      </c>
      <c r="O75" s="14">
        <f t="shared" si="25"/>
        <v>0.022893640558228734</v>
      </c>
      <c r="P75" s="13" t="e">
        <f>VLOOKUP(C75,Activity!$B$19:$N$98,18,FALSE)</f>
        <v>#REF!</v>
      </c>
      <c r="Q75" s="32" t="e">
        <f t="shared" si="26"/>
        <v>#REF!</v>
      </c>
      <c r="R75" s="33" t="e">
        <f t="shared" si="27"/>
        <v>#REF!</v>
      </c>
      <c r="S75" s="33" t="e">
        <f t="shared" si="18"/>
        <v>#REF!</v>
      </c>
      <c r="T75" s="12" t="e">
        <f t="shared" si="28"/>
        <v>#REF!</v>
      </c>
      <c r="U75" s="14" t="e">
        <f t="shared" si="29"/>
        <v>#REF!</v>
      </c>
      <c r="V75" s="13" t="e">
        <f>VLOOKUP(C75,Activity!$B$19:$N$98,23,FALSE)</f>
        <v>#REF!</v>
      </c>
      <c r="W75" s="32" t="e">
        <f t="shared" si="30"/>
        <v>#REF!</v>
      </c>
      <c r="X75" s="32" t="e">
        <f t="shared" si="31"/>
        <v>#REF!</v>
      </c>
      <c r="Y75" s="32" t="e">
        <f t="shared" si="19"/>
        <v>#REF!</v>
      </c>
      <c r="Z75" s="12" t="e">
        <f t="shared" si="32"/>
        <v>#REF!</v>
      </c>
      <c r="AA75" s="38" t="e">
        <f t="shared" si="33"/>
        <v>#REF!</v>
      </c>
      <c r="AB75" s="2" t="s">
        <v>53</v>
      </c>
    </row>
    <row r="76" spans="1:28" ht="14.25">
      <c r="A76" s="2" t="s">
        <v>69</v>
      </c>
      <c r="B76" s="2" t="s">
        <v>39</v>
      </c>
      <c r="C76" s="35">
        <f>IF(Activity!C88&gt;1,Activity!B88,"")</f>
        <v>42491</v>
      </c>
      <c r="D76" s="13">
        <f>VLOOKUP(C76,Activity!$B$19:$N$98,2,FALSE)</f>
        <v>1353206</v>
      </c>
      <c r="E76" s="32">
        <f t="shared" si="34"/>
        <v>1305878.6666666667</v>
      </c>
      <c r="F76" s="32">
        <f t="shared" si="4"/>
        <v>1256235.25</v>
      </c>
      <c r="G76" s="32">
        <f t="shared" si="16"/>
        <v>1221819.7063492062</v>
      </c>
      <c r="H76" s="12">
        <f t="shared" si="20"/>
        <v>0.05528354789539569</v>
      </c>
      <c r="I76" s="14">
        <f t="shared" si="21"/>
        <v>0.03364431511725874</v>
      </c>
      <c r="J76" s="13">
        <f>VLOOKUP(C76,Activity!$B$19:$N$98,5,FALSE)</f>
        <v>2070340</v>
      </c>
      <c r="K76" s="32">
        <f t="shared" si="22"/>
        <v>2008558</v>
      </c>
      <c r="L76" s="33">
        <f t="shared" si="23"/>
        <v>1921465.6190476192</v>
      </c>
      <c r="M76" s="33">
        <f t="shared" si="17"/>
        <v>1872339.4087301593</v>
      </c>
      <c r="N76" s="12">
        <f t="shared" si="24"/>
        <v>0.04728696115291697</v>
      </c>
      <c r="O76" s="14">
        <f t="shared" si="25"/>
        <v>0.030687601610012827</v>
      </c>
      <c r="P76" s="13" t="e">
        <f>VLOOKUP(C76,Activity!$B$19:$N$98,18,FALSE)</f>
        <v>#REF!</v>
      </c>
      <c r="Q76" s="32" t="e">
        <f t="shared" si="26"/>
        <v>#REF!</v>
      </c>
      <c r="R76" s="33" t="e">
        <f t="shared" si="27"/>
        <v>#REF!</v>
      </c>
      <c r="S76" s="33" t="e">
        <f t="shared" si="18"/>
        <v>#REF!</v>
      </c>
      <c r="T76" s="12" t="e">
        <f>SUM(P74:P76)/SUM(P62:P64)-1</f>
        <v>#REF!</v>
      </c>
      <c r="U76" s="14" t="e">
        <f t="shared" si="29"/>
        <v>#REF!</v>
      </c>
      <c r="V76" s="13" t="e">
        <f>VLOOKUP(C76,Activity!$B$19:$N$98,23,FALSE)</f>
        <v>#REF!</v>
      </c>
      <c r="W76" s="32" t="e">
        <f t="shared" si="30"/>
        <v>#REF!</v>
      </c>
      <c r="X76" s="32" t="e">
        <f t="shared" si="31"/>
        <v>#REF!</v>
      </c>
      <c r="Y76" s="32" t="e">
        <f t="shared" si="19"/>
        <v>#REF!</v>
      </c>
      <c r="Z76" s="12" t="e">
        <f t="shared" si="32"/>
        <v>#REF!</v>
      </c>
      <c r="AA76" s="38" t="e">
        <f t="shared" si="33"/>
        <v>#REF!</v>
      </c>
      <c r="AB76" s="2" t="s">
        <v>53</v>
      </c>
    </row>
    <row r="77" spans="1:28" ht="14.25">
      <c r="A77" s="2" t="s">
        <v>70</v>
      </c>
      <c r="C77" s="35">
        <f>IF(Activity!C89&gt;1,Activity!B89,"")</f>
        <v>42522</v>
      </c>
      <c r="D77" s="13">
        <f>VLOOKUP(C77,Activity!$B$19:$N$98,2,FALSE)</f>
        <v>1282499</v>
      </c>
      <c r="E77" s="32">
        <f t="shared" si="34"/>
        <v>1283254</v>
      </c>
      <c r="F77" s="32">
        <f t="shared" si="4"/>
        <v>1259009.0833333333</v>
      </c>
      <c r="G77" s="32">
        <f t="shared" si="16"/>
        <v>1224351.5555555555</v>
      </c>
      <c r="H77" s="12">
        <f t="shared" si="20"/>
        <v>0.03759075245034782</v>
      </c>
      <c r="I77" s="14">
        <f t="shared" si="21"/>
        <v>0.03706426792583106</v>
      </c>
      <c r="J77" s="13">
        <f>VLOOKUP(C77,Activity!$B$19:$N$98,5,FALSE)</f>
        <v>1958802</v>
      </c>
      <c r="K77" s="32">
        <f t="shared" si="22"/>
        <v>1965641</v>
      </c>
      <c r="L77" s="33">
        <f t="shared" si="23"/>
        <v>1925431.7023809524</v>
      </c>
      <c r="M77" s="33">
        <f t="shared" si="17"/>
        <v>1875888.4563492064</v>
      </c>
      <c r="N77" s="12">
        <f t="shared" si="24"/>
        <v>0.03059806951897781</v>
      </c>
      <c r="O77" s="14">
        <f t="shared" si="25"/>
        <v>0.03425094435131326</v>
      </c>
      <c r="P77" s="13" t="e">
        <f>VLOOKUP(C77,Activity!$B$19:$N$98,18,FALSE)</f>
        <v>#REF!</v>
      </c>
      <c r="Q77" s="32" t="e">
        <f t="shared" si="26"/>
        <v>#REF!</v>
      </c>
      <c r="R77" s="33" t="e">
        <f t="shared" si="27"/>
        <v>#REF!</v>
      </c>
      <c r="S77" s="33" t="e">
        <f t="shared" si="18"/>
        <v>#REF!</v>
      </c>
      <c r="T77" s="12" t="e">
        <f t="shared" si="28"/>
        <v>#REF!</v>
      </c>
      <c r="U77" s="14" t="e">
        <f t="shared" si="29"/>
        <v>#REF!</v>
      </c>
      <c r="V77" s="13" t="e">
        <f>VLOOKUP(C77,Activity!$B$19:$N$98,23,FALSE)</f>
        <v>#REF!</v>
      </c>
      <c r="W77" s="32" t="e">
        <f t="shared" si="30"/>
        <v>#REF!</v>
      </c>
      <c r="X77" s="32" t="e">
        <f t="shared" si="31"/>
        <v>#REF!</v>
      </c>
      <c r="Y77" s="32" t="e">
        <f t="shared" si="19"/>
        <v>#REF!</v>
      </c>
      <c r="Z77" s="12" t="e">
        <f t="shared" si="32"/>
        <v>#REF!</v>
      </c>
      <c r="AA77" s="38" t="e">
        <f t="shared" si="33"/>
        <v>#REF!</v>
      </c>
      <c r="AB77" s="2" t="s">
        <v>53</v>
      </c>
    </row>
    <row r="78" spans="1:28" ht="14.25">
      <c r="A78" s="2" t="s">
        <v>71</v>
      </c>
      <c r="C78" s="35">
        <f>IF(Activity!C90&gt;1,Activity!B90,"")</f>
        <v>42552</v>
      </c>
      <c r="D78" s="13">
        <f>VLOOKUP(C78,Activity!$B$19:$N$98,2,FALSE)</f>
        <v>1353477</v>
      </c>
      <c r="E78" s="32">
        <f t="shared" si="34"/>
        <v>1329727.3333333333</v>
      </c>
      <c r="F78" s="32">
        <f t="shared" si="4"/>
        <v>1265838.5833333333</v>
      </c>
      <c r="G78" s="32">
        <f t="shared" si="16"/>
        <v>1226345.3650793652</v>
      </c>
      <c r="H78" s="12">
        <f t="shared" si="20"/>
        <v>0.05668624869769734</v>
      </c>
      <c r="I78" s="14">
        <f t="shared" si="21"/>
        <v>0.044918032303586264</v>
      </c>
      <c r="J78" s="13">
        <f>VLOOKUP(C78,Activity!$B$19:$N$98,5,FALSE)</f>
        <v>2079034</v>
      </c>
      <c r="K78" s="32">
        <f t="shared" si="22"/>
        <v>2036058.6666666667</v>
      </c>
      <c r="L78" s="33">
        <f t="shared" si="23"/>
        <v>1935943.2857142857</v>
      </c>
      <c r="M78" s="33">
        <f t="shared" si="17"/>
        <v>1878742.4880952383</v>
      </c>
      <c r="N78" s="12">
        <f t="shared" si="24"/>
        <v>0.05284827932129721</v>
      </c>
      <c r="O78" s="14">
        <f t="shared" si="25"/>
        <v>0.04179693300255871</v>
      </c>
      <c r="P78" s="13" t="e">
        <f>VLOOKUP(C78,Activity!$B$19:$N$98,18,FALSE)</f>
        <v>#REF!</v>
      </c>
      <c r="Q78" s="32" t="e">
        <f t="shared" si="26"/>
        <v>#REF!</v>
      </c>
      <c r="R78" s="33" t="e">
        <f t="shared" si="27"/>
        <v>#REF!</v>
      </c>
      <c r="S78" s="33" t="e">
        <f t="shared" si="18"/>
        <v>#REF!</v>
      </c>
      <c r="T78" s="12" t="e">
        <f t="shared" si="28"/>
        <v>#REF!</v>
      </c>
      <c r="U78" s="14" t="e">
        <f t="shared" si="29"/>
        <v>#REF!</v>
      </c>
      <c r="V78" s="13" t="e">
        <f>VLOOKUP(C78,Activity!$B$19:$N$98,23,FALSE)</f>
        <v>#REF!</v>
      </c>
      <c r="W78" s="32" t="e">
        <f t="shared" si="30"/>
        <v>#REF!</v>
      </c>
      <c r="X78" s="32" t="e">
        <f t="shared" si="31"/>
        <v>#REF!</v>
      </c>
      <c r="Y78" s="32" t="e">
        <f t="shared" si="19"/>
        <v>#REF!</v>
      </c>
      <c r="Z78" s="12" t="e">
        <f t="shared" si="32"/>
        <v>#REF!</v>
      </c>
      <c r="AA78" s="38" t="e">
        <f t="shared" si="33"/>
        <v>#REF!</v>
      </c>
      <c r="AB78" s="2" t="s">
        <v>53</v>
      </c>
    </row>
    <row r="79" spans="1:28" ht="14.25">
      <c r="A79" s="2" t="s">
        <v>69</v>
      </c>
      <c r="C79" s="35">
        <f>IF(Activity!C91&gt;1,Activity!B91,"")</f>
        <v>42583</v>
      </c>
      <c r="D79" s="13">
        <f>VLOOKUP(C79,Activity!$B$19:$N$98,2,FALSE)</f>
        <v>1254439</v>
      </c>
      <c r="E79" s="32">
        <f t="shared" si="34"/>
        <v>1296805</v>
      </c>
      <c r="F79" s="32">
        <f t="shared" si="4"/>
        <v>1269056.3333333333</v>
      </c>
      <c r="G79" s="32">
        <f t="shared" si="16"/>
        <v>1228144.4642857143</v>
      </c>
      <c r="H79" s="12">
        <f t="shared" si="20"/>
        <v>0.04117501596387263</v>
      </c>
      <c r="I79" s="14">
        <f t="shared" si="21"/>
        <v>0.04558336505944305</v>
      </c>
      <c r="J79" s="13">
        <f>VLOOKUP(C79,Activity!$B$19:$N$98,5,FALSE)</f>
        <v>1932901</v>
      </c>
      <c r="K79" s="32">
        <f t="shared" si="22"/>
        <v>1990245.6666666667</v>
      </c>
      <c r="L79" s="33">
        <f t="shared" si="23"/>
        <v>1941590.1190476192</v>
      </c>
      <c r="M79" s="33">
        <f t="shared" si="17"/>
        <v>1881306.650793651</v>
      </c>
      <c r="N79" s="12">
        <f t="shared" si="24"/>
        <v>0.042151118393826126</v>
      </c>
      <c r="O79" s="14">
        <f t="shared" si="25"/>
        <v>0.04259944826734974</v>
      </c>
      <c r="P79" s="13" t="e">
        <f>VLOOKUP(C79,Activity!$B$19:$N$98,18,FALSE)</f>
        <v>#REF!</v>
      </c>
      <c r="Q79" s="32" t="e">
        <f t="shared" si="26"/>
        <v>#REF!</v>
      </c>
      <c r="R79" s="33" t="e">
        <f t="shared" si="27"/>
        <v>#REF!</v>
      </c>
      <c r="S79" s="33" t="e">
        <f t="shared" si="18"/>
        <v>#REF!</v>
      </c>
      <c r="T79" s="12" t="e">
        <f t="shared" si="28"/>
        <v>#REF!</v>
      </c>
      <c r="U79" s="14" t="e">
        <f t="shared" si="29"/>
        <v>#REF!</v>
      </c>
      <c r="V79" s="13" t="e">
        <f>VLOOKUP(C79,Activity!$B$19:$N$98,23,FALSE)</f>
        <v>#REF!</v>
      </c>
      <c r="W79" s="32" t="e">
        <f t="shared" si="30"/>
        <v>#REF!</v>
      </c>
      <c r="X79" s="32" t="e">
        <f t="shared" si="31"/>
        <v>#REF!</v>
      </c>
      <c r="Y79" s="32" t="e">
        <f t="shared" si="19"/>
        <v>#REF!</v>
      </c>
      <c r="Z79" s="12" t="e">
        <f t="shared" si="32"/>
        <v>#REF!</v>
      </c>
      <c r="AA79" s="38" t="e">
        <f t="shared" si="33"/>
        <v>#REF!</v>
      </c>
      <c r="AB79" s="2" t="s">
        <v>53</v>
      </c>
    </row>
    <row r="80" spans="1:28" ht="14.25">
      <c r="A80" s="2" t="s">
        <v>70</v>
      </c>
      <c r="C80" s="35">
        <f>IF(Activity!C92&gt;1,Activity!B92,"")</f>
        <v>42614</v>
      </c>
      <c r="D80" s="13">
        <f>VLOOKUP(C80,Activity!$B$19:$N$98,2,FALSE)</f>
        <v>1277578</v>
      </c>
      <c r="E80" s="32">
        <f t="shared" si="34"/>
        <v>1295164.6666666667</v>
      </c>
      <c r="F80" s="32">
        <f t="shared" si="4"/>
        <v>1273721.6666666667</v>
      </c>
      <c r="G80" s="32">
        <f t="shared" si="16"/>
        <v>1231505.8214285716</v>
      </c>
      <c r="H80" s="12">
        <f t="shared" si="20"/>
        <v>0.04760143253751803</v>
      </c>
      <c r="I80" s="14">
        <f t="shared" si="21"/>
        <v>0.04944067721566592</v>
      </c>
      <c r="J80" s="13">
        <f>VLOOKUP(C80,Activity!$B$19:$N$98,5,FALSE)</f>
        <v>1952464</v>
      </c>
      <c r="K80" s="32">
        <f t="shared" si="22"/>
        <v>1988133</v>
      </c>
      <c r="L80" s="33">
        <f t="shared" si="23"/>
        <v>1949297.2023809524</v>
      </c>
      <c r="M80" s="33">
        <f t="shared" si="17"/>
        <v>1886409.8531746035</v>
      </c>
      <c r="N80" s="12">
        <f t="shared" si="24"/>
        <v>0.05043771474281589</v>
      </c>
      <c r="O80" s="14">
        <f t="shared" si="25"/>
        <v>0.046424595799952284</v>
      </c>
      <c r="P80" s="13" t="e">
        <f>VLOOKUP(C80,Activity!$B$19:$N$98,18,FALSE)</f>
        <v>#REF!</v>
      </c>
      <c r="Q80" s="32" t="e">
        <f t="shared" si="26"/>
        <v>#REF!</v>
      </c>
      <c r="R80" s="33" t="e">
        <f t="shared" si="27"/>
        <v>#REF!</v>
      </c>
      <c r="S80" s="33" t="e">
        <f t="shared" si="18"/>
        <v>#REF!</v>
      </c>
      <c r="T80" s="12" t="e">
        <f t="shared" si="28"/>
        <v>#REF!</v>
      </c>
      <c r="U80" s="14" t="e">
        <f t="shared" si="29"/>
        <v>#REF!</v>
      </c>
      <c r="V80" s="13" t="e">
        <f>VLOOKUP(C80,Activity!$B$19:$N$98,23,FALSE)</f>
        <v>#REF!</v>
      </c>
      <c r="W80" s="32" t="e">
        <f t="shared" si="30"/>
        <v>#REF!</v>
      </c>
      <c r="X80" s="32" t="e">
        <f t="shared" si="31"/>
        <v>#REF!</v>
      </c>
      <c r="Y80" s="32" t="e">
        <f t="shared" si="19"/>
        <v>#REF!</v>
      </c>
      <c r="Z80" s="12" t="e">
        <f t="shared" si="32"/>
        <v>#REF!</v>
      </c>
      <c r="AA80" s="38" t="e">
        <f t="shared" si="33"/>
        <v>#REF!</v>
      </c>
      <c r="AB80" s="2" t="s">
        <v>53</v>
      </c>
    </row>
    <row r="81" spans="1:28" ht="14.25">
      <c r="A81" s="2" t="s">
        <v>71</v>
      </c>
      <c r="C81" s="35">
        <f>IF(Activity!C93&gt;1,Activity!B93,"")</f>
        <v>42644</v>
      </c>
      <c r="D81" s="13">
        <f>VLOOKUP(C81,Activity!$B$19:$N$98,2,FALSE)</f>
        <v>1317571</v>
      </c>
      <c r="E81" s="32">
        <f t="shared" si="34"/>
        <v>1283196</v>
      </c>
      <c r="F81" s="32">
        <f t="shared" si="4"/>
        <v>1278403</v>
      </c>
      <c r="G81" s="32">
        <f t="shared" si="16"/>
        <v>1234792.2777777778</v>
      </c>
      <c r="H81" s="12">
        <f t="shared" si="20"/>
        <v>0.04076251448098911</v>
      </c>
      <c r="I81" s="14">
        <f t="shared" si="21"/>
        <v>0.052482515903400806</v>
      </c>
      <c r="J81" s="13">
        <f>VLOOKUP(C81,Activity!$B$19:$N$98,5,FALSE)</f>
        <v>2001816</v>
      </c>
      <c r="K81" s="32">
        <f t="shared" si="22"/>
        <v>1962393.6666666667</v>
      </c>
      <c r="L81" s="33">
        <f t="shared" si="23"/>
        <v>1955856.2023809524</v>
      </c>
      <c r="M81" s="33">
        <f t="shared" si="17"/>
        <v>1891198.3730158731</v>
      </c>
      <c r="N81" s="12">
        <f t="shared" si="24"/>
        <v>0.042306203753178506</v>
      </c>
      <c r="O81" s="14">
        <f t="shared" si="25"/>
        <v>0.04850403090807465</v>
      </c>
      <c r="P81" s="13" t="e">
        <f>VLOOKUP(C81,Activity!$B$19:$N$98,18,FALSE)</f>
        <v>#REF!</v>
      </c>
      <c r="Q81" s="32" t="e">
        <f t="shared" si="26"/>
        <v>#REF!</v>
      </c>
      <c r="R81" s="33" t="e">
        <f t="shared" si="27"/>
        <v>#REF!</v>
      </c>
      <c r="S81" s="33" t="e">
        <f t="shared" si="18"/>
        <v>#REF!</v>
      </c>
      <c r="T81" s="12" t="e">
        <f t="shared" si="28"/>
        <v>#REF!</v>
      </c>
      <c r="U81" s="14" t="e">
        <f t="shared" si="29"/>
        <v>#REF!</v>
      </c>
      <c r="V81" s="13" t="e">
        <f>VLOOKUP(C81,Activity!$B$19:$N$98,23,FALSE)</f>
        <v>#REF!</v>
      </c>
      <c r="W81" s="32" t="e">
        <f t="shared" si="30"/>
        <v>#REF!</v>
      </c>
      <c r="X81" s="32" t="e">
        <f t="shared" si="31"/>
        <v>#REF!</v>
      </c>
      <c r="Y81" s="32" t="e">
        <f t="shared" si="19"/>
        <v>#REF!</v>
      </c>
      <c r="Z81" s="12" t="e">
        <f t="shared" si="32"/>
        <v>#REF!</v>
      </c>
      <c r="AA81" s="38" t="e">
        <f t="shared" si="33"/>
        <v>#REF!</v>
      </c>
      <c r="AB81" s="2" t="s">
        <v>53</v>
      </c>
    </row>
    <row r="82" spans="1:28" ht="14.25">
      <c r="A82" s="2" t="s">
        <v>69</v>
      </c>
      <c r="C82" s="35">
        <f>IF(Activity!C94&gt;1,Activity!B94,"")</f>
        <v>42675</v>
      </c>
      <c r="D82" s="13">
        <f>VLOOKUP(C82,Activity!$B$19:$N$98,2,FALSE)</f>
        <v>1258205</v>
      </c>
      <c r="E82" s="32">
        <f t="shared" si="34"/>
        <v>1284451.3333333333</v>
      </c>
      <c r="F82" s="32">
        <f t="shared" si="4"/>
        <v>1280228.9166666667</v>
      </c>
      <c r="G82" s="32">
        <f t="shared" si="16"/>
        <v>1238100.4126984128</v>
      </c>
      <c r="H82" s="12">
        <f t="shared" si="20"/>
        <v>0.03604753927033788</v>
      </c>
      <c r="I82" s="14">
        <f t="shared" si="21"/>
        <v>0.051765112466370944</v>
      </c>
      <c r="J82" s="13">
        <f>VLOOKUP(C82,Activity!$B$19:$N$98,5,FALSE)</f>
        <v>1907871</v>
      </c>
      <c r="K82" s="32">
        <f t="shared" si="22"/>
        <v>1954050.3333333333</v>
      </c>
      <c r="L82" s="33">
        <f t="shared" si="23"/>
        <v>1958659.2023809524</v>
      </c>
      <c r="M82" s="33">
        <f t="shared" si="17"/>
        <v>1896054.8849206353</v>
      </c>
      <c r="N82" s="12">
        <f t="shared" si="24"/>
        <v>0.036205999941314904</v>
      </c>
      <c r="O82" s="14">
        <f t="shared" si="25"/>
        <v>0.0479573127234616</v>
      </c>
      <c r="P82" s="13" t="e">
        <f>VLOOKUP(C82,Activity!$B$19:$N$98,18,FALSE)</f>
        <v>#REF!</v>
      </c>
      <c r="Q82" s="32" t="e">
        <f t="shared" si="26"/>
        <v>#REF!</v>
      </c>
      <c r="R82" s="33" t="e">
        <f t="shared" si="27"/>
        <v>#REF!</v>
      </c>
      <c r="S82" s="33" t="e">
        <f t="shared" si="18"/>
        <v>#REF!</v>
      </c>
      <c r="T82" s="12" t="e">
        <f t="shared" si="28"/>
        <v>#REF!</v>
      </c>
      <c r="U82" s="14" t="e">
        <f t="shared" si="29"/>
        <v>#REF!</v>
      </c>
      <c r="V82" s="13" t="e">
        <f>VLOOKUP(C82,Activity!$B$19:$N$98,23,FALSE)</f>
        <v>#REF!</v>
      </c>
      <c r="W82" s="32" t="e">
        <f t="shared" si="30"/>
        <v>#REF!</v>
      </c>
      <c r="X82" s="32" t="e">
        <f t="shared" si="31"/>
        <v>#REF!</v>
      </c>
      <c r="Y82" s="32" t="e">
        <f t="shared" si="19"/>
        <v>#REF!</v>
      </c>
      <c r="Z82" s="12" t="e">
        <f t="shared" si="32"/>
        <v>#REF!</v>
      </c>
      <c r="AA82" s="38" t="e">
        <f t="shared" si="33"/>
        <v>#REF!</v>
      </c>
      <c r="AB82" s="2" t="s">
        <v>53</v>
      </c>
    </row>
    <row r="83" spans="1:28" ht="14.25">
      <c r="A83" s="2" t="s">
        <v>70</v>
      </c>
      <c r="C83" s="35">
        <f>IF(Activity!C95&gt;1,Activity!B95,"")</f>
        <v>42705</v>
      </c>
      <c r="D83" s="13">
        <f>VLOOKUP(C83,Activity!$B$19:$N$98,2,FALSE)</f>
        <v>1277133</v>
      </c>
      <c r="E83" s="32">
        <f t="shared" si="34"/>
        <v>1284303</v>
      </c>
      <c r="F83" s="32">
        <f>SUM(D72:D83)/12</f>
        <v>1283909.5833333333</v>
      </c>
      <c r="G83" s="32">
        <f t="shared" si="16"/>
        <v>1241020.4642857143</v>
      </c>
      <c r="H83" s="12">
        <f t="shared" si="20"/>
        <v>0.0327703936092707</v>
      </c>
      <c r="I83" s="14">
        <f t="shared" si="21"/>
        <v>0.05543418018899127</v>
      </c>
      <c r="J83" s="13">
        <f>VLOOKUP(C83,Activity!$B$19:$N$98,5,FALSE)</f>
        <v>1944567</v>
      </c>
      <c r="K83" s="32">
        <f t="shared" si="22"/>
        <v>1951418</v>
      </c>
      <c r="L83" s="33">
        <f t="shared" si="23"/>
        <v>1965068.7857142857</v>
      </c>
      <c r="M83" s="33">
        <f t="shared" si="17"/>
        <v>1900569.8253968258</v>
      </c>
      <c r="N83" s="12">
        <f t="shared" si="24"/>
        <v>0.03340850256708072</v>
      </c>
      <c r="O83" s="14">
        <f t="shared" si="25"/>
        <v>0.05296296122880628</v>
      </c>
      <c r="P83" s="13" t="e">
        <f>VLOOKUP(C83,Activity!$B$19:$N$98,18,FALSE)</f>
        <v>#REF!</v>
      </c>
      <c r="Q83" s="32" t="e">
        <f t="shared" si="26"/>
        <v>#REF!</v>
      </c>
      <c r="R83" s="33" t="e">
        <f t="shared" si="27"/>
        <v>#REF!</v>
      </c>
      <c r="S83" s="33" t="e">
        <f t="shared" si="18"/>
        <v>#REF!</v>
      </c>
      <c r="T83" s="12" t="e">
        <f t="shared" si="28"/>
        <v>#REF!</v>
      </c>
      <c r="U83" s="14" t="e">
        <f t="shared" si="29"/>
        <v>#REF!</v>
      </c>
      <c r="V83" s="13" t="e">
        <f>VLOOKUP(C83,Activity!$B$19:$N$98,23,FALSE)</f>
        <v>#REF!</v>
      </c>
      <c r="W83" s="32" t="e">
        <f t="shared" si="30"/>
        <v>#REF!</v>
      </c>
      <c r="X83" s="32" t="e">
        <f t="shared" si="31"/>
        <v>#REF!</v>
      </c>
      <c r="Y83" s="32" t="e">
        <f t="shared" si="19"/>
        <v>#REF!</v>
      </c>
      <c r="Z83" s="12" t="e">
        <f t="shared" si="32"/>
        <v>#REF!</v>
      </c>
      <c r="AA83" s="38" t="e">
        <f t="shared" si="33"/>
        <v>#REF!</v>
      </c>
      <c r="AB83" s="2" t="s">
        <v>53</v>
      </c>
    </row>
    <row r="84" spans="1:28" ht="14.25">
      <c r="A84" s="2" t="s">
        <v>71</v>
      </c>
      <c r="C84" s="35">
        <f>IF(Activity!C96&gt;1,Activity!B96,"")</f>
        <v>42736</v>
      </c>
      <c r="D84" s="13">
        <f>VLOOKUP(C84,Activity!$B$19:$N$98,2,FALSE)</f>
        <v>1237177</v>
      </c>
      <c r="E84" s="32">
        <f t="shared" si="34"/>
        <v>1257505</v>
      </c>
      <c r="F84" s="32">
        <f>SUM(D73:D84)/12</f>
        <v>1282840.5833333333</v>
      </c>
      <c r="G84" s="32">
        <f t="shared" si="16"/>
        <v>1243656.3928571427</v>
      </c>
      <c r="H84" s="12">
        <f t="shared" si="20"/>
        <v>0.014317617679196815</v>
      </c>
      <c r="I84" s="14">
        <f t="shared" si="21"/>
        <v>0.045533432930022544</v>
      </c>
      <c r="J84" s="13">
        <f>VLOOKUP(C84,Activity!$B$19:$N$98,5,FALSE)</f>
        <v>1895272</v>
      </c>
      <c r="K84" s="32">
        <f t="shared" si="22"/>
        <v>1915903.3333333333</v>
      </c>
      <c r="L84" s="33">
        <f t="shared" si="23"/>
        <v>1964098.0833333333</v>
      </c>
      <c r="M84" s="33">
        <f t="shared" si="17"/>
        <v>1904895.7460317463</v>
      </c>
      <c r="N84" s="12">
        <f t="shared" si="24"/>
        <v>0.017508575514244784</v>
      </c>
      <c r="O84" s="14">
        <f t="shared" si="25"/>
        <v>0.0442892265794439</v>
      </c>
      <c r="P84" s="13" t="e">
        <f>VLOOKUP(C84,Activity!$B$19:$N$98,18,FALSE)</f>
        <v>#REF!</v>
      </c>
      <c r="Q84" s="32" t="e">
        <f t="shared" si="26"/>
        <v>#REF!</v>
      </c>
      <c r="R84" s="33" t="e">
        <f t="shared" si="27"/>
        <v>#REF!</v>
      </c>
      <c r="S84" s="33" t="e">
        <f t="shared" si="18"/>
        <v>#REF!</v>
      </c>
      <c r="T84" s="12" t="e">
        <f t="shared" si="28"/>
        <v>#REF!</v>
      </c>
      <c r="U84" s="14" t="e">
        <f t="shared" si="29"/>
        <v>#REF!</v>
      </c>
      <c r="V84" s="13" t="e">
        <f>VLOOKUP(C84,Activity!$B$19:$N$98,23,FALSE)</f>
        <v>#REF!</v>
      </c>
      <c r="W84" s="32" t="e">
        <f t="shared" si="30"/>
        <v>#REF!</v>
      </c>
      <c r="X84" s="32" t="e">
        <f t="shared" si="31"/>
        <v>#REF!</v>
      </c>
      <c r="Y84" s="32" t="e">
        <f t="shared" si="19"/>
        <v>#REF!</v>
      </c>
      <c r="Z84" s="12" t="e">
        <f t="shared" si="32"/>
        <v>#REF!</v>
      </c>
      <c r="AA84" s="38" t="e">
        <f t="shared" si="33"/>
        <v>#REF!</v>
      </c>
      <c r="AB84" s="2" t="s">
        <v>53</v>
      </c>
    </row>
    <row r="85" spans="1:28" ht="14.25">
      <c r="A85" s="2" t="s">
        <v>69</v>
      </c>
      <c r="C85" s="35">
        <f>IF(Activity!C97&gt;1,Activity!B97,"")</f>
        <v>42767</v>
      </c>
      <c r="D85" s="13">
        <f>VLOOKUP(C85,Activity!$B$19:$N$98,2,FALSE)</f>
        <v>1127909</v>
      </c>
      <c r="E85" s="32">
        <f t="shared" si="34"/>
        <v>1214073</v>
      </c>
      <c r="F85" s="32">
        <f>SUM(D74:D85)/12</f>
        <v>1275302</v>
      </c>
      <c r="G85" s="32">
        <f t="shared" si="16"/>
        <v>1244855.4285714284</v>
      </c>
      <c r="H85" s="12">
        <f t="shared" si="20"/>
        <v>-0.015973395595435425</v>
      </c>
      <c r="I85" s="14">
        <f t="shared" si="21"/>
        <v>0.029189491056904826</v>
      </c>
      <c r="J85" s="13">
        <f>VLOOKUP(C85,Activity!$B$19:$N$98,5,FALSE)</f>
        <v>1735619</v>
      </c>
      <c r="K85" s="32">
        <f t="shared" si="22"/>
        <v>1858486</v>
      </c>
      <c r="L85" s="33">
        <f t="shared" si="23"/>
        <v>1952835</v>
      </c>
      <c r="M85" s="33">
        <f t="shared" si="17"/>
        <v>1906945.8730158731</v>
      </c>
      <c r="N85" s="12">
        <f t="shared" si="24"/>
        <v>-0.012380179798594959</v>
      </c>
      <c r="O85" s="14">
        <f t="shared" si="25"/>
        <v>0.028461193134217577</v>
      </c>
      <c r="P85" s="13" t="e">
        <f>VLOOKUP(C85,Activity!$B$19:$N$98,18,FALSE)</f>
        <v>#REF!</v>
      </c>
      <c r="Q85" s="32" t="e">
        <f t="shared" si="26"/>
        <v>#REF!</v>
      </c>
      <c r="R85" s="33" t="e">
        <f t="shared" si="27"/>
        <v>#REF!</v>
      </c>
      <c r="S85" s="33" t="e">
        <f t="shared" si="18"/>
        <v>#REF!</v>
      </c>
      <c r="T85" s="12" t="e">
        <f t="shared" si="28"/>
        <v>#REF!</v>
      </c>
      <c r="U85" s="14" t="e">
        <f t="shared" si="29"/>
        <v>#REF!</v>
      </c>
      <c r="V85" s="13" t="e">
        <f>VLOOKUP(C85,Activity!$B$19:$N$98,23,FALSE)</f>
        <v>#REF!</v>
      </c>
      <c r="W85" s="32" t="e">
        <f t="shared" si="30"/>
        <v>#REF!</v>
      </c>
      <c r="X85" s="32" t="e">
        <f t="shared" si="31"/>
        <v>#REF!</v>
      </c>
      <c r="Y85" s="32" t="e">
        <f t="shared" si="19"/>
        <v>#REF!</v>
      </c>
      <c r="Z85" s="12" t="e">
        <f t="shared" si="32"/>
        <v>#REF!</v>
      </c>
      <c r="AA85" s="38" t="e">
        <f t="shared" si="33"/>
        <v>#REF!</v>
      </c>
      <c r="AB85" s="2" t="s">
        <v>53</v>
      </c>
    </row>
    <row r="86" spans="1:27" ht="14.25">
      <c r="A86" s="2" t="s">
        <v>70</v>
      </c>
      <c r="C86" s="35">
        <f>IF(Activity!C98&gt;1,Activity!B98,"")</f>
        <v>42795</v>
      </c>
      <c r="D86" s="13">
        <f>VLOOKUP(C86,Activity!$B$19:$N$207,2,FALSE)</f>
        <v>1309507</v>
      </c>
      <c r="E86" s="32">
        <f aca="true" t="shared" si="35" ref="E86:E100">SUM(D84:D86)/3</f>
        <v>1224864.3333333333</v>
      </c>
      <c r="F86" s="32">
        <f aca="true" t="shared" si="36" ref="F86:F93">SUM(D75:D86)/12</f>
        <v>1271896.5</v>
      </c>
      <c r="G86" s="32">
        <f aca="true" t="shared" si="37" ref="G86:G93">SUM(D51:D86)/36</f>
        <v>1245968.507936508</v>
      </c>
      <c r="H86" s="12">
        <f aca="true" t="shared" si="38" ref="H86:H93">SUM(D84:D86)/SUM(D72:D74)-1</f>
        <v>-0.03774978723404254</v>
      </c>
      <c r="I86" s="14">
        <f aca="true" t="shared" si="39" ref="I86:I93">SUM(D75:D86)/SUM(D63:D74)-1</f>
        <v>0.01964918934547466</v>
      </c>
      <c r="J86" s="13">
        <f>VLOOKUP(C86,Activity!$B$19:$N$207,5,FALSE)</f>
        <v>2015834</v>
      </c>
      <c r="K86" s="32">
        <f aca="true" t="shared" si="40" ref="K86:K100">SUM(J84:J86)/3</f>
        <v>1882241.6666666667</v>
      </c>
      <c r="L86" s="33">
        <f aca="true" t="shared" si="41" ref="L86:L93">SUM(J75:J86)/12</f>
        <v>1946858.4166666667</v>
      </c>
      <c r="M86" s="33">
        <f aca="true" t="shared" si="42" ref="M86:M93">SUM(J51:J86)/36</f>
        <v>1908570.6825396828</v>
      </c>
      <c r="N86" s="12">
        <f aca="true" t="shared" si="43" ref="N86:N93">SUM(J84:J86)/SUM(J72:J74)-1</f>
        <v>-0.037257482607121584</v>
      </c>
      <c r="O86" s="14">
        <f aca="true" t="shared" si="44" ref="O86:O93">SUM(J75:J86)/SUM(J63:J74)-1</f>
        <v>0.01884849797665522</v>
      </c>
      <c r="P86" s="13" t="e">
        <f>VLOOKUP(C86,Activity!$B$19:$N$207,18,FALSE)</f>
        <v>#REF!</v>
      </c>
      <c r="Q86" s="32" t="e">
        <f aca="true" t="shared" si="45" ref="Q86:Q100">SUM(P84:P86)/3</f>
        <v>#REF!</v>
      </c>
      <c r="R86" s="33" t="e">
        <f aca="true" t="shared" si="46" ref="R86:R93">SUM(P75:P86)/12</f>
        <v>#REF!</v>
      </c>
      <c r="S86" s="33" t="e">
        <f aca="true" t="shared" si="47" ref="S86:S93">SUM(P51:P86)/36</f>
        <v>#REF!</v>
      </c>
      <c r="T86" s="12" t="e">
        <f aca="true" t="shared" si="48" ref="T86:T93">SUM(P84:P86)/SUM(P72:P74)-1</f>
        <v>#REF!</v>
      </c>
      <c r="U86" s="14" t="e">
        <f aca="true" t="shared" si="49" ref="U86:U93">SUM(P75:P86)/SUM(P63:P74)-1</f>
        <v>#REF!</v>
      </c>
      <c r="V86" s="13" t="e">
        <f>VLOOKUP(C86,Activity!$B$19:$N$207,23,FALSE)</f>
        <v>#REF!</v>
      </c>
      <c r="W86" s="32" t="e">
        <f aca="true" t="shared" si="50" ref="W86:W100">SUM(V84:V86)/3</f>
        <v>#REF!</v>
      </c>
      <c r="X86" s="32" t="e">
        <f aca="true" t="shared" si="51" ref="X86:X93">SUM(V75:V86)/12</f>
        <v>#REF!</v>
      </c>
      <c r="Y86" s="32" t="e">
        <f aca="true" t="shared" si="52" ref="Y86:Y93">SUM(V51:V86)/36</f>
        <v>#REF!</v>
      </c>
      <c r="Z86" s="12" t="e">
        <f aca="true" t="shared" si="53" ref="Z86:Z93">SUM(V84:V86)/SUM(V72:V74)-1</f>
        <v>#REF!</v>
      </c>
      <c r="AA86" s="38" t="e">
        <f aca="true" t="shared" si="54" ref="AA86:AA93">SUM(V75:V86)/SUM(V63:V74)-1</f>
        <v>#REF!</v>
      </c>
    </row>
    <row r="87" spans="1:27" ht="14.25">
      <c r="A87" s="2" t="s">
        <v>71</v>
      </c>
      <c r="C87" s="35">
        <f>IF(Activity!C99&gt;1,Activity!B99,"")</f>
        <v>42826</v>
      </c>
      <c r="D87" s="13">
        <f>VLOOKUP(C87,Activity!$B$19:$N$207,2,FALSE)</f>
        <v>1253743</v>
      </c>
      <c r="E87" s="32">
        <f t="shared" si="35"/>
        <v>1230386.3333333333</v>
      </c>
      <c r="F87" s="32">
        <f t="shared" si="36"/>
        <v>1275203.6666666667</v>
      </c>
      <c r="G87" s="32">
        <f t="shared" si="37"/>
        <v>1247098.4285714284</v>
      </c>
      <c r="H87" s="12">
        <f t="shared" si="38"/>
        <v>-0.024226221726646013</v>
      </c>
      <c r="I87" s="14">
        <f t="shared" si="39"/>
        <v>0.02179356990038439</v>
      </c>
      <c r="J87" s="13">
        <f>VLOOKUP(C87,Activity!$B$19:$N$207,5,FALSE)</f>
        <v>1949762</v>
      </c>
      <c r="K87" s="32">
        <f t="shared" si="40"/>
        <v>1900405</v>
      </c>
      <c r="L87" s="33">
        <f t="shared" si="41"/>
        <v>1953690.1666666667</v>
      </c>
      <c r="M87" s="33">
        <f t="shared" si="42"/>
        <v>1910573.0753968256</v>
      </c>
      <c r="N87" s="12">
        <f t="shared" si="43"/>
        <v>-0.02143711670394144</v>
      </c>
      <c r="O87" s="14">
        <f t="shared" si="44"/>
        <v>0.022663997574071892</v>
      </c>
      <c r="P87" s="13" t="e">
        <f>VLOOKUP(C87,Activity!$B$19:$N$207,18,FALSE)</f>
        <v>#REF!</v>
      </c>
      <c r="Q87" s="32" t="e">
        <f t="shared" si="45"/>
        <v>#REF!</v>
      </c>
      <c r="R87" s="33" t="e">
        <f t="shared" si="46"/>
        <v>#REF!</v>
      </c>
      <c r="S87" s="33" t="e">
        <f t="shared" si="47"/>
        <v>#REF!</v>
      </c>
      <c r="T87" s="12" t="e">
        <f t="shared" si="48"/>
        <v>#REF!</v>
      </c>
      <c r="U87" s="14" t="e">
        <f t="shared" si="49"/>
        <v>#REF!</v>
      </c>
      <c r="V87" s="13" t="e">
        <f>VLOOKUP(C87,Activity!$B$19:$N$207,23,FALSE)</f>
        <v>#REF!</v>
      </c>
      <c r="W87" s="32" t="e">
        <f t="shared" si="50"/>
        <v>#REF!</v>
      </c>
      <c r="X87" s="32" t="e">
        <f t="shared" si="51"/>
        <v>#REF!</v>
      </c>
      <c r="Y87" s="32" t="e">
        <f t="shared" si="52"/>
        <v>#REF!</v>
      </c>
      <c r="Z87" s="12" t="e">
        <f t="shared" si="53"/>
        <v>#REF!</v>
      </c>
      <c r="AA87" s="38" t="e">
        <f t="shared" si="54"/>
        <v>#REF!</v>
      </c>
    </row>
    <row r="88" spans="1:27" ht="14.25">
      <c r="A88" s="2" t="s">
        <v>69</v>
      </c>
      <c r="C88" s="35">
        <f>IF(Activity!C100&gt;1,Activity!B100,"")</f>
        <v>42856</v>
      </c>
      <c r="D88" s="13">
        <f>VLOOKUP(C88,Activity!$B$19:$N$207,2,FALSE)</f>
        <v>1347297</v>
      </c>
      <c r="E88" s="32">
        <f t="shared" si="35"/>
        <v>1303515.6666666667</v>
      </c>
      <c r="F88" s="32">
        <f t="shared" si="36"/>
        <v>1274711.25</v>
      </c>
      <c r="G88" s="32">
        <f t="shared" si="37"/>
        <v>1248764.0912698412</v>
      </c>
      <c r="H88" s="12">
        <f t="shared" si="38"/>
        <v>-0.0018095096124295384</v>
      </c>
      <c r="I88" s="14">
        <f t="shared" si="39"/>
        <v>0.014707436365919424</v>
      </c>
      <c r="J88" s="13">
        <f>VLOOKUP(C88,Activity!$B$19:$N$207,5,FALSE)</f>
        <v>2066789</v>
      </c>
      <c r="K88" s="32">
        <f t="shared" si="40"/>
        <v>2010795</v>
      </c>
      <c r="L88" s="33">
        <f t="shared" si="41"/>
        <v>1953394.25</v>
      </c>
      <c r="M88" s="33">
        <f t="shared" si="42"/>
        <v>1913038.6468253972</v>
      </c>
      <c r="N88" s="12">
        <f t="shared" si="43"/>
        <v>0.0011137343307985326</v>
      </c>
      <c r="O88" s="14">
        <f t="shared" si="44"/>
        <v>0.01661681095715184</v>
      </c>
      <c r="P88" s="13" t="e">
        <f>VLOOKUP(C88,Activity!$B$19:$N$207,18,FALSE)</f>
        <v>#REF!</v>
      </c>
      <c r="Q88" s="32" t="e">
        <f t="shared" si="45"/>
        <v>#REF!</v>
      </c>
      <c r="R88" s="33" t="e">
        <f t="shared" si="46"/>
        <v>#REF!</v>
      </c>
      <c r="S88" s="33" t="e">
        <f t="shared" si="47"/>
        <v>#REF!</v>
      </c>
      <c r="T88" s="12" t="e">
        <f t="shared" si="48"/>
        <v>#REF!</v>
      </c>
      <c r="U88" s="14" t="e">
        <f t="shared" si="49"/>
        <v>#REF!</v>
      </c>
      <c r="V88" s="13" t="e">
        <f>VLOOKUP(C88,Activity!$B$19:$N$207,23,FALSE)</f>
        <v>#REF!</v>
      </c>
      <c r="W88" s="32" t="e">
        <f t="shared" si="50"/>
        <v>#REF!</v>
      </c>
      <c r="X88" s="32" t="e">
        <f t="shared" si="51"/>
        <v>#REF!</v>
      </c>
      <c r="Y88" s="32" t="e">
        <f t="shared" si="52"/>
        <v>#REF!</v>
      </c>
      <c r="Z88" s="12" t="e">
        <f t="shared" si="53"/>
        <v>#REF!</v>
      </c>
      <c r="AA88" s="38" t="e">
        <f t="shared" si="54"/>
        <v>#REF!</v>
      </c>
    </row>
    <row r="89" spans="1:27" ht="14.25">
      <c r="A89" s="2" t="s">
        <v>70</v>
      </c>
      <c r="C89" s="35">
        <f>IF(Activity!C101&gt;1,Activity!B101,"")</f>
        <v>42887</v>
      </c>
      <c r="D89" s="13">
        <f>VLOOKUP(C89,Activity!$B$19:$N$207,2,FALSE)</f>
        <v>1296877</v>
      </c>
      <c r="E89" s="32">
        <f t="shared" si="35"/>
        <v>1299305.6666666667</v>
      </c>
      <c r="F89" s="32">
        <f t="shared" si="36"/>
        <v>1275909.4166666667</v>
      </c>
      <c r="G89" s="32">
        <f t="shared" si="37"/>
        <v>1249643.6984126985</v>
      </c>
      <c r="H89" s="12">
        <f t="shared" si="38"/>
        <v>0.012508565464566468</v>
      </c>
      <c r="I89" s="14">
        <f t="shared" si="39"/>
        <v>0.013423519780006776</v>
      </c>
      <c r="J89" s="13">
        <f>VLOOKUP(C89,Activity!$B$19:$N$207,5,FALSE)</f>
        <v>1994056</v>
      </c>
      <c r="K89" s="32">
        <f t="shared" si="40"/>
        <v>2003535.6666666667</v>
      </c>
      <c r="L89" s="33">
        <f t="shared" si="41"/>
        <v>1956332.0833333333</v>
      </c>
      <c r="M89" s="33">
        <f t="shared" si="42"/>
        <v>1914477.2023809527</v>
      </c>
      <c r="N89" s="12">
        <f t="shared" si="43"/>
        <v>0.019278528819182572</v>
      </c>
      <c r="O89" s="14">
        <f t="shared" si="44"/>
        <v>0.016048546886482606</v>
      </c>
      <c r="P89" s="13" t="e">
        <f>VLOOKUP(C89,Activity!$B$19:$N$207,18,FALSE)</f>
        <v>#REF!</v>
      </c>
      <c r="Q89" s="32" t="e">
        <f t="shared" si="45"/>
        <v>#REF!</v>
      </c>
      <c r="R89" s="33" t="e">
        <f t="shared" si="46"/>
        <v>#REF!</v>
      </c>
      <c r="S89" s="33" t="e">
        <f t="shared" si="47"/>
        <v>#REF!</v>
      </c>
      <c r="T89" s="12" t="e">
        <f t="shared" si="48"/>
        <v>#REF!</v>
      </c>
      <c r="U89" s="14" t="e">
        <f t="shared" si="49"/>
        <v>#REF!</v>
      </c>
      <c r="V89" s="13" t="e">
        <f>VLOOKUP(C89,Activity!$B$19:$N$207,23,FALSE)</f>
        <v>#REF!</v>
      </c>
      <c r="W89" s="32" t="e">
        <f t="shared" si="50"/>
        <v>#REF!</v>
      </c>
      <c r="X89" s="32" t="e">
        <f t="shared" si="51"/>
        <v>#REF!</v>
      </c>
      <c r="Y89" s="32" t="e">
        <f t="shared" si="52"/>
        <v>#REF!</v>
      </c>
      <c r="Z89" s="12" t="e">
        <f t="shared" si="53"/>
        <v>#REF!</v>
      </c>
      <c r="AA89" s="38" t="e">
        <f t="shared" si="54"/>
        <v>#REF!</v>
      </c>
    </row>
    <row r="90" spans="1:27" ht="14.25">
      <c r="A90" s="2" t="s">
        <v>71</v>
      </c>
      <c r="C90" s="35">
        <f>IF(Activity!C102&gt;1,Activity!B102,"")</f>
        <v>42917</v>
      </c>
      <c r="D90" s="13">
        <f>VLOOKUP(C90,Activity!$B$19:$N$207,2,FALSE)</f>
        <v>1348648</v>
      </c>
      <c r="E90" s="32">
        <f t="shared" si="35"/>
        <v>1330940.6666666667</v>
      </c>
      <c r="F90" s="32">
        <f t="shared" si="36"/>
        <v>1275507</v>
      </c>
      <c r="G90" s="32">
        <f t="shared" si="37"/>
        <v>1250923.130952381</v>
      </c>
      <c r="H90" s="12">
        <f t="shared" si="38"/>
        <v>0.0009124677690814931</v>
      </c>
      <c r="I90" s="14">
        <f t="shared" si="39"/>
        <v>0.0076379538386377455</v>
      </c>
      <c r="J90" s="13">
        <f>VLOOKUP(C90,Activity!$B$19:$N$207,5,FALSE)</f>
        <v>2073944</v>
      </c>
      <c r="K90" s="32">
        <f t="shared" si="40"/>
        <v>2044929.6666666667</v>
      </c>
      <c r="L90" s="33">
        <f t="shared" si="41"/>
        <v>1955907.9166666667</v>
      </c>
      <c r="M90" s="33">
        <f t="shared" si="42"/>
        <v>1916708.1230158731</v>
      </c>
      <c r="N90" s="12">
        <f t="shared" si="43"/>
        <v>0.004356947147560852</v>
      </c>
      <c r="O90" s="14">
        <f t="shared" si="44"/>
        <v>0.010312611479739164</v>
      </c>
      <c r="P90" s="13" t="e">
        <f>VLOOKUP(C90,Activity!$B$19:$N$207,18,FALSE)</f>
        <v>#REF!</v>
      </c>
      <c r="Q90" s="32" t="e">
        <f t="shared" si="45"/>
        <v>#REF!</v>
      </c>
      <c r="R90" s="33" t="e">
        <f t="shared" si="46"/>
        <v>#REF!</v>
      </c>
      <c r="S90" s="33" t="e">
        <f t="shared" si="47"/>
        <v>#REF!</v>
      </c>
      <c r="T90" s="12" t="e">
        <f t="shared" si="48"/>
        <v>#REF!</v>
      </c>
      <c r="U90" s="14" t="e">
        <f t="shared" si="49"/>
        <v>#REF!</v>
      </c>
      <c r="V90" s="13" t="e">
        <f>VLOOKUP(C90,Activity!$B$19:$N$207,23,FALSE)</f>
        <v>#REF!</v>
      </c>
      <c r="W90" s="32" t="e">
        <f t="shared" si="50"/>
        <v>#REF!</v>
      </c>
      <c r="X90" s="32" t="e">
        <f t="shared" si="51"/>
        <v>#REF!</v>
      </c>
      <c r="Y90" s="32" t="e">
        <f t="shared" si="52"/>
        <v>#REF!</v>
      </c>
      <c r="Z90" s="12" t="e">
        <f t="shared" si="53"/>
        <v>#REF!</v>
      </c>
      <c r="AA90" s="38" t="e">
        <f t="shared" si="54"/>
        <v>#REF!</v>
      </c>
    </row>
    <row r="91" spans="1:27" ht="14.25">
      <c r="A91" s="2" t="s">
        <v>69</v>
      </c>
      <c r="C91" s="35">
        <f>IF(Activity!C103&gt;1,Activity!B103,"")</f>
        <v>42948</v>
      </c>
      <c r="D91" s="13">
        <f>VLOOKUP(C91,Activity!$B$19:$N$207,2,FALSE)</f>
        <v>1256655</v>
      </c>
      <c r="E91" s="32">
        <f t="shared" si="35"/>
        <v>1300726.6666666667</v>
      </c>
      <c r="F91" s="32">
        <f t="shared" si="36"/>
        <v>1275691.6666666667</v>
      </c>
      <c r="G91" s="32">
        <f t="shared" si="37"/>
        <v>1252826.138888889</v>
      </c>
      <c r="H91" s="12">
        <f t="shared" si="38"/>
        <v>0.0030240989714465094</v>
      </c>
      <c r="I91" s="14">
        <f t="shared" si="39"/>
        <v>0.005228556967132203</v>
      </c>
      <c r="J91" s="13">
        <f>VLOOKUP(C91,Activity!$B$19:$N$207,5,FALSE)</f>
        <v>1924663</v>
      </c>
      <c r="K91" s="32">
        <f t="shared" si="40"/>
        <v>1997554.3333333333</v>
      </c>
      <c r="L91" s="33">
        <f t="shared" si="41"/>
        <v>1955221.4166666667</v>
      </c>
      <c r="M91" s="33">
        <f t="shared" si="42"/>
        <v>1919690.150793651</v>
      </c>
      <c r="N91" s="12">
        <f t="shared" si="43"/>
        <v>0.0036722434768103884</v>
      </c>
      <c r="O91" s="14">
        <f t="shared" si="44"/>
        <v>0.007020687572171003</v>
      </c>
      <c r="P91" s="13" t="e">
        <f>VLOOKUP(C91,Activity!$B$19:$N$207,18,FALSE)</f>
        <v>#REF!</v>
      </c>
      <c r="Q91" s="32" t="e">
        <f t="shared" si="45"/>
        <v>#REF!</v>
      </c>
      <c r="R91" s="33" t="e">
        <f t="shared" si="46"/>
        <v>#REF!</v>
      </c>
      <c r="S91" s="33" t="e">
        <f t="shared" si="47"/>
        <v>#REF!</v>
      </c>
      <c r="T91" s="12" t="e">
        <f t="shared" si="48"/>
        <v>#REF!</v>
      </c>
      <c r="U91" s="14" t="e">
        <f t="shared" si="49"/>
        <v>#REF!</v>
      </c>
      <c r="V91" s="13" t="e">
        <f>VLOOKUP(C91,Activity!$B$19:$N$207,23,FALSE)</f>
        <v>#REF!</v>
      </c>
      <c r="W91" s="32" t="e">
        <f t="shared" si="50"/>
        <v>#REF!</v>
      </c>
      <c r="X91" s="32" t="e">
        <f t="shared" si="51"/>
        <v>#REF!</v>
      </c>
      <c r="Y91" s="32" t="e">
        <f t="shared" si="52"/>
        <v>#REF!</v>
      </c>
      <c r="Z91" s="12" t="e">
        <f t="shared" si="53"/>
        <v>#REF!</v>
      </c>
      <c r="AA91" s="38" t="e">
        <f t="shared" si="54"/>
        <v>#REF!</v>
      </c>
    </row>
    <row r="92" spans="1:27" ht="14.25">
      <c r="A92" s="2" t="s">
        <v>70</v>
      </c>
      <c r="C92" s="35">
        <f>IF(Activity!C104&gt;1,Activity!B104,"")</f>
        <v>42979</v>
      </c>
      <c r="D92" s="13">
        <f>VLOOKUP(C92,Activity!$B$19:$N$207,2,FALSE)</f>
        <v>1263957</v>
      </c>
      <c r="E92" s="32">
        <f t="shared" si="35"/>
        <v>1289753.3333333333</v>
      </c>
      <c r="F92" s="32">
        <f t="shared" si="36"/>
        <v>1274556.5833333333</v>
      </c>
      <c r="G92" s="32">
        <f t="shared" si="37"/>
        <v>1253997.6785714284</v>
      </c>
      <c r="H92" s="12">
        <f t="shared" si="38"/>
        <v>-0.004178104508718805</v>
      </c>
      <c r="I92" s="14">
        <f t="shared" si="39"/>
        <v>0.000655493808825236</v>
      </c>
      <c r="J92" s="13">
        <f>VLOOKUP(C92,Activity!$B$19:$N$207,5,FALSE)</f>
        <v>1925961</v>
      </c>
      <c r="K92" s="32">
        <f t="shared" si="40"/>
        <v>1974856</v>
      </c>
      <c r="L92" s="33">
        <f t="shared" si="41"/>
        <v>1953012.8333333333</v>
      </c>
      <c r="M92" s="33">
        <f t="shared" si="42"/>
        <v>1921708.9087301588</v>
      </c>
      <c r="N92" s="12">
        <f t="shared" si="43"/>
        <v>-0.006678124652626405</v>
      </c>
      <c r="O92" s="14">
        <f t="shared" si="44"/>
        <v>0.0019061387600836088</v>
      </c>
      <c r="P92" s="13" t="e">
        <f>VLOOKUP(C92,Activity!$B$19:$N$207,18,FALSE)</f>
        <v>#REF!</v>
      </c>
      <c r="Q92" s="32" t="e">
        <f t="shared" si="45"/>
        <v>#REF!</v>
      </c>
      <c r="R92" s="33" t="e">
        <f t="shared" si="46"/>
        <v>#REF!</v>
      </c>
      <c r="S92" s="33" t="e">
        <f t="shared" si="47"/>
        <v>#REF!</v>
      </c>
      <c r="T92" s="12" t="e">
        <f t="shared" si="48"/>
        <v>#REF!</v>
      </c>
      <c r="U92" s="14" t="e">
        <f t="shared" si="49"/>
        <v>#REF!</v>
      </c>
      <c r="V92" s="13" t="e">
        <f>VLOOKUP(C92,Activity!$B$19:$N$207,23,FALSE)</f>
        <v>#REF!</v>
      </c>
      <c r="W92" s="32" t="e">
        <f t="shared" si="50"/>
        <v>#REF!</v>
      </c>
      <c r="X92" s="32" t="e">
        <f t="shared" si="51"/>
        <v>#REF!</v>
      </c>
      <c r="Y92" s="32" t="e">
        <f t="shared" si="52"/>
        <v>#REF!</v>
      </c>
      <c r="Z92" s="12" t="e">
        <f t="shared" si="53"/>
        <v>#REF!</v>
      </c>
      <c r="AA92" s="38" t="e">
        <f t="shared" si="54"/>
        <v>#REF!</v>
      </c>
    </row>
    <row r="93" spans="1:27" ht="14.25">
      <c r="A93" s="41" t="s">
        <v>71</v>
      </c>
      <c r="C93" s="35">
        <f>IF(Activity!C105&gt;1,Activity!B105,"")</f>
        <v>43009</v>
      </c>
      <c r="D93" s="13">
        <f>VLOOKUP(C93,Activity!$B$19:$N$207,2,FALSE)</f>
        <v>1325211</v>
      </c>
      <c r="E93" s="32">
        <f t="shared" si="35"/>
        <v>1281941</v>
      </c>
      <c r="F93" s="32">
        <f t="shared" si="36"/>
        <v>1275193.25</v>
      </c>
      <c r="G93" s="32">
        <f t="shared" si="37"/>
        <v>1256083.7023809524</v>
      </c>
      <c r="H93" s="12">
        <f t="shared" si="38"/>
        <v>-0.000978026739484883</v>
      </c>
      <c r="I93" s="14">
        <f t="shared" si="39"/>
        <v>-0.0025107497401054557</v>
      </c>
      <c r="J93" s="13">
        <f>VLOOKUP(C93,Activity!$B$19:$N$207,5,FALSE)</f>
        <v>2044137</v>
      </c>
      <c r="K93" s="32">
        <f t="shared" si="40"/>
        <v>1964920.3333333333</v>
      </c>
      <c r="L93" s="33">
        <f t="shared" si="41"/>
        <v>1956539.5833333333</v>
      </c>
      <c r="M93" s="33">
        <f t="shared" si="42"/>
        <v>1925924.5476190476</v>
      </c>
      <c r="N93" s="12">
        <f t="shared" si="43"/>
        <v>0.0012875432231487238</v>
      </c>
      <c r="O93" s="14">
        <f t="shared" si="44"/>
        <v>0.00034940245174919227</v>
      </c>
      <c r="P93" s="13" t="e">
        <f>VLOOKUP(C93,Activity!$B$19:$N$207,18,FALSE)</f>
        <v>#REF!</v>
      </c>
      <c r="Q93" s="32" t="e">
        <f t="shared" si="45"/>
        <v>#REF!</v>
      </c>
      <c r="R93" s="33" t="e">
        <f t="shared" si="46"/>
        <v>#REF!</v>
      </c>
      <c r="S93" s="33" t="e">
        <f t="shared" si="47"/>
        <v>#REF!</v>
      </c>
      <c r="T93" s="12" t="e">
        <f t="shared" si="48"/>
        <v>#REF!</v>
      </c>
      <c r="U93" s="14" t="e">
        <f t="shared" si="49"/>
        <v>#REF!</v>
      </c>
      <c r="V93" s="13" t="e">
        <f>VLOOKUP(C93,Activity!$B$19:$N$207,23,FALSE)</f>
        <v>#REF!</v>
      </c>
      <c r="W93" s="32" t="e">
        <f t="shared" si="50"/>
        <v>#REF!</v>
      </c>
      <c r="X93" s="32" t="e">
        <f t="shared" si="51"/>
        <v>#REF!</v>
      </c>
      <c r="Y93" s="32" t="e">
        <f t="shared" si="52"/>
        <v>#REF!</v>
      </c>
      <c r="Z93" s="12" t="e">
        <f t="shared" si="53"/>
        <v>#REF!</v>
      </c>
      <c r="AA93" s="38" t="e">
        <f t="shared" si="54"/>
        <v>#REF!</v>
      </c>
    </row>
    <row r="94" spans="1:27" ht="14.25">
      <c r="A94" s="2" t="s">
        <v>69</v>
      </c>
      <c r="C94" s="35">
        <f>IF(Activity!C106&gt;1,Activity!B106,"")</f>
        <v>43040</v>
      </c>
      <c r="D94" s="13">
        <f>VLOOKUP(C94,Activity!$B$19:$N$207,2,FALSE)</f>
        <v>1281913</v>
      </c>
      <c r="E94" s="32">
        <f t="shared" si="35"/>
        <v>1290360.3333333333</v>
      </c>
      <c r="F94" s="32">
        <f aca="true" t="shared" si="55" ref="F94:F99">SUM(D83:D94)/12</f>
        <v>1277168.9166666667</v>
      </c>
      <c r="G94" s="32">
        <f aca="true" t="shared" si="56" ref="G94:G99">SUM(D59:D94)/36</f>
        <v>1258205.75</v>
      </c>
      <c r="H94" s="12">
        <f aca="true" t="shared" si="57" ref="H94:H99">SUM(D92:D94)/SUM(D80:D82)-1</f>
        <v>0.004600407852483945</v>
      </c>
      <c r="I94" s="14">
        <f aca="true" t="shared" si="58" ref="I94:I99">SUM(D83:D94)/SUM(D71:D82)-1</f>
        <v>-0.0023901975343342263</v>
      </c>
      <c r="J94" s="13">
        <f>VLOOKUP(C94,Activity!$B$19:$N$207,5,FALSE)</f>
        <v>1976971</v>
      </c>
      <c r="K94" s="32">
        <f t="shared" si="40"/>
        <v>1982356.3333333333</v>
      </c>
      <c r="L94" s="33">
        <f aca="true" t="shared" si="59" ref="L94:L99">SUM(J83:J94)/12</f>
        <v>1962297.9166666667</v>
      </c>
      <c r="M94" s="33">
        <f aca="true" t="shared" si="60" ref="M94:M99">SUM(J59:J94)/36</f>
        <v>1929994.2896825399</v>
      </c>
      <c r="N94" s="12">
        <f aca="true" t="shared" si="61" ref="N94:N99">SUM(J92:J94)/SUM(J80:J82)-1</f>
        <v>0.01448580904858976</v>
      </c>
      <c r="O94" s="14">
        <f aca="true" t="shared" si="62" ref="O94:O99">SUM(J83:J94)/SUM(J71:J82)-1</f>
        <v>0.0018577577361549302</v>
      </c>
      <c r="P94" s="13" t="e">
        <f>VLOOKUP(C94,Activity!$B$19:$N$207,18,FALSE)</f>
        <v>#REF!</v>
      </c>
      <c r="Q94" s="32" t="e">
        <f t="shared" si="45"/>
        <v>#REF!</v>
      </c>
      <c r="R94" s="33" t="e">
        <f aca="true" t="shared" si="63" ref="R94:R99">SUM(P83:P94)/12</f>
        <v>#REF!</v>
      </c>
      <c r="S94" s="33" t="e">
        <f aca="true" t="shared" si="64" ref="S94:S99">SUM(P59:P94)/36</f>
        <v>#REF!</v>
      </c>
      <c r="T94" s="12" t="e">
        <f aca="true" t="shared" si="65" ref="T94:T99">SUM(P92:P94)/SUM(P80:P82)-1</f>
        <v>#REF!</v>
      </c>
      <c r="U94" s="14" t="e">
        <f aca="true" t="shared" si="66" ref="U94:U99">SUM(P83:P94)/SUM(P71:P82)-1</f>
        <v>#REF!</v>
      </c>
      <c r="V94" s="13" t="e">
        <f>VLOOKUP(C94,Activity!$B$19:$N$207,23,FALSE)</f>
        <v>#REF!</v>
      </c>
      <c r="W94" s="32" t="e">
        <f t="shared" si="50"/>
        <v>#REF!</v>
      </c>
      <c r="X94" s="32" t="e">
        <f aca="true" t="shared" si="67" ref="X94:X99">SUM(V83:V94)/12</f>
        <v>#REF!</v>
      </c>
      <c r="Y94" s="32" t="e">
        <f aca="true" t="shared" si="68" ref="Y94:Y99">SUM(V59:V94)/36</f>
        <v>#REF!</v>
      </c>
      <c r="Z94" s="12" t="e">
        <f aca="true" t="shared" si="69" ref="Z94:Z99">SUM(V92:V94)/SUM(V80:V82)-1</f>
        <v>#REF!</v>
      </c>
      <c r="AA94" s="38" t="e">
        <f aca="true" t="shared" si="70" ref="AA94:AA99">SUM(V83:V94)/SUM(V71:V82)-1</f>
        <v>#REF!</v>
      </c>
    </row>
    <row r="95" spans="1:27" ht="14.25">
      <c r="A95" s="2" t="s">
        <v>70</v>
      </c>
      <c r="C95" s="35">
        <f>IF(Activity!C107&gt;1,Activity!B107,"")</f>
        <v>43070</v>
      </c>
      <c r="D95" s="13">
        <f>VLOOKUP(C95,Activity!$B$19:$N$207,2,FALSE)</f>
        <v>1289587</v>
      </c>
      <c r="E95" s="32">
        <f t="shared" si="35"/>
        <v>1298903.6666666667</v>
      </c>
      <c r="F95" s="32">
        <f t="shared" si="55"/>
        <v>1278206.75</v>
      </c>
      <c r="G95" s="32">
        <f t="shared" si="56"/>
        <v>1259530.5357142857</v>
      </c>
      <c r="H95" s="12">
        <f t="shared" si="57"/>
        <v>0.011368552955701716</v>
      </c>
      <c r="I95" s="14">
        <f t="shared" si="58"/>
        <v>-0.0044417717628739695</v>
      </c>
      <c r="J95" s="13">
        <f>VLOOKUP(C95,Activity!$B$19:$N$207,5,FALSE)</f>
        <v>2003954</v>
      </c>
      <c r="K95" s="32">
        <f t="shared" si="40"/>
        <v>2008354</v>
      </c>
      <c r="L95" s="33">
        <f t="shared" si="59"/>
        <v>1967246.8333333333</v>
      </c>
      <c r="M95" s="33">
        <f t="shared" si="60"/>
        <v>1932847.8174603176</v>
      </c>
      <c r="N95" s="12">
        <f t="shared" si="61"/>
        <v>0.0291767319969376</v>
      </c>
      <c r="O95" s="14">
        <f t="shared" si="62"/>
        <v>0.0011083823807500615</v>
      </c>
      <c r="P95" s="13" t="e">
        <f>VLOOKUP(C95,Activity!$B$19:$N$207,18,FALSE)</f>
        <v>#REF!</v>
      </c>
      <c r="Q95" s="32" t="e">
        <f t="shared" si="45"/>
        <v>#REF!</v>
      </c>
      <c r="R95" s="33" t="e">
        <f t="shared" si="63"/>
        <v>#REF!</v>
      </c>
      <c r="S95" s="33" t="e">
        <f t="shared" si="64"/>
        <v>#REF!</v>
      </c>
      <c r="T95" s="12" t="e">
        <f t="shared" si="65"/>
        <v>#REF!</v>
      </c>
      <c r="U95" s="14" t="e">
        <f t="shared" si="66"/>
        <v>#REF!</v>
      </c>
      <c r="V95" s="13" t="e">
        <f>VLOOKUP(C95,Activity!$B$19:$N$207,23,FALSE)</f>
        <v>#REF!</v>
      </c>
      <c r="W95" s="32" t="e">
        <f t="shared" si="50"/>
        <v>#REF!</v>
      </c>
      <c r="X95" s="32" t="e">
        <f t="shared" si="67"/>
        <v>#REF!</v>
      </c>
      <c r="Y95" s="32" t="e">
        <f t="shared" si="68"/>
        <v>#REF!</v>
      </c>
      <c r="Z95" s="12" t="e">
        <f t="shared" si="69"/>
        <v>#REF!</v>
      </c>
      <c r="AA95" s="38" t="e">
        <f t="shared" si="70"/>
        <v>#REF!</v>
      </c>
    </row>
    <row r="96" spans="1:27" ht="14.25">
      <c r="A96" s="2" t="s">
        <v>71</v>
      </c>
      <c r="C96" s="35">
        <f>IF(Activity!C108&gt;1,Activity!B108,"")</f>
        <v>43101</v>
      </c>
      <c r="D96" s="13">
        <f>VLOOKUP(C96,Activity!$B$19:$N$207,2,FALSE)</f>
        <v>1257026</v>
      </c>
      <c r="E96" s="32">
        <f t="shared" si="35"/>
        <v>1276175.3333333333</v>
      </c>
      <c r="F96" s="32">
        <f t="shared" si="55"/>
        <v>1279860.8333333333</v>
      </c>
      <c r="G96" s="32">
        <f t="shared" si="56"/>
        <v>1263224.5793650793</v>
      </c>
      <c r="H96" s="12">
        <f t="shared" si="57"/>
        <v>0.014847124530982692</v>
      </c>
      <c r="I96" s="14">
        <f t="shared" si="58"/>
        <v>-0.0023227749719746393</v>
      </c>
      <c r="J96" s="13">
        <f>VLOOKUP(C96,Activity!$B$19:$N$207,5,FALSE)</f>
        <v>2000086</v>
      </c>
      <c r="K96" s="32">
        <f t="shared" si="40"/>
        <v>1993670.3333333333</v>
      </c>
      <c r="L96" s="33">
        <f t="shared" si="59"/>
        <v>1975981.3333333333</v>
      </c>
      <c r="M96" s="33">
        <f t="shared" si="60"/>
        <v>1940292.7896825399</v>
      </c>
      <c r="N96" s="12">
        <f t="shared" si="61"/>
        <v>0.04059025246576464</v>
      </c>
      <c r="O96" s="14">
        <f t="shared" si="62"/>
        <v>0.006050232470993899</v>
      </c>
      <c r="P96" s="13" t="e">
        <f>VLOOKUP(C96,Activity!$B$19:$N$207,18,FALSE)</f>
        <v>#REF!</v>
      </c>
      <c r="Q96" s="32" t="e">
        <f t="shared" si="45"/>
        <v>#REF!</v>
      </c>
      <c r="R96" s="33" t="e">
        <f t="shared" si="63"/>
        <v>#REF!</v>
      </c>
      <c r="S96" s="33" t="e">
        <f t="shared" si="64"/>
        <v>#REF!</v>
      </c>
      <c r="T96" s="12" t="e">
        <f t="shared" si="65"/>
        <v>#REF!</v>
      </c>
      <c r="U96" s="14" t="e">
        <f t="shared" si="66"/>
        <v>#REF!</v>
      </c>
      <c r="V96" s="13" t="e">
        <f>VLOOKUP(C96,Activity!$B$19:$N$207,23,FALSE)</f>
        <v>#REF!</v>
      </c>
      <c r="W96" s="32" t="e">
        <f t="shared" si="50"/>
        <v>#REF!</v>
      </c>
      <c r="X96" s="32" t="e">
        <f t="shared" si="67"/>
        <v>#REF!</v>
      </c>
      <c r="Y96" s="32" t="e">
        <f t="shared" si="68"/>
        <v>#REF!</v>
      </c>
      <c r="Z96" s="12" t="e">
        <f t="shared" si="69"/>
        <v>#REF!</v>
      </c>
      <c r="AA96" s="38" t="e">
        <f t="shared" si="70"/>
        <v>#REF!</v>
      </c>
    </row>
    <row r="97" spans="1:27" ht="14.25">
      <c r="A97" s="2" t="s">
        <v>69</v>
      </c>
      <c r="C97" s="35">
        <f>IF(Activity!C109&gt;1,Activity!B109,"")</f>
        <v>43132</v>
      </c>
      <c r="D97" s="13">
        <f>VLOOKUP(C97,Activity!$B$19:$N$207,2,FALSE)</f>
        <v>1151757</v>
      </c>
      <c r="E97" s="32">
        <f t="shared" si="35"/>
        <v>1232790</v>
      </c>
      <c r="F97" s="32">
        <f t="shared" si="55"/>
        <v>1281848.1666666667</v>
      </c>
      <c r="G97" s="32">
        <f t="shared" si="56"/>
        <v>1265427.507936508</v>
      </c>
      <c r="H97" s="12">
        <f t="shared" si="57"/>
        <v>0.015416700643206882</v>
      </c>
      <c r="I97" s="14">
        <f t="shared" si="58"/>
        <v>0.0051330325418346145</v>
      </c>
      <c r="J97" s="13">
        <f>VLOOKUP(C97,Activity!$B$19:$N$207,5,FALSE)</f>
        <v>1820012</v>
      </c>
      <c r="K97" s="32">
        <f t="shared" si="40"/>
        <v>1941350.6666666667</v>
      </c>
      <c r="L97" s="33">
        <f t="shared" si="59"/>
        <v>1983014.0833333333</v>
      </c>
      <c r="M97" s="33">
        <f t="shared" si="60"/>
        <v>1944880.7222222222</v>
      </c>
      <c r="N97" s="12">
        <f t="shared" si="61"/>
        <v>0.04458718907038661</v>
      </c>
      <c r="O97" s="14">
        <f t="shared" si="62"/>
        <v>0.015453985274400228</v>
      </c>
      <c r="P97" s="13" t="e">
        <f>VLOOKUP(C97,Activity!$B$19:$N$207,18,FALSE)</f>
        <v>#REF!</v>
      </c>
      <c r="Q97" s="32" t="e">
        <f t="shared" si="45"/>
        <v>#REF!</v>
      </c>
      <c r="R97" s="33" t="e">
        <f t="shared" si="63"/>
        <v>#REF!</v>
      </c>
      <c r="S97" s="33" t="e">
        <f t="shared" si="64"/>
        <v>#REF!</v>
      </c>
      <c r="T97" s="12" t="e">
        <f t="shared" si="65"/>
        <v>#REF!</v>
      </c>
      <c r="U97" s="14" t="e">
        <f t="shared" si="66"/>
        <v>#REF!</v>
      </c>
      <c r="V97" s="13" t="e">
        <f>VLOOKUP(C97,Activity!$B$19:$N$207,23,FALSE)</f>
        <v>#REF!</v>
      </c>
      <c r="W97" s="32" t="e">
        <f t="shared" si="50"/>
        <v>#REF!</v>
      </c>
      <c r="X97" s="32" t="e">
        <f t="shared" si="67"/>
        <v>#REF!</v>
      </c>
      <c r="Y97" s="32" t="e">
        <f t="shared" si="68"/>
        <v>#REF!</v>
      </c>
      <c r="Z97" s="12" t="e">
        <f t="shared" si="69"/>
        <v>#REF!</v>
      </c>
      <c r="AA97" s="38" t="e">
        <f t="shared" si="70"/>
        <v>#REF!</v>
      </c>
    </row>
    <row r="98" spans="1:27" ht="14.25">
      <c r="A98" s="2" t="s">
        <v>70</v>
      </c>
      <c r="C98" s="35">
        <f>IF(Activity!C110&gt;1,Activity!B110,"")</f>
        <v>43160</v>
      </c>
      <c r="D98" s="13">
        <f>VLOOKUP(C98,Activity!$B$19:$N$207,2,FALSE)</f>
        <v>1299796</v>
      </c>
      <c r="E98" s="32">
        <f t="shared" si="35"/>
        <v>1236193</v>
      </c>
      <c r="F98" s="32">
        <f t="shared" si="55"/>
        <v>1281038.9166666667</v>
      </c>
      <c r="G98" s="32">
        <f t="shared" si="56"/>
        <v>1266773.9285714286</v>
      </c>
      <c r="H98" s="12">
        <f t="shared" si="57"/>
        <v>0.009248915458120122</v>
      </c>
      <c r="I98" s="14">
        <f t="shared" si="58"/>
        <v>0.007188019360589992</v>
      </c>
      <c r="J98" s="13">
        <f>VLOOKUP(C98,Activity!$B$19:$N$207,5,FALSE)</f>
        <v>2049785</v>
      </c>
      <c r="K98" s="32">
        <f t="shared" si="40"/>
        <v>1956627.6666666667</v>
      </c>
      <c r="L98" s="33">
        <f t="shared" si="59"/>
        <v>1985843.3333333333</v>
      </c>
      <c r="M98" s="33">
        <f t="shared" si="60"/>
        <v>1947847.888888889</v>
      </c>
      <c r="N98" s="12">
        <f t="shared" si="61"/>
        <v>0.03951989870234507</v>
      </c>
      <c r="O98" s="14">
        <f t="shared" si="62"/>
        <v>0.020024525837587737</v>
      </c>
      <c r="P98" s="13" t="e">
        <f>VLOOKUP(C98,Activity!$B$19:$N$207,18,FALSE)</f>
        <v>#REF!</v>
      </c>
      <c r="Q98" s="32" t="e">
        <f t="shared" si="45"/>
        <v>#REF!</v>
      </c>
      <c r="R98" s="33" t="e">
        <f t="shared" si="63"/>
        <v>#REF!</v>
      </c>
      <c r="S98" s="33" t="e">
        <f t="shared" si="64"/>
        <v>#REF!</v>
      </c>
      <c r="T98" s="12" t="e">
        <f t="shared" si="65"/>
        <v>#REF!</v>
      </c>
      <c r="U98" s="14" t="e">
        <f t="shared" si="66"/>
        <v>#REF!</v>
      </c>
      <c r="V98" s="13" t="e">
        <f>VLOOKUP(C98,Activity!$B$19:$N$207,23,FALSE)</f>
        <v>#REF!</v>
      </c>
      <c r="W98" s="32" t="e">
        <f t="shared" si="50"/>
        <v>#REF!</v>
      </c>
      <c r="X98" s="32" t="e">
        <f t="shared" si="67"/>
        <v>#REF!</v>
      </c>
      <c r="Y98" s="32" t="e">
        <f t="shared" si="68"/>
        <v>#REF!</v>
      </c>
      <c r="Z98" s="12" t="e">
        <f t="shared" si="69"/>
        <v>#REF!</v>
      </c>
      <c r="AA98" s="38" t="e">
        <f t="shared" si="70"/>
        <v>#REF!</v>
      </c>
    </row>
    <row r="99" spans="1:27" ht="14.25">
      <c r="A99" s="41" t="s">
        <v>71</v>
      </c>
      <c r="C99" s="35">
        <f>IF(Activity!C111&gt;1,Activity!B111,"")</f>
        <v>43191</v>
      </c>
      <c r="D99" s="13">
        <f>VLOOKUP(C99,Activity!$B$19:$N$207,2,FALSE)</f>
        <v>1246348</v>
      </c>
      <c r="E99" s="32">
        <f t="shared" si="35"/>
        <v>1232633.6666666667</v>
      </c>
      <c r="F99" s="32">
        <f t="shared" si="55"/>
        <v>1280422.6666666667</v>
      </c>
      <c r="G99" s="32">
        <f t="shared" si="56"/>
        <v>1267877.1706349207</v>
      </c>
      <c r="H99" s="12">
        <f t="shared" si="57"/>
        <v>0.0018265265733607983</v>
      </c>
      <c r="I99" s="14">
        <f t="shared" si="58"/>
        <v>0.004092679574583036</v>
      </c>
      <c r="J99" s="13">
        <f>VLOOKUP(C99,Activity!$B$19:$N$207,5,FALSE)</f>
        <v>1984369</v>
      </c>
      <c r="K99" s="32">
        <f t="shared" si="40"/>
        <v>1951388.6666666667</v>
      </c>
      <c r="L99" s="33">
        <f t="shared" si="59"/>
        <v>1988727.25</v>
      </c>
      <c r="M99" s="33">
        <f t="shared" si="60"/>
        <v>1950936.8134920634</v>
      </c>
      <c r="N99" s="12">
        <f t="shared" si="61"/>
        <v>0.02682779021664672</v>
      </c>
      <c r="O99" s="14">
        <f t="shared" si="62"/>
        <v>0.017933797247448258</v>
      </c>
      <c r="P99" s="13" t="e">
        <f>VLOOKUP(C99,Activity!$B$19:$N$207,18,FALSE)</f>
        <v>#REF!</v>
      </c>
      <c r="Q99" s="32" t="e">
        <f t="shared" si="45"/>
        <v>#REF!</v>
      </c>
      <c r="R99" s="33" t="e">
        <f t="shared" si="63"/>
        <v>#REF!</v>
      </c>
      <c r="S99" s="33" t="e">
        <f t="shared" si="64"/>
        <v>#REF!</v>
      </c>
      <c r="T99" s="12" t="e">
        <f t="shared" si="65"/>
        <v>#REF!</v>
      </c>
      <c r="U99" s="14" t="e">
        <f t="shared" si="66"/>
        <v>#REF!</v>
      </c>
      <c r="V99" s="13" t="e">
        <f>VLOOKUP(C99,Activity!$B$19:$N$207,23,FALSE)</f>
        <v>#REF!</v>
      </c>
      <c r="W99" s="32" t="e">
        <f t="shared" si="50"/>
        <v>#REF!</v>
      </c>
      <c r="X99" s="32" t="e">
        <f t="shared" si="67"/>
        <v>#REF!</v>
      </c>
      <c r="Y99" s="32" t="e">
        <f t="shared" si="68"/>
        <v>#REF!</v>
      </c>
      <c r="Z99" s="12" t="e">
        <f t="shared" si="69"/>
        <v>#REF!</v>
      </c>
      <c r="AA99" s="38" t="e">
        <f t="shared" si="70"/>
        <v>#REF!</v>
      </c>
    </row>
    <row r="100" spans="1:27" ht="14.25">
      <c r="A100" s="2" t="s">
        <v>69</v>
      </c>
      <c r="C100" s="35">
        <f>IF(Activity!C112&gt;1,Activity!B112,"")</f>
        <v>43221</v>
      </c>
      <c r="D100" s="13">
        <f>VLOOKUP(C100,Activity!$B$19:$N$207,2,FALSE)</f>
        <v>1354711</v>
      </c>
      <c r="E100" s="32">
        <f t="shared" si="35"/>
        <v>1300285</v>
      </c>
      <c r="F100" s="32">
        <f aca="true" t="shared" si="71" ref="F100:F105">SUM(D89:D100)/12</f>
        <v>1281040.5</v>
      </c>
      <c r="G100" s="32">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VLOOKUP(C100,Activity!$B$19:$N$207,5,FALSE)</f>
        <v>2164458</v>
      </c>
      <c r="K100" s="32">
        <f t="shared" si="40"/>
        <v>2066204</v>
      </c>
      <c r="L100" s="33">
        <f aca="true" t="shared" si="75" ref="L100:L105">SUM(J89:J100)/12</f>
        <v>1996866.3333333333</v>
      </c>
      <c r="M100" s="33">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VLOOKUP(C100,Activity!$B$19:$N$207,18,FALSE)</f>
        <v>#REF!</v>
      </c>
      <c r="Q100" s="32" t="e">
        <f t="shared" si="45"/>
        <v>#REF!</v>
      </c>
      <c r="R100" s="33" t="e">
        <f aca="true" t="shared" si="79" ref="R100:R105">SUM(P89:P100)/12</f>
        <v>#REF!</v>
      </c>
      <c r="S100" s="33" t="e">
        <f aca="true" t="shared" si="80" ref="S100:S105">SUM(P65:P100)/36</f>
        <v>#REF!</v>
      </c>
      <c r="T100" s="12" t="e">
        <f aca="true" t="shared" si="81" ref="T100:T105">SUM(P98:P100)/SUM(P86:P88)-1</f>
        <v>#REF!</v>
      </c>
      <c r="U100" s="14" t="e">
        <f aca="true" t="shared" si="82" ref="U100:U105">SUM(P89:P100)/SUM(P77:P88)-1</f>
        <v>#REF!</v>
      </c>
      <c r="V100" s="13" t="e">
        <f>VLOOKUP(C100,Activity!$B$19:$N$207,23,FALSE)</f>
        <v>#REF!</v>
      </c>
      <c r="W100" s="32" t="e">
        <f t="shared" si="50"/>
        <v>#REF!</v>
      </c>
      <c r="X100" s="32" t="e">
        <f aca="true" t="shared" si="83" ref="X100:X105">SUM(V89:V100)/12</f>
        <v>#REF!</v>
      </c>
      <c r="Y100" s="32" t="e">
        <f aca="true" t="shared" si="84" ref="Y100:Y105">SUM(V65:V100)/36</f>
        <v>#REF!</v>
      </c>
      <c r="Z100" s="12" t="e">
        <f aca="true" t="shared" si="85" ref="Z100:Z105">SUM(V98:V100)/SUM(V86:V88)-1</f>
        <v>#REF!</v>
      </c>
      <c r="AA100" s="38" t="e">
        <f aca="true" t="shared" si="86" ref="AA100:AA105">SUM(V89:V100)/SUM(V77:V88)-1</f>
        <v>#REF!</v>
      </c>
    </row>
    <row r="101" spans="1:27" ht="14.25">
      <c r="A101" s="2" t="s">
        <v>70</v>
      </c>
      <c r="C101" s="35">
        <f>IF(Activity!C113&gt;1,Activity!B113,"")</f>
        <v>43252</v>
      </c>
      <c r="D101" s="13">
        <f>VLOOKUP(C101,Activity!$B$19:$N$207,2,FALSE)</f>
        <v>1306739</v>
      </c>
      <c r="E101" s="32">
        <f aca="true" t="shared" si="87" ref="E101:E106">SUM(D99:D101)/3</f>
        <v>1302599.3333333333</v>
      </c>
      <c r="F101" s="32">
        <f t="shared" si="71"/>
        <v>1281862.3333333333</v>
      </c>
      <c r="G101" s="32">
        <f t="shared" si="72"/>
        <v>1272260.2777777778</v>
      </c>
      <c r="H101" s="12">
        <f t="shared" si="73"/>
        <v>0.0025349436635002665</v>
      </c>
      <c r="I101" s="14">
        <f t="shared" si="74"/>
        <v>0.00466562640647239</v>
      </c>
      <c r="J101" s="13">
        <f>VLOOKUP(C101,Activity!$B$19:$N$207,5,FALSE)</f>
        <v>2093942</v>
      </c>
      <c r="K101" s="32">
        <f aca="true" t="shared" si="88" ref="K101:K106">SUM(J99:J101)/3</f>
        <v>2080923</v>
      </c>
      <c r="L101" s="33">
        <f t="shared" si="75"/>
        <v>2005190.1666666667</v>
      </c>
      <c r="M101" s="33">
        <f t="shared" si="76"/>
        <v>1962317.9841269841</v>
      </c>
      <c r="N101" s="12">
        <f t="shared" si="77"/>
        <v>0.038625383426332816</v>
      </c>
      <c r="O101" s="14">
        <f t="shared" si="78"/>
        <v>0.024974330150577373</v>
      </c>
      <c r="P101" s="13" t="e">
        <f>VLOOKUP(C101,Activity!$B$19:$N$207,18,FALSE)</f>
        <v>#REF!</v>
      </c>
      <c r="Q101" s="32" t="e">
        <f aca="true" t="shared" si="89" ref="Q101:Q106">SUM(P99:P101)/3</f>
        <v>#REF!</v>
      </c>
      <c r="R101" s="33" t="e">
        <f t="shared" si="79"/>
        <v>#REF!</v>
      </c>
      <c r="S101" s="33" t="e">
        <f t="shared" si="80"/>
        <v>#REF!</v>
      </c>
      <c r="T101" s="12" t="e">
        <f t="shared" si="81"/>
        <v>#REF!</v>
      </c>
      <c r="U101" s="14" t="e">
        <f t="shared" si="82"/>
        <v>#REF!</v>
      </c>
      <c r="V101" s="13" t="e">
        <f>VLOOKUP(C101,Activity!$B$19:$N$207,23,FALSE)</f>
        <v>#REF!</v>
      </c>
      <c r="W101" s="32" t="e">
        <f aca="true" t="shared" si="90" ref="W101:W106">SUM(V99:V101)/3</f>
        <v>#REF!</v>
      </c>
      <c r="X101" s="32" t="e">
        <f t="shared" si="83"/>
        <v>#REF!</v>
      </c>
      <c r="Y101" s="32" t="e">
        <f t="shared" si="84"/>
        <v>#REF!</v>
      </c>
      <c r="Z101" s="12" t="e">
        <f t="shared" si="85"/>
        <v>#REF!</v>
      </c>
      <c r="AA101" s="38" t="e">
        <f t="shared" si="86"/>
        <v>#REF!</v>
      </c>
    </row>
    <row r="102" spans="1:30" ht="14.25">
      <c r="A102" s="2" t="s">
        <v>71</v>
      </c>
      <c r="C102" s="35">
        <f>IF(Activity!C114&gt;1,Activity!B114,"")</f>
        <v>43282</v>
      </c>
      <c r="D102" s="13">
        <f>VLOOKUP(C102,Activity!$B$19:$N$207,2,FALSE)</f>
        <v>1365859</v>
      </c>
      <c r="E102" s="32">
        <f t="shared" si="87"/>
        <v>1342436.3333333333</v>
      </c>
      <c r="F102" s="32">
        <f t="shared" si="71"/>
        <v>1283296.5833333333</v>
      </c>
      <c r="G102" s="32">
        <f t="shared" si="72"/>
        <v>1274880.7222222222</v>
      </c>
      <c r="H102" s="12">
        <f t="shared" si="73"/>
        <v>0.008637249544307224</v>
      </c>
      <c r="I102" s="14">
        <f t="shared" si="74"/>
        <v>0.006107048674239612</v>
      </c>
      <c r="J102" s="13">
        <f>VLOOKUP(C102,Activity!$B$19:$N$207,5,FALSE)</f>
        <v>2179896</v>
      </c>
      <c r="K102" s="32">
        <f t="shared" si="88"/>
        <v>2146098.6666666665</v>
      </c>
      <c r="L102" s="33">
        <f t="shared" si="75"/>
        <v>2014019.5</v>
      </c>
      <c r="M102" s="33">
        <f t="shared" si="76"/>
        <v>1968623.5674603176</v>
      </c>
      <c r="N102" s="12">
        <f t="shared" si="77"/>
        <v>0.049473095162686054</v>
      </c>
      <c r="O102" s="14">
        <f t="shared" si="78"/>
        <v>0.029710797138328138</v>
      </c>
      <c r="P102" s="13" t="e">
        <f>VLOOKUP(C102,Activity!$B$19:$N$207,18,FALSE)</f>
        <v>#REF!</v>
      </c>
      <c r="Q102" s="32" t="e">
        <f t="shared" si="89"/>
        <v>#REF!</v>
      </c>
      <c r="R102" s="33" t="e">
        <f t="shared" si="79"/>
        <v>#REF!</v>
      </c>
      <c r="S102" s="33" t="e">
        <f t="shared" si="80"/>
        <v>#REF!</v>
      </c>
      <c r="T102" s="12" t="e">
        <f t="shared" si="81"/>
        <v>#REF!</v>
      </c>
      <c r="U102" s="14" t="e">
        <f t="shared" si="82"/>
        <v>#REF!</v>
      </c>
      <c r="V102" s="13" t="e">
        <f>VLOOKUP(C102,Activity!$B$19:$N$207,23,FALSE)</f>
        <v>#REF!</v>
      </c>
      <c r="W102" s="32" t="e">
        <f t="shared" si="90"/>
        <v>#REF!</v>
      </c>
      <c r="X102" s="32" t="e">
        <f t="shared" si="83"/>
        <v>#REF!</v>
      </c>
      <c r="Y102" s="32" t="e">
        <f t="shared" si="84"/>
        <v>#REF!</v>
      </c>
      <c r="Z102" s="12" t="e">
        <f t="shared" si="85"/>
        <v>#REF!</v>
      </c>
      <c r="AA102" s="38" t="e">
        <f t="shared" si="86"/>
        <v>#REF!</v>
      </c>
      <c r="AB102" s="13" t="e">
        <f>VLOOKUP(AA102,Activity!$B$19:$N$207,2,FALSE)</f>
        <v>#REF!</v>
      </c>
      <c r="AC102" s="32" t="e">
        <f>SUM(AB100:AB102)/3</f>
        <v>#REF!</v>
      </c>
      <c r="AD102" s="32" t="e">
        <f>SUM(AB91:AB102)/12</f>
        <v>#REF!</v>
      </c>
    </row>
    <row r="103" spans="1:27" ht="14.25">
      <c r="A103" s="41" t="s">
        <v>69</v>
      </c>
      <c r="C103" s="35">
        <f>IF(Activity!C115&gt;1,Activity!B115,"")</f>
        <v>43313</v>
      </c>
      <c r="D103" s="13">
        <f>VLOOKUP(C103,Activity!$B$19:$N$207,2,FALSE)</f>
        <v>1252767</v>
      </c>
      <c r="E103" s="32">
        <f t="shared" si="87"/>
        <v>1308455</v>
      </c>
      <c r="F103" s="32">
        <f t="shared" si="71"/>
        <v>1282972.5833333333</v>
      </c>
      <c r="G103" s="32">
        <f t="shared" si="72"/>
        <v>1275906.861111111</v>
      </c>
      <c r="H103" s="12">
        <f t="shared" si="73"/>
        <v>0.005941550620422342</v>
      </c>
      <c r="I103" s="14">
        <f t="shared" si="74"/>
        <v>0.005707426690096273</v>
      </c>
      <c r="J103" s="13">
        <f>VLOOKUP(C103,Activity!$B$19:$N$207,5,FALSE)</f>
        <v>1997854</v>
      </c>
      <c r="K103" s="32">
        <f t="shared" si="88"/>
        <v>2090564</v>
      </c>
      <c r="L103" s="33">
        <f t="shared" si="75"/>
        <v>2020118.75</v>
      </c>
      <c r="M103" s="33">
        <f t="shared" si="76"/>
        <v>1972310.0952380954</v>
      </c>
      <c r="N103" s="12">
        <f t="shared" si="77"/>
        <v>0.04656177061850464</v>
      </c>
      <c r="O103" s="14">
        <f t="shared" si="78"/>
        <v>0.03319180773089769</v>
      </c>
      <c r="P103" s="13" t="e">
        <f>VLOOKUP(C103,Activity!$B$19:$N$207,18,FALSE)</f>
        <v>#REF!</v>
      </c>
      <c r="Q103" s="32" t="e">
        <f t="shared" si="89"/>
        <v>#REF!</v>
      </c>
      <c r="R103" s="33" t="e">
        <f t="shared" si="79"/>
        <v>#REF!</v>
      </c>
      <c r="S103" s="33" t="e">
        <f t="shared" si="80"/>
        <v>#REF!</v>
      </c>
      <c r="T103" s="12" t="e">
        <f t="shared" si="81"/>
        <v>#REF!</v>
      </c>
      <c r="U103" s="14" t="e">
        <f t="shared" si="82"/>
        <v>#REF!</v>
      </c>
      <c r="V103" s="13" t="e">
        <f>VLOOKUP(C103,Activity!$B$19:$N$207,23,FALSE)</f>
        <v>#REF!</v>
      </c>
      <c r="W103" s="32" t="e">
        <f t="shared" si="90"/>
        <v>#REF!</v>
      </c>
      <c r="X103" s="32" t="e">
        <f t="shared" si="83"/>
        <v>#REF!</v>
      </c>
      <c r="Y103" s="32" t="e">
        <f t="shared" si="84"/>
        <v>#REF!</v>
      </c>
      <c r="Z103" s="12" t="e">
        <f t="shared" si="85"/>
        <v>#REF!</v>
      </c>
      <c r="AA103" s="38" t="e">
        <f t="shared" si="86"/>
        <v>#REF!</v>
      </c>
    </row>
    <row r="104" spans="1:27" ht="14.25">
      <c r="A104" s="41" t="s">
        <v>70</v>
      </c>
      <c r="C104" s="35">
        <f>IF(Activity!C116&gt;1,Activity!B116,"")</f>
        <v>43344</v>
      </c>
      <c r="D104" s="13">
        <f>VLOOKUP(C104,Activity!$B$19:$N$207,2,FALSE)</f>
        <v>1269088</v>
      </c>
      <c r="E104" s="32">
        <f t="shared" si="87"/>
        <v>1295904.6666666667</v>
      </c>
      <c r="F104" s="32">
        <f t="shared" si="71"/>
        <v>1283400.1666666667</v>
      </c>
      <c r="G104" s="32">
        <f t="shared" si="72"/>
        <v>1277226.138888889</v>
      </c>
      <c r="H104" s="12">
        <f t="shared" si="73"/>
        <v>0.004769387428086969</v>
      </c>
      <c r="I104" s="14">
        <f t="shared" si="74"/>
        <v>0.006938556866737722</v>
      </c>
      <c r="J104" s="13">
        <f>VLOOKUP(C104,Activity!$B$19:$N$207,5,FALSE)</f>
        <v>2005695</v>
      </c>
      <c r="K104" s="32">
        <f t="shared" si="88"/>
        <v>2061148.3333333333</v>
      </c>
      <c r="L104" s="33">
        <f t="shared" si="75"/>
        <v>2026763.25</v>
      </c>
      <c r="M104" s="33">
        <f t="shared" si="76"/>
        <v>1976357.7619047621</v>
      </c>
      <c r="N104" s="12">
        <f t="shared" si="77"/>
        <v>0.04369550657533172</v>
      </c>
      <c r="O104" s="14">
        <f t="shared" si="78"/>
        <v>0.037762382001756745</v>
      </c>
      <c r="P104" s="13" t="e">
        <f>VLOOKUP(C104,Activity!$B$19:$N$207,18,FALSE)</f>
        <v>#REF!</v>
      </c>
      <c r="Q104" s="32" t="e">
        <f t="shared" si="89"/>
        <v>#REF!</v>
      </c>
      <c r="R104" s="33" t="e">
        <f t="shared" si="79"/>
        <v>#REF!</v>
      </c>
      <c r="S104" s="33" t="e">
        <f t="shared" si="80"/>
        <v>#REF!</v>
      </c>
      <c r="T104" s="12" t="e">
        <f t="shared" si="81"/>
        <v>#REF!</v>
      </c>
      <c r="U104" s="14" t="e">
        <f t="shared" si="82"/>
        <v>#REF!</v>
      </c>
      <c r="V104" s="13" t="e">
        <f>VLOOKUP(C104,Activity!$B$19:$N$207,23,FALSE)</f>
        <v>#REF!</v>
      </c>
      <c r="W104" s="32" t="e">
        <f t="shared" si="90"/>
        <v>#REF!</v>
      </c>
      <c r="X104" s="32" t="e">
        <f t="shared" si="83"/>
        <v>#REF!</v>
      </c>
      <c r="Y104" s="32" t="e">
        <f t="shared" si="84"/>
        <v>#REF!</v>
      </c>
      <c r="Z104" s="12" t="e">
        <f t="shared" si="85"/>
        <v>#REF!</v>
      </c>
      <c r="AA104" s="38" t="e">
        <f t="shared" si="86"/>
        <v>#REF!</v>
      </c>
    </row>
    <row r="105" spans="1:27" ht="14.25">
      <c r="A105" s="41" t="s">
        <v>71</v>
      </c>
      <c r="C105" s="35">
        <f>IF(Activity!C117&gt;1,Activity!B117,"")</f>
        <v>43374</v>
      </c>
      <c r="D105" s="13">
        <f>VLOOKUP(C105,Activity!$B$19:$N$207,2,FALSE)</f>
        <v>1320032</v>
      </c>
      <c r="E105" s="32">
        <f t="shared" si="87"/>
        <v>1280629</v>
      </c>
      <c r="F105" s="32">
        <f t="shared" si="71"/>
        <v>1282968.5833333333</v>
      </c>
      <c r="G105" s="32">
        <f t="shared" si="72"/>
        <v>1278854.9444444445</v>
      </c>
      <c r="H105" s="12">
        <f t="shared" si="73"/>
        <v>-0.001023448037000163</v>
      </c>
      <c r="I105" s="14">
        <f t="shared" si="74"/>
        <v>0.006097376482610217</v>
      </c>
      <c r="J105" s="13">
        <f>VLOOKUP(C105,Activity!$B$19:$N$207,5,FALSE)</f>
        <v>2079492</v>
      </c>
      <c r="K105" s="32">
        <f t="shared" si="88"/>
        <v>2027680.3333333333</v>
      </c>
      <c r="L105" s="33">
        <f t="shared" si="75"/>
        <v>2029709.5</v>
      </c>
      <c r="M105" s="33">
        <f t="shared" si="76"/>
        <v>1980701.7619047621</v>
      </c>
      <c r="N105" s="12">
        <f t="shared" si="77"/>
        <v>0.03194022624496573</v>
      </c>
      <c r="O105" s="14">
        <f t="shared" si="78"/>
        <v>0.037397616327295546</v>
      </c>
      <c r="P105" s="13" t="e">
        <f>VLOOKUP(C105,Activity!$B$19:$N$207,18,FALSE)</f>
        <v>#REF!</v>
      </c>
      <c r="Q105" s="32" t="e">
        <f t="shared" si="89"/>
        <v>#REF!</v>
      </c>
      <c r="R105" s="33" t="e">
        <f t="shared" si="79"/>
        <v>#REF!</v>
      </c>
      <c r="S105" s="33" t="e">
        <f t="shared" si="80"/>
        <v>#REF!</v>
      </c>
      <c r="T105" s="12" t="e">
        <f t="shared" si="81"/>
        <v>#REF!</v>
      </c>
      <c r="U105" s="14" t="e">
        <f t="shared" si="82"/>
        <v>#REF!</v>
      </c>
      <c r="V105" s="13" t="e">
        <f>VLOOKUP(C105,Activity!$B$19:$N$207,23,FALSE)</f>
        <v>#REF!</v>
      </c>
      <c r="W105" s="32" t="e">
        <f t="shared" si="90"/>
        <v>#REF!</v>
      </c>
      <c r="X105" s="32" t="e">
        <f t="shared" si="83"/>
        <v>#REF!</v>
      </c>
      <c r="Y105" s="32" t="e">
        <f t="shared" si="84"/>
        <v>#REF!</v>
      </c>
      <c r="Z105" s="12" t="e">
        <f t="shared" si="85"/>
        <v>#REF!</v>
      </c>
      <c r="AA105" s="38" t="e">
        <f t="shared" si="86"/>
        <v>#REF!</v>
      </c>
    </row>
    <row r="106" spans="1:27" ht="14.25">
      <c r="A106" s="41" t="s">
        <v>69</v>
      </c>
      <c r="C106" s="35">
        <f>IF(Activity!C118&gt;1,Activity!B118,"")</f>
        <v>43405</v>
      </c>
      <c r="D106" s="13">
        <f>VLOOKUP(C106,Activity!$B$19:$N$207,2,FALSE)</f>
        <v>1305353</v>
      </c>
      <c r="E106" s="32">
        <f t="shared" si="87"/>
        <v>1298157.6666666667</v>
      </c>
      <c r="F106" s="32">
        <f aca="true" t="shared" si="91" ref="F106:F111">SUM(D95:D106)/12</f>
        <v>1284921.9166666667</v>
      </c>
      <c r="G106" s="32">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VLOOKUP(C106,Activity!$B$19:$N$207,5,FALSE)</f>
        <v>2037847</v>
      </c>
      <c r="K106" s="32">
        <f t="shared" si="88"/>
        <v>2041011.3333333333</v>
      </c>
      <c r="L106" s="33">
        <f aca="true" t="shared" si="95" ref="L106:L111">SUM(J95:J106)/12</f>
        <v>2034782.5</v>
      </c>
      <c r="M106" s="33">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VLOOKUP(C106,Activity!$B$19:$N$207,18,FALSE)</f>
        <v>#REF!</v>
      </c>
      <c r="Q106" s="32" t="e">
        <f t="shared" si="89"/>
        <v>#REF!</v>
      </c>
      <c r="R106" s="33" t="e">
        <f aca="true" t="shared" si="99" ref="R106:R111">SUM(P95:P106)/12</f>
        <v>#REF!</v>
      </c>
      <c r="S106" s="33" t="e">
        <f aca="true" t="shared" si="100" ref="S106:S111">SUM(P71:P106)/36</f>
        <v>#REF!</v>
      </c>
      <c r="T106" s="12" t="e">
        <f aca="true" t="shared" si="101" ref="T106:T111">SUM(P104:P106)/SUM(P92:P94)-1</f>
        <v>#REF!</v>
      </c>
      <c r="U106" s="14" t="e">
        <f aca="true" t="shared" si="102" ref="U106:U111">SUM(P95:P106)/SUM(P83:P94)-1</f>
        <v>#REF!</v>
      </c>
      <c r="V106" s="13" t="e">
        <f>VLOOKUP(C106,Activity!$B$19:$N$207,23,FALSE)</f>
        <v>#REF!</v>
      </c>
      <c r="W106" s="32" t="e">
        <f t="shared" si="90"/>
        <v>#REF!</v>
      </c>
      <c r="X106" s="32" t="e">
        <f aca="true" t="shared" si="103" ref="X106:X111">SUM(V95:V106)/12</f>
        <v>#REF!</v>
      </c>
      <c r="Y106" s="32" t="e">
        <f aca="true" t="shared" si="104" ref="Y106:Y111">SUM(V71:V106)/36</f>
        <v>#REF!</v>
      </c>
      <c r="Z106" s="12" t="e">
        <f aca="true" t="shared" si="105" ref="Z106:Z111">SUM(V104:V106)/SUM(V92:V94)-1</f>
        <v>#REF!</v>
      </c>
      <c r="AA106" s="38" t="e">
        <f aca="true" t="shared" si="106" ref="AA106:AA111">SUM(V95:V106)/SUM(V83:V94)-1</f>
        <v>#REF!</v>
      </c>
    </row>
    <row r="107" spans="1:27" ht="14.25">
      <c r="A107" s="41" t="s">
        <v>70</v>
      </c>
      <c r="C107" s="35">
        <f>IF(Activity!C119&gt;1,Activity!B119,"")</f>
        <v>43435</v>
      </c>
      <c r="D107" s="13">
        <f>VLOOKUP(C107,Activity!$B$19:$N$207,2,FALSE)</f>
        <v>1307359</v>
      </c>
      <c r="E107" s="32">
        <f aca="true" t="shared" si="107" ref="E107:E112">SUM(D105:D107)/3</f>
        <v>1310914.6666666667</v>
      </c>
      <c r="F107" s="32">
        <f t="shared" si="91"/>
        <v>1286402.9166666667</v>
      </c>
      <c r="G107" s="32">
        <f t="shared" si="92"/>
        <v>1282839.75</v>
      </c>
      <c r="H107" s="12">
        <f t="shared" si="93"/>
        <v>0.009247029097102732</v>
      </c>
      <c r="I107" s="14">
        <f t="shared" si="94"/>
        <v>0.006412238604331266</v>
      </c>
      <c r="J107" s="13">
        <f>VLOOKUP(C107,Activity!$B$19:$N$207,5,FALSE)</f>
        <v>2047518</v>
      </c>
      <c r="K107" s="32">
        <f aca="true" t="shared" si="108" ref="K107:K112">SUM(J105:J107)/3</f>
        <v>2054952.3333333333</v>
      </c>
      <c r="L107" s="33">
        <f t="shared" si="95"/>
        <v>2038412.8333333333</v>
      </c>
      <c r="M107" s="33">
        <f t="shared" si="96"/>
        <v>1990242.8174603176</v>
      </c>
      <c r="N107" s="12">
        <f t="shared" si="97"/>
        <v>0.02320225086480443</v>
      </c>
      <c r="O107" s="14">
        <f t="shared" si="98"/>
        <v>0.036175429943082094</v>
      </c>
      <c r="P107" s="13" t="e">
        <f>VLOOKUP(C107,Activity!$B$19:$N$207,18,FALSE)</f>
        <v>#REF!</v>
      </c>
      <c r="Q107" s="32" t="e">
        <f aca="true" t="shared" si="109" ref="Q107:Q112">SUM(P105:P107)/3</f>
        <v>#REF!</v>
      </c>
      <c r="R107" s="33" t="e">
        <f t="shared" si="99"/>
        <v>#REF!</v>
      </c>
      <c r="S107" s="33" t="e">
        <f t="shared" si="100"/>
        <v>#REF!</v>
      </c>
      <c r="T107" s="12" t="e">
        <f t="shared" si="101"/>
        <v>#REF!</v>
      </c>
      <c r="U107" s="14" t="e">
        <f t="shared" si="102"/>
        <v>#REF!</v>
      </c>
      <c r="V107" s="13" t="e">
        <f>VLOOKUP(C107,Activity!$B$19:$N$207,23,FALSE)</f>
        <v>#REF!</v>
      </c>
      <c r="W107" s="32" t="e">
        <f aca="true" t="shared" si="110" ref="W107:W112">SUM(V105:V107)/3</f>
        <v>#REF!</v>
      </c>
      <c r="X107" s="32" t="e">
        <f t="shared" si="103"/>
        <v>#REF!</v>
      </c>
      <c r="Y107" s="32" t="e">
        <f t="shared" si="104"/>
        <v>#REF!</v>
      </c>
      <c r="Z107" s="12" t="e">
        <f t="shared" si="105"/>
        <v>#REF!</v>
      </c>
      <c r="AA107" s="38" t="e">
        <f t="shared" si="106"/>
        <v>#REF!</v>
      </c>
    </row>
    <row r="108" spans="1:27" ht="14.25">
      <c r="A108" s="41" t="s">
        <v>71</v>
      </c>
      <c r="C108" s="35">
        <f>IF(Activity!C120&gt;1,Activity!B120,"")</f>
        <v>43466</v>
      </c>
      <c r="D108" s="13">
        <f>VLOOKUP(C108,Activity!$B$19:$N$207,2,FALSE)</f>
        <v>1344354</v>
      </c>
      <c r="E108" s="32">
        <f t="shared" si="107"/>
        <v>1319022</v>
      </c>
      <c r="F108" s="32">
        <f t="shared" si="91"/>
        <v>1293680.25</v>
      </c>
      <c r="G108" s="32">
        <f t="shared" si="92"/>
        <v>1285460.5555555555</v>
      </c>
      <c r="H108" s="12">
        <f t="shared" si="93"/>
        <v>0.03357427897838483</v>
      </c>
      <c r="I108" s="14">
        <f t="shared" si="94"/>
        <v>0.01079759322790963</v>
      </c>
      <c r="J108" s="13">
        <f>VLOOKUP(C108,Activity!$B$19:$N$207,5,FALSE)</f>
        <v>2113413</v>
      </c>
      <c r="K108" s="32">
        <f t="shared" si="108"/>
        <v>2066259.3333333333</v>
      </c>
      <c r="L108" s="33">
        <f t="shared" si="95"/>
        <v>2047856.75</v>
      </c>
      <c r="M108" s="33">
        <f t="shared" si="96"/>
        <v>1995978.7222222222</v>
      </c>
      <c r="N108" s="12">
        <f t="shared" si="97"/>
        <v>0.0364097307294704</v>
      </c>
      <c r="O108" s="14">
        <f t="shared" si="98"/>
        <v>0.03637454233710713</v>
      </c>
      <c r="P108" s="13" t="e">
        <f>VLOOKUP(C108,Activity!$B$19:$N$207,18,FALSE)</f>
        <v>#REF!</v>
      </c>
      <c r="Q108" s="32" t="e">
        <f t="shared" si="109"/>
        <v>#REF!</v>
      </c>
      <c r="R108" s="33" t="e">
        <f t="shared" si="99"/>
        <v>#REF!</v>
      </c>
      <c r="S108" s="33" t="e">
        <f t="shared" si="100"/>
        <v>#REF!</v>
      </c>
      <c r="T108" s="12" t="e">
        <f t="shared" si="101"/>
        <v>#REF!</v>
      </c>
      <c r="U108" s="14" t="e">
        <f t="shared" si="102"/>
        <v>#REF!</v>
      </c>
      <c r="V108" s="13" t="e">
        <f>VLOOKUP(C108,Activity!$B$19:$N$207,23,FALSE)</f>
        <v>#REF!</v>
      </c>
      <c r="W108" s="32" t="e">
        <f t="shared" si="110"/>
        <v>#REF!</v>
      </c>
      <c r="X108" s="32" t="e">
        <f t="shared" si="103"/>
        <v>#REF!</v>
      </c>
      <c r="Y108" s="32" t="e">
        <f t="shared" si="104"/>
        <v>#REF!</v>
      </c>
      <c r="Z108" s="12" t="e">
        <f t="shared" si="105"/>
        <v>#REF!</v>
      </c>
      <c r="AA108" s="38" t="e">
        <f t="shared" si="106"/>
        <v>#REF!</v>
      </c>
    </row>
    <row r="109" spans="1:27" ht="14.25">
      <c r="A109" s="41" t="s">
        <v>69</v>
      </c>
      <c r="C109" s="35">
        <f>IF(Activity!C121&gt;1,Activity!B121,"")</f>
        <v>43497</v>
      </c>
      <c r="D109" s="13">
        <f>VLOOKUP(C109,Activity!$B$19:$N$207,2,FALSE)</f>
        <v>1234328</v>
      </c>
      <c r="E109" s="32">
        <f t="shared" si="107"/>
        <v>1295347</v>
      </c>
      <c r="F109" s="32">
        <f t="shared" si="91"/>
        <v>1300561.1666666667</v>
      </c>
      <c r="G109" s="32">
        <f t="shared" si="92"/>
        <v>1285903.7777777778</v>
      </c>
      <c r="H109" s="12">
        <f t="shared" si="93"/>
        <v>0.05074424678980205</v>
      </c>
      <c r="I109" s="14">
        <f t="shared" si="94"/>
        <v>0.014598452832882414</v>
      </c>
      <c r="J109" s="13">
        <f>VLOOKUP(C109,Activity!$B$19:$N$207,5,FALSE)</f>
        <v>1954947</v>
      </c>
      <c r="K109" s="32">
        <f t="shared" si="108"/>
        <v>2038626</v>
      </c>
      <c r="L109" s="33">
        <f t="shared" si="95"/>
        <v>2059101.3333333333</v>
      </c>
      <c r="M109" s="33">
        <f t="shared" si="96"/>
        <v>1998316.8055555555</v>
      </c>
      <c r="N109" s="12">
        <f t="shared" si="97"/>
        <v>0.050107038879460664</v>
      </c>
      <c r="O109" s="14">
        <f t="shared" si="98"/>
        <v>0.03836949552677993</v>
      </c>
      <c r="P109" s="13" t="e">
        <f>VLOOKUP(C109,Activity!$B$19:$N$207,18,FALSE)</f>
        <v>#REF!</v>
      </c>
      <c r="Q109" s="32" t="e">
        <f t="shared" si="109"/>
        <v>#REF!</v>
      </c>
      <c r="R109" s="33" t="e">
        <f t="shared" si="99"/>
        <v>#REF!</v>
      </c>
      <c r="S109" s="33" t="e">
        <f t="shared" si="100"/>
        <v>#REF!</v>
      </c>
      <c r="T109" s="12" t="e">
        <f t="shared" si="101"/>
        <v>#REF!</v>
      </c>
      <c r="U109" s="14" t="e">
        <f t="shared" si="102"/>
        <v>#REF!</v>
      </c>
      <c r="V109" s="13" t="e">
        <f>VLOOKUP(C109,Activity!$B$19:$N$207,23,FALSE)</f>
        <v>#REF!</v>
      </c>
      <c r="W109" s="32" t="e">
        <f t="shared" si="110"/>
        <v>#REF!</v>
      </c>
      <c r="X109" s="32" t="e">
        <f t="shared" si="103"/>
        <v>#REF!</v>
      </c>
      <c r="Y109" s="32" t="e">
        <f t="shared" si="104"/>
        <v>#REF!</v>
      </c>
      <c r="Z109" s="12" t="e">
        <f t="shared" si="105"/>
        <v>#REF!</v>
      </c>
      <c r="AA109" s="38" t="e">
        <f t="shared" si="106"/>
        <v>#REF!</v>
      </c>
    </row>
    <row r="110" spans="1:27" ht="14.25">
      <c r="A110" s="41" t="s">
        <v>70</v>
      </c>
      <c r="C110" s="35">
        <f>IF(Activity!C122&gt;1,Activity!B122,"")</f>
        <v>43525</v>
      </c>
      <c r="D110" s="13">
        <f>VLOOKUP(C110,Activity!$B$19:$N$207,2,FALSE)</f>
        <v>1373061</v>
      </c>
      <c r="E110" s="32">
        <f t="shared" si="107"/>
        <v>1317247.6666666667</v>
      </c>
      <c r="F110" s="32">
        <f t="shared" si="91"/>
        <v>1306666.5833333333</v>
      </c>
      <c r="G110" s="32">
        <f t="shared" si="92"/>
        <v>1286534</v>
      </c>
      <c r="H110" s="12">
        <f t="shared" si="93"/>
        <v>0.06556797091284827</v>
      </c>
      <c r="I110" s="14">
        <f t="shared" si="94"/>
        <v>0.02000537714603645</v>
      </c>
      <c r="J110" s="13">
        <f>VLOOKUP(C110,Activity!$B$19:$N$207,5,FALSE)</f>
        <v>2167551</v>
      </c>
      <c r="K110" s="32">
        <f t="shared" si="108"/>
        <v>2078637</v>
      </c>
      <c r="L110" s="33">
        <f t="shared" si="95"/>
        <v>2068915.1666666667</v>
      </c>
      <c r="M110" s="33">
        <f t="shared" si="96"/>
        <v>2000538.9722222222</v>
      </c>
      <c r="N110" s="12">
        <f t="shared" si="97"/>
        <v>0.06235694987446938</v>
      </c>
      <c r="O110" s="14">
        <f t="shared" si="98"/>
        <v>0.041832017631468155</v>
      </c>
      <c r="P110" s="13" t="e">
        <f>VLOOKUP(C110,Activity!$B$19:$N$207,18,FALSE)</f>
        <v>#REF!</v>
      </c>
      <c r="Q110" s="32" t="e">
        <f t="shared" si="109"/>
        <v>#REF!</v>
      </c>
      <c r="R110" s="33" t="e">
        <f t="shared" si="99"/>
        <v>#REF!</v>
      </c>
      <c r="S110" s="33" t="e">
        <f t="shared" si="100"/>
        <v>#REF!</v>
      </c>
      <c r="T110" s="12" t="e">
        <f t="shared" si="101"/>
        <v>#REF!</v>
      </c>
      <c r="U110" s="14" t="e">
        <f t="shared" si="102"/>
        <v>#REF!</v>
      </c>
      <c r="V110" s="13" t="e">
        <f>VLOOKUP(C110,Activity!$B$19:$N$207,23,FALSE)</f>
        <v>#REF!</v>
      </c>
      <c r="W110" s="32" t="e">
        <f t="shared" si="110"/>
        <v>#REF!</v>
      </c>
      <c r="X110" s="32" t="e">
        <f t="shared" si="103"/>
        <v>#REF!</v>
      </c>
      <c r="Y110" s="32" t="e">
        <f t="shared" si="104"/>
        <v>#REF!</v>
      </c>
      <c r="Z110" s="12" t="e">
        <f t="shared" si="105"/>
        <v>#REF!</v>
      </c>
      <c r="AA110" s="38" t="e">
        <f t="shared" si="106"/>
        <v>#REF!</v>
      </c>
    </row>
    <row r="111" spans="1:27" ht="14.25">
      <c r="A111" s="41" t="s">
        <v>71</v>
      </c>
      <c r="C111" s="35">
        <f>IF(Activity!C123&gt;1,Activity!B123,"")</f>
        <v>43556</v>
      </c>
      <c r="D111" s="13">
        <f>VLOOKUP(C111,Activity!$B$19:$N$207,2,FALSE)</f>
        <v>1330825</v>
      </c>
      <c r="E111" s="32">
        <f t="shared" si="107"/>
        <v>1312738</v>
      </c>
      <c r="F111" s="32">
        <f t="shared" si="91"/>
        <v>1313706.3333333333</v>
      </c>
      <c r="G111" s="32">
        <f t="shared" si="92"/>
        <v>1289777.5555555555</v>
      </c>
      <c r="H111" s="12">
        <f t="shared" si="93"/>
        <v>0.06498632602657572</v>
      </c>
      <c r="I111" s="14">
        <f t="shared" si="94"/>
        <v>0.025994281055109925</v>
      </c>
      <c r="J111" s="13">
        <f>VLOOKUP(C111,Activity!$B$19:$N$207,5,FALSE)</f>
        <v>2112165</v>
      </c>
      <c r="K111" s="32">
        <f t="shared" si="108"/>
        <v>2078221</v>
      </c>
      <c r="L111" s="33">
        <f t="shared" si="95"/>
        <v>2079564.8333333333</v>
      </c>
      <c r="M111" s="33">
        <f t="shared" si="96"/>
        <v>2007327.4166666667</v>
      </c>
      <c r="N111" s="12">
        <f t="shared" si="97"/>
        <v>0.06499593622729516</v>
      </c>
      <c r="O111" s="14">
        <f t="shared" si="98"/>
        <v>0.04567624008437221</v>
      </c>
      <c r="P111" s="13" t="e">
        <f>VLOOKUP(C111,Activity!$B$19:$N$207,18,FALSE)</f>
        <v>#REF!</v>
      </c>
      <c r="Q111" s="32" t="e">
        <f t="shared" si="109"/>
        <v>#REF!</v>
      </c>
      <c r="R111" s="33" t="e">
        <f t="shared" si="99"/>
        <v>#REF!</v>
      </c>
      <c r="S111" s="33" t="e">
        <f t="shared" si="100"/>
        <v>#REF!</v>
      </c>
      <c r="T111" s="12" t="e">
        <f t="shared" si="101"/>
        <v>#REF!</v>
      </c>
      <c r="U111" s="14" t="e">
        <f t="shared" si="102"/>
        <v>#REF!</v>
      </c>
      <c r="V111" s="13" t="e">
        <f>VLOOKUP(C111,Activity!$B$19:$N$207,23,FALSE)</f>
        <v>#REF!</v>
      </c>
      <c r="W111" s="32" t="e">
        <f t="shared" si="110"/>
        <v>#REF!</v>
      </c>
      <c r="X111" s="32" t="e">
        <f t="shared" si="103"/>
        <v>#REF!</v>
      </c>
      <c r="Y111" s="32" t="e">
        <f t="shared" si="104"/>
        <v>#REF!</v>
      </c>
      <c r="Z111" s="12" t="e">
        <f t="shared" si="105"/>
        <v>#REF!</v>
      </c>
      <c r="AA111" s="38" t="e">
        <f t="shared" si="106"/>
        <v>#REF!</v>
      </c>
    </row>
    <row r="112" spans="1:27" ht="14.25">
      <c r="A112" s="41" t="s">
        <v>69</v>
      </c>
      <c r="C112" s="35">
        <f>IF(Activity!C124&gt;1,Activity!B124,"")</f>
        <v>43586</v>
      </c>
      <c r="D112" s="13">
        <f>VLOOKUP(C112,Activity!$B$19:$N$207,2,FALSE)</f>
        <v>1369332</v>
      </c>
      <c r="E112" s="32">
        <f t="shared" si="107"/>
        <v>1357739.3333333333</v>
      </c>
      <c r="F112" s="32">
        <f>SUM(D101:D112)/12</f>
        <v>1314924.75</v>
      </c>
      <c r="G112" s="32">
        <f>SUM(D77:D112)/36</f>
        <v>1290225.5</v>
      </c>
      <c r="H112" s="12">
        <f>SUM(D110:D112)/SUM(D98:D100)-1</f>
        <v>0.04418595410493342</v>
      </c>
      <c r="I112" s="14">
        <f>SUM(D101:D112)/SUM(D89:D100)-1</f>
        <v>0.026450568893020998</v>
      </c>
      <c r="J112" s="13">
        <f>VLOOKUP(C112,Activity!$B$19:$N$207,5,FALSE)</f>
        <v>2172006</v>
      </c>
      <c r="K112" s="32">
        <f t="shared" si="108"/>
        <v>2150574</v>
      </c>
      <c r="L112" s="33">
        <f>SUM(J101:J112)/12</f>
        <v>2080193.8333333333</v>
      </c>
      <c r="M112" s="33">
        <f>SUM(J77:J112)/36</f>
        <v>2010151.4722222222</v>
      </c>
      <c r="N112" s="12">
        <f>SUM(J110:J112)/SUM(J98:J100)-1</f>
        <v>0.04083333494659769</v>
      </c>
      <c r="O112" s="14">
        <f>SUM(J101:J112)/SUM(J89:J100)-1</f>
        <v>0.04172913259592237</v>
      </c>
      <c r="P112" s="13" t="e">
        <f>VLOOKUP(C112,Activity!$B$19:$N$207,18,FALSE)</f>
        <v>#REF!</v>
      </c>
      <c r="Q112" s="32" t="e">
        <f t="shared" si="109"/>
        <v>#REF!</v>
      </c>
      <c r="R112" s="33" t="e">
        <f>SUM(P101:P112)/12</f>
        <v>#REF!</v>
      </c>
      <c r="S112" s="33" t="e">
        <f>SUM(P77:P112)/36</f>
        <v>#REF!</v>
      </c>
      <c r="T112" s="12" t="e">
        <f>SUM(P110:P112)/SUM(P98:P100)-1</f>
        <v>#REF!</v>
      </c>
      <c r="U112" s="14" t="e">
        <f>SUM(P101:P112)/SUM(P89:P100)-1</f>
        <v>#REF!</v>
      </c>
      <c r="V112" s="13" t="e">
        <f>VLOOKUP(C112,Activity!$B$19:$N$207,23,FALSE)</f>
        <v>#REF!</v>
      </c>
      <c r="W112" s="32" t="e">
        <f t="shared" si="110"/>
        <v>#REF!</v>
      </c>
      <c r="X112" s="32" t="e">
        <f>SUM(V101:V112)/12</f>
        <v>#REF!</v>
      </c>
      <c r="Y112" s="32" t="e">
        <f>SUM(V77:V112)/36</f>
        <v>#REF!</v>
      </c>
      <c r="Z112" s="12" t="e">
        <f>SUM(V110:V112)/SUM(V98:V100)-1</f>
        <v>#REF!</v>
      </c>
      <c r="AA112" s="38"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Mullowney, Brian</cp:lastModifiedBy>
  <cp:lastPrinted>2015-08-10T10:46:36Z</cp:lastPrinted>
  <dcterms:created xsi:type="dcterms:W3CDTF">2015-07-07T11:27:40Z</dcterms:created>
  <dcterms:modified xsi:type="dcterms:W3CDTF">2021-01-13T13:10:39Z</dcterms:modified>
  <cp:category/>
  <cp:version/>
  <cp:contentType/>
  <cp:contentStatus/>
</cp:coreProperties>
</file>