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DCVA\NHS 111\Weekly Sitrep\New IUCADC Weekly\00 Aggregated Weekly for Publication\L - Apr 14 publication (IUC Mar 2022 data)\"/>
    </mc:Choice>
  </mc:AlternateContent>
  <xr:revisionPtr revIDLastSave="0" documentId="13_ncr:1_{210840B0-7C97-4E78-BA4B-22685CB2D705}" xr6:coauthVersionLast="45" xr6:coauthVersionMax="45" xr10:uidLastSave="{00000000-0000-0000-0000-000000000000}"/>
  <bookViews>
    <workbookView xWindow="28680" yWindow="-120" windowWidth="29040" windowHeight="15840" tabRatio="883" xr2:uid="{00000000-000D-0000-FFFF-FFFF00000000}"/>
  </bookViews>
  <sheets>
    <sheet name="Introduction" sheetId="2" r:id="rId1"/>
    <sheet name="Key Facts" sheetId="20" r:id="rId2"/>
    <sheet name="Metrics" sheetId="13" r:id="rId3"/>
    <sheet name="Month" sheetId="8" r:id="rId4"/>
    <sheet name="Contract Areas" sheetId="4" r:id="rId5"/>
    <sheet name="CCGs" sheetId="21" r:id="rId6"/>
    <sheet name="Raw" sheetId="15" state="hidden" r:id="rId7"/>
    <sheet name="Refs" sheetId="6" state="hidden" r:id="rId8"/>
    <sheet name="ChangeLog" sheetId="17" state="hidden" r:id="rId9"/>
  </sheets>
  <definedNames>
    <definedName name="_xlnm._FilterDatabase" localSheetId="5" hidden="1">CCGs!$A$2:$I$2</definedName>
    <definedName name="_xlnm._FilterDatabase" localSheetId="4" hidden="1">'Contract Areas'!$A$3:$G$44</definedName>
    <definedName name="_xlnm._FilterDatabase" localSheetId="6" hidden="1">Raw!#REF!</definedName>
    <definedName name="Area_Code" localSheetId="5">OFFSET(#REF!,0,0,COUNTA(#REF!),1)</definedName>
    <definedName name="Area_Code">OFFSET(#REF!,0,0,COUNTA(#REF!),1)</definedName>
    <definedName name="Dropdown_Geography" localSheetId="5">OFFSET(#REF!,0,0,COUNTA(#REF!),1)</definedName>
    <definedName name="Dropdown_Geography">OFFSET(#REF!,0,0,COUNTA(#REF!),1)</definedName>
    <definedName name="Dropdown_Indicator" localSheetId="5">OFFSET(#REF!,0,0,COUNTA(#REF!),1)</definedName>
    <definedName name="Dropdown_Indicator">OFFSET(#REF!,0,0,COUNTA(#REF!),1)</definedName>
    <definedName name="Dropdown_Period" localSheetId="5">OFFSET(#REF!,0,0,COUNTA(#REF!),1)</definedName>
    <definedName name="Dropdown_Period">OFFSET(#REF!,0,0,COUNTA(#REF!),1)</definedName>
    <definedName name="Eng_Code" localSheetId="5">#REF!</definedName>
    <definedName name="Eng_Code">#REF!</definedName>
    <definedName name="Prov_Code" localSheetId="5">#REF!</definedName>
    <definedName name="Prov_Code">#REF!</definedName>
    <definedName name="Reg_Code" localSheetId="5">#REF!</definedName>
    <definedName name="Reg_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 i="20" l="1"/>
  <c r="A4" i="8" l="1"/>
  <c r="A4" i="13"/>
  <c r="A4" i="20"/>
  <c r="M9" i="20" l="1"/>
  <c r="M19" i="20"/>
  <c r="M27" i="20"/>
  <c r="M35" i="20"/>
  <c r="M44" i="20"/>
  <c r="M52" i="20"/>
  <c r="M60" i="20"/>
  <c r="M68" i="20"/>
  <c r="M45" i="20"/>
  <c r="M12" i="20"/>
  <c r="M21" i="20"/>
  <c r="M29" i="20"/>
  <c r="M37" i="20"/>
  <c r="M46" i="20"/>
  <c r="M54" i="20"/>
  <c r="M62" i="20"/>
  <c r="M70" i="20"/>
  <c r="M39" i="20"/>
  <c r="M64" i="20"/>
  <c r="M43" i="20"/>
  <c r="M11" i="20"/>
  <c r="M13" i="20"/>
  <c r="M22" i="20"/>
  <c r="M30" i="20"/>
  <c r="M38" i="20"/>
  <c r="M47" i="20"/>
  <c r="M55" i="20"/>
  <c r="M63" i="20"/>
  <c r="M71" i="20"/>
  <c r="M31" i="20"/>
  <c r="M56" i="20"/>
  <c r="M26" i="20"/>
  <c r="M67" i="20"/>
  <c r="M53" i="20"/>
  <c r="M14" i="20"/>
  <c r="M23" i="20"/>
  <c r="M48" i="20"/>
  <c r="M72" i="20"/>
  <c r="M17" i="20"/>
  <c r="M59" i="20"/>
  <c r="M28" i="20"/>
  <c r="M69" i="20"/>
  <c r="M15" i="20"/>
  <c r="M24" i="20"/>
  <c r="M32" i="20"/>
  <c r="M41" i="20"/>
  <c r="M49" i="20"/>
  <c r="M57" i="20"/>
  <c r="M65" i="20"/>
  <c r="M73" i="20"/>
  <c r="M51" i="20"/>
  <c r="M20" i="20"/>
  <c r="M61" i="20"/>
  <c r="M16" i="20"/>
  <c r="M25" i="20"/>
  <c r="M33" i="20"/>
  <c r="M42" i="20"/>
  <c r="M50" i="20"/>
  <c r="M58" i="20"/>
  <c r="M66" i="20"/>
  <c r="M74" i="20"/>
  <c r="M34" i="20"/>
  <c r="M75" i="20"/>
  <c r="M36" i="20"/>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9" i="8"/>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9" i="20"/>
  <c r="D33" i="20" l="1"/>
  <c r="D57" i="20"/>
  <c r="D59" i="20"/>
  <c r="D26" i="20"/>
  <c r="D30" i="20"/>
  <c r="D62" i="20"/>
  <c r="D68" i="20"/>
  <c r="D73" i="20"/>
  <c r="D47" i="20"/>
  <c r="D65" i="20"/>
  <c r="D67" i="20"/>
  <c r="D38" i="20"/>
  <c r="D36" i="20"/>
  <c r="D75" i="20"/>
  <c r="D25" i="20"/>
  <c r="D49" i="20"/>
  <c r="D17" i="20"/>
  <c r="D56" i="20"/>
  <c r="D22" i="20"/>
  <c r="D54" i="20"/>
  <c r="D60" i="20"/>
  <c r="D69" i="20"/>
  <c r="D41" i="20"/>
  <c r="D71" i="20"/>
  <c r="D11" i="20"/>
  <c r="D37" i="20"/>
  <c r="D44" i="20"/>
  <c r="D34" i="20"/>
  <c r="D72" i="20"/>
  <c r="D13" i="20"/>
  <c r="D52" i="20"/>
  <c r="D61" i="20"/>
  <c r="D48" i="20"/>
  <c r="D66" i="20"/>
  <c r="D20" i="20"/>
  <c r="D24" i="20"/>
  <c r="D23" i="20"/>
  <c r="D63" i="20"/>
  <c r="D43" i="20"/>
  <c r="D29" i="20"/>
  <c r="D35" i="20"/>
  <c r="D16" i="20"/>
  <c r="D31" i="20"/>
  <c r="D46" i="20"/>
  <c r="D74" i="20"/>
  <c r="D32" i="20"/>
  <c r="D58" i="20"/>
  <c r="D51" i="20"/>
  <c r="D15" i="20"/>
  <c r="D14" i="20"/>
  <c r="D55" i="20"/>
  <c r="D64" i="20"/>
  <c r="D21" i="20"/>
  <c r="D27" i="20"/>
  <c r="D39" i="20"/>
  <c r="D12" i="20"/>
  <c r="D19" i="20"/>
  <c r="D50" i="20"/>
  <c r="D53" i="20"/>
  <c r="D42" i="20"/>
  <c r="D28" i="20"/>
  <c r="D70" i="20"/>
  <c r="D45" i="20"/>
  <c r="D9" i="20"/>
  <c r="D7" i="20"/>
  <c r="B5" i="20" l="1"/>
  <c r="O7" i="20"/>
  <c r="E30" i="20" l="1"/>
  <c r="E47" i="20"/>
  <c r="E36" i="20"/>
  <c r="E17" i="20"/>
  <c r="E60" i="20"/>
  <c r="E11" i="20"/>
  <c r="E72" i="20"/>
  <c r="E48" i="20"/>
  <c r="E23" i="20"/>
  <c r="E74" i="20"/>
  <c r="E15" i="20"/>
  <c r="E21" i="20"/>
  <c r="E19" i="20"/>
  <c r="E28" i="20"/>
  <c r="E33" i="20"/>
  <c r="E35" i="20"/>
  <c r="E58" i="20"/>
  <c r="E57" i="20"/>
  <c r="E62" i="20"/>
  <c r="E65" i="20"/>
  <c r="E75" i="20"/>
  <c r="E56" i="20"/>
  <c r="E69" i="20"/>
  <c r="E37" i="20"/>
  <c r="E13" i="20"/>
  <c r="E63" i="20"/>
  <c r="E16" i="20"/>
  <c r="E32" i="20"/>
  <c r="E14" i="20"/>
  <c r="E27" i="20"/>
  <c r="E70" i="20"/>
  <c r="E39" i="20"/>
  <c r="E45" i="20"/>
  <c r="E25" i="20"/>
  <c r="E66" i="20"/>
  <c r="E50" i="20"/>
  <c r="E53" i="20"/>
  <c r="E59" i="20"/>
  <c r="E68" i="20"/>
  <c r="E67" i="20"/>
  <c r="E22" i="20"/>
  <c r="E41" i="20"/>
  <c r="E44" i="20"/>
  <c r="E52" i="20"/>
  <c r="E20" i="20"/>
  <c r="E43" i="20"/>
  <c r="E31" i="20"/>
  <c r="E55" i="20"/>
  <c r="E26" i="20"/>
  <c r="E73" i="20"/>
  <c r="E38" i="20"/>
  <c r="E49" i="20"/>
  <c r="E54" i="20"/>
  <c r="E71" i="20"/>
  <c r="E34" i="20"/>
  <c r="E61" i="20"/>
  <c r="E24" i="20"/>
  <c r="E29" i="20"/>
  <c r="E46" i="20"/>
  <c r="E51" i="20"/>
  <c r="E64" i="20"/>
  <c r="E42" i="20"/>
  <c r="E9" i="20"/>
  <c r="E12" i="20"/>
  <c r="C83" i="20"/>
  <c r="C82" i="20"/>
  <c r="C81" i="20"/>
  <c r="C80" i="20"/>
  <c r="C79" i="20"/>
  <c r="C78" i="20"/>
  <c r="C77" i="20"/>
  <c r="C76" i="20"/>
  <c r="B76" i="20"/>
  <c r="A76" i="20"/>
  <c r="C75" i="20"/>
  <c r="A75" i="20"/>
  <c r="C74" i="20"/>
  <c r="A74" i="20"/>
  <c r="C73" i="20"/>
  <c r="A73" i="20"/>
  <c r="C72" i="20"/>
  <c r="A72" i="20"/>
  <c r="C71" i="20"/>
  <c r="A71" i="20"/>
  <c r="C70" i="20"/>
  <c r="A70" i="20"/>
  <c r="C69" i="20"/>
  <c r="A69" i="20"/>
  <c r="C68" i="20"/>
  <c r="A68" i="20"/>
  <c r="C67" i="20"/>
  <c r="A67" i="20"/>
  <c r="C66" i="20"/>
  <c r="A66" i="20"/>
  <c r="C65" i="20"/>
  <c r="A65" i="20"/>
  <c r="C64" i="20"/>
  <c r="A64" i="20"/>
  <c r="C63" i="20"/>
  <c r="A63" i="20"/>
  <c r="C62" i="20"/>
  <c r="A62" i="20"/>
  <c r="C61" i="20"/>
  <c r="A61" i="20"/>
  <c r="C60" i="20"/>
  <c r="A60" i="20"/>
  <c r="C59" i="20"/>
  <c r="A59" i="20"/>
  <c r="C58" i="20"/>
  <c r="A58" i="20"/>
  <c r="C57" i="20"/>
  <c r="A57" i="20"/>
  <c r="C56" i="20"/>
  <c r="A56" i="20"/>
  <c r="C55" i="20"/>
  <c r="A55" i="20"/>
  <c r="C54" i="20"/>
  <c r="A54" i="20"/>
  <c r="C53" i="20"/>
  <c r="A53" i="20"/>
  <c r="C52" i="20"/>
  <c r="A52" i="20"/>
  <c r="C51" i="20"/>
  <c r="A51" i="20"/>
  <c r="C50" i="20"/>
  <c r="A50" i="20"/>
  <c r="C49" i="20"/>
  <c r="A49" i="20"/>
  <c r="C48" i="20"/>
  <c r="A48" i="20"/>
  <c r="C47" i="20"/>
  <c r="A47" i="20"/>
  <c r="C46" i="20"/>
  <c r="A46" i="20"/>
  <c r="C45" i="20"/>
  <c r="A45" i="20"/>
  <c r="C44" i="20"/>
  <c r="A44" i="20"/>
  <c r="C43" i="20"/>
  <c r="A43" i="20"/>
  <c r="C42" i="20"/>
  <c r="A42" i="20"/>
  <c r="C41" i="20"/>
  <c r="A41" i="20"/>
  <c r="A40" i="20"/>
  <c r="C39" i="20"/>
  <c r="A39" i="20"/>
  <c r="C38" i="20"/>
  <c r="A38" i="20"/>
  <c r="C37" i="20"/>
  <c r="A37" i="20"/>
  <c r="C36" i="20"/>
  <c r="A36" i="20"/>
  <c r="C35" i="20"/>
  <c r="A35" i="20"/>
  <c r="C34" i="20"/>
  <c r="A34" i="20"/>
  <c r="C33" i="20"/>
  <c r="A33" i="20"/>
  <c r="C32" i="20"/>
  <c r="A32" i="20"/>
  <c r="C31" i="20"/>
  <c r="A31" i="20"/>
  <c r="C30" i="20"/>
  <c r="A30" i="20"/>
  <c r="C29" i="20"/>
  <c r="A29" i="20"/>
  <c r="C28" i="20"/>
  <c r="A28" i="20"/>
  <c r="C27" i="20"/>
  <c r="A27" i="20"/>
  <c r="C26" i="20"/>
  <c r="A26" i="20"/>
  <c r="C25" i="20"/>
  <c r="A25" i="20"/>
  <c r="C24" i="20"/>
  <c r="A24" i="20"/>
  <c r="C23" i="20"/>
  <c r="A23" i="20"/>
  <c r="C22" i="20"/>
  <c r="A22" i="20"/>
  <c r="C21" i="20"/>
  <c r="A21" i="20"/>
  <c r="C20" i="20"/>
  <c r="A20" i="20"/>
  <c r="C19" i="20"/>
  <c r="A19" i="20"/>
  <c r="C18" i="20"/>
  <c r="A18" i="20"/>
  <c r="C17" i="20"/>
  <c r="A17" i="20"/>
  <c r="C16" i="20"/>
  <c r="A16" i="20"/>
  <c r="C15" i="20"/>
  <c r="A15" i="20"/>
  <c r="C14" i="20"/>
  <c r="A14" i="20"/>
  <c r="C13" i="20"/>
  <c r="A13" i="20"/>
  <c r="C12" i="20"/>
  <c r="A12" i="20"/>
  <c r="C11" i="20"/>
  <c r="A11" i="20"/>
  <c r="C10" i="20"/>
  <c r="A10" i="20"/>
  <c r="C9" i="20"/>
  <c r="A9" i="20"/>
  <c r="U7" i="20"/>
  <c r="T7" i="20"/>
  <c r="S7" i="20"/>
  <c r="R7" i="20"/>
  <c r="Q7" i="20"/>
  <c r="P7" i="20"/>
  <c r="N7" i="20"/>
  <c r="B1" i="20"/>
  <c r="O16" i="20" l="1"/>
  <c r="O24" i="20"/>
  <c r="O32" i="20"/>
  <c r="O44" i="20"/>
  <c r="O48" i="20"/>
  <c r="O52" i="20"/>
  <c r="O56" i="20"/>
  <c r="O60" i="20"/>
  <c r="O64" i="20"/>
  <c r="O68" i="20"/>
  <c r="O72" i="20"/>
  <c r="O11" i="20"/>
  <c r="O19" i="20"/>
  <c r="O27" i="20"/>
  <c r="O14" i="20"/>
  <c r="O22" i="20"/>
  <c r="O30" i="20"/>
  <c r="O38" i="20"/>
  <c r="O41" i="20"/>
  <c r="O45" i="20"/>
  <c r="O49" i="20"/>
  <c r="O53" i="20"/>
  <c r="O57" i="20"/>
  <c r="O61" i="20"/>
  <c r="O65" i="20"/>
  <c r="O69" i="20"/>
  <c r="O73" i="20"/>
  <c r="O9" i="20"/>
  <c r="O17" i="20"/>
  <c r="O25" i="20"/>
  <c r="O33" i="20"/>
  <c r="O12" i="20"/>
  <c r="O20" i="20"/>
  <c r="O28" i="20"/>
  <c r="O36" i="20"/>
  <c r="O42" i="20"/>
  <c r="O46" i="20"/>
  <c r="O50" i="20"/>
  <c r="O54" i="20"/>
  <c r="O58" i="20"/>
  <c r="O62" i="20"/>
  <c r="O66" i="20"/>
  <c r="O70" i="20"/>
  <c r="O74" i="20"/>
  <c r="O35" i="20"/>
  <c r="O15" i="20"/>
  <c r="O23" i="20"/>
  <c r="O31" i="20"/>
  <c r="O39" i="20"/>
  <c r="O26" i="20"/>
  <c r="O34" i="20"/>
  <c r="O43" i="20"/>
  <c r="O47" i="20"/>
  <c r="O51" i="20"/>
  <c r="O55" i="20"/>
  <c r="O59" i="20"/>
  <c r="O63" i="20"/>
  <c r="O67" i="20"/>
  <c r="O71" i="20"/>
  <c r="O75" i="20"/>
  <c r="O13" i="20"/>
  <c r="O21" i="20"/>
  <c r="O29" i="20"/>
  <c r="O37" i="20"/>
  <c r="U52" i="20"/>
  <c r="N42" i="20"/>
  <c r="Q39" i="20"/>
  <c r="R55" i="20"/>
  <c r="Q13" i="20"/>
  <c r="T41" i="20"/>
  <c r="S63" i="20"/>
  <c r="T63" i="20"/>
  <c r="R47" i="20"/>
  <c r="P62" i="20"/>
  <c r="R68" i="20"/>
  <c r="P29" i="20"/>
  <c r="R31" i="20"/>
  <c r="Q33" i="20"/>
  <c r="T57" i="20"/>
  <c r="P53" i="20"/>
  <c r="N60" i="20"/>
  <c r="R24" i="20"/>
  <c r="Q61" i="20"/>
  <c r="P50" i="20"/>
  <c r="T23" i="20"/>
  <c r="T29" i="20"/>
  <c r="N72" i="20"/>
  <c r="S53" i="20"/>
  <c r="P58" i="20"/>
  <c r="P66" i="20"/>
  <c r="U70" i="20"/>
  <c r="R72" i="20"/>
  <c r="U53" i="20"/>
  <c r="R19" i="20"/>
  <c r="U47" i="20"/>
  <c r="S51" i="20"/>
  <c r="P57" i="20"/>
  <c r="U27" i="20"/>
  <c r="U72" i="20"/>
  <c r="P17" i="20"/>
  <c r="N19" i="20"/>
  <c r="P21" i="20"/>
  <c r="N29" i="20"/>
  <c r="R29" i="20"/>
  <c r="N47" i="20"/>
  <c r="U48" i="20"/>
  <c r="U58" i="20"/>
  <c r="T71" i="20"/>
  <c r="P19" i="20"/>
  <c r="P31" i="20"/>
  <c r="P47" i="20"/>
  <c r="N50" i="20"/>
  <c r="N51" i="20"/>
  <c r="S57" i="20"/>
  <c r="R38" i="20"/>
  <c r="T17" i="20"/>
  <c r="Q29" i="20"/>
  <c r="U29" i="20"/>
  <c r="N31" i="20"/>
  <c r="S47" i="20"/>
  <c r="I47" i="20" s="1"/>
  <c r="N48" i="20"/>
  <c r="P51" i="20"/>
  <c r="R64" i="20"/>
  <c r="U68" i="20"/>
  <c r="R42" i="20"/>
  <c r="N49" i="20"/>
  <c r="N55" i="20"/>
  <c r="U64" i="20"/>
  <c r="R66" i="20"/>
  <c r="P49" i="20"/>
  <c r="N64" i="20"/>
  <c r="U66" i="20"/>
  <c r="N70" i="20"/>
  <c r="N38" i="20"/>
  <c r="T38" i="20"/>
  <c r="P38" i="20"/>
  <c r="U38" i="20"/>
  <c r="S49" i="20"/>
  <c r="R60" i="20"/>
  <c r="R62" i="20"/>
  <c r="S15" i="20"/>
  <c r="Q52" i="20"/>
  <c r="N56" i="20"/>
  <c r="N58" i="20"/>
  <c r="R58" i="20"/>
  <c r="P70" i="20"/>
  <c r="S35" i="20"/>
  <c r="Q36" i="20"/>
  <c r="N25" i="20"/>
  <c r="R51" i="20"/>
  <c r="U60" i="20"/>
  <c r="N62" i="20"/>
  <c r="N66" i="20"/>
  <c r="N68" i="20"/>
  <c r="P26" i="20"/>
  <c r="R26" i="20"/>
  <c r="R14" i="20"/>
  <c r="Q23" i="20"/>
  <c r="U23" i="20"/>
  <c r="S14" i="20"/>
  <c r="N36" i="20"/>
  <c r="R36" i="20"/>
  <c r="R25" i="20"/>
  <c r="S13" i="20"/>
  <c r="P42" i="20"/>
  <c r="H42" i="20" s="1"/>
  <c r="S42" i="20"/>
  <c r="T42" i="20"/>
  <c r="N43" i="20"/>
  <c r="P46" i="20"/>
  <c r="U45" i="20"/>
  <c r="S46" i="20"/>
  <c r="U46" i="20"/>
  <c r="N46" i="20"/>
  <c r="T46" i="20"/>
  <c r="P14" i="20"/>
  <c r="U14" i="20"/>
  <c r="P22" i="20"/>
  <c r="P25" i="20"/>
  <c r="N9" i="20"/>
  <c r="P12" i="20"/>
  <c r="N13" i="20"/>
  <c r="T13" i="20"/>
  <c r="T19" i="20"/>
  <c r="Q19" i="20"/>
  <c r="G19" i="20" s="1"/>
  <c r="U19" i="20"/>
  <c r="R22" i="20"/>
  <c r="N27" i="20"/>
  <c r="R27" i="20"/>
  <c r="P36" i="20"/>
  <c r="T36" i="20"/>
  <c r="Q38" i="20"/>
  <c r="Q46" i="20"/>
  <c r="T21" i="20"/>
  <c r="Q21" i="20"/>
  <c r="U21" i="20"/>
  <c r="T27" i="20"/>
  <c r="Q27" i="20"/>
  <c r="U33" i="20"/>
  <c r="R33" i="20"/>
  <c r="N33" i="20"/>
  <c r="P13" i="20"/>
  <c r="U13" i="20"/>
  <c r="Q14" i="20"/>
  <c r="R20" i="20"/>
  <c r="N21" i="20"/>
  <c r="N23" i="20"/>
  <c r="R23" i="20"/>
  <c r="T25" i="20"/>
  <c r="P33" i="20"/>
  <c r="T33" i="20"/>
  <c r="U36" i="20"/>
  <c r="P39" i="20"/>
  <c r="Q45" i="20"/>
  <c r="R21" i="20"/>
  <c r="P23" i="20"/>
  <c r="Q25" i="20"/>
  <c r="U25" i="20"/>
  <c r="P27" i="20"/>
  <c r="S54" i="20"/>
  <c r="T54" i="20"/>
  <c r="T31" i="20"/>
  <c r="Q31" i="20"/>
  <c r="U31" i="20"/>
  <c r="P35" i="20"/>
  <c r="T35" i="20"/>
  <c r="R37" i="20"/>
  <c r="Q50" i="20"/>
  <c r="R53" i="20"/>
  <c r="Q60" i="20"/>
  <c r="U55" i="20"/>
  <c r="P60" i="20"/>
  <c r="T75" i="20"/>
  <c r="T69" i="20"/>
  <c r="T73" i="20"/>
  <c r="R74" i="20"/>
  <c r="S41" i="20"/>
  <c r="Q47" i="20"/>
  <c r="G47" i="20" s="1"/>
  <c r="Q51" i="20"/>
  <c r="S56" i="20"/>
  <c r="Q58" i="20"/>
  <c r="U62" i="20"/>
  <c r="Q63" i="20"/>
  <c r="P64" i="20"/>
  <c r="N74" i="20"/>
  <c r="U74" i="20"/>
  <c r="P68" i="20"/>
  <c r="Q71" i="20"/>
  <c r="P72" i="20"/>
  <c r="H72" i="20" s="1"/>
  <c r="Q62" i="20"/>
  <c r="P74" i="20"/>
  <c r="R70" i="20"/>
  <c r="S9" i="20"/>
  <c r="U12" i="20"/>
  <c r="P15" i="20"/>
  <c r="U15" i="20"/>
  <c r="S20" i="20"/>
  <c r="P24" i="20"/>
  <c r="U28" i="20"/>
  <c r="N28" i="20"/>
  <c r="S28" i="20"/>
  <c r="R28" i="20"/>
  <c r="P28" i="20"/>
  <c r="T28" i="20"/>
  <c r="Q28" i="20"/>
  <c r="T16" i="20"/>
  <c r="N16" i="20"/>
  <c r="U16" i="20"/>
  <c r="Q16" i="20"/>
  <c r="R16" i="20"/>
  <c r="T12" i="20"/>
  <c r="Q12" i="20"/>
  <c r="S16" i="20"/>
  <c r="P20" i="20"/>
  <c r="U22" i="20"/>
  <c r="K22" i="20" s="1"/>
  <c r="N22" i="20"/>
  <c r="T22" i="20"/>
  <c r="Q22" i="20"/>
  <c r="S22" i="20"/>
  <c r="I22" i="20" s="1"/>
  <c r="U26" i="20"/>
  <c r="N26" i="20"/>
  <c r="S26" i="20"/>
  <c r="T26" i="20"/>
  <c r="Q26" i="20"/>
  <c r="R11" i="20"/>
  <c r="U11" i="20"/>
  <c r="Q11" i="20"/>
  <c r="T9" i="20"/>
  <c r="R15" i="20"/>
  <c r="N15" i="20"/>
  <c r="T15" i="20"/>
  <c r="Q15" i="20"/>
  <c r="P16" i="20"/>
  <c r="Q17" i="20"/>
  <c r="U24" i="20"/>
  <c r="N24" i="20"/>
  <c r="S24" i="20"/>
  <c r="T24" i="20"/>
  <c r="J24" i="20" s="1"/>
  <c r="Q24" i="20"/>
  <c r="P9" i="20"/>
  <c r="H9" i="20" s="1"/>
  <c r="R9" i="20"/>
  <c r="U9" i="20"/>
  <c r="Q9" i="20"/>
  <c r="N11" i="20"/>
  <c r="S11" i="20"/>
  <c r="N12" i="20"/>
  <c r="R12" i="20"/>
  <c r="R17" i="20"/>
  <c r="N17" i="20"/>
  <c r="U17" i="20"/>
  <c r="U20" i="20"/>
  <c r="N20" i="20"/>
  <c r="T20" i="20"/>
  <c r="J20" i="20" s="1"/>
  <c r="Q20" i="20"/>
  <c r="S12" i="20"/>
  <c r="S17" i="20"/>
  <c r="P11" i="20"/>
  <c r="T11" i="20"/>
  <c r="R13" i="20"/>
  <c r="T14" i="20"/>
  <c r="T34" i="20"/>
  <c r="R35" i="20"/>
  <c r="T37" i="20"/>
  <c r="S39" i="20"/>
  <c r="Q42" i="20"/>
  <c r="G42" i="20" s="1"/>
  <c r="U42" i="20"/>
  <c r="K42" i="20" s="1"/>
  <c r="Q43" i="20"/>
  <c r="N44" i="20"/>
  <c r="S45" i="20"/>
  <c r="U30" i="20"/>
  <c r="N30" i="20"/>
  <c r="U32" i="20"/>
  <c r="N32" i="20"/>
  <c r="S34" i="20"/>
  <c r="N34" i="20"/>
  <c r="Q34" i="20"/>
  <c r="U34" i="20"/>
  <c r="U37" i="20"/>
  <c r="N37" i="20"/>
  <c r="Q37" i="20"/>
  <c r="T43" i="20"/>
  <c r="S43" i="20"/>
  <c r="P43" i="20"/>
  <c r="Q30" i="20"/>
  <c r="T30" i="20"/>
  <c r="Q32" i="20"/>
  <c r="T32" i="20"/>
  <c r="T39" i="20"/>
  <c r="Q44" i="20"/>
  <c r="R48" i="20"/>
  <c r="T48" i="20"/>
  <c r="Q48" i="20"/>
  <c r="P48" i="20"/>
  <c r="S48" i="20"/>
  <c r="R52" i="20"/>
  <c r="T52" i="20"/>
  <c r="P52" i="20"/>
  <c r="S52" i="20"/>
  <c r="N52" i="20"/>
  <c r="N14" i="20"/>
  <c r="N41" i="20"/>
  <c r="R43" i="20"/>
  <c r="P45" i="20"/>
  <c r="R44" i="20"/>
  <c r="T44" i="20"/>
  <c r="P44" i="20"/>
  <c r="R34" i="20"/>
  <c r="U35" i="20"/>
  <c r="N35" i="20"/>
  <c r="Q35" i="20"/>
  <c r="P37" i="20"/>
  <c r="S37" i="20"/>
  <c r="U39" i="20"/>
  <c r="N39" i="20"/>
  <c r="U43" i="20"/>
  <c r="P30" i="20"/>
  <c r="R30" i="20"/>
  <c r="P32" i="20"/>
  <c r="R32" i="20"/>
  <c r="P34" i="20"/>
  <c r="S44" i="20"/>
  <c r="S30" i="20"/>
  <c r="S32" i="20"/>
  <c r="R39" i="20"/>
  <c r="P41" i="20"/>
  <c r="R41" i="20"/>
  <c r="U41" i="20"/>
  <c r="Q41" i="20"/>
  <c r="U44" i="20"/>
  <c r="T45" i="20"/>
  <c r="N45" i="20"/>
  <c r="R45" i="20"/>
  <c r="R59" i="20"/>
  <c r="U59" i="20"/>
  <c r="N59" i="20"/>
  <c r="S59" i="20"/>
  <c r="Q59" i="20"/>
  <c r="P59" i="20"/>
  <c r="T55" i="20"/>
  <c r="J55" i="20" s="1"/>
  <c r="Q55" i="20"/>
  <c r="G55" i="20" s="1"/>
  <c r="P56" i="20"/>
  <c r="T49" i="20"/>
  <c r="U49" i="20"/>
  <c r="Q49" i="20"/>
  <c r="S19" i="20"/>
  <c r="S21" i="20"/>
  <c r="S23" i="20"/>
  <c r="S25" i="20"/>
  <c r="S27" i="20"/>
  <c r="S29" i="20"/>
  <c r="S31" i="20"/>
  <c r="S33" i="20"/>
  <c r="S50" i="20"/>
  <c r="T51" i="20"/>
  <c r="U51" i="20"/>
  <c r="T53" i="20"/>
  <c r="N53" i="20"/>
  <c r="Q53" i="20"/>
  <c r="P54" i="20"/>
  <c r="T56" i="20"/>
  <c r="T59" i="20"/>
  <c r="R56" i="20"/>
  <c r="U56" i="20"/>
  <c r="Q56" i="20"/>
  <c r="R49" i="20"/>
  <c r="R50" i="20"/>
  <c r="U50" i="20"/>
  <c r="T50" i="20"/>
  <c r="R54" i="20"/>
  <c r="N54" i="20"/>
  <c r="Q54" i="20"/>
  <c r="U54" i="20"/>
  <c r="P55" i="20"/>
  <c r="H55" i="20" s="1"/>
  <c r="S55" i="20"/>
  <c r="I55" i="20" s="1"/>
  <c r="R61" i="20"/>
  <c r="U61" i="20"/>
  <c r="N61" i="20"/>
  <c r="P61" i="20"/>
  <c r="S61" i="20"/>
  <c r="T61" i="20"/>
  <c r="S36" i="20"/>
  <c r="I36" i="20" s="1"/>
  <c r="S38" i="20"/>
  <c r="R46" i="20"/>
  <c r="T47" i="20"/>
  <c r="J47" i="20" s="1"/>
  <c r="R57" i="20"/>
  <c r="U57" i="20"/>
  <c r="N57" i="20"/>
  <c r="Q57" i="20"/>
  <c r="T67" i="20"/>
  <c r="Q73" i="20"/>
  <c r="T65" i="20"/>
  <c r="R63" i="20"/>
  <c r="P63" i="20"/>
  <c r="U63" i="20"/>
  <c r="N63" i="20"/>
  <c r="Q69" i="20"/>
  <c r="R73" i="20"/>
  <c r="P73" i="20"/>
  <c r="U73" i="20"/>
  <c r="N73" i="20"/>
  <c r="S73" i="20"/>
  <c r="Q67" i="20"/>
  <c r="R71" i="20"/>
  <c r="P71" i="20"/>
  <c r="U71" i="20"/>
  <c r="N71" i="20"/>
  <c r="S71" i="20"/>
  <c r="Q65" i="20"/>
  <c r="R69" i="20"/>
  <c r="P69" i="20"/>
  <c r="U69" i="20"/>
  <c r="N69" i="20"/>
  <c r="S69" i="20"/>
  <c r="R67" i="20"/>
  <c r="P67" i="20"/>
  <c r="U67" i="20"/>
  <c r="N67" i="20"/>
  <c r="S67" i="20"/>
  <c r="R65" i="20"/>
  <c r="P65" i="20"/>
  <c r="U65" i="20"/>
  <c r="N65" i="20"/>
  <c r="S65" i="20"/>
  <c r="S58" i="20"/>
  <c r="I58" i="20" s="1"/>
  <c r="S60" i="20"/>
  <c r="S62" i="20"/>
  <c r="I62" i="20" s="1"/>
  <c r="S64" i="20"/>
  <c r="S66" i="20"/>
  <c r="S68" i="20"/>
  <c r="S70" i="20"/>
  <c r="S72" i="20"/>
  <c r="I72" i="20" s="1"/>
  <c r="S74" i="20"/>
  <c r="N75" i="20"/>
  <c r="U75" i="20"/>
  <c r="Q64" i="20"/>
  <c r="Q66" i="20"/>
  <c r="G66" i="20" s="1"/>
  <c r="Q68" i="20"/>
  <c r="G68" i="20" s="1"/>
  <c r="Q70" i="20"/>
  <c r="G70" i="20" s="1"/>
  <c r="Q72" i="20"/>
  <c r="G72" i="20" s="1"/>
  <c r="Q74" i="20"/>
  <c r="P75" i="20"/>
  <c r="T58" i="20"/>
  <c r="J58" i="20" s="1"/>
  <c r="T60" i="20"/>
  <c r="T62" i="20"/>
  <c r="J62" i="20" s="1"/>
  <c r="T64" i="20"/>
  <c r="T66" i="20"/>
  <c r="T68" i="20"/>
  <c r="T70" i="20"/>
  <c r="T72" i="20"/>
  <c r="J72" i="20" s="1"/>
  <c r="T74" i="20"/>
  <c r="R75" i="20"/>
  <c r="S75" i="20"/>
  <c r="Q75" i="20"/>
  <c r="I68" i="20" l="1"/>
  <c r="J60" i="20"/>
  <c r="G9" i="20"/>
  <c r="J74" i="20"/>
  <c r="I60" i="20"/>
  <c r="J68" i="20"/>
  <c r="I70" i="20"/>
  <c r="I38" i="20"/>
  <c r="J53" i="20"/>
  <c r="K62" i="20"/>
  <c r="G29" i="20"/>
  <c r="K43" i="20"/>
  <c r="J14" i="20"/>
  <c r="J22" i="20"/>
  <c r="K14" i="20"/>
  <c r="J42" i="20"/>
  <c r="J19" i="20"/>
  <c r="I21" i="20"/>
  <c r="I19" i="20"/>
  <c r="I33" i="20"/>
  <c r="G49" i="20"/>
  <c r="I29" i="20"/>
  <c r="K29" i="20"/>
  <c r="G30" i="20"/>
  <c r="I23" i="20"/>
  <c r="K19" i="20"/>
  <c r="K38" i="20"/>
  <c r="K55" i="20"/>
  <c r="H36" i="20"/>
  <c r="I27" i="20"/>
  <c r="I24" i="20"/>
  <c r="G31" i="20"/>
  <c r="G25" i="20"/>
  <c r="K24" i="20"/>
  <c r="G50" i="20"/>
  <c r="K47" i="20"/>
  <c r="I42" i="20"/>
  <c r="H70" i="20"/>
  <c r="I31" i="20"/>
  <c r="I66" i="20"/>
  <c r="J66" i="20"/>
  <c r="G51" i="20"/>
  <c r="H48" i="20"/>
  <c r="H44" i="20"/>
  <c r="G48" i="20"/>
  <c r="J38" i="20"/>
  <c r="G56" i="20"/>
  <c r="H56" i="20"/>
  <c r="I37" i="20"/>
  <c r="J26" i="20"/>
  <c r="K31" i="20"/>
  <c r="H13" i="20"/>
  <c r="I25" i="20"/>
  <c r="I26" i="20"/>
  <c r="J70" i="20"/>
  <c r="G74" i="20"/>
  <c r="K51" i="20"/>
  <c r="J51" i="20"/>
  <c r="G44" i="20"/>
  <c r="K26" i="20"/>
  <c r="G75" i="20"/>
  <c r="I59" i="20"/>
  <c r="K72" i="20"/>
  <c r="G24" i="20"/>
  <c r="G15" i="20"/>
  <c r="I52" i="20"/>
  <c r="H11" i="20"/>
  <c r="H33" i="20"/>
  <c r="J52" i="20"/>
  <c r="K9" i="20"/>
  <c r="K67" i="20"/>
  <c r="K49" i="20"/>
  <c r="H75" i="20"/>
  <c r="J31" i="20"/>
  <c r="G43" i="20"/>
  <c r="K74" i="20"/>
  <c r="J36" i="20"/>
  <c r="H32" i="20"/>
  <c r="H43" i="20"/>
  <c r="G60" i="20"/>
  <c r="K68" i="20"/>
  <c r="I74" i="20"/>
  <c r="G73" i="20"/>
  <c r="H60" i="20"/>
  <c r="K44" i="20"/>
  <c r="I30" i="20"/>
  <c r="I48" i="20"/>
  <c r="G28" i="20"/>
  <c r="I75" i="20"/>
  <c r="K65" i="20"/>
  <c r="G65" i="20"/>
  <c r="K63" i="20"/>
  <c r="H54" i="20"/>
  <c r="G41" i="20"/>
  <c r="I44" i="20"/>
  <c r="K39" i="20"/>
  <c r="G32" i="20"/>
  <c r="G22" i="20"/>
  <c r="J12" i="20"/>
  <c r="J28" i="20"/>
  <c r="I20" i="20"/>
  <c r="K36" i="20"/>
  <c r="H38" i="20"/>
  <c r="H66" i="20"/>
  <c r="H29" i="20"/>
  <c r="F29" i="20"/>
  <c r="I71" i="20"/>
  <c r="K57" i="20"/>
  <c r="J61" i="20"/>
  <c r="K59" i="20"/>
  <c r="J30" i="20"/>
  <c r="K37" i="20"/>
  <c r="K20" i="20"/>
  <c r="J15" i="20"/>
  <c r="G26" i="20"/>
  <c r="H28" i="20"/>
  <c r="K15" i="20"/>
  <c r="H27" i="20"/>
  <c r="J33" i="20"/>
  <c r="H46" i="20"/>
  <c r="H65" i="20"/>
  <c r="I69" i="20"/>
  <c r="H63" i="20"/>
  <c r="I61" i="20"/>
  <c r="J48" i="20"/>
  <c r="H61" i="20"/>
  <c r="G54" i="20"/>
  <c r="H41" i="20"/>
  <c r="J44" i="20"/>
  <c r="J37" i="20"/>
  <c r="H71" i="20"/>
  <c r="K61" i="20"/>
  <c r="H59" i="20"/>
  <c r="H30" i="20"/>
  <c r="I43" i="20"/>
  <c r="I45" i="20"/>
  <c r="J34" i="20"/>
  <c r="I12" i="20"/>
  <c r="J9" i="20"/>
  <c r="H20" i="20"/>
  <c r="K28" i="20"/>
  <c r="G71" i="20"/>
  <c r="G58" i="20"/>
  <c r="J75" i="20"/>
  <c r="K33" i="20"/>
  <c r="G46" i="20"/>
  <c r="H25" i="20"/>
  <c r="K46" i="20"/>
  <c r="K23" i="20"/>
  <c r="I49" i="20"/>
  <c r="J71" i="20"/>
  <c r="K53" i="20"/>
  <c r="J29" i="20"/>
  <c r="J57" i="20"/>
  <c r="J63" i="20"/>
  <c r="I65" i="20"/>
  <c r="H69" i="20"/>
  <c r="J59" i="20"/>
  <c r="J45" i="20"/>
  <c r="K35" i="20"/>
  <c r="G17" i="20"/>
  <c r="H68" i="20"/>
  <c r="G27" i="20"/>
  <c r="G38" i="20"/>
  <c r="K60" i="20"/>
  <c r="H49" i="20"/>
  <c r="J64" i="20"/>
  <c r="G67" i="20"/>
  <c r="G57" i="20"/>
  <c r="K50" i="20"/>
  <c r="J56" i="20"/>
  <c r="J32" i="20"/>
  <c r="G37" i="20"/>
  <c r="H16" i="20"/>
  <c r="K11" i="20"/>
  <c r="G12" i="20"/>
  <c r="H24" i="20"/>
  <c r="J54" i="20"/>
  <c r="H39" i="20"/>
  <c r="J27" i="20"/>
  <c r="K45" i="20"/>
  <c r="I57" i="20"/>
  <c r="K48" i="20"/>
  <c r="K70" i="20"/>
  <c r="H50" i="20"/>
  <c r="J41" i="20"/>
  <c r="F37" i="20"/>
  <c r="F59" i="20"/>
  <c r="F31" i="20"/>
  <c r="F58" i="20"/>
  <c r="F12" i="20"/>
  <c r="F61" i="20"/>
  <c r="F22" i="20"/>
  <c r="F60" i="20"/>
  <c r="I73" i="20"/>
  <c r="K32" i="20"/>
  <c r="J35" i="20"/>
  <c r="I54" i="20"/>
  <c r="G14" i="20"/>
  <c r="J13" i="20"/>
  <c r="H14" i="20"/>
  <c r="K64" i="20"/>
  <c r="K27" i="20"/>
  <c r="G61" i="20"/>
  <c r="G13" i="20"/>
  <c r="F55" i="20"/>
  <c r="F23" i="20"/>
  <c r="F54" i="20"/>
  <c r="F33" i="20"/>
  <c r="F57" i="20"/>
  <c r="F14" i="20"/>
  <c r="F56" i="20"/>
  <c r="G64" i="20"/>
  <c r="G53" i="20"/>
  <c r="J49" i="20"/>
  <c r="K41" i="20"/>
  <c r="H34" i="20"/>
  <c r="J11" i="20"/>
  <c r="I41" i="20"/>
  <c r="H35" i="20"/>
  <c r="K13" i="20"/>
  <c r="K21" i="20"/>
  <c r="H26" i="20"/>
  <c r="G52" i="20"/>
  <c r="H57" i="20"/>
  <c r="H58" i="20"/>
  <c r="F21" i="20"/>
  <c r="F51" i="20"/>
  <c r="F15" i="20"/>
  <c r="F50" i="20"/>
  <c r="F25" i="20"/>
  <c r="F53" i="20"/>
  <c r="F27" i="20"/>
  <c r="F52" i="20"/>
  <c r="K73" i="20"/>
  <c r="K54" i="20"/>
  <c r="I39" i="20"/>
  <c r="I11" i="20"/>
  <c r="H15" i="20"/>
  <c r="H74" i="20"/>
  <c r="H64" i="20"/>
  <c r="K25" i="20"/>
  <c r="G21" i="20"/>
  <c r="H12" i="20"/>
  <c r="J46" i="20"/>
  <c r="G36" i="20"/>
  <c r="I15" i="20"/>
  <c r="H47" i="20"/>
  <c r="I51" i="20"/>
  <c r="I53" i="20"/>
  <c r="G39" i="20"/>
  <c r="F13" i="20"/>
  <c r="F47" i="20"/>
  <c r="F35" i="20"/>
  <c r="F46" i="20"/>
  <c r="F17" i="20"/>
  <c r="F49" i="20"/>
  <c r="F19" i="20"/>
  <c r="F48" i="20"/>
  <c r="H67" i="20"/>
  <c r="K71" i="20"/>
  <c r="K56" i="20"/>
  <c r="H37" i="20"/>
  <c r="H52" i="20"/>
  <c r="K34" i="20"/>
  <c r="K30" i="20"/>
  <c r="K17" i="20"/>
  <c r="G16" i="20"/>
  <c r="I28" i="20"/>
  <c r="K12" i="20"/>
  <c r="G62" i="20"/>
  <c r="G63" i="20"/>
  <c r="J73" i="20"/>
  <c r="J25" i="20"/>
  <c r="J21" i="20"/>
  <c r="I35" i="20"/>
  <c r="H31" i="20"/>
  <c r="H62" i="20"/>
  <c r="F75" i="20"/>
  <c r="F43" i="20"/>
  <c r="F74" i="20"/>
  <c r="F42" i="20"/>
  <c r="F9" i="20"/>
  <c r="F45" i="20"/>
  <c r="F11" i="20"/>
  <c r="F44" i="20"/>
  <c r="I64" i="20"/>
  <c r="K75" i="20"/>
  <c r="I67" i="20"/>
  <c r="K69" i="20"/>
  <c r="H73" i="20"/>
  <c r="J65" i="20"/>
  <c r="G35" i="20"/>
  <c r="G34" i="20"/>
  <c r="I17" i="20"/>
  <c r="K16" i="20"/>
  <c r="I9" i="20"/>
  <c r="J69" i="20"/>
  <c r="H23" i="20"/>
  <c r="I14" i="20"/>
  <c r="K66" i="20"/>
  <c r="J17" i="20"/>
  <c r="H19" i="20"/>
  <c r="H21" i="20"/>
  <c r="H53" i="20"/>
  <c r="F71" i="20"/>
  <c r="F34" i="20"/>
  <c r="F70" i="20"/>
  <c r="F36" i="20"/>
  <c r="F73" i="20"/>
  <c r="F41" i="20"/>
  <c r="F72" i="20"/>
  <c r="F32" i="20"/>
  <c r="F67" i="20"/>
  <c r="F26" i="20"/>
  <c r="F66" i="20"/>
  <c r="F28" i="20"/>
  <c r="F69" i="20"/>
  <c r="F38" i="20"/>
  <c r="F68" i="20"/>
  <c r="F24" i="20"/>
  <c r="H45" i="20"/>
  <c r="G69" i="20"/>
  <c r="J67" i="20"/>
  <c r="J50" i="20"/>
  <c r="I50" i="20"/>
  <c r="G59" i="20"/>
  <c r="I32" i="20"/>
  <c r="J39" i="20"/>
  <c r="J43" i="20"/>
  <c r="I34" i="20"/>
  <c r="G20" i="20"/>
  <c r="G11" i="20"/>
  <c r="I16" i="20"/>
  <c r="J16" i="20"/>
  <c r="I56" i="20"/>
  <c r="G45" i="20"/>
  <c r="H22" i="20"/>
  <c r="I46" i="20"/>
  <c r="I13" i="20"/>
  <c r="G23" i="20"/>
  <c r="H51" i="20"/>
  <c r="K58" i="20"/>
  <c r="H17" i="20"/>
  <c r="J23" i="20"/>
  <c r="G33" i="20"/>
  <c r="I63" i="20"/>
  <c r="K52" i="20"/>
  <c r="F63" i="20"/>
  <c r="F39" i="20"/>
  <c r="F62" i="20"/>
  <c r="F20" i="20"/>
  <c r="F65" i="20"/>
  <c r="F30" i="20"/>
  <c r="F64" i="20"/>
  <c r="F16" i="20"/>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9" i="13"/>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34" i="6"/>
  <c r="O7" i="8" l="1"/>
  <c r="N7" i="8"/>
  <c r="M7" i="8"/>
  <c r="L7" i="8"/>
  <c r="AJ7" i="8" l="1"/>
  <c r="AI7" i="8"/>
  <c r="AH7" i="8"/>
  <c r="AG7" i="8"/>
  <c r="AF7" i="8"/>
  <c r="AE7" i="8"/>
  <c r="AD7" i="8"/>
  <c r="AC7" i="8"/>
  <c r="AB7" i="8"/>
  <c r="AA7" i="8"/>
  <c r="Z7" i="8"/>
  <c r="Y7" i="8"/>
  <c r="X7" i="8"/>
  <c r="W7" i="8"/>
  <c r="V7" i="8"/>
  <c r="U7" i="8"/>
  <c r="T7" i="8"/>
  <c r="S7" i="8"/>
  <c r="R7" i="8"/>
  <c r="Q7" i="8"/>
  <c r="P7" i="8"/>
  <c r="K7" i="8"/>
  <c r="J7" i="8"/>
  <c r="I7" i="8"/>
  <c r="H7" i="8"/>
  <c r="G7" i="8"/>
  <c r="F7" i="8"/>
  <c r="E7" i="8"/>
  <c r="D7" i="8"/>
  <c r="A75" i="13" l="1"/>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O6" i="13"/>
  <c r="N6" i="13"/>
  <c r="M6" i="13"/>
  <c r="L6" i="13"/>
  <c r="K6" i="13"/>
  <c r="J6" i="13"/>
  <c r="I6" i="13"/>
  <c r="H6" i="13"/>
  <c r="G6" i="13"/>
  <c r="E6" i="13"/>
  <c r="D6" i="13"/>
  <c r="K37" i="13" l="1"/>
  <c r="D37" i="13"/>
  <c r="M37" i="13"/>
  <c r="E37" i="13"/>
  <c r="N37" i="13"/>
  <c r="J37" i="13"/>
  <c r="G37" i="13"/>
  <c r="H37" i="13"/>
  <c r="E38" i="13"/>
  <c r="N38" i="13"/>
  <c r="M38" i="13"/>
  <c r="G38" i="13"/>
  <c r="H38" i="13"/>
  <c r="J38" i="13"/>
  <c r="D38" i="13"/>
  <c r="K38" i="13"/>
  <c r="K39" i="13"/>
  <c r="J39" i="13"/>
  <c r="D39" i="13"/>
  <c r="M39" i="13"/>
  <c r="E39" i="13"/>
  <c r="N39" i="13"/>
  <c r="G39" i="13"/>
  <c r="H39" i="13"/>
  <c r="N48" i="13"/>
  <c r="M48" i="13"/>
  <c r="N44" i="13"/>
  <c r="M44" i="13"/>
  <c r="N64" i="13"/>
  <c r="M64" i="13"/>
  <c r="M41" i="13"/>
  <c r="N41" i="13"/>
  <c r="M45" i="13"/>
  <c r="N45" i="13"/>
  <c r="M49" i="13"/>
  <c r="N49" i="13"/>
  <c r="M53" i="13"/>
  <c r="N53" i="13"/>
  <c r="M57" i="13"/>
  <c r="N57" i="13"/>
  <c r="M61" i="13"/>
  <c r="N61" i="13"/>
  <c r="M65" i="13"/>
  <c r="N65" i="13"/>
  <c r="M69" i="13"/>
  <c r="N69" i="13"/>
  <c r="M73" i="13"/>
  <c r="N73" i="13"/>
  <c r="N60" i="13"/>
  <c r="M60" i="13"/>
  <c r="M42" i="13"/>
  <c r="N42" i="13"/>
  <c r="M46" i="13"/>
  <c r="N46" i="13"/>
  <c r="N50" i="13"/>
  <c r="M50" i="13"/>
  <c r="M54" i="13"/>
  <c r="N54" i="13"/>
  <c r="M58" i="13"/>
  <c r="N58" i="13"/>
  <c r="N62" i="13"/>
  <c r="M62" i="13"/>
  <c r="N66" i="13"/>
  <c r="M66" i="13"/>
  <c r="M70" i="13"/>
  <c r="N70" i="13"/>
  <c r="N74" i="13"/>
  <c r="M74" i="13"/>
  <c r="N52" i="13"/>
  <c r="M52" i="13"/>
  <c r="N68" i="13"/>
  <c r="M68" i="13"/>
  <c r="N56" i="13"/>
  <c r="M56" i="13"/>
  <c r="N72" i="13"/>
  <c r="M72" i="13"/>
  <c r="N43" i="13"/>
  <c r="M43" i="13"/>
  <c r="N47" i="13"/>
  <c r="M47" i="13"/>
  <c r="N51" i="13"/>
  <c r="M51" i="13"/>
  <c r="N55" i="13"/>
  <c r="M55" i="13"/>
  <c r="N59" i="13"/>
  <c r="M59" i="13"/>
  <c r="N63" i="13"/>
  <c r="M63" i="13"/>
  <c r="N67" i="13"/>
  <c r="M67" i="13"/>
  <c r="N71" i="13"/>
  <c r="M71" i="13"/>
  <c r="N75" i="13"/>
  <c r="M75" i="13"/>
  <c r="K52" i="13"/>
  <c r="J52" i="13"/>
  <c r="K64" i="13"/>
  <c r="J64" i="13"/>
  <c r="K44" i="13"/>
  <c r="J44" i="13"/>
  <c r="K56" i="13"/>
  <c r="J56" i="13"/>
  <c r="K68" i="13"/>
  <c r="J68" i="13"/>
  <c r="K41" i="13"/>
  <c r="J41" i="13"/>
  <c r="K45" i="13"/>
  <c r="J45" i="13"/>
  <c r="K49" i="13"/>
  <c r="J49" i="13"/>
  <c r="K53" i="13"/>
  <c r="J53" i="13"/>
  <c r="K57" i="13"/>
  <c r="J57" i="13"/>
  <c r="K61" i="13"/>
  <c r="J61" i="13"/>
  <c r="K65" i="13"/>
  <c r="J65" i="13"/>
  <c r="K69" i="13"/>
  <c r="J69" i="13"/>
  <c r="K73" i="13"/>
  <c r="J73" i="13"/>
  <c r="K48" i="13"/>
  <c r="J48" i="13"/>
  <c r="K60" i="13"/>
  <c r="J60" i="13"/>
  <c r="K72" i="13"/>
  <c r="J72" i="13"/>
  <c r="K46" i="13"/>
  <c r="J46" i="13"/>
  <c r="J54" i="13"/>
  <c r="K54" i="13"/>
  <c r="K58" i="13"/>
  <c r="J58" i="13"/>
  <c r="K66" i="13"/>
  <c r="J66" i="13"/>
  <c r="J70" i="13"/>
  <c r="K70" i="13"/>
  <c r="K74" i="13"/>
  <c r="J74" i="13"/>
  <c r="K42" i="13"/>
  <c r="J42" i="13"/>
  <c r="K50" i="13"/>
  <c r="J50" i="13"/>
  <c r="J62" i="13"/>
  <c r="K62" i="13"/>
  <c r="K43" i="13"/>
  <c r="J43" i="13"/>
  <c r="K47" i="13"/>
  <c r="J47" i="13"/>
  <c r="K51" i="13"/>
  <c r="J51" i="13"/>
  <c r="K55" i="13"/>
  <c r="J55" i="13"/>
  <c r="K59" i="13"/>
  <c r="J59" i="13"/>
  <c r="K63" i="13"/>
  <c r="J63" i="13"/>
  <c r="K67" i="13"/>
  <c r="J67" i="13"/>
  <c r="K71" i="13"/>
  <c r="J71" i="13"/>
  <c r="K75" i="13"/>
  <c r="J75" i="13"/>
  <c r="H55" i="13"/>
  <c r="G55" i="13"/>
  <c r="H71" i="13"/>
  <c r="G71" i="13"/>
  <c r="H44" i="13"/>
  <c r="G44" i="13"/>
  <c r="H48" i="13"/>
  <c r="G48" i="13"/>
  <c r="H52" i="13"/>
  <c r="G52" i="13"/>
  <c r="H56" i="13"/>
  <c r="G56" i="13"/>
  <c r="H60" i="13"/>
  <c r="G60" i="13"/>
  <c r="H64" i="13"/>
  <c r="G64" i="13"/>
  <c r="H68" i="13"/>
  <c r="G68" i="13"/>
  <c r="H72" i="13"/>
  <c r="G72" i="13"/>
  <c r="H43" i="13"/>
  <c r="G43" i="13"/>
  <c r="H59" i="13"/>
  <c r="G59" i="13"/>
  <c r="H67" i="13"/>
  <c r="G67" i="13"/>
  <c r="H63" i="13"/>
  <c r="G63" i="13"/>
  <c r="G45" i="13"/>
  <c r="H45" i="13"/>
  <c r="H57" i="13"/>
  <c r="G57" i="13"/>
  <c r="H47" i="13"/>
  <c r="G47" i="13"/>
  <c r="H75" i="13"/>
  <c r="G75" i="13"/>
  <c r="H49" i="13"/>
  <c r="G49" i="13"/>
  <c r="H61" i="13"/>
  <c r="G61" i="13"/>
  <c r="H73" i="13"/>
  <c r="G73" i="13"/>
  <c r="H42" i="13"/>
  <c r="G42" i="13"/>
  <c r="G46" i="13"/>
  <c r="H46" i="13"/>
  <c r="H50" i="13"/>
  <c r="G50" i="13"/>
  <c r="G54" i="13"/>
  <c r="H54" i="13"/>
  <c r="H58" i="13"/>
  <c r="G58" i="13"/>
  <c r="G62" i="13"/>
  <c r="H62" i="13"/>
  <c r="H66" i="13"/>
  <c r="G66" i="13"/>
  <c r="H70" i="13"/>
  <c r="G70" i="13"/>
  <c r="G74" i="13"/>
  <c r="H74" i="13"/>
  <c r="H51" i="13"/>
  <c r="G51" i="13"/>
  <c r="G41" i="13"/>
  <c r="H41" i="13"/>
  <c r="H53" i="13"/>
  <c r="G53" i="13"/>
  <c r="H65" i="13"/>
  <c r="G65" i="13"/>
  <c r="H69" i="13"/>
  <c r="G69" i="13"/>
  <c r="D44" i="13"/>
  <c r="E44" i="13"/>
  <c r="D48" i="13"/>
  <c r="E48" i="13"/>
  <c r="D52" i="13"/>
  <c r="E52" i="13"/>
  <c r="D56" i="13"/>
  <c r="E56" i="13"/>
  <c r="D60" i="13"/>
  <c r="E60" i="13"/>
  <c r="D64" i="13"/>
  <c r="E64" i="13"/>
  <c r="D68" i="13"/>
  <c r="E68" i="13"/>
  <c r="D72" i="13"/>
  <c r="E72" i="13"/>
  <c r="D41" i="13"/>
  <c r="E41" i="13"/>
  <c r="D45" i="13"/>
  <c r="E45" i="13"/>
  <c r="D49" i="13"/>
  <c r="E49" i="13"/>
  <c r="D53" i="13"/>
  <c r="E53" i="13"/>
  <c r="D57" i="13"/>
  <c r="E57" i="13"/>
  <c r="D61" i="13"/>
  <c r="E61" i="13"/>
  <c r="D65" i="13"/>
  <c r="E65" i="13"/>
  <c r="D69" i="13"/>
  <c r="E69" i="13"/>
  <c r="E73" i="13"/>
  <c r="D73" i="13"/>
  <c r="E42" i="13"/>
  <c r="D42" i="13"/>
  <c r="E46" i="13"/>
  <c r="D46" i="13"/>
  <c r="D50" i="13"/>
  <c r="E50" i="13"/>
  <c r="E54" i="13"/>
  <c r="D54" i="13"/>
  <c r="E58" i="13"/>
  <c r="D58" i="13"/>
  <c r="E62" i="13"/>
  <c r="D62" i="13"/>
  <c r="E66" i="13"/>
  <c r="D66" i="13"/>
  <c r="D70" i="13"/>
  <c r="E70" i="13"/>
  <c r="D74" i="13"/>
  <c r="E74" i="13"/>
  <c r="D43" i="13"/>
  <c r="E43" i="13"/>
  <c r="D47" i="13"/>
  <c r="E47" i="13"/>
  <c r="D51" i="13"/>
  <c r="E51" i="13"/>
  <c r="D55" i="13"/>
  <c r="E55" i="13"/>
  <c r="D59" i="13"/>
  <c r="E59" i="13"/>
  <c r="D63" i="13"/>
  <c r="E63" i="13"/>
  <c r="D67" i="13"/>
  <c r="E67" i="13"/>
  <c r="D71" i="13"/>
  <c r="E71" i="13"/>
  <c r="D75" i="13"/>
  <c r="E75" i="13"/>
  <c r="N30" i="13"/>
  <c r="M30" i="13"/>
  <c r="M20" i="13"/>
  <c r="N20" i="13"/>
  <c r="M24" i="13"/>
  <c r="N24" i="13"/>
  <c r="M28" i="13"/>
  <c r="N28" i="13"/>
  <c r="M32" i="13"/>
  <c r="N32" i="13"/>
  <c r="M36" i="13"/>
  <c r="N36" i="13"/>
  <c r="N34" i="13"/>
  <c r="M34" i="13"/>
  <c r="N26" i="13"/>
  <c r="M26" i="13"/>
  <c r="N21" i="13"/>
  <c r="M21" i="13"/>
  <c r="M25" i="13"/>
  <c r="N25" i="13"/>
  <c r="N29" i="13"/>
  <c r="M29" i="13"/>
  <c r="M33" i="13"/>
  <c r="N33" i="13"/>
  <c r="N22" i="13"/>
  <c r="M22" i="13"/>
  <c r="N19" i="13"/>
  <c r="M19" i="13"/>
  <c r="N23" i="13"/>
  <c r="M23" i="13"/>
  <c r="N27" i="13"/>
  <c r="M27" i="13"/>
  <c r="N31" i="13"/>
  <c r="M31" i="13"/>
  <c r="N35" i="13"/>
  <c r="M35" i="13"/>
  <c r="K20" i="13"/>
  <c r="J20" i="13"/>
  <c r="J24" i="13"/>
  <c r="K24" i="13"/>
  <c r="K28" i="13"/>
  <c r="J28" i="13"/>
  <c r="K32" i="13"/>
  <c r="J32" i="13"/>
  <c r="K36" i="13"/>
  <c r="J36" i="13"/>
  <c r="K21" i="13"/>
  <c r="J21" i="13"/>
  <c r="J25" i="13"/>
  <c r="K25" i="13"/>
  <c r="J29" i="13"/>
  <c r="K29" i="13"/>
  <c r="K33" i="13"/>
  <c r="J33" i="13"/>
  <c r="K22" i="13"/>
  <c r="J22" i="13"/>
  <c r="K26" i="13"/>
  <c r="J26" i="13"/>
  <c r="K30" i="13"/>
  <c r="J30" i="13"/>
  <c r="K34" i="13"/>
  <c r="J34" i="13"/>
  <c r="J19" i="13"/>
  <c r="K19" i="13"/>
  <c r="J23" i="13"/>
  <c r="K23" i="13"/>
  <c r="J27" i="13"/>
  <c r="K27" i="13"/>
  <c r="J31" i="13"/>
  <c r="K31" i="13"/>
  <c r="J35" i="13"/>
  <c r="K35" i="13"/>
  <c r="G20" i="13"/>
  <c r="H20" i="13"/>
  <c r="G24" i="13"/>
  <c r="H24" i="13"/>
  <c r="G28" i="13"/>
  <c r="H28" i="13"/>
  <c r="G32" i="13"/>
  <c r="H32" i="13"/>
  <c r="G36" i="13"/>
  <c r="H36" i="13"/>
  <c r="G21" i="13"/>
  <c r="H21" i="13"/>
  <c r="H25" i="13"/>
  <c r="G25" i="13"/>
  <c r="G29" i="13"/>
  <c r="H29" i="13"/>
  <c r="H33" i="13"/>
  <c r="G33" i="13"/>
  <c r="H22" i="13"/>
  <c r="G22" i="13"/>
  <c r="H26" i="13"/>
  <c r="G26" i="13"/>
  <c r="H30" i="13"/>
  <c r="G30" i="13"/>
  <c r="H34" i="13"/>
  <c r="G34" i="13"/>
  <c r="H19" i="13"/>
  <c r="G19" i="13"/>
  <c r="H23" i="13"/>
  <c r="G23" i="13"/>
  <c r="H27" i="13"/>
  <c r="G27" i="13"/>
  <c r="H31" i="13"/>
  <c r="G31" i="13"/>
  <c r="H35" i="13"/>
  <c r="G35" i="13"/>
  <c r="D24" i="13"/>
  <c r="E24" i="13"/>
  <c r="D36" i="13"/>
  <c r="E36" i="13"/>
  <c r="D21" i="13"/>
  <c r="E21" i="13"/>
  <c r="D25" i="13"/>
  <c r="E25" i="13"/>
  <c r="D29" i="13"/>
  <c r="E29" i="13"/>
  <c r="D33" i="13"/>
  <c r="E33" i="13"/>
  <c r="D28" i="13"/>
  <c r="E28" i="13"/>
  <c r="D20" i="13"/>
  <c r="E20" i="13"/>
  <c r="D22" i="13"/>
  <c r="E22" i="13"/>
  <c r="D26" i="13"/>
  <c r="E26" i="13"/>
  <c r="D30" i="13"/>
  <c r="E30" i="13"/>
  <c r="D34" i="13"/>
  <c r="E34" i="13"/>
  <c r="D32" i="13"/>
  <c r="E32" i="13"/>
  <c r="E23" i="13"/>
  <c r="D23" i="13"/>
  <c r="D27" i="13"/>
  <c r="E27" i="13"/>
  <c r="E31" i="13"/>
  <c r="D31" i="13"/>
  <c r="E35" i="13"/>
  <c r="D35" i="13"/>
  <c r="D19" i="13"/>
  <c r="E19" i="13"/>
  <c r="N16" i="13"/>
  <c r="M16" i="13"/>
  <c r="M13" i="13"/>
  <c r="N13" i="13"/>
  <c r="M17" i="13"/>
  <c r="N17" i="13"/>
  <c r="M11" i="13"/>
  <c r="N11" i="13"/>
  <c r="N12" i="13"/>
  <c r="M12" i="13"/>
  <c r="M14" i="13"/>
  <c r="N14" i="13"/>
  <c r="N15" i="13"/>
  <c r="M15" i="13"/>
  <c r="K12" i="13"/>
  <c r="J12" i="13"/>
  <c r="K16" i="13"/>
  <c r="J16" i="13"/>
  <c r="J13" i="13"/>
  <c r="K13" i="13"/>
  <c r="J17" i="13"/>
  <c r="K17" i="13"/>
  <c r="J14" i="13"/>
  <c r="K14" i="13"/>
  <c r="K11" i="13"/>
  <c r="J11" i="13"/>
  <c r="K15" i="13"/>
  <c r="J15" i="13"/>
  <c r="G12" i="13"/>
  <c r="H12" i="13"/>
  <c r="G16" i="13"/>
  <c r="H16" i="13"/>
  <c r="H15" i="13"/>
  <c r="G15" i="13"/>
  <c r="G17" i="13"/>
  <c r="H17" i="13"/>
  <c r="H14" i="13"/>
  <c r="G14" i="13"/>
  <c r="H13" i="13"/>
  <c r="G13" i="13"/>
  <c r="H11" i="13"/>
  <c r="G11" i="13"/>
  <c r="E12" i="13"/>
  <c r="D12" i="13"/>
  <c r="E16" i="13"/>
  <c r="D16" i="13"/>
  <c r="D17" i="13"/>
  <c r="E17" i="13"/>
  <c r="D14" i="13"/>
  <c r="E14" i="13"/>
  <c r="E15" i="13"/>
  <c r="D15" i="13"/>
  <c r="D13" i="13"/>
  <c r="E13" i="13"/>
  <c r="D11" i="13"/>
  <c r="E11" i="13"/>
  <c r="M9" i="13"/>
  <c r="N9" i="13"/>
  <c r="J9" i="13"/>
  <c r="K9" i="13"/>
  <c r="G9" i="13"/>
  <c r="H9" i="13"/>
  <c r="D9" i="13"/>
  <c r="E9" i="13"/>
  <c r="O12" i="13" l="1"/>
  <c r="F38" i="13"/>
  <c r="L37" i="13"/>
  <c r="I39" i="13"/>
  <c r="I37" i="13"/>
  <c r="I38" i="13"/>
  <c r="L38" i="13"/>
  <c r="F37" i="13"/>
  <c r="O38" i="13"/>
  <c r="O39" i="13"/>
  <c r="F39" i="13"/>
  <c r="O37" i="13"/>
  <c r="L39" i="13"/>
  <c r="F19" i="13"/>
  <c r="F44" i="13"/>
  <c r="F24" i="13"/>
  <c r="L45" i="13"/>
  <c r="L22" i="13"/>
  <c r="I13" i="13"/>
  <c r="L33" i="13"/>
  <c r="O17" i="13"/>
  <c r="L13" i="13"/>
  <c r="O25" i="13"/>
  <c r="F12" i="13"/>
  <c r="I9" i="13"/>
  <c r="F9" i="13"/>
  <c r="F34" i="13"/>
  <c r="O33" i="13"/>
  <c r="F64" i="13"/>
  <c r="L26" i="13"/>
  <c r="O68" i="13"/>
  <c r="F17" i="13"/>
  <c r="F48" i="13"/>
  <c r="L25" i="13"/>
  <c r="I25" i="13"/>
  <c r="O30" i="13"/>
  <c r="L54" i="13"/>
  <c r="O14" i="13"/>
  <c r="L29" i="13"/>
  <c r="F53" i="13"/>
  <c r="F32" i="13"/>
  <c r="O53" i="13"/>
  <c r="I30" i="13"/>
  <c r="I12" i="13"/>
  <c r="I53" i="13"/>
  <c r="I45" i="13"/>
  <c r="I42" i="13"/>
  <c r="L34" i="13"/>
  <c r="O34" i="13"/>
  <c r="O32" i="13"/>
  <c r="O21" i="13"/>
  <c r="I34" i="13"/>
  <c r="O58" i="13"/>
  <c r="O15" i="13"/>
  <c r="F16" i="13"/>
  <c r="I28" i="13"/>
  <c r="F30" i="13"/>
  <c r="F33" i="13"/>
  <c r="F72" i="13"/>
  <c r="L46" i="13"/>
  <c r="O13" i="13"/>
  <c r="O52" i="13"/>
  <c r="O9" i="13"/>
  <c r="L28" i="13"/>
  <c r="L16" i="13"/>
  <c r="F20" i="13"/>
  <c r="I74" i="13"/>
  <c r="F25" i="13"/>
  <c r="F62" i="13"/>
  <c r="F46" i="13"/>
  <c r="O22" i="13"/>
  <c r="L32" i="13"/>
  <c r="L12" i="13"/>
  <c r="I17" i="13"/>
  <c r="O42" i="13"/>
  <c r="F52" i="13"/>
  <c r="L36" i="13"/>
  <c r="I51" i="13"/>
  <c r="F14" i="13"/>
  <c r="F21" i="13"/>
  <c r="L24" i="13"/>
  <c r="O19" i="13"/>
  <c r="I14" i="13"/>
  <c r="F15" i="13"/>
  <c r="F56" i="13"/>
  <c r="L30" i="13"/>
  <c r="I43" i="13"/>
  <c r="L23" i="13"/>
  <c r="O20" i="13"/>
  <c r="F68" i="13"/>
  <c r="F23" i="13"/>
  <c r="O47" i="13"/>
  <c r="O43" i="13"/>
  <c r="O26" i="13"/>
  <c r="F47" i="13"/>
  <c r="L50" i="13"/>
  <c r="I68" i="13"/>
  <c r="I48" i="13"/>
  <c r="L15" i="13"/>
  <c r="F59" i="13"/>
  <c r="F27" i="13"/>
  <c r="I16" i="13"/>
  <c r="I20" i="13"/>
  <c r="L20" i="13"/>
  <c r="L70" i="13"/>
  <c r="I58" i="13"/>
  <c r="I46" i="13"/>
  <c r="L42" i="13"/>
  <c r="F26" i="13"/>
  <c r="L14" i="13"/>
  <c r="F60" i="13"/>
  <c r="I32" i="13"/>
  <c r="L41" i="13"/>
  <c r="F29" i="13"/>
  <c r="L21" i="13"/>
  <c r="L17" i="13"/>
  <c r="F13" i="13"/>
  <c r="I24" i="13"/>
  <c r="I52" i="13"/>
  <c r="F28" i="13"/>
  <c r="F51" i="13"/>
  <c r="O63" i="13"/>
  <c r="L43" i="13"/>
  <c r="O28" i="13"/>
  <c r="L31" i="13"/>
  <c r="F31" i="13"/>
  <c r="F43" i="13"/>
  <c r="O23" i="13"/>
  <c r="O31" i="13"/>
  <c r="O27" i="13"/>
  <c r="L35" i="13"/>
  <c r="F35" i="13"/>
  <c r="I33" i="13"/>
  <c r="I35" i="13"/>
  <c r="O35" i="13"/>
  <c r="F67" i="13"/>
  <c r="I69" i="13"/>
  <c r="L55" i="13"/>
  <c r="I75" i="13"/>
  <c r="I71" i="13"/>
  <c r="I59" i="13"/>
  <c r="I65" i="13"/>
  <c r="I55" i="13"/>
  <c r="F69" i="13"/>
  <c r="O69" i="13"/>
  <c r="O65" i="13"/>
  <c r="F75" i="13"/>
  <c r="F71" i="13"/>
  <c r="L71" i="13"/>
  <c r="O67" i="13"/>
  <c r="F65" i="13"/>
  <c r="F63" i="13"/>
  <c r="L61" i="13"/>
  <c r="L57" i="13"/>
  <c r="F55" i="13"/>
  <c r="O51" i="13"/>
  <c r="O49" i="13"/>
  <c r="L72" i="13"/>
  <c r="O72" i="13"/>
  <c r="L68" i="13"/>
  <c r="F66" i="13"/>
  <c r="L64" i="13"/>
  <c r="I62" i="13"/>
  <c r="L56" i="13"/>
  <c r="O56" i="13"/>
  <c r="L52" i="13"/>
  <c r="F50" i="13"/>
  <c r="L48" i="13"/>
  <c r="L65" i="13"/>
  <c r="O57" i="13"/>
  <c r="I49" i="13"/>
  <c r="O41" i="13"/>
  <c r="I70" i="13"/>
  <c r="L66" i="13"/>
  <c r="I54" i="13"/>
  <c r="F42" i="13"/>
  <c r="O74" i="13"/>
  <c r="I64" i="13"/>
  <c r="O36" i="13"/>
  <c r="L73" i="13"/>
  <c r="O73" i="13"/>
  <c r="L75" i="13"/>
  <c r="L59" i="13"/>
  <c r="F36" i="13"/>
  <c r="F73" i="13"/>
  <c r="O71" i="13"/>
  <c r="L69" i="13"/>
  <c r="I67" i="13"/>
  <c r="I63" i="13"/>
  <c r="L63" i="13"/>
  <c r="O61" i="13"/>
  <c r="F57" i="13"/>
  <c r="O55" i="13"/>
  <c r="L53" i="13"/>
  <c r="L49" i="13"/>
  <c r="I47" i="13"/>
  <c r="O45" i="13"/>
  <c r="F41" i="13"/>
  <c r="L9" i="13"/>
  <c r="F70" i="13"/>
  <c r="O70" i="13"/>
  <c r="I66" i="13"/>
  <c r="O66" i="13"/>
  <c r="L60" i="13"/>
  <c r="O60" i="13"/>
  <c r="F54" i="13"/>
  <c r="O54" i="13"/>
  <c r="I50" i="13"/>
  <c r="O50" i="13"/>
  <c r="I44" i="13"/>
  <c r="O44" i="13"/>
  <c r="I36" i="13"/>
  <c r="O75" i="13"/>
  <c r="I73" i="13"/>
  <c r="L67" i="13"/>
  <c r="F61" i="13"/>
  <c r="O59" i="13"/>
  <c r="I57" i="13"/>
  <c r="L51" i="13"/>
  <c r="L47" i="13"/>
  <c r="F45" i="13"/>
  <c r="I41" i="13"/>
  <c r="F74" i="13"/>
  <c r="L74" i="13"/>
  <c r="I72" i="13"/>
  <c r="O64" i="13"/>
  <c r="I60" i="13"/>
  <c r="F58" i="13"/>
  <c r="L58" i="13"/>
  <c r="I56" i="13"/>
  <c r="O48" i="13"/>
  <c r="L44" i="13"/>
  <c r="I61" i="13"/>
  <c r="F49" i="13"/>
  <c r="L62" i="13"/>
  <c r="O62" i="13"/>
  <c r="O46" i="13"/>
  <c r="I29" i="13"/>
  <c r="L11" i="13"/>
  <c r="O24" i="13"/>
  <c r="L19" i="13"/>
  <c r="I22" i="13"/>
  <c r="I26" i="13"/>
  <c r="O29" i="13"/>
  <c r="I19" i="13"/>
  <c r="I23" i="13"/>
  <c r="I27" i="13"/>
  <c r="I31" i="13"/>
  <c r="L27" i="13"/>
  <c r="F22" i="13"/>
  <c r="O16" i="13"/>
  <c r="I21" i="13"/>
  <c r="I15" i="13"/>
  <c r="I11" i="13"/>
  <c r="F11" i="13"/>
  <c r="O11" i="13"/>
  <c r="C83" i="8" l="1"/>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B76"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F37" i="8" l="1"/>
  <c r="N37" i="8"/>
  <c r="V37" i="8"/>
  <c r="AD37" i="8"/>
  <c r="X37" i="8"/>
  <c r="I37" i="8"/>
  <c r="Y37" i="8"/>
  <c r="T37" i="8"/>
  <c r="AJ37" i="8"/>
  <c r="U37" i="8"/>
  <c r="G37" i="8"/>
  <c r="O37" i="8"/>
  <c r="W37" i="8"/>
  <c r="AE37" i="8"/>
  <c r="H37" i="8"/>
  <c r="P37" i="8"/>
  <c r="AF37" i="8"/>
  <c r="Q37" i="8"/>
  <c r="AG37" i="8"/>
  <c r="L37" i="8"/>
  <c r="M37" i="8"/>
  <c r="J37" i="8"/>
  <c r="R37" i="8"/>
  <c r="Z37" i="8"/>
  <c r="AH37" i="8"/>
  <c r="K37" i="8"/>
  <c r="S37" i="8"/>
  <c r="AA37" i="8"/>
  <c r="AI37" i="8"/>
  <c r="D37" i="8"/>
  <c r="AB37" i="8"/>
  <c r="E37" i="8"/>
  <c r="AC37" i="8"/>
  <c r="E38" i="8"/>
  <c r="M38" i="8"/>
  <c r="U38" i="8"/>
  <c r="AC38" i="8"/>
  <c r="O38" i="8"/>
  <c r="AE38" i="8"/>
  <c r="P38" i="8"/>
  <c r="AF38" i="8"/>
  <c r="S38" i="8"/>
  <c r="T38" i="8"/>
  <c r="F38" i="8"/>
  <c r="N38" i="8"/>
  <c r="V38" i="8"/>
  <c r="AD38" i="8"/>
  <c r="G38" i="8"/>
  <c r="W38" i="8"/>
  <c r="H38" i="8"/>
  <c r="X38" i="8"/>
  <c r="K38" i="8"/>
  <c r="AI38" i="8"/>
  <c r="D38" i="8"/>
  <c r="L38" i="8"/>
  <c r="AJ38" i="8"/>
  <c r="I38" i="8"/>
  <c r="Q38" i="8"/>
  <c r="Y38" i="8"/>
  <c r="AG38" i="8"/>
  <c r="J38" i="8"/>
  <c r="R38" i="8"/>
  <c r="Z38" i="8"/>
  <c r="AH38" i="8"/>
  <c r="AA38" i="8"/>
  <c r="AB38" i="8"/>
  <c r="D39" i="8"/>
  <c r="L39" i="8"/>
  <c r="T39" i="8"/>
  <c r="AB39" i="8"/>
  <c r="AJ39" i="8"/>
  <c r="V39" i="8"/>
  <c r="O39" i="8"/>
  <c r="AE39" i="8"/>
  <c r="J39" i="8"/>
  <c r="AH39" i="8"/>
  <c r="K39" i="8"/>
  <c r="AI39" i="8"/>
  <c r="E39" i="8"/>
  <c r="M39" i="8"/>
  <c r="U39" i="8"/>
  <c r="AC39" i="8"/>
  <c r="F39" i="8"/>
  <c r="N39" i="8"/>
  <c r="AD39" i="8"/>
  <c r="G39" i="8"/>
  <c r="W39" i="8"/>
  <c r="Z39" i="8"/>
  <c r="AA39" i="8"/>
  <c r="H39" i="8"/>
  <c r="P39" i="8"/>
  <c r="X39" i="8"/>
  <c r="AF39" i="8"/>
  <c r="I39" i="8"/>
  <c r="Q39" i="8"/>
  <c r="Y39" i="8"/>
  <c r="AG39" i="8"/>
  <c r="R39" i="8"/>
  <c r="S39" i="8"/>
  <c r="N15" i="8"/>
  <c r="L15" i="8"/>
  <c r="O15" i="8"/>
  <c r="M15" i="8"/>
  <c r="N12" i="8"/>
  <c r="M12" i="8"/>
  <c r="O12" i="8"/>
  <c r="L12" i="8"/>
  <c r="N32" i="8"/>
  <c r="L32" i="8"/>
  <c r="O32" i="8"/>
  <c r="M32" i="8"/>
  <c r="M48" i="8"/>
  <c r="L48" i="8"/>
  <c r="O48" i="8"/>
  <c r="N48" i="8"/>
  <c r="O52" i="8"/>
  <c r="N52" i="8"/>
  <c r="M52" i="8"/>
  <c r="L52" i="8"/>
  <c r="M56" i="8"/>
  <c r="L56" i="8"/>
  <c r="O56" i="8"/>
  <c r="N56" i="8"/>
  <c r="O60" i="8"/>
  <c r="N60" i="8"/>
  <c r="M60" i="8"/>
  <c r="L60" i="8"/>
  <c r="M64" i="8"/>
  <c r="L64" i="8"/>
  <c r="O64" i="8"/>
  <c r="N64" i="8"/>
  <c r="O68" i="8"/>
  <c r="N68" i="8"/>
  <c r="M68" i="8"/>
  <c r="L68" i="8"/>
  <c r="M72" i="8"/>
  <c r="L72" i="8"/>
  <c r="O72" i="8"/>
  <c r="N72" i="8"/>
  <c r="N23" i="8"/>
  <c r="L23" i="8"/>
  <c r="O23" i="8"/>
  <c r="M23" i="8"/>
  <c r="O35" i="8"/>
  <c r="M35" i="8"/>
  <c r="N35" i="8"/>
  <c r="L35" i="8"/>
  <c r="O43" i="8"/>
  <c r="M43" i="8"/>
  <c r="L43" i="8"/>
  <c r="N43" i="8"/>
  <c r="O20" i="8"/>
  <c r="M20" i="8"/>
  <c r="N20" i="8"/>
  <c r="L20" i="8"/>
  <c r="O44" i="8"/>
  <c r="N44" i="8"/>
  <c r="M44" i="8"/>
  <c r="L44" i="8"/>
  <c r="O27" i="8"/>
  <c r="M27" i="8"/>
  <c r="N27" i="8"/>
  <c r="L27" i="8"/>
  <c r="M55" i="8"/>
  <c r="L55" i="8"/>
  <c r="O55" i="8"/>
  <c r="N55" i="8"/>
  <c r="O16" i="8"/>
  <c r="L16" i="8"/>
  <c r="M16" i="8"/>
  <c r="N16" i="8"/>
  <c r="O28" i="8"/>
  <c r="M28" i="8"/>
  <c r="N28" i="8"/>
  <c r="L28" i="8"/>
  <c r="O36" i="8"/>
  <c r="M36" i="8"/>
  <c r="N36" i="8"/>
  <c r="L36" i="8"/>
  <c r="M13" i="8"/>
  <c r="N13" i="8"/>
  <c r="O13" i="8"/>
  <c r="L13" i="8"/>
  <c r="O17" i="8"/>
  <c r="L17" i="8"/>
  <c r="M17" i="8"/>
  <c r="N17" i="8"/>
  <c r="O21" i="8"/>
  <c r="L21" i="8"/>
  <c r="M21" i="8"/>
  <c r="N21" i="8"/>
  <c r="O25" i="8"/>
  <c r="L25" i="8"/>
  <c r="N25" i="8"/>
  <c r="M25" i="8"/>
  <c r="M29" i="8"/>
  <c r="N29" i="8"/>
  <c r="O29" i="8"/>
  <c r="L29" i="8"/>
  <c r="M33" i="8"/>
  <c r="O33" i="8"/>
  <c r="L33" i="8"/>
  <c r="N33" i="8"/>
  <c r="O41" i="8"/>
  <c r="N41" i="8"/>
  <c r="M41" i="8"/>
  <c r="L41" i="8"/>
  <c r="O45" i="8"/>
  <c r="N45" i="8"/>
  <c r="M45" i="8"/>
  <c r="L45" i="8"/>
  <c r="O49" i="8"/>
  <c r="N49" i="8"/>
  <c r="M49" i="8"/>
  <c r="L49" i="8"/>
  <c r="O53" i="8"/>
  <c r="N53" i="8"/>
  <c r="M53" i="8"/>
  <c r="L53" i="8"/>
  <c r="O57" i="8"/>
  <c r="N57" i="8"/>
  <c r="M57" i="8"/>
  <c r="L57" i="8"/>
  <c r="O61" i="8"/>
  <c r="N61" i="8"/>
  <c r="M61" i="8"/>
  <c r="L61" i="8"/>
  <c r="O65" i="8"/>
  <c r="N65" i="8"/>
  <c r="M65" i="8"/>
  <c r="L65" i="8"/>
  <c r="O69" i="8"/>
  <c r="N69" i="8"/>
  <c r="M69" i="8"/>
  <c r="L69" i="8"/>
  <c r="O73" i="8"/>
  <c r="N73" i="8"/>
  <c r="M73" i="8"/>
  <c r="L73" i="8"/>
  <c r="L11" i="8"/>
  <c r="N11" i="8"/>
  <c r="M11" i="8"/>
  <c r="O11" i="8"/>
  <c r="N31" i="8"/>
  <c r="L31" i="8"/>
  <c r="O31" i="8"/>
  <c r="M31" i="8"/>
  <c r="M47" i="8"/>
  <c r="L47" i="8"/>
  <c r="O47" i="8"/>
  <c r="N47" i="8"/>
  <c r="N24" i="8"/>
  <c r="L24" i="8"/>
  <c r="O24" i="8"/>
  <c r="M24" i="8"/>
  <c r="M14" i="8"/>
  <c r="N14" i="8"/>
  <c r="L14" i="8"/>
  <c r="O14" i="8"/>
  <c r="M26" i="8"/>
  <c r="O26" i="8"/>
  <c r="L26" i="8"/>
  <c r="N26" i="8"/>
  <c r="M34" i="8"/>
  <c r="O34" i="8"/>
  <c r="L34" i="8"/>
  <c r="N34" i="8"/>
  <c r="L46" i="8"/>
  <c r="N46" i="8"/>
  <c r="M46" i="8"/>
  <c r="O46" i="8"/>
  <c r="N54" i="8"/>
  <c r="O54" i="8"/>
  <c r="M54" i="8"/>
  <c r="L54" i="8"/>
  <c r="M62" i="8"/>
  <c r="N62" i="8"/>
  <c r="L62" i="8"/>
  <c r="O62" i="8"/>
  <c r="M70" i="8"/>
  <c r="L70" i="8"/>
  <c r="N70" i="8"/>
  <c r="O70" i="8"/>
  <c r="O9" i="8"/>
  <c r="L9" i="8"/>
  <c r="M9" i="8"/>
  <c r="N9" i="8"/>
  <c r="L22" i="8"/>
  <c r="N22" i="8"/>
  <c r="M22" i="8"/>
  <c r="O22" i="8"/>
  <c r="L30" i="8"/>
  <c r="N30" i="8"/>
  <c r="M30" i="8"/>
  <c r="O30" i="8"/>
  <c r="N42" i="8"/>
  <c r="M42" i="8"/>
  <c r="L42" i="8"/>
  <c r="O42" i="8"/>
  <c r="N50" i="8"/>
  <c r="M50" i="8"/>
  <c r="L50" i="8"/>
  <c r="O50" i="8"/>
  <c r="N58" i="8"/>
  <c r="M58" i="8"/>
  <c r="L58" i="8"/>
  <c r="O58" i="8"/>
  <c r="M66" i="8"/>
  <c r="L66" i="8"/>
  <c r="O66" i="8"/>
  <c r="N66" i="8"/>
  <c r="N74" i="8"/>
  <c r="M74" i="8"/>
  <c r="L74" i="8"/>
  <c r="O74" i="8"/>
  <c r="O19" i="8"/>
  <c r="L19" i="8"/>
  <c r="M19" i="8"/>
  <c r="N19" i="8"/>
  <c r="O51" i="8"/>
  <c r="M51" i="8"/>
  <c r="L51" i="8"/>
  <c r="N51" i="8"/>
  <c r="O59" i="8"/>
  <c r="M59" i="8"/>
  <c r="L59" i="8"/>
  <c r="N59" i="8"/>
  <c r="M63" i="8"/>
  <c r="L63" i="8"/>
  <c r="O63" i="8"/>
  <c r="N63" i="8"/>
  <c r="O67" i="8"/>
  <c r="M67" i="8"/>
  <c r="L67" i="8"/>
  <c r="N67" i="8"/>
  <c r="M71" i="8"/>
  <c r="L71" i="8"/>
  <c r="O71" i="8"/>
  <c r="N71" i="8"/>
  <c r="O75" i="8"/>
  <c r="M75" i="8"/>
  <c r="L75" i="8"/>
  <c r="N75" i="8"/>
  <c r="D57" i="8"/>
  <c r="K57" i="8"/>
  <c r="U57" i="8"/>
  <c r="AC57" i="8"/>
  <c r="V57" i="8"/>
  <c r="AD57" i="8"/>
  <c r="E57" i="8"/>
  <c r="W57" i="8"/>
  <c r="AE57" i="8"/>
  <c r="F57" i="8"/>
  <c r="P57" i="8"/>
  <c r="X57" i="8"/>
  <c r="AF57" i="8"/>
  <c r="G57" i="8"/>
  <c r="Q57" i="8"/>
  <c r="Y57" i="8"/>
  <c r="AG57" i="8"/>
  <c r="H57" i="8"/>
  <c r="R57" i="8"/>
  <c r="Z57" i="8"/>
  <c r="AH57" i="8"/>
  <c r="I57" i="8"/>
  <c r="S57" i="8"/>
  <c r="AA57" i="8"/>
  <c r="AI57" i="8"/>
  <c r="T57" i="8"/>
  <c r="AJ57" i="8"/>
  <c r="J57" i="8"/>
  <c r="AB57" i="8"/>
  <c r="D41" i="8"/>
  <c r="K41" i="8"/>
  <c r="U41" i="8"/>
  <c r="AC41" i="8"/>
  <c r="V41" i="8"/>
  <c r="AD41" i="8"/>
  <c r="E41" i="8"/>
  <c r="W41" i="8"/>
  <c r="AE41" i="8"/>
  <c r="F41" i="8"/>
  <c r="P41" i="8"/>
  <c r="X41" i="8"/>
  <c r="AF41" i="8"/>
  <c r="G41" i="8"/>
  <c r="Q41" i="8"/>
  <c r="Y41" i="8"/>
  <c r="AG41" i="8"/>
  <c r="H41" i="8"/>
  <c r="R41" i="8"/>
  <c r="Z41" i="8"/>
  <c r="AH41" i="8"/>
  <c r="I41" i="8"/>
  <c r="S41" i="8"/>
  <c r="AA41" i="8"/>
  <c r="AI41" i="8"/>
  <c r="J41" i="8"/>
  <c r="T41" i="8"/>
  <c r="AJ41" i="8"/>
  <c r="AB41" i="8"/>
  <c r="D73" i="8"/>
  <c r="K73" i="8"/>
  <c r="U73" i="8"/>
  <c r="AC73" i="8"/>
  <c r="E73" i="8"/>
  <c r="W73" i="8"/>
  <c r="AE73" i="8"/>
  <c r="F73" i="8"/>
  <c r="P73" i="8"/>
  <c r="X73" i="8"/>
  <c r="AF73" i="8"/>
  <c r="G73" i="8"/>
  <c r="Q73" i="8"/>
  <c r="Y73" i="8"/>
  <c r="AG73" i="8"/>
  <c r="I73" i="8"/>
  <c r="S73" i="8"/>
  <c r="AA73" i="8"/>
  <c r="AI73" i="8"/>
  <c r="T73" i="8"/>
  <c r="V73" i="8"/>
  <c r="Z73" i="8"/>
  <c r="AH73" i="8"/>
  <c r="AB73" i="8"/>
  <c r="H73" i="8"/>
  <c r="AD73" i="8"/>
  <c r="J73" i="8"/>
  <c r="AJ73" i="8"/>
  <c r="R73" i="8"/>
  <c r="D42" i="8"/>
  <c r="E42" i="8"/>
  <c r="W42" i="8"/>
  <c r="AE42" i="8"/>
  <c r="F42" i="8"/>
  <c r="P42" i="8"/>
  <c r="X42" i="8"/>
  <c r="AF42" i="8"/>
  <c r="G42" i="8"/>
  <c r="Q42" i="8"/>
  <c r="Y42" i="8"/>
  <c r="AG42" i="8"/>
  <c r="H42" i="8"/>
  <c r="R42" i="8"/>
  <c r="Z42" i="8"/>
  <c r="AH42" i="8"/>
  <c r="I42" i="8"/>
  <c r="S42" i="8"/>
  <c r="AA42" i="8"/>
  <c r="AI42" i="8"/>
  <c r="J42" i="8"/>
  <c r="T42" i="8"/>
  <c r="AB42" i="8"/>
  <c r="AJ42" i="8"/>
  <c r="K42" i="8"/>
  <c r="U42" i="8"/>
  <c r="AC42" i="8"/>
  <c r="V42" i="8"/>
  <c r="AD42" i="8"/>
  <c r="D46" i="8"/>
  <c r="E46" i="8"/>
  <c r="W46" i="8"/>
  <c r="AE46" i="8"/>
  <c r="F46" i="8"/>
  <c r="P46" i="8"/>
  <c r="X46" i="8"/>
  <c r="AF46" i="8"/>
  <c r="G46" i="8"/>
  <c r="Q46" i="8"/>
  <c r="Y46" i="8"/>
  <c r="AG46" i="8"/>
  <c r="H46" i="8"/>
  <c r="R46" i="8"/>
  <c r="Z46" i="8"/>
  <c r="AH46" i="8"/>
  <c r="I46" i="8"/>
  <c r="S46" i="8"/>
  <c r="AA46" i="8"/>
  <c r="AI46" i="8"/>
  <c r="J46" i="8"/>
  <c r="T46" i="8"/>
  <c r="AB46" i="8"/>
  <c r="AJ46" i="8"/>
  <c r="K46" i="8"/>
  <c r="U46" i="8"/>
  <c r="AC46" i="8"/>
  <c r="AD46" i="8"/>
  <c r="V46" i="8"/>
  <c r="D50" i="8"/>
  <c r="E50" i="8"/>
  <c r="W50" i="8"/>
  <c r="AE50" i="8"/>
  <c r="F50" i="8"/>
  <c r="P50" i="8"/>
  <c r="X50" i="8"/>
  <c r="AF50" i="8"/>
  <c r="G50" i="8"/>
  <c r="Q50" i="8"/>
  <c r="Y50" i="8"/>
  <c r="AG50" i="8"/>
  <c r="H50" i="8"/>
  <c r="R50" i="8"/>
  <c r="Z50" i="8"/>
  <c r="AH50" i="8"/>
  <c r="I50" i="8"/>
  <c r="S50" i="8"/>
  <c r="AA50" i="8"/>
  <c r="AI50" i="8"/>
  <c r="J50" i="8"/>
  <c r="T50" i="8"/>
  <c r="AB50" i="8"/>
  <c r="AJ50" i="8"/>
  <c r="K50" i="8"/>
  <c r="U50" i="8"/>
  <c r="AC50" i="8"/>
  <c r="V50" i="8"/>
  <c r="AD50" i="8"/>
  <c r="D54" i="8"/>
  <c r="E54" i="8"/>
  <c r="W54" i="8"/>
  <c r="AE54" i="8"/>
  <c r="F54" i="8"/>
  <c r="P54" i="8"/>
  <c r="X54" i="8"/>
  <c r="AF54" i="8"/>
  <c r="G54" i="8"/>
  <c r="Q54" i="8"/>
  <c r="Y54" i="8"/>
  <c r="AG54" i="8"/>
  <c r="H54" i="8"/>
  <c r="R54" i="8"/>
  <c r="Z54" i="8"/>
  <c r="AH54" i="8"/>
  <c r="I54" i="8"/>
  <c r="S54" i="8"/>
  <c r="AA54" i="8"/>
  <c r="AI54" i="8"/>
  <c r="J54" i="8"/>
  <c r="T54" i="8"/>
  <c r="AB54" i="8"/>
  <c r="AJ54" i="8"/>
  <c r="K54" i="8"/>
  <c r="U54" i="8"/>
  <c r="AC54" i="8"/>
  <c r="AD54" i="8"/>
  <c r="V54" i="8"/>
  <c r="D58" i="8"/>
  <c r="E58" i="8"/>
  <c r="W58" i="8"/>
  <c r="AE58" i="8"/>
  <c r="F58" i="8"/>
  <c r="P58" i="8"/>
  <c r="X58" i="8"/>
  <c r="AF58" i="8"/>
  <c r="G58" i="8"/>
  <c r="Q58" i="8"/>
  <c r="Y58" i="8"/>
  <c r="AG58" i="8"/>
  <c r="H58" i="8"/>
  <c r="R58" i="8"/>
  <c r="Z58" i="8"/>
  <c r="AH58" i="8"/>
  <c r="I58" i="8"/>
  <c r="S58" i="8"/>
  <c r="AA58" i="8"/>
  <c r="AI58" i="8"/>
  <c r="J58" i="8"/>
  <c r="T58" i="8"/>
  <c r="AB58" i="8"/>
  <c r="AJ58" i="8"/>
  <c r="K58" i="8"/>
  <c r="U58" i="8"/>
  <c r="AC58" i="8"/>
  <c r="V58" i="8"/>
  <c r="AD58" i="8"/>
  <c r="D62" i="8"/>
  <c r="E62" i="8"/>
  <c r="W62" i="8"/>
  <c r="AE62" i="8"/>
  <c r="G62" i="8"/>
  <c r="Q62" i="8"/>
  <c r="Y62" i="8"/>
  <c r="AG62" i="8"/>
  <c r="H62" i="8"/>
  <c r="R62" i="8"/>
  <c r="Z62" i="8"/>
  <c r="AH62" i="8"/>
  <c r="I62" i="8"/>
  <c r="S62" i="8"/>
  <c r="AA62" i="8"/>
  <c r="AI62" i="8"/>
  <c r="K62" i="8"/>
  <c r="U62" i="8"/>
  <c r="AC62" i="8"/>
  <c r="F62" i="8"/>
  <c r="AD62" i="8"/>
  <c r="J62" i="8"/>
  <c r="AF62" i="8"/>
  <c r="AJ62" i="8"/>
  <c r="V62" i="8"/>
  <c r="P62" i="8"/>
  <c r="T62" i="8"/>
  <c r="X62" i="8"/>
  <c r="AB62" i="8"/>
  <c r="D66" i="8"/>
  <c r="E66" i="8"/>
  <c r="W66" i="8"/>
  <c r="AE66" i="8"/>
  <c r="G66" i="8"/>
  <c r="Q66" i="8"/>
  <c r="Y66" i="8"/>
  <c r="AG66" i="8"/>
  <c r="H66" i="8"/>
  <c r="R66" i="8"/>
  <c r="Z66" i="8"/>
  <c r="AH66" i="8"/>
  <c r="I66" i="8"/>
  <c r="S66" i="8"/>
  <c r="AA66" i="8"/>
  <c r="AI66" i="8"/>
  <c r="K66" i="8"/>
  <c r="U66" i="8"/>
  <c r="AC66" i="8"/>
  <c r="P66" i="8"/>
  <c r="T66" i="8"/>
  <c r="V66" i="8"/>
  <c r="X66" i="8"/>
  <c r="AD66" i="8"/>
  <c r="AB66" i="8"/>
  <c r="F66" i="8"/>
  <c r="J66" i="8"/>
  <c r="AF66" i="8"/>
  <c r="AJ66" i="8"/>
  <c r="D70" i="8"/>
  <c r="E70" i="8"/>
  <c r="W70" i="8"/>
  <c r="AE70" i="8"/>
  <c r="G70" i="8"/>
  <c r="Q70" i="8"/>
  <c r="Y70" i="8"/>
  <c r="AG70" i="8"/>
  <c r="H70" i="8"/>
  <c r="R70" i="8"/>
  <c r="Z70" i="8"/>
  <c r="AH70" i="8"/>
  <c r="I70" i="8"/>
  <c r="S70" i="8"/>
  <c r="AA70" i="8"/>
  <c r="AI70" i="8"/>
  <c r="K70" i="8"/>
  <c r="U70" i="8"/>
  <c r="AC70" i="8"/>
  <c r="X70" i="8"/>
  <c r="AB70" i="8"/>
  <c r="F70" i="8"/>
  <c r="AD70" i="8"/>
  <c r="P70" i="8"/>
  <c r="J70" i="8"/>
  <c r="AF70" i="8"/>
  <c r="AJ70" i="8"/>
  <c r="T70" i="8"/>
  <c r="V70" i="8"/>
  <c r="D74" i="8"/>
  <c r="E74" i="8"/>
  <c r="W74" i="8"/>
  <c r="AE74" i="8"/>
  <c r="G74" i="8"/>
  <c r="Q74" i="8"/>
  <c r="Y74" i="8"/>
  <c r="AG74" i="8"/>
  <c r="H74" i="8"/>
  <c r="R74" i="8"/>
  <c r="Z74" i="8"/>
  <c r="AH74" i="8"/>
  <c r="I74" i="8"/>
  <c r="S74" i="8"/>
  <c r="AA74" i="8"/>
  <c r="AI74" i="8"/>
  <c r="K74" i="8"/>
  <c r="U74" i="8"/>
  <c r="AC74" i="8"/>
  <c r="J74" i="8"/>
  <c r="AF74" i="8"/>
  <c r="AJ74" i="8"/>
  <c r="P74" i="8"/>
  <c r="T74" i="8"/>
  <c r="X74" i="8"/>
  <c r="V74" i="8"/>
  <c r="AB74" i="8"/>
  <c r="F74" i="8"/>
  <c r="AD74" i="8"/>
  <c r="D45" i="8"/>
  <c r="K45" i="8"/>
  <c r="U45" i="8"/>
  <c r="AC45" i="8"/>
  <c r="V45" i="8"/>
  <c r="AD45" i="8"/>
  <c r="E45" i="8"/>
  <c r="W45" i="8"/>
  <c r="AE45" i="8"/>
  <c r="F45" i="8"/>
  <c r="P45" i="8"/>
  <c r="X45" i="8"/>
  <c r="AF45" i="8"/>
  <c r="G45" i="8"/>
  <c r="Q45" i="8"/>
  <c r="Y45" i="8"/>
  <c r="AG45" i="8"/>
  <c r="H45" i="8"/>
  <c r="R45" i="8"/>
  <c r="Z45" i="8"/>
  <c r="AH45" i="8"/>
  <c r="I45" i="8"/>
  <c r="S45" i="8"/>
  <c r="AA45" i="8"/>
  <c r="AI45" i="8"/>
  <c r="J45" i="8"/>
  <c r="T45" i="8"/>
  <c r="AB45" i="8"/>
  <c r="AJ45" i="8"/>
  <c r="D69" i="8"/>
  <c r="K69" i="8"/>
  <c r="U69" i="8"/>
  <c r="AC69" i="8"/>
  <c r="E69" i="8"/>
  <c r="W69" i="8"/>
  <c r="AE69" i="8"/>
  <c r="F69" i="8"/>
  <c r="P69" i="8"/>
  <c r="X69" i="8"/>
  <c r="AF69" i="8"/>
  <c r="G69" i="8"/>
  <c r="Q69" i="8"/>
  <c r="Y69" i="8"/>
  <c r="AG69" i="8"/>
  <c r="I69" i="8"/>
  <c r="S69" i="8"/>
  <c r="AA69" i="8"/>
  <c r="AI69" i="8"/>
  <c r="J69" i="8"/>
  <c r="AH69" i="8"/>
  <c r="AJ69" i="8"/>
  <c r="R69" i="8"/>
  <c r="T69" i="8"/>
  <c r="V69" i="8"/>
  <c r="Z69" i="8"/>
  <c r="AB69" i="8"/>
  <c r="H69" i="8"/>
  <c r="AD69" i="8"/>
  <c r="D65" i="8"/>
  <c r="K65" i="8"/>
  <c r="U65" i="8"/>
  <c r="AC65" i="8"/>
  <c r="E65" i="8"/>
  <c r="W65" i="8"/>
  <c r="AE65" i="8"/>
  <c r="F65" i="8"/>
  <c r="P65" i="8"/>
  <c r="X65" i="8"/>
  <c r="AF65" i="8"/>
  <c r="G65" i="8"/>
  <c r="Q65" i="8"/>
  <c r="Y65" i="8"/>
  <c r="AG65" i="8"/>
  <c r="I65" i="8"/>
  <c r="S65" i="8"/>
  <c r="AA65" i="8"/>
  <c r="AI65" i="8"/>
  <c r="Z65" i="8"/>
  <c r="AB65" i="8"/>
  <c r="H65" i="8"/>
  <c r="AD65" i="8"/>
  <c r="R65" i="8"/>
  <c r="J65" i="8"/>
  <c r="AH65" i="8"/>
  <c r="AJ65" i="8"/>
  <c r="T65" i="8"/>
  <c r="V65" i="8"/>
  <c r="D43" i="8"/>
  <c r="G43" i="8"/>
  <c r="Q43" i="8"/>
  <c r="Y43" i="8"/>
  <c r="AG43" i="8"/>
  <c r="H43" i="8"/>
  <c r="R43" i="8"/>
  <c r="Z43" i="8"/>
  <c r="AH43" i="8"/>
  <c r="I43" i="8"/>
  <c r="S43" i="8"/>
  <c r="AA43" i="8"/>
  <c r="AI43" i="8"/>
  <c r="J43" i="8"/>
  <c r="T43" i="8"/>
  <c r="AB43" i="8"/>
  <c r="AJ43" i="8"/>
  <c r="K43" i="8"/>
  <c r="U43" i="8"/>
  <c r="AC43" i="8"/>
  <c r="V43" i="8"/>
  <c r="AD43" i="8"/>
  <c r="E43" i="8"/>
  <c r="W43" i="8"/>
  <c r="AE43" i="8"/>
  <c r="F43" i="8"/>
  <c r="P43" i="8"/>
  <c r="X43" i="8"/>
  <c r="AF43" i="8"/>
  <c r="D47" i="8"/>
  <c r="G47" i="8"/>
  <c r="Q47" i="8"/>
  <c r="Y47" i="8"/>
  <c r="AG47" i="8"/>
  <c r="H47" i="8"/>
  <c r="R47" i="8"/>
  <c r="Z47" i="8"/>
  <c r="AH47" i="8"/>
  <c r="I47" i="8"/>
  <c r="S47" i="8"/>
  <c r="AA47" i="8"/>
  <c r="AI47" i="8"/>
  <c r="J47" i="8"/>
  <c r="T47" i="8"/>
  <c r="AB47" i="8"/>
  <c r="AJ47" i="8"/>
  <c r="K47" i="8"/>
  <c r="U47" i="8"/>
  <c r="AC47" i="8"/>
  <c r="V47" i="8"/>
  <c r="AD47" i="8"/>
  <c r="E47" i="8"/>
  <c r="W47" i="8"/>
  <c r="AE47" i="8"/>
  <c r="P47" i="8"/>
  <c r="X47" i="8"/>
  <c r="AF47" i="8"/>
  <c r="F47" i="8"/>
  <c r="D51" i="8"/>
  <c r="G51" i="8"/>
  <c r="Q51" i="8"/>
  <c r="Y51" i="8"/>
  <c r="AG51" i="8"/>
  <c r="H51" i="8"/>
  <c r="R51" i="8"/>
  <c r="Z51" i="8"/>
  <c r="AH51" i="8"/>
  <c r="I51" i="8"/>
  <c r="S51" i="8"/>
  <c r="AA51" i="8"/>
  <c r="AI51" i="8"/>
  <c r="J51" i="8"/>
  <c r="T51" i="8"/>
  <c r="AB51" i="8"/>
  <c r="AJ51" i="8"/>
  <c r="K51" i="8"/>
  <c r="U51" i="8"/>
  <c r="AC51" i="8"/>
  <c r="V51" i="8"/>
  <c r="AD51" i="8"/>
  <c r="E51" i="8"/>
  <c r="W51" i="8"/>
  <c r="AE51" i="8"/>
  <c r="F51" i="8"/>
  <c r="X51" i="8"/>
  <c r="AF51" i="8"/>
  <c r="P51" i="8"/>
  <c r="D55" i="8"/>
  <c r="G55" i="8"/>
  <c r="Q55" i="8"/>
  <c r="Y55" i="8"/>
  <c r="AG55" i="8"/>
  <c r="H55" i="8"/>
  <c r="R55" i="8"/>
  <c r="Z55" i="8"/>
  <c r="AH55" i="8"/>
  <c r="I55" i="8"/>
  <c r="S55" i="8"/>
  <c r="AA55" i="8"/>
  <c r="AI55" i="8"/>
  <c r="J55" i="8"/>
  <c r="T55" i="8"/>
  <c r="AB55" i="8"/>
  <c r="AJ55" i="8"/>
  <c r="K55" i="8"/>
  <c r="U55" i="8"/>
  <c r="AC55" i="8"/>
  <c r="V55" i="8"/>
  <c r="AD55" i="8"/>
  <c r="E55" i="8"/>
  <c r="W55" i="8"/>
  <c r="AE55" i="8"/>
  <c r="P55" i="8"/>
  <c r="AF55" i="8"/>
  <c r="X55" i="8"/>
  <c r="F55" i="8"/>
  <c r="D59" i="8"/>
  <c r="G59" i="8"/>
  <c r="Q59" i="8"/>
  <c r="Y59" i="8"/>
  <c r="AG59" i="8"/>
  <c r="H59" i="8"/>
  <c r="R59" i="8"/>
  <c r="Z59" i="8"/>
  <c r="AH59" i="8"/>
  <c r="I59" i="8"/>
  <c r="S59" i="8"/>
  <c r="AA59" i="8"/>
  <c r="AI59" i="8"/>
  <c r="J59" i="8"/>
  <c r="T59" i="8"/>
  <c r="AB59" i="8"/>
  <c r="AJ59" i="8"/>
  <c r="K59" i="8"/>
  <c r="U59" i="8"/>
  <c r="AC59" i="8"/>
  <c r="V59" i="8"/>
  <c r="AD59" i="8"/>
  <c r="E59" i="8"/>
  <c r="W59" i="8"/>
  <c r="AE59" i="8"/>
  <c r="X59" i="8"/>
  <c r="F59" i="8"/>
  <c r="P59" i="8"/>
  <c r="AF59" i="8"/>
  <c r="D63" i="8"/>
  <c r="G63" i="8"/>
  <c r="Q63" i="8"/>
  <c r="Y63" i="8"/>
  <c r="AG63" i="8"/>
  <c r="I63" i="8"/>
  <c r="S63" i="8"/>
  <c r="AA63" i="8"/>
  <c r="AI63" i="8"/>
  <c r="J63" i="8"/>
  <c r="T63" i="8"/>
  <c r="AB63" i="8"/>
  <c r="AJ63" i="8"/>
  <c r="K63" i="8"/>
  <c r="U63" i="8"/>
  <c r="AC63" i="8"/>
  <c r="E63" i="8"/>
  <c r="W63" i="8"/>
  <c r="AE63" i="8"/>
  <c r="V63" i="8"/>
  <c r="X63" i="8"/>
  <c r="Z63" i="8"/>
  <c r="AH63" i="8"/>
  <c r="F63" i="8"/>
  <c r="AD63" i="8"/>
  <c r="H63" i="8"/>
  <c r="AF63" i="8"/>
  <c r="P63" i="8"/>
  <c r="R63" i="8"/>
  <c r="D67" i="8"/>
  <c r="G67" i="8"/>
  <c r="Q67" i="8"/>
  <c r="Y67" i="8"/>
  <c r="AG67" i="8"/>
  <c r="I67" i="8"/>
  <c r="S67" i="8"/>
  <c r="AA67" i="8"/>
  <c r="AI67" i="8"/>
  <c r="J67" i="8"/>
  <c r="T67" i="8"/>
  <c r="AB67" i="8"/>
  <c r="AJ67" i="8"/>
  <c r="K67" i="8"/>
  <c r="U67" i="8"/>
  <c r="AC67" i="8"/>
  <c r="E67" i="8"/>
  <c r="W67" i="8"/>
  <c r="AE67" i="8"/>
  <c r="F67" i="8"/>
  <c r="AD67" i="8"/>
  <c r="H67" i="8"/>
  <c r="AF67" i="8"/>
  <c r="AH67" i="8"/>
  <c r="V67" i="8"/>
  <c r="P67" i="8"/>
  <c r="R67" i="8"/>
  <c r="X67" i="8"/>
  <c r="Z67" i="8"/>
  <c r="D71" i="8"/>
  <c r="G71" i="8"/>
  <c r="Q71" i="8"/>
  <c r="Y71" i="8"/>
  <c r="AG71" i="8"/>
  <c r="I71" i="8"/>
  <c r="S71" i="8"/>
  <c r="AA71" i="8"/>
  <c r="AI71" i="8"/>
  <c r="J71" i="8"/>
  <c r="T71" i="8"/>
  <c r="AB71" i="8"/>
  <c r="AJ71" i="8"/>
  <c r="K71" i="8"/>
  <c r="U71" i="8"/>
  <c r="AC71" i="8"/>
  <c r="E71" i="8"/>
  <c r="W71" i="8"/>
  <c r="AE71" i="8"/>
  <c r="P71" i="8"/>
  <c r="R71" i="8"/>
  <c r="V71" i="8"/>
  <c r="X71" i="8"/>
  <c r="F71" i="8"/>
  <c r="Z71" i="8"/>
  <c r="AD71" i="8"/>
  <c r="H71" i="8"/>
  <c r="AF71" i="8"/>
  <c r="AH71" i="8"/>
  <c r="D75" i="8"/>
  <c r="G75" i="8"/>
  <c r="Q75" i="8"/>
  <c r="Y75" i="8"/>
  <c r="AG75" i="8"/>
  <c r="I75" i="8"/>
  <c r="S75" i="8"/>
  <c r="AA75" i="8"/>
  <c r="AI75" i="8"/>
  <c r="J75" i="8"/>
  <c r="T75" i="8"/>
  <c r="AB75" i="8"/>
  <c r="AJ75" i="8"/>
  <c r="K75" i="8"/>
  <c r="U75" i="8"/>
  <c r="AC75" i="8"/>
  <c r="E75" i="8"/>
  <c r="W75" i="8"/>
  <c r="AE75" i="8"/>
  <c r="X75" i="8"/>
  <c r="Z75" i="8"/>
  <c r="F75" i="8"/>
  <c r="AD75" i="8"/>
  <c r="H75" i="8"/>
  <c r="AF75" i="8"/>
  <c r="AH75" i="8"/>
  <c r="P75" i="8"/>
  <c r="R75" i="8"/>
  <c r="V75" i="8"/>
  <c r="D61" i="8"/>
  <c r="K61" i="8"/>
  <c r="U61" i="8"/>
  <c r="AC61" i="8"/>
  <c r="E61" i="8"/>
  <c r="W61" i="8"/>
  <c r="AE61" i="8"/>
  <c r="F61" i="8"/>
  <c r="P61" i="8"/>
  <c r="X61" i="8"/>
  <c r="AF61" i="8"/>
  <c r="G61" i="8"/>
  <c r="Q61" i="8"/>
  <c r="Y61" i="8"/>
  <c r="AG61" i="8"/>
  <c r="I61" i="8"/>
  <c r="S61" i="8"/>
  <c r="AA61" i="8"/>
  <c r="AI61" i="8"/>
  <c r="R61" i="8"/>
  <c r="T61" i="8"/>
  <c r="V61" i="8"/>
  <c r="AD61" i="8"/>
  <c r="Z61" i="8"/>
  <c r="AB61" i="8"/>
  <c r="H61" i="8"/>
  <c r="J61" i="8"/>
  <c r="AH61" i="8"/>
  <c r="AJ61" i="8"/>
  <c r="D53" i="8"/>
  <c r="K53" i="8"/>
  <c r="U53" i="8"/>
  <c r="AC53" i="8"/>
  <c r="V53" i="8"/>
  <c r="AD53" i="8"/>
  <c r="E53" i="8"/>
  <c r="W53" i="8"/>
  <c r="AE53" i="8"/>
  <c r="F53" i="8"/>
  <c r="P53" i="8"/>
  <c r="X53" i="8"/>
  <c r="AF53" i="8"/>
  <c r="G53" i="8"/>
  <c r="Q53" i="8"/>
  <c r="Y53" i="8"/>
  <c r="AG53" i="8"/>
  <c r="H53" i="8"/>
  <c r="R53" i="8"/>
  <c r="Z53" i="8"/>
  <c r="AH53" i="8"/>
  <c r="I53" i="8"/>
  <c r="S53" i="8"/>
  <c r="AA53" i="8"/>
  <c r="AI53" i="8"/>
  <c r="J53" i="8"/>
  <c r="AB53" i="8"/>
  <c r="AJ53" i="8"/>
  <c r="T53" i="8"/>
  <c r="D44" i="8"/>
  <c r="I44" i="8"/>
  <c r="S44" i="8"/>
  <c r="AA44" i="8"/>
  <c r="AI44" i="8"/>
  <c r="J44" i="8"/>
  <c r="T44" i="8"/>
  <c r="AB44" i="8"/>
  <c r="AJ44" i="8"/>
  <c r="K44" i="8"/>
  <c r="U44" i="8"/>
  <c r="AC44" i="8"/>
  <c r="V44" i="8"/>
  <c r="AD44" i="8"/>
  <c r="E44" i="8"/>
  <c r="W44" i="8"/>
  <c r="AE44" i="8"/>
  <c r="F44" i="8"/>
  <c r="P44" i="8"/>
  <c r="X44" i="8"/>
  <c r="AF44" i="8"/>
  <c r="G44" i="8"/>
  <c r="Q44" i="8"/>
  <c r="Y44" i="8"/>
  <c r="AG44" i="8"/>
  <c r="Z44" i="8"/>
  <c r="H44" i="8"/>
  <c r="R44" i="8"/>
  <c r="AH44" i="8"/>
  <c r="D48" i="8"/>
  <c r="I48" i="8"/>
  <c r="S48" i="8"/>
  <c r="AA48" i="8"/>
  <c r="AI48" i="8"/>
  <c r="J48" i="8"/>
  <c r="T48" i="8"/>
  <c r="AB48" i="8"/>
  <c r="AJ48" i="8"/>
  <c r="K48" i="8"/>
  <c r="U48" i="8"/>
  <c r="AC48" i="8"/>
  <c r="V48" i="8"/>
  <c r="AD48" i="8"/>
  <c r="E48" i="8"/>
  <c r="W48" i="8"/>
  <c r="AE48" i="8"/>
  <c r="F48" i="8"/>
  <c r="P48" i="8"/>
  <c r="X48" i="8"/>
  <c r="AF48" i="8"/>
  <c r="G48" i="8"/>
  <c r="Q48" i="8"/>
  <c r="Y48" i="8"/>
  <c r="AG48" i="8"/>
  <c r="AH48" i="8"/>
  <c r="R48" i="8"/>
  <c r="H48" i="8"/>
  <c r="Z48" i="8"/>
  <c r="D52" i="8"/>
  <c r="I52" i="8"/>
  <c r="S52" i="8"/>
  <c r="AA52" i="8"/>
  <c r="AI52" i="8"/>
  <c r="J52" i="8"/>
  <c r="T52" i="8"/>
  <c r="AB52" i="8"/>
  <c r="AJ52" i="8"/>
  <c r="K52" i="8"/>
  <c r="U52" i="8"/>
  <c r="AC52" i="8"/>
  <c r="V52" i="8"/>
  <c r="AD52" i="8"/>
  <c r="E52" i="8"/>
  <c r="W52" i="8"/>
  <c r="AE52" i="8"/>
  <c r="F52" i="8"/>
  <c r="P52" i="8"/>
  <c r="X52" i="8"/>
  <c r="AF52" i="8"/>
  <c r="G52" i="8"/>
  <c r="Q52" i="8"/>
  <c r="Y52" i="8"/>
  <c r="AG52" i="8"/>
  <c r="H52" i="8"/>
  <c r="Z52" i="8"/>
  <c r="R52" i="8"/>
  <c r="AH52" i="8"/>
  <c r="D56" i="8"/>
  <c r="I56" i="8"/>
  <c r="S56" i="8"/>
  <c r="AA56" i="8"/>
  <c r="AI56" i="8"/>
  <c r="J56" i="8"/>
  <c r="T56" i="8"/>
  <c r="AB56" i="8"/>
  <c r="AJ56" i="8"/>
  <c r="K56" i="8"/>
  <c r="U56" i="8"/>
  <c r="AC56" i="8"/>
  <c r="V56" i="8"/>
  <c r="AD56" i="8"/>
  <c r="E56" i="8"/>
  <c r="W56" i="8"/>
  <c r="AE56" i="8"/>
  <c r="F56" i="8"/>
  <c r="P56" i="8"/>
  <c r="X56" i="8"/>
  <c r="AF56" i="8"/>
  <c r="G56" i="8"/>
  <c r="Q56" i="8"/>
  <c r="Y56" i="8"/>
  <c r="AG56" i="8"/>
  <c r="H56" i="8"/>
  <c r="R56" i="8"/>
  <c r="AH56" i="8"/>
  <c r="Z56" i="8"/>
  <c r="D60" i="8"/>
  <c r="I60" i="8"/>
  <c r="S60" i="8"/>
  <c r="J60" i="8"/>
  <c r="T60" i="8"/>
  <c r="K60" i="8"/>
  <c r="U60" i="8"/>
  <c r="E60" i="8"/>
  <c r="F60" i="8"/>
  <c r="P60" i="8"/>
  <c r="X60" i="8"/>
  <c r="G60" i="8"/>
  <c r="Q60" i="8"/>
  <c r="Y60" i="8"/>
  <c r="AA60" i="8"/>
  <c r="AI60" i="8"/>
  <c r="H60" i="8"/>
  <c r="AC60" i="8"/>
  <c r="AD60" i="8"/>
  <c r="R60" i="8"/>
  <c r="AE60" i="8"/>
  <c r="W60" i="8"/>
  <c r="AG60" i="8"/>
  <c r="Z60" i="8"/>
  <c r="AB60" i="8"/>
  <c r="AF60" i="8"/>
  <c r="AH60" i="8"/>
  <c r="AJ60" i="8"/>
  <c r="V60" i="8"/>
  <c r="D64" i="8"/>
  <c r="I64" i="8"/>
  <c r="S64" i="8"/>
  <c r="AA64" i="8"/>
  <c r="AI64" i="8"/>
  <c r="K64" i="8"/>
  <c r="U64" i="8"/>
  <c r="AC64" i="8"/>
  <c r="V64" i="8"/>
  <c r="AD64" i="8"/>
  <c r="E64" i="8"/>
  <c r="W64" i="8"/>
  <c r="AE64" i="8"/>
  <c r="G64" i="8"/>
  <c r="Q64" i="8"/>
  <c r="Y64" i="8"/>
  <c r="AG64" i="8"/>
  <c r="J64" i="8"/>
  <c r="AH64" i="8"/>
  <c r="P64" i="8"/>
  <c r="AJ64" i="8"/>
  <c r="R64" i="8"/>
  <c r="T64" i="8"/>
  <c r="X64" i="8"/>
  <c r="Z64" i="8"/>
  <c r="F64" i="8"/>
  <c r="AB64" i="8"/>
  <c r="H64" i="8"/>
  <c r="AF64" i="8"/>
  <c r="D68" i="8"/>
  <c r="I68" i="8"/>
  <c r="S68" i="8"/>
  <c r="AA68" i="8"/>
  <c r="AI68" i="8"/>
  <c r="K68" i="8"/>
  <c r="U68" i="8"/>
  <c r="AC68" i="8"/>
  <c r="V68" i="8"/>
  <c r="AD68" i="8"/>
  <c r="E68" i="8"/>
  <c r="W68" i="8"/>
  <c r="AE68" i="8"/>
  <c r="G68" i="8"/>
  <c r="Q68" i="8"/>
  <c r="Y68" i="8"/>
  <c r="AG68" i="8"/>
  <c r="T68" i="8"/>
  <c r="X68" i="8"/>
  <c r="Z68" i="8"/>
  <c r="AH68" i="8"/>
  <c r="F68" i="8"/>
  <c r="AB68" i="8"/>
  <c r="H68" i="8"/>
  <c r="AF68" i="8"/>
  <c r="J68" i="8"/>
  <c r="P68" i="8"/>
  <c r="AJ68" i="8"/>
  <c r="R68" i="8"/>
  <c r="D72" i="8"/>
  <c r="I72" i="8"/>
  <c r="S72" i="8"/>
  <c r="AA72" i="8"/>
  <c r="AI72" i="8"/>
  <c r="K72" i="8"/>
  <c r="U72" i="8"/>
  <c r="AC72" i="8"/>
  <c r="V72" i="8"/>
  <c r="AD72" i="8"/>
  <c r="E72" i="8"/>
  <c r="W72" i="8"/>
  <c r="AE72" i="8"/>
  <c r="G72" i="8"/>
  <c r="Q72" i="8"/>
  <c r="Y72" i="8"/>
  <c r="AG72" i="8"/>
  <c r="F72" i="8"/>
  <c r="AB72" i="8"/>
  <c r="H72" i="8"/>
  <c r="AF72" i="8"/>
  <c r="J72" i="8"/>
  <c r="AH72" i="8"/>
  <c r="T72" i="8"/>
  <c r="P72" i="8"/>
  <c r="AJ72" i="8"/>
  <c r="R72" i="8"/>
  <c r="X72" i="8"/>
  <c r="Z72" i="8"/>
  <c r="D49" i="8"/>
  <c r="K49" i="8"/>
  <c r="U49" i="8"/>
  <c r="AC49" i="8"/>
  <c r="V49" i="8"/>
  <c r="AD49" i="8"/>
  <c r="E49" i="8"/>
  <c r="W49" i="8"/>
  <c r="AE49" i="8"/>
  <c r="F49" i="8"/>
  <c r="P49" i="8"/>
  <c r="X49" i="8"/>
  <c r="AF49" i="8"/>
  <c r="G49" i="8"/>
  <c r="Q49" i="8"/>
  <c r="Y49" i="8"/>
  <c r="AG49" i="8"/>
  <c r="H49" i="8"/>
  <c r="R49" i="8"/>
  <c r="Z49" i="8"/>
  <c r="AH49" i="8"/>
  <c r="I49" i="8"/>
  <c r="S49" i="8"/>
  <c r="AA49" i="8"/>
  <c r="AI49" i="8"/>
  <c r="T49" i="8"/>
  <c r="AB49" i="8"/>
  <c r="AJ49" i="8"/>
  <c r="J49" i="8"/>
  <c r="D36" i="8"/>
  <c r="H36" i="8"/>
  <c r="R36" i="8"/>
  <c r="Z36" i="8"/>
  <c r="AH36" i="8"/>
  <c r="I36" i="8"/>
  <c r="S36" i="8"/>
  <c r="AA36" i="8"/>
  <c r="AI36" i="8"/>
  <c r="J36" i="8"/>
  <c r="T36" i="8"/>
  <c r="AB36" i="8"/>
  <c r="AJ36" i="8"/>
  <c r="V36" i="8"/>
  <c r="AD36" i="8"/>
  <c r="E36" i="8"/>
  <c r="W36" i="8"/>
  <c r="AE36" i="8"/>
  <c r="X36" i="8"/>
  <c r="F36" i="8"/>
  <c r="G36" i="8"/>
  <c r="Y36" i="8"/>
  <c r="U36" i="8"/>
  <c r="AC36" i="8"/>
  <c r="AF36" i="8"/>
  <c r="K36" i="8"/>
  <c r="AG36" i="8"/>
  <c r="P36" i="8"/>
  <c r="Q36" i="8"/>
  <c r="D21" i="8"/>
  <c r="J21" i="8"/>
  <c r="T21" i="8"/>
  <c r="AB21" i="8"/>
  <c r="AJ21" i="8"/>
  <c r="W21" i="8"/>
  <c r="K21" i="8"/>
  <c r="U21" i="8"/>
  <c r="AC21" i="8"/>
  <c r="AE21" i="8"/>
  <c r="V21" i="8"/>
  <c r="AD21" i="8"/>
  <c r="E21" i="8"/>
  <c r="F21" i="8"/>
  <c r="P21" i="8"/>
  <c r="X21" i="8"/>
  <c r="AF21" i="8"/>
  <c r="H21" i="8"/>
  <c r="Z21" i="8"/>
  <c r="G21" i="8"/>
  <c r="Q21" i="8"/>
  <c r="Y21" i="8"/>
  <c r="AG21" i="8"/>
  <c r="R21" i="8"/>
  <c r="AH21" i="8"/>
  <c r="S21" i="8"/>
  <c r="AI21" i="8"/>
  <c r="I21" i="8"/>
  <c r="AA21" i="8"/>
  <c r="D25" i="8"/>
  <c r="J25" i="8"/>
  <c r="T25" i="8"/>
  <c r="AB25" i="8"/>
  <c r="AJ25" i="8"/>
  <c r="E25" i="8"/>
  <c r="AE25" i="8"/>
  <c r="K25" i="8"/>
  <c r="U25" i="8"/>
  <c r="AC25" i="8"/>
  <c r="V25" i="8"/>
  <c r="AD25" i="8"/>
  <c r="W25" i="8"/>
  <c r="F25" i="8"/>
  <c r="P25" i="8"/>
  <c r="X25" i="8"/>
  <c r="AF25" i="8"/>
  <c r="H25" i="8"/>
  <c r="Z25" i="8"/>
  <c r="G25" i="8"/>
  <c r="Q25" i="8"/>
  <c r="Y25" i="8"/>
  <c r="AG25" i="8"/>
  <c r="R25" i="8"/>
  <c r="AH25" i="8"/>
  <c r="AA25" i="8"/>
  <c r="AI25" i="8"/>
  <c r="I25" i="8"/>
  <c r="S25" i="8"/>
  <c r="D29" i="8"/>
  <c r="J29" i="8"/>
  <c r="T29" i="8"/>
  <c r="AB29" i="8"/>
  <c r="AJ29" i="8"/>
  <c r="K29" i="8"/>
  <c r="U29" i="8"/>
  <c r="AC29" i="8"/>
  <c r="V29" i="8"/>
  <c r="AD29" i="8"/>
  <c r="F29" i="8"/>
  <c r="P29" i="8"/>
  <c r="X29" i="8"/>
  <c r="AF29" i="8"/>
  <c r="G29" i="8"/>
  <c r="Q29" i="8"/>
  <c r="Y29" i="8"/>
  <c r="AG29" i="8"/>
  <c r="AI29" i="8"/>
  <c r="S29" i="8"/>
  <c r="Z29" i="8"/>
  <c r="AA29" i="8"/>
  <c r="W29" i="8"/>
  <c r="R29" i="8"/>
  <c r="E29" i="8"/>
  <c r="H29" i="8"/>
  <c r="AE29" i="8"/>
  <c r="I29" i="8"/>
  <c r="AH29" i="8"/>
  <c r="D33" i="8"/>
  <c r="J33" i="8"/>
  <c r="T33" i="8"/>
  <c r="AB33" i="8"/>
  <c r="AJ33" i="8"/>
  <c r="K33" i="8"/>
  <c r="U33" i="8"/>
  <c r="AC33" i="8"/>
  <c r="V33" i="8"/>
  <c r="AD33" i="8"/>
  <c r="F33" i="8"/>
  <c r="P33" i="8"/>
  <c r="X33" i="8"/>
  <c r="AF33" i="8"/>
  <c r="G33" i="8"/>
  <c r="Q33" i="8"/>
  <c r="Y33" i="8"/>
  <c r="AG33" i="8"/>
  <c r="W33" i="8"/>
  <c r="Z33" i="8"/>
  <c r="E33" i="8"/>
  <c r="AA33" i="8"/>
  <c r="I33" i="8"/>
  <c r="AI33" i="8"/>
  <c r="H33" i="8"/>
  <c r="AE33" i="8"/>
  <c r="AH33" i="8"/>
  <c r="R33" i="8"/>
  <c r="S33" i="8"/>
  <c r="D32" i="8"/>
  <c r="H32" i="8"/>
  <c r="R32" i="8"/>
  <c r="Z32" i="8"/>
  <c r="AH32" i="8"/>
  <c r="I32" i="8"/>
  <c r="S32" i="8"/>
  <c r="AA32" i="8"/>
  <c r="AI32" i="8"/>
  <c r="J32" i="8"/>
  <c r="T32" i="8"/>
  <c r="AB32" i="8"/>
  <c r="AJ32" i="8"/>
  <c r="V32" i="8"/>
  <c r="AD32" i="8"/>
  <c r="E32" i="8"/>
  <c r="W32" i="8"/>
  <c r="AE32" i="8"/>
  <c r="G32" i="8"/>
  <c r="AF32" i="8"/>
  <c r="P32" i="8"/>
  <c r="K32" i="8"/>
  <c r="Q32" i="8"/>
  <c r="U32" i="8"/>
  <c r="X32" i="8"/>
  <c r="Y32" i="8"/>
  <c r="F32" i="8"/>
  <c r="AC32" i="8"/>
  <c r="AG32" i="8"/>
  <c r="D22" i="8"/>
  <c r="V22" i="8"/>
  <c r="AD22" i="8"/>
  <c r="Q22" i="8"/>
  <c r="E22" i="8"/>
  <c r="W22" i="8"/>
  <c r="AE22" i="8"/>
  <c r="Y22" i="8"/>
  <c r="F22" i="8"/>
  <c r="P22" i="8"/>
  <c r="X22" i="8"/>
  <c r="AF22" i="8"/>
  <c r="G22" i="8"/>
  <c r="AG22" i="8"/>
  <c r="H22" i="8"/>
  <c r="R22" i="8"/>
  <c r="Z22" i="8"/>
  <c r="AH22" i="8"/>
  <c r="J22" i="8"/>
  <c r="AJ22" i="8"/>
  <c r="I22" i="8"/>
  <c r="S22" i="8"/>
  <c r="AA22" i="8"/>
  <c r="AI22" i="8"/>
  <c r="T22" i="8"/>
  <c r="AB22" i="8"/>
  <c r="U22" i="8"/>
  <c r="AC22" i="8"/>
  <c r="K22" i="8"/>
  <c r="D26" i="8"/>
  <c r="V26" i="8"/>
  <c r="AD26" i="8"/>
  <c r="Y26" i="8"/>
  <c r="E26" i="8"/>
  <c r="W26" i="8"/>
  <c r="AE26" i="8"/>
  <c r="G26" i="8"/>
  <c r="AG26" i="8"/>
  <c r="F26" i="8"/>
  <c r="P26" i="8"/>
  <c r="X26" i="8"/>
  <c r="AF26" i="8"/>
  <c r="Q26" i="8"/>
  <c r="H26" i="8"/>
  <c r="R26" i="8"/>
  <c r="Z26" i="8"/>
  <c r="AH26" i="8"/>
  <c r="T26" i="8"/>
  <c r="AJ26" i="8"/>
  <c r="I26" i="8"/>
  <c r="S26" i="8"/>
  <c r="AA26" i="8"/>
  <c r="AI26" i="8"/>
  <c r="J26" i="8"/>
  <c r="AB26" i="8"/>
  <c r="K26" i="8"/>
  <c r="U26" i="8"/>
  <c r="AC26" i="8"/>
  <c r="D30" i="8"/>
  <c r="V30" i="8"/>
  <c r="AD30" i="8"/>
  <c r="E30" i="8"/>
  <c r="W30" i="8"/>
  <c r="AE30" i="8"/>
  <c r="F30" i="8"/>
  <c r="P30" i="8"/>
  <c r="X30" i="8"/>
  <c r="AF30" i="8"/>
  <c r="H30" i="8"/>
  <c r="R30" i="8"/>
  <c r="Z30" i="8"/>
  <c r="AH30" i="8"/>
  <c r="I30" i="8"/>
  <c r="S30" i="8"/>
  <c r="AA30" i="8"/>
  <c r="AI30" i="8"/>
  <c r="AB30" i="8"/>
  <c r="AC30" i="8"/>
  <c r="J30" i="8"/>
  <c r="AG30" i="8"/>
  <c r="K30" i="8"/>
  <c r="AJ30" i="8"/>
  <c r="Q30" i="8"/>
  <c r="T30" i="8"/>
  <c r="G30" i="8"/>
  <c r="U30" i="8"/>
  <c r="Y30" i="8"/>
  <c r="D34" i="8"/>
  <c r="V34" i="8"/>
  <c r="AD34" i="8"/>
  <c r="E34" i="8"/>
  <c r="W34" i="8"/>
  <c r="AE34" i="8"/>
  <c r="F34" i="8"/>
  <c r="P34" i="8"/>
  <c r="X34" i="8"/>
  <c r="AF34" i="8"/>
  <c r="H34" i="8"/>
  <c r="R34" i="8"/>
  <c r="Z34" i="8"/>
  <c r="AH34" i="8"/>
  <c r="I34" i="8"/>
  <c r="S34" i="8"/>
  <c r="AA34" i="8"/>
  <c r="AI34" i="8"/>
  <c r="K34" i="8"/>
  <c r="T34" i="8"/>
  <c r="U34" i="8"/>
  <c r="Y34" i="8"/>
  <c r="AB34" i="8"/>
  <c r="Q34" i="8"/>
  <c r="G34" i="8"/>
  <c r="AC34" i="8"/>
  <c r="J34" i="8"/>
  <c r="AG34" i="8"/>
  <c r="AJ34" i="8"/>
  <c r="D28" i="8"/>
  <c r="H28" i="8"/>
  <c r="R28" i="8"/>
  <c r="Z28" i="8"/>
  <c r="AH28" i="8"/>
  <c r="I28" i="8"/>
  <c r="S28" i="8"/>
  <c r="AA28" i="8"/>
  <c r="AI28" i="8"/>
  <c r="J28" i="8"/>
  <c r="T28" i="8"/>
  <c r="AB28" i="8"/>
  <c r="AJ28" i="8"/>
  <c r="V28" i="8"/>
  <c r="AD28" i="8"/>
  <c r="E28" i="8"/>
  <c r="W28" i="8"/>
  <c r="AE28" i="8"/>
  <c r="X28" i="8"/>
  <c r="F28" i="8"/>
  <c r="AC28" i="8"/>
  <c r="AG28" i="8"/>
  <c r="G28" i="8"/>
  <c r="AF28" i="8"/>
  <c r="P28" i="8"/>
  <c r="K28" i="8"/>
  <c r="Q28" i="8"/>
  <c r="U28" i="8"/>
  <c r="Y28" i="8"/>
  <c r="D24" i="8"/>
  <c r="H24" i="8"/>
  <c r="R24" i="8"/>
  <c r="Z24" i="8"/>
  <c r="AH24" i="8"/>
  <c r="I24" i="8"/>
  <c r="S24" i="8"/>
  <c r="AA24" i="8"/>
  <c r="AI24" i="8"/>
  <c r="K24" i="8"/>
  <c r="J24" i="8"/>
  <c r="T24" i="8"/>
  <c r="AB24" i="8"/>
  <c r="AJ24" i="8"/>
  <c r="U24" i="8"/>
  <c r="AC24" i="8"/>
  <c r="V24" i="8"/>
  <c r="AD24" i="8"/>
  <c r="F24" i="8"/>
  <c r="X24" i="8"/>
  <c r="E24" i="8"/>
  <c r="W24" i="8"/>
  <c r="AE24" i="8"/>
  <c r="P24" i="8"/>
  <c r="AF24" i="8"/>
  <c r="G24" i="8"/>
  <c r="Y24" i="8"/>
  <c r="Q24" i="8"/>
  <c r="AG24" i="8"/>
  <c r="D19" i="8"/>
  <c r="E19" i="8"/>
  <c r="F19" i="8"/>
  <c r="P19" i="8"/>
  <c r="X19" i="8"/>
  <c r="AF19" i="8"/>
  <c r="AA19" i="8"/>
  <c r="G19" i="8"/>
  <c r="Q19" i="8"/>
  <c r="Y19" i="8"/>
  <c r="AG19" i="8"/>
  <c r="S19" i="8"/>
  <c r="AI19" i="8"/>
  <c r="H19" i="8"/>
  <c r="R19" i="8"/>
  <c r="Z19" i="8"/>
  <c r="AH19" i="8"/>
  <c r="I19" i="8"/>
  <c r="J19" i="8"/>
  <c r="T19" i="8"/>
  <c r="AB19" i="8"/>
  <c r="AJ19" i="8"/>
  <c r="V19" i="8"/>
  <c r="AD19" i="8"/>
  <c r="K19" i="8"/>
  <c r="U19" i="8"/>
  <c r="AC19" i="8"/>
  <c r="W19" i="8"/>
  <c r="AE19" i="8"/>
  <c r="D23" i="8"/>
  <c r="F23" i="8"/>
  <c r="P23" i="8"/>
  <c r="X23" i="8"/>
  <c r="AF23" i="8"/>
  <c r="I23" i="8"/>
  <c r="AI23" i="8"/>
  <c r="G23" i="8"/>
  <c r="Q23" i="8"/>
  <c r="Y23" i="8"/>
  <c r="AG23" i="8"/>
  <c r="S23" i="8"/>
  <c r="H23" i="8"/>
  <c r="R23" i="8"/>
  <c r="Z23" i="8"/>
  <c r="AH23" i="8"/>
  <c r="AA23" i="8"/>
  <c r="J23" i="8"/>
  <c r="T23" i="8"/>
  <c r="AB23" i="8"/>
  <c r="AJ23" i="8"/>
  <c r="V23" i="8"/>
  <c r="K23" i="8"/>
  <c r="U23" i="8"/>
  <c r="AC23" i="8"/>
  <c r="AD23" i="8"/>
  <c r="W23" i="8"/>
  <c r="E23" i="8"/>
  <c r="AE23" i="8"/>
  <c r="D27" i="8"/>
  <c r="F27" i="8"/>
  <c r="P27" i="8"/>
  <c r="X27" i="8"/>
  <c r="AF27" i="8"/>
  <c r="AA27" i="8"/>
  <c r="G27" i="8"/>
  <c r="Q27" i="8"/>
  <c r="Y27" i="8"/>
  <c r="AG27" i="8"/>
  <c r="I27" i="8"/>
  <c r="H27" i="8"/>
  <c r="R27" i="8"/>
  <c r="Z27" i="8"/>
  <c r="AH27" i="8"/>
  <c r="S27" i="8"/>
  <c r="J27" i="8"/>
  <c r="T27" i="8"/>
  <c r="AB27" i="8"/>
  <c r="AJ27" i="8"/>
  <c r="AD27" i="8"/>
  <c r="K27" i="8"/>
  <c r="U27" i="8"/>
  <c r="AC27" i="8"/>
  <c r="V27" i="8"/>
  <c r="AE27" i="8"/>
  <c r="AI27" i="8"/>
  <c r="E27" i="8"/>
  <c r="W27" i="8"/>
  <c r="D31" i="8"/>
  <c r="F31" i="8"/>
  <c r="P31" i="8"/>
  <c r="X31" i="8"/>
  <c r="AF31" i="8"/>
  <c r="G31" i="8"/>
  <c r="Q31" i="8"/>
  <c r="Y31" i="8"/>
  <c r="AG31" i="8"/>
  <c r="H31" i="8"/>
  <c r="R31" i="8"/>
  <c r="Z31" i="8"/>
  <c r="AH31" i="8"/>
  <c r="J31" i="8"/>
  <c r="T31" i="8"/>
  <c r="AB31" i="8"/>
  <c r="AJ31" i="8"/>
  <c r="K31" i="8"/>
  <c r="U31" i="8"/>
  <c r="AC31" i="8"/>
  <c r="S31" i="8"/>
  <c r="W31" i="8"/>
  <c r="AD31" i="8"/>
  <c r="AE31" i="8"/>
  <c r="AA31" i="8"/>
  <c r="I31" i="8"/>
  <c r="E31" i="8"/>
  <c r="AI31" i="8"/>
  <c r="V31" i="8"/>
  <c r="D35" i="8"/>
  <c r="F35" i="8"/>
  <c r="P35" i="8"/>
  <c r="X35" i="8"/>
  <c r="AF35" i="8"/>
  <c r="G35" i="8"/>
  <c r="Q35" i="8"/>
  <c r="Y35" i="8"/>
  <c r="AG35" i="8"/>
  <c r="H35" i="8"/>
  <c r="R35" i="8"/>
  <c r="Z35" i="8"/>
  <c r="AH35" i="8"/>
  <c r="J35" i="8"/>
  <c r="T35" i="8"/>
  <c r="AB35" i="8"/>
  <c r="AJ35" i="8"/>
  <c r="K35" i="8"/>
  <c r="U35" i="8"/>
  <c r="AC35" i="8"/>
  <c r="AA35" i="8"/>
  <c r="I35" i="8"/>
  <c r="AE35" i="8"/>
  <c r="AI35" i="8"/>
  <c r="AD35" i="8"/>
  <c r="S35" i="8"/>
  <c r="V35" i="8"/>
  <c r="W35" i="8"/>
  <c r="E35" i="8"/>
  <c r="D20" i="8"/>
  <c r="H20" i="8"/>
  <c r="R20" i="8"/>
  <c r="Z20" i="8"/>
  <c r="AH20" i="8"/>
  <c r="K20" i="8"/>
  <c r="AC20" i="8"/>
  <c r="I20" i="8"/>
  <c r="S20" i="8"/>
  <c r="AA20" i="8"/>
  <c r="AI20" i="8"/>
  <c r="U20" i="8"/>
  <c r="J20" i="8"/>
  <c r="T20" i="8"/>
  <c r="AB20" i="8"/>
  <c r="AJ20" i="8"/>
  <c r="V20" i="8"/>
  <c r="AD20" i="8"/>
  <c r="P20" i="8"/>
  <c r="E20" i="8"/>
  <c r="W20" i="8"/>
  <c r="AE20" i="8"/>
  <c r="F20" i="8"/>
  <c r="X20" i="8"/>
  <c r="AF20" i="8"/>
  <c r="G20" i="8"/>
  <c r="Y20" i="8"/>
  <c r="Q20" i="8"/>
  <c r="AG20" i="8"/>
  <c r="H16" i="8"/>
  <c r="R16" i="8"/>
  <c r="Z16" i="8"/>
  <c r="AH16" i="8"/>
  <c r="I16" i="8"/>
  <c r="S16" i="8"/>
  <c r="AA16" i="8"/>
  <c r="AI16" i="8"/>
  <c r="Y16" i="8"/>
  <c r="J16" i="8"/>
  <c r="T16" i="8"/>
  <c r="AB16" i="8"/>
  <c r="AJ16" i="8"/>
  <c r="AG16" i="8"/>
  <c r="K16" i="8"/>
  <c r="U16" i="8"/>
  <c r="AC16" i="8"/>
  <c r="D16" i="8"/>
  <c r="V16" i="8"/>
  <c r="AD16" i="8"/>
  <c r="Q16" i="8"/>
  <c r="E16" i="8"/>
  <c r="W16" i="8"/>
  <c r="AE16" i="8"/>
  <c r="F16" i="8"/>
  <c r="P16" i="8"/>
  <c r="X16" i="8"/>
  <c r="AF16" i="8"/>
  <c r="G16" i="8"/>
  <c r="D12" i="8"/>
  <c r="V12" i="8"/>
  <c r="AD12" i="8"/>
  <c r="U12" i="8"/>
  <c r="E12" i="8"/>
  <c r="W12" i="8"/>
  <c r="AE12" i="8"/>
  <c r="AC12" i="8"/>
  <c r="F12" i="8"/>
  <c r="P12" i="8"/>
  <c r="X12" i="8"/>
  <c r="AF12" i="8"/>
  <c r="G12" i="8"/>
  <c r="Q12" i="8"/>
  <c r="Y12" i="8"/>
  <c r="AG12" i="8"/>
  <c r="H12" i="8"/>
  <c r="R12" i="8"/>
  <c r="Z12" i="8"/>
  <c r="AH12" i="8"/>
  <c r="I12" i="8"/>
  <c r="S12" i="8"/>
  <c r="AA12" i="8"/>
  <c r="AI12" i="8"/>
  <c r="J12" i="8"/>
  <c r="T12" i="8"/>
  <c r="AB12" i="8"/>
  <c r="AJ12" i="8"/>
  <c r="K12" i="8"/>
  <c r="E13" i="8"/>
  <c r="W13" i="8"/>
  <c r="AE13" i="8"/>
  <c r="F13" i="8"/>
  <c r="P13" i="8"/>
  <c r="X13" i="8"/>
  <c r="AF13" i="8"/>
  <c r="G13" i="8"/>
  <c r="Q13" i="8"/>
  <c r="Y13" i="8"/>
  <c r="AG13" i="8"/>
  <c r="AD13" i="8"/>
  <c r="H13" i="8"/>
  <c r="R13" i="8"/>
  <c r="Z13" i="8"/>
  <c r="AH13" i="8"/>
  <c r="V13" i="8"/>
  <c r="I13" i="8"/>
  <c r="S13" i="8"/>
  <c r="AA13" i="8"/>
  <c r="AI13" i="8"/>
  <c r="D13" i="8"/>
  <c r="J13" i="8"/>
  <c r="T13" i="8"/>
  <c r="AB13" i="8"/>
  <c r="AJ13" i="8"/>
  <c r="K13" i="8"/>
  <c r="U13" i="8"/>
  <c r="AC13" i="8"/>
  <c r="I17" i="8"/>
  <c r="S17" i="8"/>
  <c r="AA17" i="8"/>
  <c r="AI17" i="8"/>
  <c r="H17" i="8"/>
  <c r="J17" i="8"/>
  <c r="T17" i="8"/>
  <c r="AB17" i="8"/>
  <c r="AJ17" i="8"/>
  <c r="K17" i="8"/>
  <c r="U17" i="8"/>
  <c r="AC17" i="8"/>
  <c r="AD17" i="8"/>
  <c r="D17" i="8"/>
  <c r="V17" i="8"/>
  <c r="R17" i="8"/>
  <c r="E17" i="8"/>
  <c r="W17" i="8"/>
  <c r="AE17" i="8"/>
  <c r="X17" i="8"/>
  <c r="AH17" i="8"/>
  <c r="F17" i="8"/>
  <c r="P17" i="8"/>
  <c r="AF17" i="8"/>
  <c r="Z17" i="8"/>
  <c r="G17" i="8"/>
  <c r="Q17" i="8"/>
  <c r="Y17" i="8"/>
  <c r="AG17" i="8"/>
  <c r="F14" i="8"/>
  <c r="P14" i="8"/>
  <c r="X14" i="8"/>
  <c r="AF14" i="8"/>
  <c r="G14" i="8"/>
  <c r="Q14" i="8"/>
  <c r="Y14" i="8"/>
  <c r="AG14" i="8"/>
  <c r="AE14" i="8"/>
  <c r="H14" i="8"/>
  <c r="R14" i="8"/>
  <c r="Z14" i="8"/>
  <c r="AH14" i="8"/>
  <c r="I14" i="8"/>
  <c r="S14" i="8"/>
  <c r="AA14" i="8"/>
  <c r="AI14" i="8"/>
  <c r="J14" i="8"/>
  <c r="T14" i="8"/>
  <c r="AB14" i="8"/>
  <c r="AJ14" i="8"/>
  <c r="W14" i="8"/>
  <c r="K14" i="8"/>
  <c r="U14" i="8"/>
  <c r="AC14" i="8"/>
  <c r="D14" i="8"/>
  <c r="V14" i="8"/>
  <c r="AD14" i="8"/>
  <c r="E14" i="8"/>
  <c r="G15" i="8"/>
  <c r="Q15" i="8"/>
  <c r="Y15" i="8"/>
  <c r="AG15" i="8"/>
  <c r="AF15" i="8"/>
  <c r="H15" i="8"/>
  <c r="R15" i="8"/>
  <c r="Z15" i="8"/>
  <c r="AH15" i="8"/>
  <c r="I15" i="8"/>
  <c r="S15" i="8"/>
  <c r="AA15" i="8"/>
  <c r="AI15" i="8"/>
  <c r="F15" i="8"/>
  <c r="J15" i="8"/>
  <c r="T15" i="8"/>
  <c r="AB15" i="8"/>
  <c r="AJ15" i="8"/>
  <c r="X15" i="8"/>
  <c r="K15" i="8"/>
  <c r="U15" i="8"/>
  <c r="AC15" i="8"/>
  <c r="D15" i="8"/>
  <c r="V15" i="8"/>
  <c r="AD15" i="8"/>
  <c r="P15" i="8"/>
  <c r="E15" i="8"/>
  <c r="W15" i="8"/>
  <c r="AE15" i="8"/>
  <c r="D11" i="8"/>
  <c r="E11" i="8"/>
  <c r="W11" i="8"/>
  <c r="AE11" i="8"/>
  <c r="AB11" i="8"/>
  <c r="F11" i="8"/>
  <c r="P11" i="8"/>
  <c r="X11" i="8"/>
  <c r="AF11" i="8"/>
  <c r="AI11" i="8"/>
  <c r="AD11" i="8"/>
  <c r="G11" i="8"/>
  <c r="Q11" i="8"/>
  <c r="Y11" i="8"/>
  <c r="AG11" i="8"/>
  <c r="AH11" i="8"/>
  <c r="V11" i="8"/>
  <c r="H11" i="8"/>
  <c r="R11" i="8"/>
  <c r="Z11" i="8"/>
  <c r="AJ11" i="8"/>
  <c r="I11" i="8"/>
  <c r="S11" i="8"/>
  <c r="AA11" i="8"/>
  <c r="AC11" i="8"/>
  <c r="J11" i="8"/>
  <c r="T11" i="8"/>
  <c r="K11" i="8"/>
  <c r="U11" i="8"/>
  <c r="D9" i="8"/>
  <c r="F9" i="8"/>
  <c r="P9" i="8"/>
  <c r="X9" i="8"/>
  <c r="AF9" i="8"/>
  <c r="AA9" i="8"/>
  <c r="E9" i="8"/>
  <c r="AE9" i="8"/>
  <c r="G9" i="8"/>
  <c r="Q9" i="8"/>
  <c r="Y9" i="8"/>
  <c r="AG9" i="8"/>
  <c r="S9" i="8"/>
  <c r="AJ9" i="8"/>
  <c r="U9" i="8"/>
  <c r="AD9" i="8"/>
  <c r="W9" i="8"/>
  <c r="H9" i="8"/>
  <c r="R9" i="8"/>
  <c r="Z9" i="8"/>
  <c r="AH9" i="8"/>
  <c r="I9" i="8"/>
  <c r="AI9" i="8"/>
  <c r="AC9" i="8"/>
  <c r="J9" i="8"/>
  <c r="T9" i="8"/>
  <c r="AB9" i="8"/>
  <c r="K9" i="8"/>
  <c r="V9" i="8"/>
  <c r="B1" i="13" l="1"/>
  <c r="B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Hepworth, Neil</author>
  </authors>
  <commentList>
    <comment ref="K10" authorId="0" shapeId="0" xr:uid="{6D80939C-DFE5-4625-A613-5A4359032718}">
      <text>
        <r>
          <rPr>
            <b/>
            <sz val="9"/>
            <color indexed="81"/>
            <rFont val="Tahoma"/>
            <family val="2"/>
          </rPr>
          <t xml:space="preserve">Note:
</t>
        </r>
        <r>
          <rPr>
            <sz val="9"/>
            <color indexed="81"/>
            <rFont val="Tahoma"/>
            <family val="2"/>
          </rPr>
          <t xml:space="preserve">Following CCGs merging in April 2021 the new NHS Hampshire, Southampton and Isle of Wight CCG includes geographies that overlapped CCGs comprising part of two reporting contract areas; each with different lead data providers:
111AA6 Isle of Wight
111AH9 Hampshire and Surrey Heath (provider SCAS)
</t>
        </r>
      </text>
    </comment>
    <comment ref="K11" authorId="0" shapeId="0" xr:uid="{BA99FEEE-7D1A-4459-98F9-3BACF741AE8F}">
      <text>
        <r>
          <rPr>
            <b/>
            <sz val="9"/>
            <color indexed="81"/>
            <rFont val="Tahoma"/>
            <family val="2"/>
          </rPr>
          <t xml:space="preserve">Note:
</t>
        </r>
        <r>
          <rPr>
            <sz val="9"/>
            <color indexed="81"/>
            <rFont val="Tahoma"/>
            <family val="2"/>
          </rPr>
          <t xml:space="preserve">Following CCGs merging in April 2021 the new NHS Hampshire, Southampton and Isle of Wight CCG includes geographies that overlapped CCGs comprising part of two reporting contract areas; each with different lead data providers:
111AA6 Isle of Wight
111AH9 Hampshire and Surrey Heath (provider SCAS)
</t>
        </r>
      </text>
    </comment>
    <comment ref="K16" authorId="0" shapeId="0" xr:uid="{E80DC8E1-87A4-4275-ACFC-2EB8741FC952}">
      <text>
        <r>
          <rPr>
            <b/>
            <sz val="9"/>
            <color indexed="81"/>
            <rFont val="Tahoma"/>
            <family val="2"/>
          </rPr>
          <t xml:space="preserve">Note:
</t>
        </r>
        <r>
          <rPr>
            <sz val="9"/>
            <color indexed="81"/>
            <rFont val="Tahoma"/>
            <family val="2"/>
          </rPr>
          <t>Following CCGs merging in April 2021 the new NHS Bedfordshire, Luton and Milton Keynes CCG includes geographies that overlapped CCGs comprising part of two reporting contract areas; each with different lead data providers:
111AC7 Milton Keynes (provider DHU)
111AG7 Luton and Bedfordshire (provider HUC)</t>
        </r>
      </text>
    </comment>
    <comment ref="K17" authorId="0" shapeId="0" xr:uid="{ABB25F9C-20AC-4D88-BF15-A401D446E486}">
      <text>
        <r>
          <rPr>
            <b/>
            <sz val="9"/>
            <color indexed="81"/>
            <rFont val="Tahoma"/>
            <family val="2"/>
          </rPr>
          <t xml:space="preserve">Note:
</t>
        </r>
        <r>
          <rPr>
            <sz val="9"/>
            <color indexed="81"/>
            <rFont val="Tahoma"/>
            <family val="2"/>
          </rPr>
          <t>Following CCGs merging in April 2021 the new NHS Bedfordshire, Luton and Milton Keynes CCG includes geographies that overlapped CCGs comprising part of two reporting contract areas; each with different lead data providers:
111AC7 Milton Keynes (provider DHU)
111AG7 Luton and Bedfordshire (provider HUC)</t>
        </r>
      </text>
    </comment>
    <comment ref="K31" authorId="0" shapeId="0" xr:uid="{35365D21-5876-4968-AA5F-7FFDCB3F5BBB}">
      <text>
        <r>
          <rPr>
            <b/>
            <sz val="9"/>
            <color indexed="81"/>
            <rFont val="Tahoma"/>
            <family val="2"/>
          </rPr>
          <t xml:space="preserve">Note:
</t>
        </r>
        <r>
          <rPr>
            <sz val="9"/>
            <color indexed="81"/>
            <rFont val="Tahoma"/>
            <family val="2"/>
          </rPr>
          <t>Following CCGs merging in April 2021 the new NHS Frimley CCG includes geographies that overlapped CCGs comprising part of two reporting contract areas:
111AG9 Thames Valley
111AH9 Hampshire and Surrey Heath</t>
        </r>
      </text>
    </comment>
    <comment ref="K32" authorId="0" shapeId="0" xr:uid="{076CFAD0-CCD5-43A7-BE03-F9A7E490756E}">
      <text>
        <r>
          <rPr>
            <b/>
            <sz val="9"/>
            <color indexed="81"/>
            <rFont val="Tahoma"/>
            <family val="2"/>
          </rPr>
          <t xml:space="preserve">Note:
</t>
        </r>
        <r>
          <rPr>
            <sz val="9"/>
            <color indexed="81"/>
            <rFont val="Tahoma"/>
            <family val="2"/>
          </rPr>
          <t>Following CCGs merging in April 2021 the new NHS Frimley CCG includes geographies that overlapped CCGs comprising part of two reporting contract areas:
111AG9 Thames Valley
111AH9 Hampshire and Surrey Heath</t>
        </r>
      </text>
    </comment>
    <comment ref="H51" authorId="0" shapeId="0" xr:uid="{32296008-BFD3-4061-B7A1-DFA9880F541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1" authorId="0" shapeId="0" xr:uid="{74F27561-FA61-4698-85ED-04472F9095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2" authorId="0" shapeId="0" xr:uid="{2247DFA8-5C4E-435B-89B0-0530DA0EE36C}">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2" authorId="0" shapeId="0" xr:uid="{E29357A2-40C9-43E4-BF04-5D5FC9C97CF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3" authorId="0" shapeId="0" xr:uid="{22E3193F-5970-4DE4-9BB6-487BF4DA67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3" authorId="0" shapeId="0" xr:uid="{65CED5F4-E495-47EA-8683-C5CB7EC40A2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4" authorId="0" shapeId="0" xr:uid="{145CFAB9-2440-45FC-B365-1256D1AE614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4" authorId="0" shapeId="0" xr:uid="{F2F91E9D-5A94-43C5-A44F-C722001AE25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5" authorId="0" shapeId="0" xr:uid="{4749903B-C6A9-44B5-A4BA-72566B7E4D9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5" authorId="0" shapeId="0" xr:uid="{840B8E63-1DF8-4BAA-A10C-062FD5CDCE1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6" authorId="0" shapeId="0" xr:uid="{ADFCFC58-D054-41C7-87EB-3C1DAB60540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6" authorId="0" shapeId="0" xr:uid="{D80494E7-EFDC-4975-A245-CDCDD9D31CE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7" authorId="0" shapeId="0" xr:uid="{71D45902-7300-4937-9C8A-C49201FC3D0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7" authorId="0" shapeId="0" xr:uid="{90309126-ECC8-4DF1-8D24-870D6B1D7E4C}">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8" authorId="0" shapeId="0" xr:uid="{DF2FE295-0A2A-4CBD-A549-5CE15D4A0CDC}">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8" authorId="0" shapeId="0" xr:uid="{4107AF3B-D5E0-430D-83AF-E718E1E94F1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9" authorId="0" shapeId="0" xr:uid="{DD1196AD-E16D-450F-8EF5-A11AF62935A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9" authorId="0" shapeId="0" xr:uid="{2296011D-6656-4DF1-8506-18DCF27AAAD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0" authorId="0" shapeId="0" xr:uid="{F5EE438A-7262-4E55-8C1C-42D4155A7BF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0" authorId="0" shapeId="0" xr:uid="{9AAFD0C6-45F7-4E6F-B590-90D7D275B2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1" authorId="0" shapeId="0" xr:uid="{78D27D6C-B5BE-4875-AEF2-21CE73ABFBE0}">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1" authorId="0" shapeId="0" xr:uid="{6B7C0121-4A9D-467A-928C-F7211D5A97A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2" authorId="0" shapeId="0" xr:uid="{F5A8ADA6-7DBE-4D87-AA06-63B4B0B6140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2" authorId="0" shapeId="0" xr:uid="{B8C05F6C-28EE-445F-84AB-A42ACC1C1DA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3" authorId="0" shapeId="0" xr:uid="{A6991745-A512-4B46-90A3-B86FEC1BC2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3" authorId="0" shapeId="0" xr:uid="{EC4282C2-62FF-453D-8A82-5FCF11D09D3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4" authorId="0" shapeId="0" xr:uid="{405675CF-C9FB-49D9-817F-1062C9EB906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4" authorId="0" shapeId="0" xr:uid="{94AE91C3-6D03-4613-BC26-601CA28BCB3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5" authorId="0" shapeId="0" xr:uid="{7271A90E-50DD-4F2D-8F44-6DDB5ABADF7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5" authorId="0" shapeId="0" xr:uid="{97CD3DF0-38A9-41FE-A0D7-843F208F510D}">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6" authorId="0" shapeId="0" xr:uid="{84AF6B50-41C9-4688-909B-FBC1C78D1BE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6" authorId="0" shapeId="0" xr:uid="{88E235B5-6736-4BC2-9B34-DB451C1CCDB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G76" authorId="0" shapeId="0" xr:uid="{70CF225F-2A3C-4F73-9D97-DE385A753398}">
      <text>
        <r>
          <rPr>
            <sz val="9"/>
            <color indexed="81"/>
            <rFont val="Tahoma"/>
            <family val="2"/>
          </rPr>
          <t xml:space="preserve">A collaboration between London Ambulance Service
London Central &amp; West Unscheduled Care Collaborative
Practice Plus Group
</t>
        </r>
      </text>
    </comment>
    <comment ref="J78" authorId="0" shapeId="0" xr:uid="{39624956-CCDD-48C2-BB8E-79987566FE1E}">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79" authorId="0" shapeId="0" xr:uid="{E26059DF-1732-4B04-870A-D950B385409C}">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0" authorId="0" shapeId="0" xr:uid="{ED909A38-23FA-40C8-B700-9620E09045B8}">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1" authorId="0" shapeId="0" xr:uid="{67F9A108-4CB7-46AC-A2BB-1B0DAB2F4AEC}">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2" authorId="0" shapeId="0" xr:uid="{061E7053-93D6-4F6A-9548-DDE19F34313D}">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3" authorId="0" shapeId="0" xr:uid="{DFE40C2D-1EBB-4A23-AE1C-0BCCF7D326CC}">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4" authorId="0" shapeId="0" xr:uid="{2029032B-EEBB-41DE-A20E-44DC2B1A8487}">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5" authorId="0" shapeId="0" xr:uid="{54458D07-1C89-4327-95F3-9C6A17DBCF2F}">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6" authorId="0" shapeId="0" xr:uid="{31C939AD-DE2E-4FD3-B787-C9A7490F61DC}">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7" authorId="0" shapeId="0" xr:uid="{87812975-3138-4E5D-8682-6510F6210288}">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8" authorId="0" shapeId="0" xr:uid="{73919C28-4653-40C1-A0E7-EE03BBD65636}">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9" authorId="0" shapeId="0" xr:uid="{815CF2B0-09EE-490A-9963-979C88DCC048}">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0" authorId="0" shapeId="0" xr:uid="{4CA3D1BC-714A-472F-A0C6-D73F6470FF3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1" authorId="0" shapeId="0" xr:uid="{9FF761D8-E7C4-40FC-8969-01FCE8782BEF}">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2" authorId="0" shapeId="0" xr:uid="{93823593-57EB-449C-842D-425D426DA542}">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3" authorId="0" shapeId="0" xr:uid="{92C2F8A4-B7FF-43D4-A9E8-4A76DEE2C958}">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4" authorId="0" shapeId="0" xr:uid="{67D39A55-AA0C-406C-A337-09D6F60F98A2}">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5" authorId="0" shapeId="0" xr:uid="{20E81BEC-39E5-4F87-9996-3D7BF3FEF9C2}">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6" authorId="0" shapeId="0" xr:uid="{400D6CF2-10AF-4288-AE27-C6181ACC1053}">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7" authorId="0" shapeId="0" xr:uid="{F3BF8141-3658-473D-869D-9D187DD0A34F}">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8" authorId="0" shapeId="0" xr:uid="{0213433A-B76E-43E2-9561-32F137F2E358}">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9" authorId="0" shapeId="0" xr:uid="{3C131DD1-E1F6-4412-AA3F-9F8C98072C9B}">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0" authorId="0" shapeId="0" xr:uid="{CF8A5950-E3CE-4C2C-81BB-EB3FE382478C}">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1" authorId="0" shapeId="0" xr:uid="{97507F0B-7DFC-4EAB-931E-6E696E518E14}">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2" authorId="0" shapeId="0" xr:uid="{50B20386-FBA0-4C40-A04C-7FB6D9231BA0}">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3" authorId="0" shapeId="0" xr:uid="{D4B53ECF-6F91-46DE-AE26-7C4D1BE4C4B8}">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4" authorId="0" shapeId="0" xr:uid="{15E80DDD-7DEB-4268-BD31-E180882CE24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5" authorId="0" shapeId="0" xr:uid="{0A17A18A-1FBA-4324-A307-43AE569D2772}">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List>
</comments>
</file>

<file path=xl/sharedStrings.xml><?xml version="1.0" encoding="utf-8"?>
<sst xmlns="http://schemas.openxmlformats.org/spreadsheetml/2006/main" count="6688" uniqueCount="775">
  <si>
    <t>Y63</t>
  </si>
  <si>
    <t>RX6</t>
  </si>
  <si>
    <t>111AA1</t>
  </si>
  <si>
    <t>E02</t>
  </si>
  <si>
    <t>B01</t>
  </si>
  <si>
    <t>D14</t>
  </si>
  <si>
    <t>D01</t>
  </si>
  <si>
    <t>A03</t>
  </si>
  <si>
    <t>C01</t>
  </si>
  <si>
    <t>B02</t>
  </si>
  <si>
    <t>D13</t>
  </si>
  <si>
    <t>E03</t>
  </si>
  <si>
    <t>E12</t>
  </si>
  <si>
    <t>E05</t>
  </si>
  <si>
    <t>E09</t>
  </si>
  <si>
    <t>A01</t>
  </si>
  <si>
    <t>E13</t>
  </si>
  <si>
    <t>Y60</t>
  </si>
  <si>
    <t>NNJ</t>
  </si>
  <si>
    <t>Y59</t>
  </si>
  <si>
    <t>R1F</t>
  </si>
  <si>
    <t>111AA6</t>
  </si>
  <si>
    <t>Y56</t>
  </si>
  <si>
    <t>NKB</t>
  </si>
  <si>
    <t>NTP</t>
  </si>
  <si>
    <t>Y61</t>
  </si>
  <si>
    <t>Y00415</t>
  </si>
  <si>
    <t>111AB2</t>
  </si>
  <si>
    <t>111AC5</t>
  </si>
  <si>
    <t>111AC6</t>
  </si>
  <si>
    <t>111AC7</t>
  </si>
  <si>
    <t>111AD5</t>
  </si>
  <si>
    <t>Y58</t>
  </si>
  <si>
    <t>NLO</t>
  </si>
  <si>
    <t>111AF1</t>
  </si>
  <si>
    <t>NVE</t>
  </si>
  <si>
    <t>111AG8</t>
  </si>
  <si>
    <t>RYE</t>
  </si>
  <si>
    <t>111AG9</t>
  </si>
  <si>
    <t>111AH4</t>
  </si>
  <si>
    <t>RRU</t>
  </si>
  <si>
    <t>111AH5</t>
  </si>
  <si>
    <t>111AH7</t>
  </si>
  <si>
    <t>NQW</t>
  </si>
  <si>
    <t>111AH8</t>
  </si>
  <si>
    <t>111AH9</t>
  </si>
  <si>
    <t>RYD</t>
  </si>
  <si>
    <t>111AI2</t>
  </si>
  <si>
    <t>111AI3</t>
  </si>
  <si>
    <t>RDY</t>
  </si>
  <si>
    <t>111AI4</t>
  </si>
  <si>
    <t>111AI6</t>
  </si>
  <si>
    <t>RYA</t>
  </si>
  <si>
    <t>111AI8</t>
  </si>
  <si>
    <t>111AI9</t>
  </si>
  <si>
    <t>111AD7</t>
  </si>
  <si>
    <t>111AF4</t>
  </si>
  <si>
    <t>111AG5</t>
  </si>
  <si>
    <t>111AG7</t>
  </si>
  <si>
    <t>111AH2</t>
  </si>
  <si>
    <t>Y62</t>
  </si>
  <si>
    <t>111AJ1</t>
  </si>
  <si>
    <t>What is IUC ADC?</t>
  </si>
  <si>
    <t>Data Quality</t>
  </si>
  <si>
    <t>Sources</t>
  </si>
  <si>
    <t>Produced by:</t>
  </si>
  <si>
    <t>NHS England, Performance Analysis Team</t>
  </si>
  <si>
    <t>Room 5E24, Quarry House, Leeds LS2 7UE</t>
  </si>
  <si>
    <t>england.nhsdata@nhs.net</t>
  </si>
  <si>
    <t>Publication date:</t>
  </si>
  <si>
    <t>List of current contract areas and associated lead data providers.</t>
  </si>
  <si>
    <t>Lead Data Provider</t>
  </si>
  <si>
    <t>Data Extract Name</t>
  </si>
  <si>
    <t>Contract Area
Ref Codes</t>
  </si>
  <si>
    <t>Contract Area Name</t>
  </si>
  <si>
    <t>NHSE Geography</t>
  </si>
  <si>
    <t>Region Abbr.</t>
  </si>
  <si>
    <t>Region Code</t>
  </si>
  <si>
    <t>BRISDOC Healthcare Services Ltd</t>
  </si>
  <si>
    <t>BrisDoc</t>
  </si>
  <si>
    <t>111AI5</t>
  </si>
  <si>
    <t>Bristol, North Somerset &amp; South Gloucestershire (BRISDOC)</t>
  </si>
  <si>
    <t>South West</t>
  </si>
  <si>
    <t>SW</t>
  </si>
  <si>
    <t>Practice Plus Group</t>
  </si>
  <si>
    <t>PPG</t>
  </si>
  <si>
    <t>Gloucestershire</t>
  </si>
  <si>
    <t>North East Essex &amp; Suffolk</t>
  </si>
  <si>
    <t>East of England</t>
  </si>
  <si>
    <t>EE</t>
  </si>
  <si>
    <t>London</t>
  </si>
  <si>
    <t>L</t>
  </si>
  <si>
    <t>Surrey Heartlands</t>
  </si>
  <si>
    <t>South East</t>
  </si>
  <si>
    <t>SE</t>
  </si>
  <si>
    <t>Devon Doctors Ltd</t>
  </si>
  <si>
    <t>Somerset (Devon Doctors)</t>
  </si>
  <si>
    <t>Devon (Devon Doctors)</t>
  </si>
  <si>
    <t>Dorset HealthCare</t>
  </si>
  <si>
    <t>DHC</t>
  </si>
  <si>
    <t>Dorset (DHC)</t>
  </si>
  <si>
    <t>DHU HealthCare CIC</t>
  </si>
  <si>
    <t>DHU</t>
  </si>
  <si>
    <t>Midlands</t>
  </si>
  <si>
    <t>M</t>
  </si>
  <si>
    <t>Northamptonshire</t>
  </si>
  <si>
    <t>Milton Keynes</t>
  </si>
  <si>
    <t>Herts Urgent Care</t>
  </si>
  <si>
    <t>HUC</t>
  </si>
  <si>
    <t>Hertfordshire</t>
  </si>
  <si>
    <t>Cambridgeshire and Peterborough</t>
  </si>
  <si>
    <t>Luton and Bedfordshire</t>
  </si>
  <si>
    <t>West Essex (HUC)</t>
  </si>
  <si>
    <t>Integrated Urgent Care 24 Ltd</t>
  </si>
  <si>
    <t>IC24</t>
  </si>
  <si>
    <t>Norfolk including Great Yarmouth and Waveney</t>
  </si>
  <si>
    <t>Mid &amp; South Essex</t>
  </si>
  <si>
    <t>Isle of Wight NHS Trust</t>
  </si>
  <si>
    <t>IOW</t>
  </si>
  <si>
    <t>Isle of Wight</t>
  </si>
  <si>
    <t>London Ambulance Service NHS Trust</t>
  </si>
  <si>
    <t>LAS</t>
  </si>
  <si>
    <t>South East London</t>
  </si>
  <si>
    <t>North East London</t>
  </si>
  <si>
    <t>North West London</t>
  </si>
  <si>
    <t>London Central and West Unscheduled Care Collaborative</t>
  </si>
  <si>
    <t>LCW</t>
  </si>
  <si>
    <t>North Central London</t>
  </si>
  <si>
    <t>North East Ambulance Service NHS Foundation Trust</t>
  </si>
  <si>
    <t>NEAS</t>
  </si>
  <si>
    <t>North East</t>
  </si>
  <si>
    <t>NEY</t>
  </si>
  <si>
    <t xml:space="preserve">NHS North Of England Commissioning Support Unit </t>
  </si>
  <si>
    <t>NECS</t>
  </si>
  <si>
    <t>111AI7</t>
  </si>
  <si>
    <t>Yorkshire and Humber (NECS)</t>
  </si>
  <si>
    <t>North West</t>
  </si>
  <si>
    <t>NW</t>
  </si>
  <si>
    <t>South Central Ambulance Service NHS Foundation Trust</t>
  </si>
  <si>
    <t>SCAS</t>
  </si>
  <si>
    <t>Thames Valley</t>
  </si>
  <si>
    <t>Hampshire and Surrey Heath</t>
  </si>
  <si>
    <t>South East Coast Ambulance Service NHS Foundation Trust</t>
  </si>
  <si>
    <t>SECAmb</t>
  </si>
  <si>
    <t>Vocare</t>
  </si>
  <si>
    <t>Cornwall</t>
  </si>
  <si>
    <t>Staffordshire</t>
  </si>
  <si>
    <t>South West London</t>
  </si>
  <si>
    <t>West Midlands Ambulance Service</t>
  </si>
  <si>
    <t>WMAS</t>
  </si>
  <si>
    <t>West Midlands (WMAS)</t>
  </si>
  <si>
    <t>CCG code (Office for National Statistics, ONS)</t>
  </si>
  <si>
    <t>CCG code (NHS)</t>
  </si>
  <si>
    <t>CCG name</t>
  </si>
  <si>
    <t>Region</t>
  </si>
  <si>
    <t>STP code (ONS)</t>
  </si>
  <si>
    <t>E38000130</t>
  </si>
  <si>
    <t>00L</t>
  </si>
  <si>
    <t>NHS Northumberland CCG</t>
  </si>
  <si>
    <t>North East and Yorkshire</t>
  </si>
  <si>
    <t>North East Ambulance Service</t>
  </si>
  <si>
    <t>E54000050</t>
  </si>
  <si>
    <t>E38000163</t>
  </si>
  <si>
    <t>00N</t>
  </si>
  <si>
    <t>NHS South Tyneside CCG</t>
  </si>
  <si>
    <t>E38000176</t>
  </si>
  <si>
    <t>00P</t>
  </si>
  <si>
    <t>NHS Sunderland CCG</t>
  </si>
  <si>
    <t>E38000212</t>
  </si>
  <si>
    <t>13T</t>
  </si>
  <si>
    <t>NHS Newcastle Gateshead CCG</t>
  </si>
  <si>
    <t>E38000247</t>
  </si>
  <si>
    <t>16C</t>
  </si>
  <si>
    <t>NHS Tees Valley CCG</t>
  </si>
  <si>
    <t>E38000234</t>
  </si>
  <si>
    <t>84H</t>
  </si>
  <si>
    <t>NHS County Durham CCG</t>
  </si>
  <si>
    <t>E38000127</t>
  </si>
  <si>
    <t>99C</t>
  </si>
  <si>
    <t>NHS North Tyneside CCG</t>
  </si>
  <si>
    <t>E38000238</t>
  </si>
  <si>
    <t>71E</t>
  </si>
  <si>
    <t>NHS Lincolnshire CCG</t>
  </si>
  <si>
    <t>Derbyshire Health United</t>
  </si>
  <si>
    <t>E54000013</t>
  </si>
  <si>
    <t>E38000243</t>
  </si>
  <si>
    <t>52R</t>
  </si>
  <si>
    <t>NHS Nottingham and Nottinghamshire CCG</t>
  </si>
  <si>
    <t>E54000014</t>
  </si>
  <si>
    <t>E38000229</t>
  </si>
  <si>
    <t>15M</t>
  </si>
  <si>
    <t>NHS Derby and Derbyshire CCG</t>
  </si>
  <si>
    <t>E54000012</t>
  </si>
  <si>
    <t>E54000042</t>
  </si>
  <si>
    <t>E38000049</t>
  </si>
  <si>
    <t>06K</t>
  </si>
  <si>
    <t>NHS East and North Hertfordshire CCG</t>
  </si>
  <si>
    <t>E54000025</t>
  </si>
  <si>
    <t>E38000079</t>
  </si>
  <si>
    <t>06N</t>
  </si>
  <si>
    <t>NHS Herts Valleys CCG</t>
  </si>
  <si>
    <t>E38000026</t>
  </si>
  <si>
    <t>06H</t>
  </si>
  <si>
    <t>NHS Cambridgeshire and Peterborough CCG</t>
  </si>
  <si>
    <t>E54000021</t>
  </si>
  <si>
    <t>E38000242</t>
  </si>
  <si>
    <t>78H</t>
  </si>
  <si>
    <t>NHS Northamptonshire CCG</t>
  </si>
  <si>
    <t>E54000020</t>
  </si>
  <si>
    <t>E54000024</t>
  </si>
  <si>
    <t>E38000051</t>
  </si>
  <si>
    <t>03W</t>
  </si>
  <si>
    <t>NHS East Leicestershire and Rutland CCG</t>
  </si>
  <si>
    <t>E54000015</t>
  </si>
  <si>
    <t>E38000097</t>
  </si>
  <si>
    <t>04C</t>
  </si>
  <si>
    <t>NHS Leicester City CCG</t>
  </si>
  <si>
    <t>E38000201</t>
  </si>
  <si>
    <t>04V</t>
  </si>
  <si>
    <t>NHS West Leicestershire CCG</t>
  </si>
  <si>
    <t>E38000240</t>
  </si>
  <si>
    <t>93C</t>
  </si>
  <si>
    <t>NHS North Central London CCG</t>
  </si>
  <si>
    <t>London Central &amp; West Unscheduled Care Collaborative</t>
  </si>
  <si>
    <t>E54000028</t>
  </si>
  <si>
    <t>E38000244</t>
  </si>
  <si>
    <t>72Q</t>
  </si>
  <si>
    <t>NHS South East London CCG</t>
  </si>
  <si>
    <t>London Ambulance Service</t>
  </si>
  <si>
    <t>E54000030</t>
  </si>
  <si>
    <t>E38000089</t>
  </si>
  <si>
    <t>11N</t>
  </si>
  <si>
    <t>NHS Kernow CCG</t>
  </si>
  <si>
    <t>E54000036</t>
  </si>
  <si>
    <t>E38000028</t>
  </si>
  <si>
    <t>04Y</t>
  </si>
  <si>
    <t>NHS Cannock Chase CCG</t>
  </si>
  <si>
    <t>E54000010</t>
  </si>
  <si>
    <t>E38000053</t>
  </si>
  <si>
    <t>05D</t>
  </si>
  <si>
    <t>NHS East Staffordshire CCG</t>
  </si>
  <si>
    <t>E38000126</t>
  </si>
  <si>
    <t>05G</t>
  </si>
  <si>
    <t>NHS North Staffordshire CCG</t>
  </si>
  <si>
    <t>E38000153</t>
  </si>
  <si>
    <t>05Q</t>
  </si>
  <si>
    <t>NHS South East Staffordshire and Seisdon Peninsula CCG</t>
  </si>
  <si>
    <t>E38000173</t>
  </si>
  <si>
    <t>05V</t>
  </si>
  <si>
    <t>NHS Stafford and Surrounds CCG</t>
  </si>
  <si>
    <t>E38000175</t>
  </si>
  <si>
    <t>05W</t>
  </si>
  <si>
    <t>NHS Stoke on Trent CCG</t>
  </si>
  <si>
    <t>E38000014</t>
  </si>
  <si>
    <t>00Q</t>
  </si>
  <si>
    <t>NHS Blackburn with Darwen CCG</t>
  </si>
  <si>
    <t>E54000048</t>
  </si>
  <si>
    <t>E38000015</t>
  </si>
  <si>
    <t>00R</t>
  </si>
  <si>
    <t>NHS Blackpool CCG</t>
  </si>
  <si>
    <t>E38000016</t>
  </si>
  <si>
    <t>00T</t>
  </si>
  <si>
    <t>NHS Bolton CCG</t>
  </si>
  <si>
    <t>E54000007</t>
  </si>
  <si>
    <t>E38000024</t>
  </si>
  <si>
    <t>00V</t>
  </si>
  <si>
    <t>NHS Bury CCG</t>
  </si>
  <si>
    <t>E38000034</t>
  </si>
  <si>
    <t>00X</t>
  </si>
  <si>
    <t>NHS Chorley and South Ribble CCG</t>
  </si>
  <si>
    <t>E38000135</t>
  </si>
  <si>
    <t>00Y</t>
  </si>
  <si>
    <t>NHS Oldham CCG</t>
  </si>
  <si>
    <t>E38000050</t>
  </si>
  <si>
    <t>01A</t>
  </si>
  <si>
    <t>NHS East Lancashire CCG</t>
  </si>
  <si>
    <t>E38000080</t>
  </si>
  <si>
    <t>01D</t>
  </si>
  <si>
    <t>NHS Heywood, Middleton and Rochdale CCG</t>
  </si>
  <si>
    <t>E38000227</t>
  </si>
  <si>
    <t>01E</t>
  </si>
  <si>
    <t>NHS Greater Preston CCG</t>
  </si>
  <si>
    <t>E38000068</t>
  </si>
  <si>
    <t>01F</t>
  </si>
  <si>
    <t>NHS Halton CCG</t>
  </si>
  <si>
    <t>E54000008</t>
  </si>
  <si>
    <t>E38000143</t>
  </si>
  <si>
    <t>01G</t>
  </si>
  <si>
    <t>NHS Salford CCG</t>
  </si>
  <si>
    <t>E38000215</t>
  </si>
  <si>
    <t>01H</t>
  </si>
  <si>
    <t>NHS North Cumbria CCG</t>
  </si>
  <si>
    <t>E38000091</t>
  </si>
  <si>
    <t>01J</t>
  </si>
  <si>
    <t>NHS Knowsley CCG</t>
  </si>
  <si>
    <t>E38000228</t>
  </si>
  <si>
    <t>01K</t>
  </si>
  <si>
    <t>NHS Morecambe Bay CCG</t>
  </si>
  <si>
    <t>E38000161</t>
  </si>
  <si>
    <t>01T</t>
  </si>
  <si>
    <t>NHS South Sefton CCG</t>
  </si>
  <si>
    <t>E38000170</t>
  </si>
  <si>
    <t>01V</t>
  </si>
  <si>
    <t>NHS Southport and Formby CCG</t>
  </si>
  <si>
    <t>E38000174</t>
  </si>
  <si>
    <t>01W</t>
  </si>
  <si>
    <t>NHS Stockport CCG</t>
  </si>
  <si>
    <t>E38000172</t>
  </si>
  <si>
    <t>01X</t>
  </si>
  <si>
    <t>NHS St Helens CCG</t>
  </si>
  <si>
    <t>E38000182</t>
  </si>
  <si>
    <t>01Y</t>
  </si>
  <si>
    <t>NHS Tameside and Glossop CCG</t>
  </si>
  <si>
    <t>E38000187</t>
  </si>
  <si>
    <t>02A</t>
  </si>
  <si>
    <t>NHS Trafford CCG</t>
  </si>
  <si>
    <t>E38000194</t>
  </si>
  <si>
    <t>02E</t>
  </si>
  <si>
    <t>NHS Warrington CCG</t>
  </si>
  <si>
    <t>E38000200</t>
  </si>
  <si>
    <t>02G</t>
  </si>
  <si>
    <t>NHS West Lancashire CCG</t>
  </si>
  <si>
    <t>E38000205</t>
  </si>
  <si>
    <t>02H</t>
  </si>
  <si>
    <t>NHS Wigan Borough CCG</t>
  </si>
  <si>
    <t>E38000226</t>
  </si>
  <si>
    <t>02M</t>
  </si>
  <si>
    <t>NHS Fylde and Wyre CCG</t>
  </si>
  <si>
    <t>E38000208</t>
  </si>
  <si>
    <t>12F</t>
  </si>
  <si>
    <t>NHS Wirral CCG</t>
  </si>
  <si>
    <t>E38000217</t>
  </si>
  <si>
    <t>14L</t>
  </si>
  <si>
    <t>NHS Manchester CCG</t>
  </si>
  <si>
    <t>E38000233</t>
  </si>
  <si>
    <t>27D</t>
  </si>
  <si>
    <t>NHS Cheshire CCG</t>
  </si>
  <si>
    <t>E38000101</t>
  </si>
  <si>
    <t>99A</t>
  </si>
  <si>
    <t>NHS Liverpool CCG</t>
  </si>
  <si>
    <t>E38000245</t>
  </si>
  <si>
    <t>36L</t>
  </si>
  <si>
    <t>NHS South West London CCG</t>
  </si>
  <si>
    <t>E54000031</t>
  </si>
  <si>
    <t>E38000239</t>
  </si>
  <si>
    <t>26A</t>
  </si>
  <si>
    <t>NHS Norfolk and Waveney CCG</t>
  </si>
  <si>
    <t>Integrated Care 24</t>
  </si>
  <si>
    <t>E54000022</t>
  </si>
  <si>
    <t>E38000136</t>
  </si>
  <si>
    <t>10Q</t>
  </si>
  <si>
    <t>NHS Oxfordshire CCG</t>
  </si>
  <si>
    <t>South Central Ambulance Service</t>
  </si>
  <si>
    <t>E54000044</t>
  </si>
  <si>
    <t>E38000223</t>
  </si>
  <si>
    <t>14Y</t>
  </si>
  <si>
    <t>NHS Buckinghamshire CCG</t>
  </si>
  <si>
    <t>E38000221</t>
  </si>
  <si>
    <t>15A</t>
  </si>
  <si>
    <t>NHS Berkshire West CCG</t>
  </si>
  <si>
    <t>E54000034</t>
  </si>
  <si>
    <t>E38000231</t>
  </si>
  <si>
    <t>92G</t>
  </si>
  <si>
    <t>NHS Bath and North East Somerset, Swindon and Wiltshire CCG</t>
  </si>
  <si>
    <t>Medvivo</t>
  </si>
  <si>
    <t>E54000040</t>
  </si>
  <si>
    <t>E38000062</t>
  </si>
  <si>
    <t>11M</t>
  </si>
  <si>
    <t>NHS Gloucestershire CCG</t>
  </si>
  <si>
    <t>E54000043</t>
  </si>
  <si>
    <t>E38000106</t>
  </si>
  <si>
    <t>06Q</t>
  </si>
  <si>
    <t>NHS Mid Essex CCG</t>
  </si>
  <si>
    <t>Mid and South Essex</t>
  </si>
  <si>
    <t>E54000026</t>
  </si>
  <si>
    <t>E38000185</t>
  </si>
  <si>
    <t>07G</t>
  </si>
  <si>
    <t>NHS Thurrock CCG</t>
  </si>
  <si>
    <t>E38000007</t>
  </si>
  <si>
    <t>99E</t>
  </si>
  <si>
    <t>NHS Basildon and Brentwood CCG</t>
  </si>
  <si>
    <t>E38000030</t>
  </si>
  <si>
    <t>99F</t>
  </si>
  <si>
    <t>NHS Castle Point and Rochford CCG</t>
  </si>
  <si>
    <t>E38000168</t>
  </si>
  <si>
    <t>99G</t>
  </si>
  <si>
    <t>NHS Southend CCG</t>
  </si>
  <si>
    <t>E54000029</t>
  </si>
  <si>
    <t>E38000086</t>
  </si>
  <si>
    <t>06L</t>
  </si>
  <si>
    <t>NHS Ipswich and East Suffolk CCG</t>
  </si>
  <si>
    <t>North East Essex and Suffolk</t>
  </si>
  <si>
    <t>E54000023</t>
  </si>
  <si>
    <t>E38000117</t>
  </si>
  <si>
    <t>06T</t>
  </si>
  <si>
    <t>NHS North East Essex CCG</t>
  </si>
  <si>
    <t>E38000204</t>
  </si>
  <si>
    <t>07K</t>
  </si>
  <si>
    <t>NHS West Suffolk CCG</t>
  </si>
  <si>
    <t>E38000150</t>
  </si>
  <si>
    <t>11X</t>
  </si>
  <si>
    <t>NHS Somerset CCG</t>
  </si>
  <si>
    <t>Devon Doctors</t>
  </si>
  <si>
    <t>E54000038</t>
  </si>
  <si>
    <t>E38000137</t>
  </si>
  <si>
    <t>10R</t>
  </si>
  <si>
    <t>NHS Portsmouth CCG</t>
  </si>
  <si>
    <t>E38000246</t>
  </si>
  <si>
    <t>92A</t>
  </si>
  <si>
    <t>NHS Surrey Heartlands CCG</t>
  </si>
  <si>
    <t>E54000052</t>
  </si>
  <si>
    <t>E38000197</t>
  </si>
  <si>
    <t>07H</t>
  </si>
  <si>
    <t>NHS West Essex CCG</t>
  </si>
  <si>
    <t>E38000045</t>
  </si>
  <si>
    <t>11J</t>
  </si>
  <si>
    <t>NHS Dorset CCG</t>
  </si>
  <si>
    <t>Dorset HeathCare</t>
  </si>
  <si>
    <t>E54000041</t>
  </si>
  <si>
    <t>E38000222</t>
  </si>
  <si>
    <t>15C</t>
  </si>
  <si>
    <t>NHS Bristol, North Somerset and South Gloucestershire CCG</t>
  </si>
  <si>
    <t>Bristol, North Somerset &amp; South Gloucestershire</t>
  </si>
  <si>
    <t>E54000039</t>
  </si>
  <si>
    <t>E38000230</t>
  </si>
  <si>
    <t>15N</t>
  </si>
  <si>
    <t>NHS Devon CCG</t>
  </si>
  <si>
    <t>E54000037</t>
  </si>
  <si>
    <t>E38000006</t>
  </si>
  <si>
    <t>02P</t>
  </si>
  <si>
    <t>NHS Barnsley CCG</t>
  </si>
  <si>
    <t>E54000009</t>
  </si>
  <si>
    <t>E38000008</t>
  </si>
  <si>
    <t>02Q</t>
  </si>
  <si>
    <t>NHS Bassetlaw CCG</t>
  </si>
  <si>
    <t>E38000025</t>
  </si>
  <si>
    <t>02T</t>
  </si>
  <si>
    <t>NHS Calderdale CCG</t>
  </si>
  <si>
    <t>E54000054</t>
  </si>
  <si>
    <t>E38000044</t>
  </si>
  <si>
    <t>02X</t>
  </si>
  <si>
    <t>NHS Doncaster CCG</t>
  </si>
  <si>
    <t>E38000052</t>
  </si>
  <si>
    <t>02Y</t>
  </si>
  <si>
    <t>NHS East Riding of Yorkshire CCG</t>
  </si>
  <si>
    <t>E54000051</t>
  </si>
  <si>
    <t>E38000085</t>
  </si>
  <si>
    <t>03F</t>
  </si>
  <si>
    <t>NHS Hull CCG</t>
  </si>
  <si>
    <t>E38000119</t>
  </si>
  <si>
    <t>03H</t>
  </si>
  <si>
    <t>NHS North East Lincolnshire CCG</t>
  </si>
  <si>
    <t>E38000122</t>
  </si>
  <si>
    <t>03K</t>
  </si>
  <si>
    <t>NHS North Lincolnshire CCG</t>
  </si>
  <si>
    <t>E38000141</t>
  </si>
  <si>
    <t>03L</t>
  </si>
  <si>
    <t>NHS Rotherham CCG</t>
  </si>
  <si>
    <t>E38000146</t>
  </si>
  <si>
    <t>03N</t>
  </si>
  <si>
    <t>NHS Sheffield CCG</t>
  </si>
  <si>
    <t>E38000188</t>
  </si>
  <si>
    <t>03Q</t>
  </si>
  <si>
    <t>NHS Vale of York CCG</t>
  </si>
  <si>
    <t>E38000190</t>
  </si>
  <si>
    <t>03R</t>
  </si>
  <si>
    <t>NHS Wakefield CCG</t>
  </si>
  <si>
    <t>E38000225</t>
  </si>
  <si>
    <t>15F</t>
  </si>
  <si>
    <t>NHS Leeds CCG</t>
  </si>
  <si>
    <t>E38000232</t>
  </si>
  <si>
    <t>36J</t>
  </si>
  <si>
    <t>NHS Bradford District and Craven CCG</t>
  </si>
  <si>
    <t>E38000241</t>
  </si>
  <si>
    <t>42D</t>
  </si>
  <si>
    <t>NHS North Yorkshire CCG</t>
  </si>
  <si>
    <t>E54000018</t>
  </si>
  <si>
    <t>E54000016</t>
  </si>
  <si>
    <t>E54000011</t>
  </si>
  <si>
    <t>E38000220</t>
  </si>
  <si>
    <t>15E</t>
  </si>
  <si>
    <t>NHS Birmingham and Solihull CCG</t>
  </si>
  <si>
    <t>E54000017</t>
  </si>
  <si>
    <t>E38000236</t>
  </si>
  <si>
    <t>18C</t>
  </si>
  <si>
    <t>NHS Herefordshire and Worcestershire CCG</t>
  </si>
  <si>
    <t>E54000019</t>
  </si>
  <si>
    <t>E38000021</t>
  </si>
  <si>
    <t>09D</t>
  </si>
  <si>
    <t>NHS Brighton and Hove CCG</t>
  </si>
  <si>
    <t>Kent, Medway &amp; Sussex</t>
  </si>
  <si>
    <t>South East Coast Ambulance Service</t>
  </si>
  <si>
    <t>E54000053</t>
  </si>
  <si>
    <t>E38000237</t>
  </si>
  <si>
    <t>91Q</t>
  </si>
  <si>
    <t>NHS Kent and Medway CCG</t>
  </si>
  <si>
    <t>E54000032</t>
  </si>
  <si>
    <t>E38000235</t>
  </si>
  <si>
    <t>97R</t>
  </si>
  <si>
    <t>NHS East Sussex CCG</t>
  </si>
  <si>
    <t>E38000248</t>
  </si>
  <si>
    <t>70F</t>
  </si>
  <si>
    <t>NHS West Sussex CCG</t>
  </si>
  <si>
    <t>Validation 1</t>
  </si>
  <si>
    <t>Validation 2</t>
  </si>
  <si>
    <t>Validation 3</t>
  </si>
  <si>
    <t>*</t>
  </si>
  <si>
    <t>England</t>
  </si>
  <si>
    <t>National</t>
  </si>
  <si>
    <t>Number of calls received</t>
  </si>
  <si>
    <t>-----------</t>
  </si>
  <si>
    <t>Number of answered calls</t>
  </si>
  <si>
    <t>NBP</t>
  </si>
  <si>
    <t>BRISDOC</t>
  </si>
  <si>
    <t>Provider</t>
  </si>
  <si>
    <t>Number of calls abandoned</t>
  </si>
  <si>
    <t>Calls abandoned in 30 seconds or less</t>
  </si>
  <si>
    <t>Calls abandoned after 60 seconds</t>
  </si>
  <si>
    <t>0AR</t>
  </si>
  <si>
    <t>Number of calls where person triaged</t>
  </si>
  <si>
    <t>Area</t>
  </si>
  <si>
    <t>Number of calls answered within 60 seconds</t>
  </si>
  <si>
    <t>Total number of callers recommended to contact primary care services</t>
  </si>
  <si>
    <t>Calls abandoned in over 30 seconds and up to and including 60 seconds</t>
  </si>
  <si>
    <t>E15</t>
  </si>
  <si>
    <t>B03</t>
  </si>
  <si>
    <t>B04</t>
  </si>
  <si>
    <t>B05</t>
  </si>
  <si>
    <t>B06</t>
  </si>
  <si>
    <t>B02 / (A03+B02)</t>
  </si>
  <si>
    <t>Total time to answer call</t>
  </si>
  <si>
    <t>Calls assessed by a clinician or Clinical Advisor</t>
  </si>
  <si>
    <t>Number of ambulance dispositions</t>
  </si>
  <si>
    <t>Number of callers recommended to attend an ED</t>
  </si>
  <si>
    <t>Number of callers recommended to attend Same Day Emergency Care (SDEC)</t>
  </si>
  <si>
    <t>E06</t>
  </si>
  <si>
    <t>Number of callers recommended to speak to primary care services</t>
  </si>
  <si>
    <t>Calls recommended to contact or speak to a dental practitioner</t>
  </si>
  <si>
    <t>Calls recommended to contact or speak to a pharmacist</t>
  </si>
  <si>
    <t>E14</t>
  </si>
  <si>
    <t>Calls recommended repeat presciption medication</t>
  </si>
  <si>
    <t>Number of callers recommended to contact or speak to another service</t>
  </si>
  <si>
    <t>E16</t>
  </si>
  <si>
    <t>Number of callers recommended self-care</t>
  </si>
  <si>
    <t>E18</t>
  </si>
  <si>
    <t>Number of callers recommended other outcome</t>
  </si>
  <si>
    <t>G03</t>
  </si>
  <si>
    <t>Number of calls where the caller was booked into a GP practice or GP access hub</t>
  </si>
  <si>
    <t>G05</t>
  </si>
  <si>
    <t>Number of calls where the caller was booked into an IUC Treatment Centre</t>
  </si>
  <si>
    <t>G07</t>
  </si>
  <si>
    <t>Number of calls where the caller was booked into a UTC</t>
  </si>
  <si>
    <t>G09</t>
  </si>
  <si>
    <t>Number of calls where caller given a booked time slot with an ED</t>
  </si>
  <si>
    <t>G11</t>
  </si>
  <si>
    <t>Number of calls where the caller was booked into an SDEC service</t>
  </si>
  <si>
    <t>G14</t>
  </si>
  <si>
    <t>Number of calls where caller given any other appointment</t>
  </si>
  <si>
    <t>RegionCode</t>
  </si>
  <si>
    <t>ProviderCode</t>
  </si>
  <si>
    <t>Value</t>
  </si>
  <si>
    <t>MonthBeginning</t>
  </si>
  <si>
    <t>Contract Code</t>
  </si>
  <si>
    <t>Item Number</t>
  </si>
  <si>
    <t>B07min</t>
  </si>
  <si>
    <t>B07max</t>
  </si>
  <si>
    <t>B08min</t>
  </si>
  <si>
    <t>B08max</t>
  </si>
  <si>
    <t>95th centile call answer time minimum</t>
  </si>
  <si>
    <t>95th centile call answer time maximum</t>
  </si>
  <si>
    <t>99th centile call answer time minimum</t>
  </si>
  <si>
    <t>99th centile call answer time maximum</t>
  </si>
  <si>
    <t>Time in seconds</t>
  </si>
  <si>
    <t>0DE</t>
  </si>
  <si>
    <t>ARDEN GEM</t>
  </si>
  <si>
    <t>8J296</t>
  </si>
  <si>
    <t>ML CSU (Blackpool)</t>
  </si>
  <si>
    <t>0CX</t>
  </si>
  <si>
    <t>ML CSU</t>
  </si>
  <si>
    <t>Notts CCG</t>
  </si>
  <si>
    <t>111AJ3</t>
  </si>
  <si>
    <t>111AJ7</t>
  </si>
  <si>
    <t>111AJ6</t>
  </si>
  <si>
    <t>111AJ5</t>
  </si>
  <si>
    <t>111AJ4</t>
  </si>
  <si>
    <t>111AJ2</t>
  </si>
  <si>
    <t>D9Y0V</t>
  </si>
  <si>
    <t>NHS Hampshire, Southampton and Isle of Wight CCG</t>
  </si>
  <si>
    <t>M1J4Y</t>
  </si>
  <si>
    <t>NHS Bedfordshire, Luton and Milton Keynes CCG</t>
  </si>
  <si>
    <t>D4U1Y</t>
  </si>
  <si>
    <t>NHS Frimley CCG</t>
  </si>
  <si>
    <t>A3A8R</t>
  </si>
  <si>
    <t>NHS North East London CCG</t>
  </si>
  <si>
    <t>Yorkshire Ambulance Service</t>
  </si>
  <si>
    <t>X2C4Y</t>
  </si>
  <si>
    <t>NHS Kirklees CCG</t>
  </si>
  <si>
    <t>B2M3M</t>
  </si>
  <si>
    <t>NHS Coventry and Warwickshire CCG</t>
  </si>
  <si>
    <t>D2P2L</t>
  </si>
  <si>
    <t>NHS Black Country and West Birmingham CCG</t>
  </si>
  <si>
    <t>M2L0M</t>
  </si>
  <si>
    <t>NHS Shropshire, Telford and Wrekin CCG</t>
  </si>
  <si>
    <t>W2U3Z</t>
  </si>
  <si>
    <t>NHS North West London CCG</t>
  </si>
  <si>
    <t>BaNES, Swindon &amp; Wiltshire (Medvivo)</t>
  </si>
  <si>
    <t>North West including Blackpool (ML CSU)</t>
  </si>
  <si>
    <t>Mid &amp; Lancs CSU</t>
  </si>
  <si>
    <t>NHS Midlands and Lancashire CSU</t>
  </si>
  <si>
    <t>Nottinghamshire (Notts CCG)</t>
  </si>
  <si>
    <t xml:space="preserve">NHS Nottingham and Nottinghamshire CCG </t>
  </si>
  <si>
    <t>Lincolnshire (ArdenGem)</t>
  </si>
  <si>
    <t>Arden GEM CSU</t>
  </si>
  <si>
    <t>Leicestershire and Rutland (Mid Lancs)</t>
  </si>
  <si>
    <t>Midlands and Lancashire Commissioning Support Unit</t>
  </si>
  <si>
    <t>Date</t>
  </si>
  <si>
    <t>User</t>
  </si>
  <si>
    <t>Changes Made</t>
  </si>
  <si>
    <t>DDOC</t>
  </si>
  <si>
    <t>Medvivo Group</t>
  </si>
  <si>
    <t>NHS Arden and Greater East Midlands Commissioning Support Unit</t>
  </si>
  <si>
    <t>Derbyshire (NECS)</t>
  </si>
  <si>
    <t>Rachel Star</t>
  </si>
  <si>
    <t>Template updated with new areas, removed test data and unnecessary months</t>
  </si>
  <si>
    <t>Updated Metrics to reflect changes in Weekly Sitrep sheet</t>
  </si>
  <si>
    <t>Number of callers offered a call back by a clinician or Clinical Advisor within 20 minutes (immediately)</t>
  </si>
  <si>
    <t>Number of callers offered a call back within 20 minutes (immediately) who received a call back within 20 minutes</t>
  </si>
  <si>
    <t>Proportion of calls Abandoned</t>
  </si>
  <si>
    <t>Proportion of calls assessed by a clinician or Clinical Advisor</t>
  </si>
  <si>
    <t>Call Backs Offered in 20 mins</t>
  </si>
  <si>
    <t>% of calls answered in 60 seconds or less</t>
  </si>
  <si>
    <t>Average time to call answer (seconds)</t>
  </si>
  <si>
    <t>% of calls received by NHS 111 which were abandoned</t>
  </si>
  <si>
    <t>% of calls referred to the ambulance service, of the calls triaged</t>
  </si>
  <si>
    <t>% of calls recommended to attend an emergency department, of the calls triaged</t>
  </si>
  <si>
    <t>B06/A03</t>
  </si>
  <si>
    <t>B02/(A03+B02)</t>
  </si>
  <si>
    <t>D01/C01</t>
  </si>
  <si>
    <t>E03/C01</t>
  </si>
  <si>
    <t>B01/A03</t>
  </si>
  <si>
    <t>% of calls were assessed by a clinician or clinical advisor</t>
  </si>
  <si>
    <t>E02/C01</t>
  </si>
  <si>
    <t>Days</t>
  </si>
  <si>
    <t>Hide before publication</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</si>
  <si>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</si>
  <si>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About the Integrated Urgent Care Aggregate Data Collection (IUC ADC) - Provisional Statistics</t>
  </si>
  <si>
    <t>New 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</si>
  <si>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</si>
  <si>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</si>
  <si>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</si>
  <si>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</si>
  <si>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The IUC ADC data are supplied by providers of NHS 111 and Integrated Urgent Care services via the Strategic Data Collection Service (SDCS) at NHS Digital.</t>
  </si>
  <si>
    <t>https://www.england.nhs.uk/statistics/statistical-work-areas/iucadc-new-from-april-2021/</t>
  </si>
  <si>
    <t>Average speed to answer calls (seconds)</t>
  </si>
  <si>
    <t>E38000255</t>
  </si>
  <si>
    <t>E38000251</t>
  </si>
  <si>
    <t>E38000250</t>
  </si>
  <si>
    <t>E38000252</t>
  </si>
  <si>
    <t>E38000253</t>
  </si>
  <si>
    <t>E38000249</t>
  </si>
  <si>
    <t>E38000257</t>
  </si>
  <si>
    <t>E38000256</t>
  </si>
  <si>
    <t>E38000254</t>
  </si>
  <si>
    <t>Arden GEM</t>
  </si>
  <si>
    <t>ML CSU (Leicestershire)</t>
  </si>
  <si>
    <t>Leicestershire and Rutland (ML CSU)</t>
  </si>
  <si>
    <t>Lincolnshire (Arden GEM)</t>
  </si>
  <si>
    <t>Midlands and Lancashire Commissioning Support Unit (Leicestershire)</t>
  </si>
  <si>
    <t>Midlands and Lancashire Commissioning Support Unit (Blackpool)</t>
  </si>
  <si>
    <t>A01 / Days</t>
  </si>
  <si>
    <t>Average number of calls received per day</t>
  </si>
  <si>
    <t>Clinical Commissioning Groups: NHS 111 / IUC ADC Contract Areas and Providers</t>
  </si>
  <si>
    <t>NHS IUC / 111 Contract Area code</t>
  </si>
  <si>
    <t>NHS IUC / 111 Contract Area Name</t>
  </si>
  <si>
    <t>NHS 111 Telephony Service Provider Name</t>
  </si>
  <si>
    <t>NHS 111
Service Provider Name abbreviation</t>
  </si>
  <si>
    <t>IUC ADC Lead Data Supplier</t>
  </si>
  <si>
    <t>IUC ADC Lead Data Supplier Abbereviation</t>
  </si>
  <si>
    <t>Sustainability and Transformation Partnership (STPs)</t>
  </si>
  <si>
    <t>STP Reference Number</t>
  </si>
  <si>
    <t>Cumbria and North East STP</t>
  </si>
  <si>
    <t>QHM</t>
  </si>
  <si>
    <t>Hampshire and the Isle of Wight STP</t>
  </si>
  <si>
    <t>QRL</t>
  </si>
  <si>
    <t>Hertfordshire and West Essex STP</t>
  </si>
  <si>
    <t>QM7</t>
  </si>
  <si>
    <t>Cambridgeshire and Peterborough STP</t>
  </si>
  <si>
    <t>QUE</t>
  </si>
  <si>
    <t>Northamptonshire STP</t>
  </si>
  <si>
    <t>QPM</t>
  </si>
  <si>
    <t>Bedfordshire, Luton and Milton Keynes STP</t>
  </si>
  <si>
    <t>QHG</t>
  </si>
  <si>
    <t>North London Partners in Health &amp; Care (STP)</t>
  </si>
  <si>
    <t>QMJ</t>
  </si>
  <si>
    <t>Our Healthier South East London STP</t>
  </si>
  <si>
    <t>QKK</t>
  </si>
  <si>
    <t>Cornwall and the Isles of Scilly Health &amp; Social Care Partnership (STP)</t>
  </si>
  <si>
    <t>QT6</t>
  </si>
  <si>
    <t>Staffordshire &amp; Stoke on Trent STP</t>
  </si>
  <si>
    <t>QNC</t>
  </si>
  <si>
    <t>South West London Health &amp; Care Partnership (STP)</t>
  </si>
  <si>
    <t>QWE</t>
  </si>
  <si>
    <t>Norfolk and Waveney Health &amp; Care Partnership (STP)</t>
  </si>
  <si>
    <t>QMM</t>
  </si>
  <si>
    <t>Buckinghamshire, Oxfordshire and Berkshire West STP</t>
  </si>
  <si>
    <t>QU9</t>
  </si>
  <si>
    <t>Frimley Health &amp; Care (STP)</t>
  </si>
  <si>
    <t>QNQ</t>
  </si>
  <si>
    <t>Gloucestershire STP</t>
  </si>
  <si>
    <t>QR1</t>
  </si>
  <si>
    <t>Mid and South Essex STP</t>
  </si>
  <si>
    <t>QH8</t>
  </si>
  <si>
    <t>East London Health &amp; Care Partnership (STP)</t>
  </si>
  <si>
    <t>QMF</t>
  </si>
  <si>
    <t>Suffolk and North East Essex STP</t>
  </si>
  <si>
    <t>QJG</t>
  </si>
  <si>
    <t>Somerset STP</t>
  </si>
  <si>
    <t>QSL</t>
  </si>
  <si>
    <t>Surrey Heartlands Health &amp; Care Partnership (STP)</t>
  </si>
  <si>
    <t>QXU</t>
  </si>
  <si>
    <t>Dorset STP</t>
  </si>
  <si>
    <t>QVV</t>
  </si>
  <si>
    <t>Bristol, North Somerset and South Gloucestershire STP</t>
  </si>
  <si>
    <t>QUY</t>
  </si>
  <si>
    <t>Devon STP</t>
  </si>
  <si>
    <t>QJK</t>
  </si>
  <si>
    <t>YAS</t>
  </si>
  <si>
    <t>NHS North Of England Commissioning Support Unit</t>
  </si>
  <si>
    <t>South Yorkshire and Bassetlaw STP</t>
  </si>
  <si>
    <t>QF7</t>
  </si>
  <si>
    <t>West Yorkshire and Harrogate Health &amp; Care Partnership (STP)</t>
  </si>
  <si>
    <t>QWO</t>
  </si>
  <si>
    <t>Humber, Coast and Vale STP</t>
  </si>
  <si>
    <t>QOQ</t>
  </si>
  <si>
    <t>Birmingham and Solihull STP</t>
  </si>
  <si>
    <t>QHL</t>
  </si>
  <si>
    <t>The Black Country and West Birmingham STP</t>
  </si>
  <si>
    <t>QUA</t>
  </si>
  <si>
    <t>Coventry and Warwickshire STP</t>
  </si>
  <si>
    <t>QWU</t>
  </si>
  <si>
    <t>Herefordshire and Worcestershire STP</t>
  </si>
  <si>
    <t>QGH</t>
  </si>
  <si>
    <t>Shropshire and Telford and Wrekin STP</t>
  </si>
  <si>
    <t>QOC</t>
  </si>
  <si>
    <t>Sussex Health and Care Partnership STP</t>
  </si>
  <si>
    <t>QNX</t>
  </si>
  <si>
    <t>Kent and Medway STP</t>
  </si>
  <si>
    <t>QKS</t>
  </si>
  <si>
    <t>North West London Health &amp; Care Partnership (STP)</t>
  </si>
  <si>
    <t>QRV</t>
  </si>
  <si>
    <t>E54000027</t>
  </si>
  <si>
    <t>Bath and North East Somerset, Swindon and Wiltshire STP</t>
  </si>
  <si>
    <t>QOX</t>
  </si>
  <si>
    <t>North West Ambulance Service</t>
  </si>
  <si>
    <t>NWAS</t>
  </si>
  <si>
    <t>Healthier Lancashire and South Cumbria STP</t>
  </si>
  <si>
    <t>QE1</t>
  </si>
  <si>
    <t>Greater Manchester Health &amp; Social Care Partnership STP</t>
  </si>
  <si>
    <t>QOP</t>
  </si>
  <si>
    <t>Cheshire and Merseyside STP</t>
  </si>
  <si>
    <t>QYG</t>
  </si>
  <si>
    <t>Nottingham and Nottinghamshire Health and Care STP</t>
  </si>
  <si>
    <t>QT1</t>
  </si>
  <si>
    <t>NHS Arden and Greater East Midlands CSU</t>
  </si>
  <si>
    <t>Lincolnshire STP</t>
  </si>
  <si>
    <t>QJM</t>
  </si>
  <si>
    <t>Leicester, Leicestershire and Rutland STP</t>
  </si>
  <si>
    <t>QK1</t>
  </si>
  <si>
    <t>Joined Up Care Derbyshire STP</t>
  </si>
  <si>
    <t>QJ2</t>
  </si>
  <si>
    <r>
      <rPr>
        <vertAlign val="superscript"/>
        <sz val="10"/>
        <rFont val="Arial"/>
        <family val="2"/>
      </rPr>
      <t>1</t>
    </r>
    <r>
      <rPr>
        <sz val="10"/>
        <rFont val="Arial"/>
        <family val="2"/>
      </rPr>
      <t xml:space="preserve"> Since 7 September 2021, a proportion of South West London services has been delivered by LAS: figures are under-reported as they only reflect services provided by Vocare.  LAS activity equates to around 20% of contracted calls, excluding any contingency calls that may be routed to LAS.  A complete dataset for SWL will not be available until June 2022 when new contractual arrangements should be in place.</t>
    </r>
  </si>
  <si>
    <r>
      <t>Integrated Urgent Care Aggregate Data Collection: Metrics Month</t>
    </r>
    <r>
      <rPr>
        <b/>
        <vertAlign val="superscript"/>
        <sz val="10"/>
        <rFont val="Arial"/>
        <family val="2"/>
      </rPr>
      <t>1</t>
    </r>
  </si>
  <si>
    <r>
      <rPr>
        <vertAlign val="superscript"/>
        <sz val="10"/>
        <rFont val="Arial"/>
        <family val="2"/>
      </rPr>
      <t>2</t>
    </r>
    <r>
      <rPr>
        <sz val="10"/>
        <rFont val="Arial"/>
        <family val="2"/>
      </rPr>
      <t>The number of calls received may not reflect total demand for NHS 111 services at a given time. This is because calls received are affected by the national busy message which is routinely turned on during periods of high caller demand (and was almost permanently turned on during June 2021 to January 2022). The busy message causes around 10% of callers to hang up before their call is delivered to a provider. These calls are not included as calls received in the IUC ADC. 
An additional service was introduced from 15 February to end March 2022 to alleviate pressure on NHS 111 services. Patients needing repeat prescriptions were transferred to the Repeat Prescription Service after calling NHS 111. These calls are not included in the IUC ADC.</t>
    </r>
  </si>
  <si>
    <r>
      <t>Integrated Urgent Care Aggregate Data Collection: Key Facts</t>
    </r>
    <r>
      <rPr>
        <b/>
        <vertAlign val="superscript"/>
        <sz val="10"/>
        <rFont val="Arial"/>
        <family val="2"/>
      </rPr>
      <t>1,2</t>
    </r>
  </si>
  <si>
    <r>
      <t>Integrated Urgent Care Aggregate Data Collection: Month</t>
    </r>
    <r>
      <rPr>
        <b/>
        <vertAlign val="superscript"/>
        <sz val="10"/>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</si>
</sst>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 yyyy"/>
    <numFmt numFmtId="165" formatCode="dd\-mmm\-yyyy"/>
    <numFmt numFmtId="166" formatCode="0.0%"/>
    <numFmt numFmtId="167" formatCode="mmmm\-yyyy"/>
  </numFmts>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2"/>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b/>
      <sz val="10"/>
      <color theme="0" tint="-4.9989318521683403E-2"/>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vertAlign val="superscript"/>
      <sz val="10"/>
      <name val="Arial"/>
      <family val="2"/>
    </font>
    <font>
      <vertAlign val="superscript"/>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90">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2" fillId="0" borderId="0" xfId="0" applyFont="1"/>
    <xf numFmtId="0" fontId="20" fillId="33" borderId="0" xfId="0" applyFont="1" applyFill="1" applyAlignment="1">
      <alignment horizontal="left" vertical="top"/>
    </xf>
    <xf numFmtId="0" fontId="20" fillId="33" borderId="0" xfId="0" applyFont="1" applyFill="1"/>
    <xf numFmtId="0" fontId="25"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3" fillId="33" borderId="0" xfId="43" applyFont="1" applyFill="1" applyAlignment="1">
      <alignment vertical="top" wrapText="1"/>
    </xf>
    <xf numFmtId="0" fontId="27" fillId="0" borderId="0" xfId="0" applyFont="1"/>
    <xf numFmtId="0" fontId="28" fillId="0" borderId="0" xfId="0" applyFont="1"/>
    <xf numFmtId="0" fontId="29" fillId="0" borderId="0" xfId="43" applyNumberFormat="1" applyFont="1" applyFill="1" applyBorder="1" applyAlignment="1"/>
    <xf numFmtId="3" fontId="30" fillId="0" borderId="0" xfId="0" applyNumberFormat="1" applyFont="1"/>
    <xf numFmtId="0" fontId="0" fillId="33" borderId="0" xfId="0" applyFill="1"/>
    <xf numFmtId="0" fontId="31" fillId="0" borderId="0" xfId="0" applyFont="1" applyAlignment="1">
      <alignment vertical="center"/>
    </xf>
    <xf numFmtId="0" fontId="16" fillId="0" borderId="0" xfId="0" applyFont="1"/>
    <xf numFmtId="0" fontId="16" fillId="34" borderId="10" xfId="0" applyFont="1" applyFill="1" applyBorder="1" applyAlignment="1">
      <alignment horizontal="center" vertical="center"/>
    </xf>
    <xf numFmtId="0" fontId="16" fillId="34" borderId="10" xfId="0" applyFont="1" applyFill="1" applyBorder="1" applyAlignment="1">
      <alignment horizontal="center" vertical="center" wrapText="1"/>
    </xf>
    <xf numFmtId="0" fontId="14" fillId="0" borderId="0" xfId="0" applyFont="1"/>
    <xf numFmtId="0" fontId="33" fillId="33" borderId="0" xfId="0" applyFont="1" applyFill="1"/>
    <xf numFmtId="0" fontId="20" fillId="33" borderId="0" xfId="0" applyFont="1" applyFill="1" applyAlignment="1">
      <alignment wrapText="1"/>
    </xf>
    <xf numFmtId="0" fontId="0" fillId="0" borderId="0" xfId="0" quotePrefix="1"/>
    <xf numFmtId="2" fontId="36" fillId="0" borderId="0" xfId="0" applyNumberFormat="1" applyFont="1"/>
    <xf numFmtId="4" fontId="19" fillId="0" borderId="0" xfId="0" applyNumberFormat="1" applyFont="1"/>
    <xf numFmtId="4" fontId="36" fillId="0" borderId="0" xfId="0" applyNumberFormat="1" applyFont="1"/>
    <xf numFmtId="0" fontId="36" fillId="0" borderId="0" xfId="0" applyFont="1"/>
    <xf numFmtId="3" fontId="36" fillId="0" borderId="0" xfId="0" applyNumberFormat="1" applyFont="1"/>
    <xf numFmtId="0" fontId="20" fillId="0" borderId="0" xfId="0" applyFont="1" applyAlignment="1">
      <alignment wrapText="1"/>
    </xf>
    <xf numFmtId="0" fontId="20" fillId="0" borderId="13" xfId="0" applyFont="1" applyBorder="1" applyAlignment="1">
      <alignment wrapText="1"/>
    </xf>
    <xf numFmtId="14" fontId="38" fillId="0" borderId="0" xfId="0" applyNumberFormat="1" applyFont="1"/>
    <xf numFmtId="3" fontId="20" fillId="0" borderId="0" xfId="0" applyNumberFormat="1" applyFont="1"/>
    <xf numFmtId="4" fontId="39" fillId="0" borderId="0" xfId="0" applyNumberFormat="1" applyFont="1"/>
    <xf numFmtId="0" fontId="37" fillId="0" borderId="0" xfId="0" applyFont="1"/>
    <xf numFmtId="165" fontId="20" fillId="0" borderId="0" xfId="0" applyNumberFormat="1" applyFont="1"/>
    <xf numFmtId="0" fontId="38" fillId="0" borderId="0" xfId="0" applyFont="1"/>
    <xf numFmtId="0" fontId="37" fillId="0" borderId="14" xfId="0" applyFont="1" applyBorder="1"/>
    <xf numFmtId="0" fontId="32" fillId="0" borderId="0" xfId="0" applyFont="1"/>
    <xf numFmtId="0" fontId="20" fillId="0" borderId="0" xfId="0" applyFont="1" applyBorder="1" applyAlignment="1">
      <alignment wrapText="1"/>
    </xf>
    <xf numFmtId="0" fontId="20" fillId="0" borderId="0" xfId="0" applyFont="1" applyBorder="1" applyAlignment="1">
      <alignment horizontal="center" vertical="center" wrapText="1"/>
    </xf>
    <xf numFmtId="166" fontId="20" fillId="0" borderId="0" xfId="1" applyNumberFormat="1" applyFont="1"/>
    <xf numFmtId="166" fontId="37" fillId="0" borderId="0" xfId="1" applyNumberFormat="1" applyFont="1"/>
    <xf numFmtId="166" fontId="20" fillId="0" borderId="0" xfId="1" applyNumberFormat="1" applyFont="1" applyBorder="1" applyAlignment="1">
      <alignment horizontal="center" vertical="center" wrapText="1"/>
    </xf>
    <xf numFmtId="0" fontId="20" fillId="0" borderId="13" xfId="0" applyFont="1" applyBorder="1" applyAlignment="1"/>
    <xf numFmtId="166" fontId="33" fillId="0" borderId="13" xfId="1" applyNumberFormat="1" applyFont="1" applyBorder="1" applyAlignment="1">
      <alignment horizontal="left" wrapText="1"/>
    </xf>
    <xf numFmtId="0" fontId="33" fillId="0" borderId="13" xfId="0" applyFont="1" applyBorder="1" applyAlignment="1">
      <alignment horizontal="left" wrapText="1"/>
    </xf>
    <xf numFmtId="166" fontId="20" fillId="0" borderId="13" xfId="1" applyNumberFormat="1" applyFont="1" applyBorder="1" applyAlignment="1"/>
    <xf numFmtId="166" fontId="33" fillId="0" borderId="0" xfId="1" applyNumberFormat="1" applyFont="1" applyBorder="1" applyAlignment="1">
      <alignment horizontal="left" wrapText="1"/>
    </xf>
    <xf numFmtId="0" fontId="33" fillId="0" borderId="0" xfId="0" applyFont="1" applyBorder="1" applyAlignment="1">
      <alignment horizontal="left" wrapText="1"/>
    </xf>
    <xf numFmtId="0" fontId="0" fillId="0" borderId="0" xfId="0" applyBorder="1"/>
    <xf numFmtId="14" fontId="0" fillId="0" borderId="0" xfId="0" applyNumberFormat="1" applyBorder="1"/>
    <xf numFmtId="0" fontId="0" fillId="0" borderId="13" xfId="0" applyBorder="1"/>
    <xf numFmtId="14" fontId="0" fillId="0" borderId="13" xfId="0" applyNumberFormat="1" applyBorder="1"/>
    <xf numFmtId="17" fontId="20" fillId="0" borderId="0" xfId="0" applyNumberFormat="1" applyFont="1"/>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37" fillId="0" borderId="0" xfId="0" applyFont="1" applyBorder="1"/>
    <xf numFmtId="0" fontId="41" fillId="0" borderId="0" xfId="0" applyFont="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0" fillId="0" borderId="0" xfId="0" applyFill="1" applyBorder="1"/>
    <xf numFmtId="1" fontId="20" fillId="0" borderId="0" xfId="1" applyNumberFormat="1" applyFont="1"/>
    <xf numFmtId="1" fontId="0" fillId="0" borderId="0" xfId="0" applyNumberFormat="1"/>
    <xf numFmtId="0" fontId="37" fillId="0" borderId="0" xfId="0" applyFont="1" applyAlignment="1">
      <alignment horizontal="center"/>
    </xf>
    <xf numFmtId="0" fontId="42" fillId="0" borderId="0" xfId="0" applyFont="1"/>
    <xf numFmtId="0" fontId="26" fillId="33" borderId="0" xfId="0" applyFont="1" applyFill="1" applyAlignment="1">
      <alignment vertical="center"/>
    </xf>
    <xf numFmtId="0" fontId="20" fillId="33" borderId="0" xfId="0" applyFont="1" applyFill="1" applyAlignment="1">
      <alignment horizontal="left" vertical="center"/>
    </xf>
    <xf numFmtId="0" fontId="27" fillId="0" borderId="0" xfId="0" applyFont="1" applyFill="1"/>
    <xf numFmtId="164" fontId="20" fillId="0" borderId="0" xfId="0" applyNumberFormat="1" applyFont="1" applyFill="1"/>
    <xf numFmtId="0" fontId="20" fillId="0" borderId="0" xfId="0" applyFont="1" applyFill="1"/>
    <xf numFmtId="0" fontId="20" fillId="0" borderId="0" xfId="0" applyFont="1" applyBorder="1" applyAlignment="1"/>
    <xf numFmtId="0" fontId="0" fillId="0" borderId="10" xfId="0" applyBorder="1" applyAlignment="1">
      <alignment horizontal="left" vertical="center"/>
    </xf>
    <xf numFmtId="0" fontId="0" fillId="0" borderId="11" xfId="0" applyBorder="1" applyAlignment="1">
      <alignment horizontal="left" vertical="center"/>
    </xf>
    <xf numFmtId="0" fontId="0" fillId="33" borderId="0" xfId="0" applyFill="1" applyAlignment="1">
      <alignment wrapText="1"/>
    </xf>
    <xf numFmtId="0" fontId="28" fillId="0" borderId="0" xfId="0" applyFont="1" applyAlignment="1">
      <alignment vertical="center" wrapText="1"/>
    </xf>
    <xf numFmtId="0" fontId="20" fillId="33" borderId="0" xfId="0" applyFont="1" applyFill="1" applyAlignment="1">
      <alignment horizontal="left" vertical="top" wrapText="1"/>
    </xf>
    <xf numFmtId="0" fontId="24" fillId="33" borderId="0" xfId="0" applyFont="1" applyFill="1" applyAlignment="1">
      <alignment horizontal="left" vertical="top" wrapText="1"/>
    </xf>
    <xf numFmtId="0" fontId="0" fillId="0" borderId="0" xfId="0" quotePrefix="1" applyAlignment="1">
      <alignment horizontal="left" vertical="top" wrapText="1"/>
    </xf>
    <xf numFmtId="0" fontId="27" fillId="33" borderId="0" xfId="0" applyFont="1" applyFill="1" applyAlignment="1">
      <alignment horizontal="center" wrapText="1"/>
    </xf>
    <xf numFmtId="167" fontId="27" fillId="0" borderId="0" xfId="0" applyNumberFormat="1" applyFont="1" applyFill="1" applyBorder="1" applyAlignment="1">
      <alignment horizontal="center"/>
    </xf>
    <xf numFmtId="0" fontId="43" fillId="35" borderId="0" xfId="0" applyFont="1" applyFill="1" applyBorder="1" applyAlignment="1">
      <alignment horizontal="center"/>
    </xf>
    <xf numFmtId="0" fontId="28" fillId="0" borderId="0" xfId="0" applyFont="1" applyAlignment="1">
      <alignment horizontal="left" vertical="top" wrapText="1"/>
    </xf>
    <xf numFmtId="0" fontId="28" fillId="0" borderId="0" xfId="0" applyFont="1" applyAlignment="1">
      <alignment horizontal="center" vertical="center" wrapText="1"/>
    </xf>
    <xf numFmtId="0" fontId="20" fillId="0" borderId="13" xfId="0" applyFont="1" applyBorder="1" applyAlignment="1">
      <alignment horizont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9">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s://www.england.nhs.uk/statistics/statistical-work-areas/iucadc-new-from-april-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47"/>
  <sheetViews>
    <sheetView showGridLines="0" tabSelected="1" workbookViewId="0"/>
  </sheetViews>
  <sheetFormatPr defaultColWidth="9.1796875" defaultRowHeight="12.5" x14ac:dyDescent="0.25"/>
  <cols>
    <col min="1" max="1" width="16.54296875" style="3" bestFit="1" customWidth="1"/>
    <col min="2" max="2" width="11.81640625" style="3" bestFit="1" customWidth="1"/>
    <col min="3" max="16384" width="9.1796875" style="3"/>
  </cols>
  <sheetData>
    <row r="1" spans="1:20" ht="13" x14ac:dyDescent="0.3">
      <c r="A1" s="2"/>
    </row>
    <row r="2" spans="1:20" ht="15.5" x14ac:dyDescent="0.35">
      <c r="A2" s="4" t="s">
        <v>645</v>
      </c>
    </row>
    <row r="3" spans="1:20" ht="14.5" x14ac:dyDescent="0.35">
      <c r="A3"/>
      <c r="B3"/>
      <c r="C3"/>
      <c r="D3"/>
      <c r="E3"/>
      <c r="F3"/>
      <c r="G3"/>
    </row>
    <row r="4" spans="1:20" ht="14" x14ac:dyDescent="0.3">
      <c r="A4" s="5" t="s">
        <v>62</v>
      </c>
    </row>
    <row r="5" spans="1:20" x14ac:dyDescent="0.25">
      <c r="A5" s="78" t="s">
        <v>644</v>
      </c>
      <c r="B5" s="78"/>
      <c r="C5" s="78"/>
      <c r="D5" s="78"/>
      <c r="E5" s="78"/>
      <c r="F5" s="78"/>
      <c r="G5" s="78"/>
      <c r="H5" s="78"/>
      <c r="I5" s="78"/>
      <c r="J5" s="78"/>
      <c r="K5" s="78"/>
      <c r="L5" s="78"/>
      <c r="M5" s="78"/>
      <c r="N5" s="78"/>
      <c r="O5" s="78"/>
      <c r="P5" s="78"/>
      <c r="Q5" s="78"/>
      <c r="R5" s="78"/>
      <c r="S5" s="78"/>
    </row>
    <row r="6" spans="1:20" x14ac:dyDescent="0.25">
      <c r="A6" s="78"/>
      <c r="B6" s="78"/>
      <c r="C6" s="78"/>
      <c r="D6" s="78"/>
      <c r="E6" s="78"/>
      <c r="F6" s="78"/>
      <c r="G6" s="78"/>
      <c r="H6" s="78"/>
      <c r="I6" s="78"/>
      <c r="J6" s="78"/>
      <c r="K6" s="78"/>
      <c r="L6" s="78"/>
      <c r="M6" s="78"/>
      <c r="N6" s="78"/>
      <c r="O6" s="78"/>
      <c r="P6" s="78"/>
      <c r="Q6" s="78"/>
      <c r="R6" s="78"/>
      <c r="S6" s="78"/>
    </row>
    <row r="7" spans="1:20" x14ac:dyDescent="0.25">
      <c r="A7" s="78"/>
      <c r="B7" s="78"/>
      <c r="C7" s="78"/>
      <c r="D7" s="78"/>
      <c r="E7" s="78"/>
      <c r="F7" s="78"/>
      <c r="G7" s="78"/>
      <c r="H7" s="78"/>
      <c r="I7" s="78"/>
      <c r="J7" s="78"/>
      <c r="K7" s="78"/>
      <c r="L7" s="78"/>
      <c r="M7" s="78"/>
      <c r="N7" s="78"/>
      <c r="O7" s="78"/>
      <c r="P7" s="78"/>
      <c r="Q7" s="78"/>
      <c r="R7" s="78"/>
      <c r="S7" s="78"/>
    </row>
    <row r="8" spans="1:20" x14ac:dyDescent="0.25">
      <c r="A8" s="78"/>
      <c r="B8" s="78"/>
      <c r="C8" s="78"/>
      <c r="D8" s="78"/>
      <c r="E8" s="78"/>
      <c r="F8" s="78"/>
      <c r="G8" s="78"/>
      <c r="H8" s="78"/>
      <c r="I8" s="78"/>
      <c r="J8" s="78"/>
      <c r="K8" s="78"/>
      <c r="L8" s="78"/>
      <c r="M8" s="78"/>
      <c r="N8" s="78"/>
      <c r="O8" s="78"/>
      <c r="P8" s="78"/>
      <c r="Q8" s="78"/>
      <c r="R8" s="78"/>
      <c r="S8" s="78"/>
    </row>
    <row r="9" spans="1:20" ht="42" customHeight="1" x14ac:dyDescent="0.25">
      <c r="A9" s="78"/>
      <c r="B9" s="78"/>
      <c r="C9" s="78"/>
      <c r="D9" s="78"/>
      <c r="E9" s="78"/>
      <c r="F9" s="78"/>
      <c r="G9" s="78"/>
      <c r="H9" s="78"/>
      <c r="I9" s="78"/>
      <c r="J9" s="78"/>
      <c r="K9" s="78"/>
      <c r="L9" s="78"/>
      <c r="M9" s="78"/>
      <c r="N9" s="78"/>
      <c r="O9" s="78"/>
      <c r="P9" s="78"/>
      <c r="Q9" s="78"/>
      <c r="R9" s="78"/>
      <c r="S9" s="78"/>
    </row>
    <row r="11" spans="1:20" ht="14" x14ac:dyDescent="0.3">
      <c r="A11" s="5" t="s">
        <v>646</v>
      </c>
    </row>
    <row r="12" spans="1:20" ht="12.65" customHeight="1" x14ac:dyDescent="0.25">
      <c r="A12" s="78" t="s">
        <v>647</v>
      </c>
      <c r="B12" s="78"/>
      <c r="C12" s="78"/>
      <c r="D12" s="78"/>
      <c r="E12" s="78"/>
      <c r="F12" s="78"/>
      <c r="G12" s="78"/>
      <c r="H12" s="78"/>
      <c r="I12" s="78"/>
      <c r="J12" s="78"/>
      <c r="K12" s="78"/>
      <c r="L12" s="78"/>
      <c r="M12" s="78"/>
      <c r="N12" s="78"/>
      <c r="O12" s="78"/>
      <c r="P12" s="78"/>
      <c r="Q12" s="78"/>
      <c r="R12" s="78"/>
      <c r="S12" s="78"/>
      <c r="T12" s="7"/>
    </row>
    <row r="13" spans="1:20" ht="12.65" customHeight="1" x14ac:dyDescent="0.25">
      <c r="A13" s="78"/>
      <c r="B13" s="78"/>
      <c r="C13" s="78"/>
      <c r="D13" s="78"/>
      <c r="E13" s="78"/>
      <c r="F13" s="78"/>
      <c r="G13" s="78"/>
      <c r="H13" s="78"/>
      <c r="I13" s="78"/>
      <c r="J13" s="78"/>
      <c r="K13" s="78"/>
      <c r="L13" s="78"/>
      <c r="M13" s="78"/>
      <c r="N13" s="78"/>
      <c r="O13" s="78"/>
      <c r="P13" s="78"/>
      <c r="Q13" s="78"/>
      <c r="R13" s="78"/>
      <c r="S13" s="78"/>
      <c r="T13" s="7"/>
    </row>
    <row r="14" spans="1:20" ht="12.65" customHeight="1" x14ac:dyDescent="0.25">
      <c r="A14" s="78"/>
      <c r="B14" s="78"/>
      <c r="C14" s="78"/>
      <c r="D14" s="78"/>
      <c r="E14" s="78"/>
      <c r="F14" s="78"/>
      <c r="G14" s="78"/>
      <c r="H14" s="78"/>
      <c r="I14" s="78"/>
      <c r="J14" s="78"/>
      <c r="K14" s="78"/>
      <c r="L14" s="78"/>
      <c r="M14" s="78"/>
      <c r="N14" s="78"/>
      <c r="O14" s="78"/>
      <c r="P14" s="78"/>
      <c r="Q14" s="78"/>
      <c r="R14" s="78"/>
      <c r="S14" s="78"/>
      <c r="T14" s="7"/>
    </row>
    <row r="15" spans="1:20" ht="15.65" customHeight="1" x14ac:dyDescent="0.35">
      <c r="A15" s="10"/>
      <c r="B15" s="10"/>
      <c r="C15" s="10"/>
      <c r="D15" s="10"/>
      <c r="E15" s="10"/>
      <c r="F15" s="10"/>
      <c r="G15" s="10"/>
      <c r="H15" s="10"/>
      <c r="I15" s="10"/>
      <c r="J15" s="10"/>
      <c r="K15" s="10"/>
      <c r="L15" s="10"/>
      <c r="M15" s="10"/>
      <c r="N15" s="10"/>
      <c r="O15" s="10"/>
      <c r="P15" s="10"/>
      <c r="Q15" s="10"/>
      <c r="R15" s="10"/>
      <c r="S15" s="10"/>
      <c r="T15" s="8"/>
    </row>
    <row r="16" spans="1:20" ht="14.5" x14ac:dyDescent="0.35">
      <c r="A16" s="5" t="s">
        <v>63</v>
      </c>
      <c r="B16" s="9"/>
    </row>
    <row r="17" spans="1:19" x14ac:dyDescent="0.25">
      <c r="A17" s="78" t="s">
        <v>648</v>
      </c>
      <c r="B17" s="78"/>
      <c r="C17" s="78"/>
      <c r="D17" s="78"/>
      <c r="E17" s="78"/>
      <c r="F17" s="78"/>
      <c r="G17" s="78"/>
      <c r="H17" s="78"/>
      <c r="I17" s="78"/>
      <c r="J17" s="78"/>
      <c r="K17" s="78"/>
      <c r="L17" s="78"/>
      <c r="M17" s="78"/>
      <c r="N17" s="78"/>
      <c r="O17" s="78"/>
      <c r="P17" s="78"/>
      <c r="Q17" s="78"/>
      <c r="R17" s="78"/>
      <c r="S17" s="78"/>
    </row>
    <row r="18" spans="1:19" x14ac:dyDescent="0.25">
      <c r="A18" s="78"/>
      <c r="B18" s="78"/>
      <c r="C18" s="78"/>
      <c r="D18" s="78"/>
      <c r="E18" s="78"/>
      <c r="F18" s="78"/>
      <c r="G18" s="78"/>
      <c r="H18" s="78"/>
      <c r="I18" s="78"/>
      <c r="J18" s="78"/>
      <c r="K18" s="78"/>
      <c r="L18" s="78"/>
      <c r="M18" s="78"/>
      <c r="N18" s="78"/>
      <c r="O18" s="78"/>
      <c r="P18" s="78"/>
      <c r="Q18" s="78"/>
      <c r="R18" s="78"/>
      <c r="S18" s="78"/>
    </row>
    <row r="19" spans="1:19" x14ac:dyDescent="0.25">
      <c r="A19" s="78"/>
      <c r="B19" s="78"/>
      <c r="C19" s="78"/>
      <c r="D19" s="78"/>
      <c r="E19" s="78"/>
      <c r="F19" s="78"/>
      <c r="G19" s="78"/>
      <c r="H19" s="78"/>
      <c r="I19" s="78"/>
      <c r="J19" s="78"/>
      <c r="K19" s="78"/>
      <c r="L19" s="78"/>
      <c r="M19" s="78"/>
      <c r="N19" s="78"/>
      <c r="O19" s="78"/>
      <c r="P19" s="78"/>
      <c r="Q19" s="78"/>
      <c r="R19" s="78"/>
      <c r="S19" s="78"/>
    </row>
    <row r="20" spans="1:19" x14ac:dyDescent="0.25">
      <c r="A20" s="78"/>
      <c r="B20" s="78"/>
      <c r="C20" s="78"/>
      <c r="D20" s="78"/>
      <c r="E20" s="78"/>
      <c r="F20" s="78"/>
      <c r="G20" s="78"/>
      <c r="H20" s="78"/>
      <c r="I20" s="78"/>
      <c r="J20" s="78"/>
      <c r="K20" s="78"/>
      <c r="L20" s="78"/>
      <c r="M20" s="78"/>
      <c r="N20" s="78"/>
      <c r="O20" s="78"/>
      <c r="P20" s="78"/>
      <c r="Q20" s="78"/>
      <c r="R20" s="78"/>
      <c r="S20" s="78"/>
    </row>
    <row r="21" spans="1:19" x14ac:dyDescent="0.25">
      <c r="A21" s="78"/>
      <c r="B21" s="78"/>
      <c r="C21" s="78"/>
      <c r="D21" s="78"/>
      <c r="E21" s="78"/>
      <c r="F21" s="78"/>
      <c r="G21" s="78"/>
      <c r="H21" s="78"/>
      <c r="I21" s="78"/>
      <c r="J21" s="78"/>
      <c r="K21" s="78"/>
      <c r="L21" s="78"/>
      <c r="M21" s="78"/>
      <c r="N21" s="78"/>
      <c r="O21" s="78"/>
      <c r="P21" s="78"/>
      <c r="Q21" s="78"/>
      <c r="R21" s="78"/>
      <c r="S21" s="78"/>
    </row>
    <row r="22" spans="1:19" x14ac:dyDescent="0.25">
      <c r="A22" s="6"/>
      <c r="B22" s="10"/>
      <c r="C22" s="10"/>
      <c r="D22" s="10"/>
      <c r="E22" s="10"/>
      <c r="F22" s="10"/>
      <c r="G22" s="10"/>
      <c r="H22" s="10"/>
      <c r="I22" s="10"/>
      <c r="J22" s="11"/>
      <c r="K22" s="10"/>
      <c r="L22" s="10"/>
    </row>
    <row r="23" spans="1:19" ht="14" x14ac:dyDescent="0.25">
      <c r="A23" s="68" t="s">
        <v>649</v>
      </c>
      <c r="B23" s="10"/>
      <c r="C23" s="10"/>
      <c r="D23" s="10"/>
      <c r="E23" s="10"/>
      <c r="F23" s="10"/>
      <c r="G23" s="10"/>
      <c r="H23" s="10"/>
      <c r="I23" s="10"/>
      <c r="J23" s="10"/>
      <c r="K23" s="10"/>
      <c r="L23" s="10"/>
    </row>
    <row r="24" spans="1:19" x14ac:dyDescent="0.25">
      <c r="A24" s="69" t="s">
        <v>650</v>
      </c>
    </row>
    <row r="25" spans="1:19" ht="15.5" x14ac:dyDescent="0.25">
      <c r="A25" s="79"/>
      <c r="B25" s="79"/>
      <c r="C25" s="79"/>
      <c r="D25" s="79"/>
      <c r="E25" s="79"/>
      <c r="F25" s="79"/>
      <c r="G25" s="79"/>
      <c r="H25" s="79"/>
      <c r="I25" s="79"/>
      <c r="J25" s="79"/>
      <c r="K25" s="79"/>
      <c r="L25" s="79"/>
      <c r="M25" s="79"/>
      <c r="N25" s="79"/>
      <c r="O25" s="79"/>
      <c r="P25" s="79"/>
      <c r="Q25" s="79"/>
      <c r="R25" s="79"/>
      <c r="S25" s="79"/>
    </row>
    <row r="26" spans="1:19" ht="14" x14ac:dyDescent="0.3">
      <c r="A26" s="5" t="s">
        <v>64</v>
      </c>
    </row>
    <row r="27" spans="1:19" x14ac:dyDescent="0.25">
      <c r="A27" s="3" t="s">
        <v>651</v>
      </c>
    </row>
    <row r="29" spans="1:19" ht="13" x14ac:dyDescent="0.3">
      <c r="A29" s="12" t="s">
        <v>65</v>
      </c>
      <c r="B29" s="13" t="s">
        <v>66</v>
      </c>
    </row>
    <row r="30" spans="1:19" x14ac:dyDescent="0.25">
      <c r="B30" s="3" t="s">
        <v>67</v>
      </c>
    </row>
    <row r="31" spans="1:19" ht="14.5" x14ac:dyDescent="0.35">
      <c r="B31" s="9" t="s">
        <v>68</v>
      </c>
    </row>
    <row r="33" spans="1:18" ht="13" x14ac:dyDescent="0.3">
      <c r="A33" s="70" t="s">
        <v>69</v>
      </c>
      <c r="B33" s="71">
        <v>44665</v>
      </c>
      <c r="C33" s="72"/>
      <c r="D33" s="72"/>
      <c r="E33" s="72"/>
      <c r="F33" s="72"/>
    </row>
    <row r="34" spans="1:18" ht="14.5" x14ac:dyDescent="0.35">
      <c r="A34" s="9" t="s">
        <v>652</v>
      </c>
      <c r="B34" s="72"/>
      <c r="C34" s="72"/>
      <c r="D34" s="72"/>
      <c r="E34" s="72"/>
      <c r="F34" s="72"/>
    </row>
    <row r="35" spans="1:18" x14ac:dyDescent="0.25">
      <c r="A35" s="14"/>
    </row>
    <row r="36" spans="1:18" x14ac:dyDescent="0.25">
      <c r="B36" s="15"/>
    </row>
    <row r="37" spans="1:18" ht="14" x14ac:dyDescent="0.3">
      <c r="A37" s="5"/>
    </row>
    <row r="38" spans="1:18" ht="14.5" x14ac:dyDescent="0.35">
      <c r="A38" s="16"/>
    </row>
    <row r="39" spans="1:18" ht="14.5" x14ac:dyDescent="0.35">
      <c r="A39" s="16"/>
    </row>
    <row r="40" spans="1:18" ht="14.5" x14ac:dyDescent="0.25">
      <c r="A40" s="17"/>
    </row>
    <row r="41" spans="1:18" ht="14.5" x14ac:dyDescent="0.25">
      <c r="A41" s="17"/>
    </row>
    <row r="42" spans="1:18" ht="14.5" x14ac:dyDescent="0.25">
      <c r="A42" s="17"/>
    </row>
    <row r="43" spans="1:18" ht="14.5" x14ac:dyDescent="0.25">
      <c r="A43" s="17"/>
    </row>
    <row r="44" spans="1:18" ht="14.5" x14ac:dyDescent="0.25">
      <c r="A44" s="17"/>
    </row>
    <row r="46" spans="1:18" ht="81" customHeight="1" x14ac:dyDescent="0.25">
      <c r="A46" s="80"/>
      <c r="B46" s="80"/>
      <c r="C46" s="80"/>
      <c r="D46" s="80"/>
      <c r="E46" s="80"/>
      <c r="F46" s="80"/>
      <c r="G46" s="80"/>
      <c r="H46" s="80"/>
      <c r="I46" s="80"/>
      <c r="J46" s="80"/>
      <c r="K46" s="80"/>
      <c r="L46" s="80"/>
      <c r="M46" s="80"/>
      <c r="N46" s="80"/>
      <c r="O46" s="80"/>
      <c r="P46" s="80"/>
      <c r="Q46" s="80"/>
      <c r="R46" s="80"/>
    </row>
    <row r="47" spans="1:18" ht="14.5" x14ac:dyDescent="0.25">
      <c r="A47" s="17"/>
    </row>
  </sheetData>
  <mergeCells count="5">
    <mergeCell ref="A5:S9"/>
    <mergeCell ref="A17:S21"/>
    <mergeCell ref="A25:S25"/>
    <mergeCell ref="A46:R46"/>
    <mergeCell ref="A12:S14"/>
  </mergeCells>
  <conditionalFormatting sqref="B21">
    <cfRule type="cellIs" dxfId="18" priority="2" operator="equal">
      <formula>0</formula>
    </cfRule>
  </conditionalFormatting>
  <conditionalFormatting sqref="B36">
    <cfRule type="cellIs" dxfId="17" priority="1" operator="equal">
      <formula>0</formula>
    </cfRule>
  </conditionalFormatting>
  <hyperlinks>
    <hyperlink ref="A34" r:id="rId1" xr:uid="{00000000-0004-0000-0000-000000000000}"/>
    <hyperlink ref="B31"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U98"/>
  <sheetViews>
    <sheetView showGridLines="0"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81640625" defaultRowHeight="12.5" x14ac:dyDescent="0.25"/>
  <cols>
    <col min="1" max="1" width="7.81640625" style="3" customWidth="1"/>
    <col min="2" max="2" width="32.54296875" style="3" customWidth="1"/>
    <col min="3" max="3" width="2.81640625" style="3" customWidth="1"/>
    <col min="4" max="4" width="10.453125" style="3" customWidth="1"/>
    <col min="5" max="7" width="12" style="3" customWidth="1"/>
    <col min="8" max="9" width="13.54296875" style="3" customWidth="1"/>
    <col min="10" max="10" width="12" style="3" customWidth="1"/>
    <col min="11" max="11" width="12.54296875" style="3" customWidth="1"/>
    <col min="12" max="12" width="12" style="3" customWidth="1"/>
    <col min="13" max="16" width="12" style="3" hidden="1" customWidth="1"/>
    <col min="17" max="17" width="12.81640625" style="3" hidden="1" customWidth="1"/>
    <col min="18" max="18" width="12" style="3" hidden="1" customWidth="1"/>
    <col min="19" max="19" width="11.453125" style="3" hidden="1" customWidth="1"/>
    <col min="20" max="20" width="10.453125" style="3" hidden="1" customWidth="1"/>
    <col min="21" max="21" width="12.54296875" style="3" hidden="1" customWidth="1"/>
    <col min="22" max="27" width="9" style="3" bestFit="1" customWidth="1"/>
    <col min="28" max="16384" width="8.81640625" style="3"/>
  </cols>
  <sheetData>
    <row r="1" spans="1:21" ht="5.5" customHeight="1" x14ac:dyDescent="0.3">
      <c r="A1" s="25"/>
      <c r="B1" s="26" t="str">
        <f>IF(OR(C3&lt;&gt;0,A1&lt;&gt;0)=TRUE,"ERROR! CHECK VALIDATION SHEET","")</f>
        <v/>
      </c>
    </row>
    <row r="2" spans="1:21" ht="27.5" customHeight="1" x14ac:dyDescent="0.3">
      <c r="A2" s="81" t="s">
        <v>773</v>
      </c>
      <c r="B2" s="81"/>
    </row>
    <row r="3" spans="1:21" s="27" customFormat="1" ht="5.15" customHeight="1" x14ac:dyDescent="0.25">
      <c r="C3" s="29"/>
      <c r="D3" s="25"/>
      <c r="E3" s="25"/>
      <c r="F3" s="25"/>
      <c r="G3" s="25"/>
      <c r="H3" s="25"/>
      <c r="I3" s="25"/>
      <c r="J3" s="25"/>
      <c r="K3" s="25"/>
      <c r="L3" s="25"/>
      <c r="M3" s="25"/>
    </row>
    <row r="4" spans="1:21" ht="14.5" customHeight="1" x14ac:dyDescent="0.3">
      <c r="A4" s="82">
        <f>Raw!A2</f>
        <v>44621</v>
      </c>
      <c r="B4" s="82"/>
      <c r="C4" s="37"/>
      <c r="D4" s="45"/>
      <c r="E4" s="45"/>
      <c r="F4" s="45"/>
      <c r="G4" s="45"/>
      <c r="H4" s="45"/>
      <c r="I4" s="45"/>
      <c r="J4" s="45"/>
      <c r="K4" s="45"/>
      <c r="L4" s="73"/>
      <c r="M4" s="83" t="s">
        <v>643</v>
      </c>
      <c r="N4" s="83"/>
      <c r="O4" s="83"/>
      <c r="P4" s="83"/>
      <c r="Q4" s="83"/>
      <c r="R4" s="83"/>
      <c r="S4" s="83"/>
      <c r="T4" s="83"/>
      <c r="U4" s="83"/>
    </row>
    <row r="5" spans="1:21" x14ac:dyDescent="0.25">
      <c r="A5" s="67" t="s">
        <v>642</v>
      </c>
      <c r="B5" s="67">
        <f>DAY(EOMONTH(A4,0))</f>
        <v>31</v>
      </c>
      <c r="D5" s="35" t="s">
        <v>15</v>
      </c>
      <c r="E5" s="66" t="s">
        <v>669</v>
      </c>
      <c r="F5" s="66" t="s">
        <v>639</v>
      </c>
      <c r="G5" s="66" t="s">
        <v>635</v>
      </c>
      <c r="H5" s="66" t="s">
        <v>636</v>
      </c>
      <c r="I5" s="66" t="s">
        <v>637</v>
      </c>
      <c r="J5" s="66" t="s">
        <v>641</v>
      </c>
      <c r="K5" s="66" t="s">
        <v>638</v>
      </c>
      <c r="L5" s="59"/>
      <c r="M5" s="35" t="s">
        <v>15</v>
      </c>
      <c r="N5" s="35" t="s">
        <v>7</v>
      </c>
      <c r="O5" s="35" t="s">
        <v>4</v>
      </c>
      <c r="P5" s="35" t="s">
        <v>9</v>
      </c>
      <c r="Q5" s="35" t="s">
        <v>528</v>
      </c>
      <c r="R5" s="35" t="s">
        <v>8</v>
      </c>
      <c r="S5" s="35" t="s">
        <v>6</v>
      </c>
      <c r="T5" s="35" t="s">
        <v>3</v>
      </c>
      <c r="U5" s="35" t="s">
        <v>11</v>
      </c>
    </row>
    <row r="6" spans="1:21" x14ac:dyDescent="0.25">
      <c r="D6" s="35"/>
      <c r="E6" s="35"/>
      <c r="F6" s="35"/>
      <c r="G6" s="35"/>
      <c r="H6" s="35"/>
      <c r="I6" s="35"/>
      <c r="J6" s="35"/>
      <c r="K6" s="35"/>
      <c r="L6" s="59"/>
      <c r="M6" s="35"/>
      <c r="N6" s="35"/>
      <c r="O6" s="35"/>
      <c r="P6" s="35"/>
      <c r="Q6" s="60" t="s">
        <v>572</v>
      </c>
      <c r="R6" s="35"/>
      <c r="S6" s="35"/>
      <c r="T6" s="35"/>
      <c r="U6" s="35"/>
    </row>
    <row r="7" spans="1:21" s="30" customFormat="1" ht="97.25" customHeight="1" x14ac:dyDescent="0.25">
      <c r="B7" s="31"/>
      <c r="C7" s="31"/>
      <c r="D7" s="31" t="str">
        <f>VLOOKUP(D$5,Refs!$F:$G,2,0)</f>
        <v>Number of calls received</v>
      </c>
      <c r="E7" s="31" t="s">
        <v>670</v>
      </c>
      <c r="F7" s="31" t="s">
        <v>630</v>
      </c>
      <c r="G7" s="31" t="s">
        <v>631</v>
      </c>
      <c r="H7" s="31" t="s">
        <v>632</v>
      </c>
      <c r="I7" s="31" t="s">
        <v>640</v>
      </c>
      <c r="J7" s="31" t="s">
        <v>633</v>
      </c>
      <c r="K7" s="31" t="s">
        <v>634</v>
      </c>
      <c r="L7" s="40"/>
      <c r="M7" s="31" t="str">
        <f>VLOOKUP(M$5,Refs!$F:$G,2,0)</f>
        <v>Number of calls received</v>
      </c>
      <c r="N7" s="31" t="str">
        <f>VLOOKUP(N$5,Refs!$F:$G,2,0)</f>
        <v>Number of answered calls</v>
      </c>
      <c r="O7" s="31" t="str">
        <f>VLOOKUP(O$5,Refs!$F:$G,2,0)</f>
        <v>Number of calls answered within 60 seconds</v>
      </c>
      <c r="P7" s="31" t="str">
        <f>VLOOKUP(P$5,Refs!$F:$G,2,0)</f>
        <v>Number of calls abandoned</v>
      </c>
      <c r="Q7" s="31" t="str">
        <f>VLOOKUP(Q$5,Refs!$F:$G,2,0)</f>
        <v>Total time to answer call</v>
      </c>
      <c r="R7" s="31" t="str">
        <f>VLOOKUP(R$5,Refs!$F:$G,2,0)</f>
        <v>Number of calls where person triaged</v>
      </c>
      <c r="S7" s="31" t="str">
        <f>VLOOKUP(S$5,Refs!$F:$G,2,0)</f>
        <v>Calls assessed by a clinician or Clinical Advisor</v>
      </c>
      <c r="T7" s="31" t="str">
        <f>VLOOKUP(T$5,Refs!$F:$G,2,0)</f>
        <v>Number of ambulance dispositions</v>
      </c>
      <c r="U7" s="31" t="str">
        <f>VLOOKUP(U$5,Refs!$F:$G,2,0)</f>
        <v>Number of callers recommended to attend an ED</v>
      </c>
    </row>
    <row r="8" spans="1:21" ht="3" customHeight="1" x14ac:dyDescent="0.25">
      <c r="A8" s="32"/>
      <c r="C8" s="28"/>
    </row>
    <row r="9" spans="1:21" x14ac:dyDescent="0.25">
      <c r="A9" s="28" t="str">
        <f>IF(Refs!A2="","",Refs!A2)</f>
        <v>*</v>
      </c>
      <c r="B9" s="3" t="str">
        <f>IF(Refs!B2="","",Refs!B2)</f>
        <v>England</v>
      </c>
      <c r="C9" s="28" t="str">
        <f>IF(Refs!D2="","",Refs!D2)</f>
        <v>National</v>
      </c>
      <c r="D9" s="33">
        <f>M9</f>
        <v>1793520</v>
      </c>
      <c r="E9" s="33">
        <f>IFERROR(M9/$B$5, " ")</f>
        <v>57855.483870967742</v>
      </c>
      <c r="F9" s="42">
        <f>IFERROR(O9/N9, " ")</f>
        <v>0.44579319258693706</v>
      </c>
      <c r="G9" s="33">
        <f>IFERROR(Q9/N9, " ")</f>
        <v>395.96830489524086</v>
      </c>
      <c r="H9" s="42">
        <f>IFERROR(P9/(N9+P9), " ")</f>
        <v>0.16804223225240861</v>
      </c>
      <c r="I9" s="42">
        <f>IFERROR(S9/R9, " ")</f>
        <v>0.41050514188695669</v>
      </c>
      <c r="J9" s="42">
        <f>IFERROR(T9/R9, " ")</f>
        <v>0.10686620250134966</v>
      </c>
      <c r="K9" s="42">
        <f>IFERROR(U9/R9, " ")</f>
        <v>0.11824287428266475</v>
      </c>
      <c r="L9" s="33"/>
      <c r="M9" s="33">
        <f>SUMIFS(Raw!$F:$F,Raw!$C:$C,M$5,Raw!$A:$A,$A$4,Raw!$B:$B,$A9)</f>
        <v>1793520</v>
      </c>
      <c r="N9" s="33">
        <f>SUMIFS(Raw!$F:$F,Raw!$C:$C,N$5,Raw!$A:$A,$A$4,Raw!$B:$B,$A9)</f>
        <v>1398828</v>
      </c>
      <c r="O9" s="33">
        <f>SUMIFS(Raw!$F:$F,Raw!$C:$C,O$5,Raw!$A:$A,$A$4,Raw!$B:$B,$A9)</f>
        <v>623588</v>
      </c>
      <c r="P9" s="33">
        <f>SUMIFS(Raw!$F:$F,Raw!$C:$C,P$5,Raw!$A:$A,$A$4,Raw!$B:$B,$A9)</f>
        <v>282541</v>
      </c>
      <c r="Q9" s="33">
        <f>SUMIFS(Raw!$F:$F,Raw!$C:$C,Q$5,Raw!$A:$A,$A$4,Raw!$B:$B,$A9)</f>
        <v>553891552</v>
      </c>
      <c r="R9" s="33">
        <f>SUMIFS(Raw!$F:$F,Raw!$C:$C,R$5,Raw!$A:$A,$A$4,Raw!$B:$B,$A9)</f>
        <v>1291063</v>
      </c>
      <c r="S9" s="33">
        <f>SUMIFS(Raw!$F:$F,Raw!$C:$C,S$5,Raw!$A:$A,$A$4,Raw!$B:$B,$A9)</f>
        <v>529988</v>
      </c>
      <c r="T9" s="33">
        <f>SUMIFS(Raw!$F:$F,Raw!$C:$C,T$5,Raw!$A:$A,$A$4,Raw!$B:$B,$A9)</f>
        <v>137971</v>
      </c>
      <c r="U9" s="33">
        <f>SUMIFS(Raw!$F:$F,Raw!$C:$C,U$5,Raw!$A:$A,$A$4,Raw!$B:$B,$A9)</f>
        <v>152659</v>
      </c>
    </row>
    <row r="10" spans="1:21" x14ac:dyDescent="0.25">
      <c r="A10" s="28" t="str">
        <f>IF(Refs!A3="","",Refs!A3)</f>
        <v/>
      </c>
      <c r="B10" s="3" t="str">
        <f>IF(Refs!B3="","",Refs!B3)</f>
        <v>-----------</v>
      </c>
      <c r="C10" s="28" t="str">
        <f>IF(Refs!D3="","",Refs!D3)</f>
        <v/>
      </c>
      <c r="D10" s="33"/>
      <c r="E10" s="33"/>
      <c r="F10" s="42"/>
      <c r="G10" s="33"/>
      <c r="H10" s="42"/>
      <c r="I10" s="42"/>
      <c r="J10" s="42"/>
      <c r="K10" s="42"/>
      <c r="L10" s="33"/>
      <c r="M10" s="33"/>
      <c r="N10" s="33"/>
      <c r="O10" s="33"/>
      <c r="P10" s="33"/>
      <c r="Q10" s="33"/>
      <c r="R10" s="33"/>
      <c r="S10" s="33"/>
      <c r="T10" s="33"/>
      <c r="U10" s="33"/>
    </row>
    <row r="11" spans="1:21" x14ac:dyDescent="0.25">
      <c r="A11" s="13" t="str">
        <f>IF(Refs!A4="","",Refs!A4)</f>
        <v>Y63</v>
      </c>
      <c r="B11" s="3" t="str">
        <f>IF(Refs!B4="","",Refs!B4)</f>
        <v>North East and Yorkshire</v>
      </c>
      <c r="C11" s="28" t="str">
        <f>IF(Refs!D4="","",Refs!D4)</f>
        <v>Region</v>
      </c>
      <c r="D11" s="33">
        <f>M11</f>
        <v>259596</v>
      </c>
      <c r="E11" s="33">
        <f>IFERROR(M11/$B$5, " ")</f>
        <v>8374.0645161290322</v>
      </c>
      <c r="F11" s="42">
        <f t="shared" ref="F11:F73" si="0">IFERROR(O11/N11, " ")</f>
        <v>0.31116295764536972</v>
      </c>
      <c r="G11" s="33">
        <f t="shared" ref="G11:G73" si="1">IFERROR(Q11/N11, " ")</f>
        <v>652.050748641165</v>
      </c>
      <c r="H11" s="42">
        <f t="shared" ref="H11:H73" si="2">IFERROR(P11/(N11+P11), " ")</f>
        <v>0.20656490040359329</v>
      </c>
      <c r="I11" s="42">
        <f t="shared" ref="I11:I73" si="3">IFERROR(S11/R11, " ")</f>
        <v>0.28499045302783022</v>
      </c>
      <c r="J11" s="42">
        <f t="shared" ref="J11:J73" si="4">IFERROR(T11/R11, " ")</f>
        <v>0.1212145455321237</v>
      </c>
      <c r="K11" s="42">
        <f t="shared" ref="K11:K73" si="5">IFERROR(U11/R11, " ")</f>
        <v>0.13367361088888177</v>
      </c>
      <c r="L11" s="33"/>
      <c r="M11" s="33">
        <f>SUMIFS(Raw!$F:$F,Raw!$C:$C, M$5,Raw!$A:$A,$A$4,Raw!$D:$D,$A11)</f>
        <v>259596</v>
      </c>
      <c r="N11" s="33">
        <f>SUMIFS(Raw!$F:$F,Raw!$C:$C, N$5,Raw!$A:$A,$A$4,Raw!$D:$D,$A11)</f>
        <v>195020</v>
      </c>
      <c r="O11" s="33">
        <f>SUMIFS(Raw!$F:$F,Raw!$C:$C, O$5,Raw!$A:$A,$A$4,Raw!$D:$D,$A11)</f>
        <v>60683</v>
      </c>
      <c r="P11" s="33">
        <f>SUMIFS(Raw!$F:$F,Raw!$C:$C, P$5,Raw!$A:$A,$A$4,Raw!$D:$D,$A11)</f>
        <v>50772</v>
      </c>
      <c r="Q11" s="33">
        <f>SUMIFS(Raw!$F:$F,Raw!$C:$C, Q$5,Raw!$A:$A,$A$4,Raw!$D:$D,$A11)</f>
        <v>127162937</v>
      </c>
      <c r="R11" s="33">
        <f>SUMIFS(Raw!$F:$F,Raw!$C:$C, R$5,Raw!$A:$A,$A$4,Raw!$D:$D,$A11)</f>
        <v>187494</v>
      </c>
      <c r="S11" s="33">
        <f>SUMIFS(Raw!$F:$F,Raw!$C:$C, S$5,Raw!$A:$A,$A$4,Raw!$D:$D,$A11)</f>
        <v>53434</v>
      </c>
      <c r="T11" s="33">
        <f>SUMIFS(Raw!$F:$F,Raw!$C:$C, T$5,Raw!$A:$A,$A$4,Raw!$D:$D,$A11)</f>
        <v>22727</v>
      </c>
      <c r="U11" s="33">
        <f>SUMIFS(Raw!$F:$F,Raw!$C:$C, U$5,Raw!$A:$A,$A$4,Raw!$D:$D,$A11)</f>
        <v>25063</v>
      </c>
    </row>
    <row r="12" spans="1:21" x14ac:dyDescent="0.25">
      <c r="A12" s="13" t="str">
        <f>IF(Refs!A5="","",Refs!A5)</f>
        <v>Y62</v>
      </c>
      <c r="B12" s="3" t="str">
        <f>IF(Refs!B5="","",Refs!B5)</f>
        <v>North West</v>
      </c>
      <c r="C12" s="28" t="str">
        <f>IF(Refs!D5="","",Refs!D5)</f>
        <v>Region</v>
      </c>
      <c r="D12" s="33">
        <f t="shared" ref="D12:D17" si="6">M12</f>
        <v>201986</v>
      </c>
      <c r="E12" s="33">
        <f t="shared" ref="E12:E17" si="7">IFERROR(M12/$B$5, " ")</f>
        <v>6515.677419354839</v>
      </c>
      <c r="F12" s="42">
        <f t="shared" si="0"/>
        <v>0.31121535707672365</v>
      </c>
      <c r="G12" s="33">
        <f t="shared" si="1"/>
        <v>793.39307758780319</v>
      </c>
      <c r="H12" s="42">
        <f t="shared" si="2"/>
        <v>0.26852421453041136</v>
      </c>
      <c r="I12" s="42">
        <f t="shared" si="3"/>
        <v>0.28126987400952236</v>
      </c>
      <c r="J12" s="42">
        <f t="shared" si="4"/>
        <v>0.10502071194073463</v>
      </c>
      <c r="K12" s="42">
        <f t="shared" si="5"/>
        <v>0.11767991887107032</v>
      </c>
      <c r="L12" s="33"/>
      <c r="M12" s="33">
        <f>SUMIFS(Raw!$F:$F,Raw!$C:$C, M$5,Raw!$A:$A,$A$4,Raw!$D:$D,$A12)</f>
        <v>201986</v>
      </c>
      <c r="N12" s="33">
        <f>SUMIFS(Raw!$F:$F,Raw!$C:$C, N$5,Raw!$A:$A,$A$4,Raw!$D:$D,$A12)</f>
        <v>129608</v>
      </c>
      <c r="O12" s="33">
        <f>SUMIFS(Raw!$F:$F,Raw!$C:$C, O$5,Raw!$A:$A,$A$4,Raw!$D:$D,$A12)</f>
        <v>40336</v>
      </c>
      <c r="P12" s="33">
        <f>SUMIFS(Raw!$F:$F,Raw!$C:$C, P$5,Raw!$A:$A,$A$4,Raw!$D:$D,$A12)</f>
        <v>47579</v>
      </c>
      <c r="Q12" s="33">
        <f>SUMIFS(Raw!$F:$F,Raw!$C:$C, Q$5,Raw!$A:$A,$A$4,Raw!$D:$D,$A12)</f>
        <v>102830090</v>
      </c>
      <c r="R12" s="33">
        <f>SUMIFS(Raw!$F:$F,Raw!$C:$C, R$5,Raw!$A:$A,$A$4,Raw!$D:$D,$A12)</f>
        <v>116358</v>
      </c>
      <c r="S12" s="33">
        <f>SUMIFS(Raw!$F:$F,Raw!$C:$C, S$5,Raw!$A:$A,$A$4,Raw!$D:$D,$A12)</f>
        <v>32728</v>
      </c>
      <c r="T12" s="33">
        <f>SUMIFS(Raw!$F:$F,Raw!$C:$C, T$5,Raw!$A:$A,$A$4,Raw!$D:$D,$A12)</f>
        <v>12220</v>
      </c>
      <c r="U12" s="33">
        <f>SUMIFS(Raw!$F:$F,Raw!$C:$C, U$5,Raw!$A:$A,$A$4,Raw!$D:$D,$A12)</f>
        <v>13693</v>
      </c>
    </row>
    <row r="13" spans="1:21" x14ac:dyDescent="0.25">
      <c r="A13" s="13" t="str">
        <f>IF(Refs!A6="","",Refs!A6)</f>
        <v>Y60</v>
      </c>
      <c r="B13" s="3" t="str">
        <f>IF(Refs!B6="","",Refs!B6)</f>
        <v>Midlands</v>
      </c>
      <c r="C13" s="28" t="str">
        <f>IF(Refs!D6="","",Refs!D6)</f>
        <v>Region</v>
      </c>
      <c r="D13" s="33">
        <f t="shared" si="6"/>
        <v>340045</v>
      </c>
      <c r="E13" s="33">
        <f t="shared" si="7"/>
        <v>10969.193548387097</v>
      </c>
      <c r="F13" s="42">
        <f t="shared" si="0"/>
        <v>0.54761555443773757</v>
      </c>
      <c r="G13" s="33">
        <f t="shared" si="1"/>
        <v>182.63475645539907</v>
      </c>
      <c r="H13" s="42">
        <f t="shared" si="2"/>
        <v>9.5595692049119996E-2</v>
      </c>
      <c r="I13" s="42">
        <f t="shared" si="3"/>
        <v>0.26621595688538485</v>
      </c>
      <c r="J13" s="42">
        <f t="shared" si="4"/>
        <v>0.10819033759255409</v>
      </c>
      <c r="K13" s="42">
        <f t="shared" si="5"/>
        <v>0.1173897746717628</v>
      </c>
      <c r="L13" s="33"/>
      <c r="M13" s="33">
        <f>SUMIFS(Raw!$F:$F,Raw!$C:$C, M$5,Raw!$A:$A,$A$4,Raw!$D:$D,$A13)</f>
        <v>340045</v>
      </c>
      <c r="N13" s="33">
        <f>SUMIFS(Raw!$F:$F,Raw!$C:$C, N$5,Raw!$A:$A,$A$4,Raw!$D:$D,$A13)</f>
        <v>286272</v>
      </c>
      <c r="O13" s="33">
        <f>SUMIFS(Raw!$F:$F,Raw!$C:$C, O$5,Raw!$A:$A,$A$4,Raw!$D:$D,$A13)</f>
        <v>156767</v>
      </c>
      <c r="P13" s="33">
        <f>SUMIFS(Raw!$F:$F,Raw!$C:$C, P$5,Raw!$A:$A,$A$4,Raw!$D:$D,$A13)</f>
        <v>30259</v>
      </c>
      <c r="Q13" s="33">
        <f>SUMIFS(Raw!$F:$F,Raw!$C:$C, Q$5,Raw!$A:$A,$A$4,Raw!$D:$D,$A13)</f>
        <v>52283217</v>
      </c>
      <c r="R13" s="33">
        <f>SUMIFS(Raw!$F:$F,Raw!$C:$C, R$5,Raw!$A:$A,$A$4,Raw!$D:$D,$A13)</f>
        <v>250124</v>
      </c>
      <c r="S13" s="33">
        <f>SUMIFS(Raw!$F:$F,Raw!$C:$C, S$5,Raw!$A:$A,$A$4,Raw!$D:$D,$A13)</f>
        <v>66587</v>
      </c>
      <c r="T13" s="33">
        <f>SUMIFS(Raw!$F:$F,Raw!$C:$C, T$5,Raw!$A:$A,$A$4,Raw!$D:$D,$A13)</f>
        <v>27061</v>
      </c>
      <c r="U13" s="33">
        <f>SUMIFS(Raw!$F:$F,Raw!$C:$C, U$5,Raw!$A:$A,$A$4,Raw!$D:$D,$A13)</f>
        <v>29362</v>
      </c>
    </row>
    <row r="14" spans="1:21" x14ac:dyDescent="0.25">
      <c r="A14" s="13" t="str">
        <f>IF(Refs!A7="","",Refs!A7)</f>
        <v>Y61</v>
      </c>
      <c r="B14" s="3" t="str">
        <f>IF(Refs!B7="","",Refs!B7)</f>
        <v>East of England</v>
      </c>
      <c r="C14" s="28" t="str">
        <f>IF(Refs!D7="","",Refs!D7)</f>
        <v>Region</v>
      </c>
      <c r="D14" s="33">
        <f t="shared" si="6"/>
        <v>237115</v>
      </c>
      <c r="E14" s="33">
        <f t="shared" si="7"/>
        <v>7648.8709677419356</v>
      </c>
      <c r="F14" s="42">
        <f t="shared" si="0"/>
        <v>0.4691660907624971</v>
      </c>
      <c r="G14" s="33">
        <f t="shared" si="1"/>
        <v>390.45002303616678</v>
      </c>
      <c r="H14" s="42">
        <f t="shared" si="2"/>
        <v>0.14889028311504979</v>
      </c>
      <c r="I14" s="42">
        <f t="shared" si="3"/>
        <v>0.54165702829824969</v>
      </c>
      <c r="J14" s="42">
        <f t="shared" si="4"/>
        <v>0.11354640553113836</v>
      </c>
      <c r="K14" s="42">
        <f t="shared" si="5"/>
        <v>0.10534094121880382</v>
      </c>
      <c r="L14" s="33"/>
      <c r="M14" s="33">
        <f>SUMIFS(Raw!$F:$F,Raw!$C:$C, M$5,Raw!$A:$A,$A$4,Raw!$D:$D,$A14)</f>
        <v>237115</v>
      </c>
      <c r="N14" s="33">
        <f>SUMIFS(Raw!$F:$F,Raw!$C:$C, N$5,Raw!$A:$A,$A$4,Raw!$D:$D,$A14)</f>
        <v>173640</v>
      </c>
      <c r="O14" s="33">
        <f>SUMIFS(Raw!$F:$F,Raw!$C:$C, O$5,Raw!$A:$A,$A$4,Raw!$D:$D,$A14)</f>
        <v>81466</v>
      </c>
      <c r="P14" s="33">
        <f>SUMIFS(Raw!$F:$F,Raw!$C:$C, P$5,Raw!$A:$A,$A$4,Raw!$D:$D,$A14)</f>
        <v>30376</v>
      </c>
      <c r="Q14" s="33">
        <f>SUMIFS(Raw!$F:$F,Raw!$C:$C, Q$5,Raw!$A:$A,$A$4,Raw!$D:$D,$A14)</f>
        <v>67797742</v>
      </c>
      <c r="R14" s="33">
        <f>SUMIFS(Raw!$F:$F,Raw!$C:$C, R$5,Raw!$A:$A,$A$4,Raw!$D:$D,$A14)</f>
        <v>155628</v>
      </c>
      <c r="S14" s="33">
        <f>SUMIFS(Raw!$F:$F,Raw!$C:$C, S$5,Raw!$A:$A,$A$4,Raw!$D:$D,$A14)</f>
        <v>84297</v>
      </c>
      <c r="T14" s="33">
        <f>SUMIFS(Raw!$F:$F,Raw!$C:$C, T$5,Raw!$A:$A,$A$4,Raw!$D:$D,$A14)</f>
        <v>17671</v>
      </c>
      <c r="U14" s="33">
        <f>SUMIFS(Raw!$F:$F,Raw!$C:$C, U$5,Raw!$A:$A,$A$4,Raw!$D:$D,$A14)</f>
        <v>16394</v>
      </c>
    </row>
    <row r="15" spans="1:21" x14ac:dyDescent="0.25">
      <c r="A15" s="13" t="str">
        <f>IF(Refs!A8="","",Refs!A8)</f>
        <v>Y56</v>
      </c>
      <c r="B15" s="3" t="str">
        <f>IF(Refs!B8="","",Refs!B8)</f>
        <v>London</v>
      </c>
      <c r="C15" s="28" t="str">
        <f>IF(Refs!D8="","",Refs!D8)</f>
        <v>Region</v>
      </c>
      <c r="D15" s="33">
        <f t="shared" si="6"/>
        <v>294371</v>
      </c>
      <c r="E15" s="33">
        <f t="shared" si="7"/>
        <v>9495.8387096774186</v>
      </c>
      <c r="F15" s="42">
        <f t="shared" si="0"/>
        <v>0.57963718526604247</v>
      </c>
      <c r="G15" s="33">
        <f t="shared" si="1"/>
        <v>163.04061723541739</v>
      </c>
      <c r="H15" s="42">
        <f t="shared" si="2"/>
        <v>0.10377158416112525</v>
      </c>
      <c r="I15" s="42">
        <f t="shared" si="3"/>
        <v>0.52391870071642443</v>
      </c>
      <c r="J15" s="42">
        <f t="shared" si="4"/>
        <v>8.4732477386383231E-2</v>
      </c>
      <c r="K15" s="42">
        <f t="shared" si="5"/>
        <v>0.12076141654517236</v>
      </c>
      <c r="L15" s="33"/>
      <c r="M15" s="33">
        <f>SUMIFS(Raw!$F:$F,Raw!$C:$C, M$5,Raw!$A:$A,$A$4,Raw!$D:$D,$A15)</f>
        <v>294371</v>
      </c>
      <c r="N15" s="33">
        <f>SUMIFS(Raw!$F:$F,Raw!$C:$C, N$5,Raw!$A:$A,$A$4,Raw!$D:$D,$A15)</f>
        <v>262007</v>
      </c>
      <c r="O15" s="33">
        <f>SUMIFS(Raw!$F:$F,Raw!$C:$C, O$5,Raw!$A:$A,$A$4,Raw!$D:$D,$A15)</f>
        <v>151869</v>
      </c>
      <c r="P15" s="33">
        <f>SUMIFS(Raw!$F:$F,Raw!$C:$C, P$5,Raw!$A:$A,$A$4,Raw!$D:$D,$A15)</f>
        <v>30337</v>
      </c>
      <c r="Q15" s="33">
        <f>SUMIFS(Raw!$F:$F,Raw!$C:$C, Q$5,Raw!$A:$A,$A$4,Raw!$D:$D,$A15)</f>
        <v>42717783</v>
      </c>
      <c r="R15" s="33">
        <f>SUMIFS(Raw!$F:$F,Raw!$C:$C, R$5,Raw!$A:$A,$A$4,Raw!$D:$D,$A15)</f>
        <v>255156</v>
      </c>
      <c r="S15" s="33">
        <f>SUMIFS(Raw!$F:$F,Raw!$C:$C, S$5,Raw!$A:$A,$A$4,Raw!$D:$D,$A15)</f>
        <v>133681</v>
      </c>
      <c r="T15" s="33">
        <f>SUMIFS(Raw!$F:$F,Raw!$C:$C, T$5,Raw!$A:$A,$A$4,Raw!$D:$D,$A15)</f>
        <v>21620</v>
      </c>
      <c r="U15" s="33">
        <f>SUMIFS(Raw!$F:$F,Raw!$C:$C, U$5,Raw!$A:$A,$A$4,Raw!$D:$D,$A15)</f>
        <v>30813</v>
      </c>
    </row>
    <row r="16" spans="1:21" x14ac:dyDescent="0.25">
      <c r="A16" s="13" t="str">
        <f>IF(Refs!A9="","",Refs!A9)</f>
        <v>Y59</v>
      </c>
      <c r="B16" s="3" t="str">
        <f>IF(Refs!B9="","",Refs!B9)</f>
        <v>South East</v>
      </c>
      <c r="C16" s="28" t="str">
        <f>IF(Refs!D9="","",Refs!D9)</f>
        <v>Region</v>
      </c>
      <c r="D16" s="33">
        <f t="shared" si="6"/>
        <v>281096</v>
      </c>
      <c r="E16" s="33">
        <f t="shared" si="7"/>
        <v>9067.6129032258068</v>
      </c>
      <c r="F16" s="42">
        <f t="shared" si="0"/>
        <v>0.30006350349743144</v>
      </c>
      <c r="G16" s="33">
        <f t="shared" si="1"/>
        <v>558.99256914298712</v>
      </c>
      <c r="H16" s="42">
        <f t="shared" si="2"/>
        <v>0.23236262437019117</v>
      </c>
      <c r="I16" s="42">
        <f t="shared" si="3"/>
        <v>0.46490456393989815</v>
      </c>
      <c r="J16" s="42">
        <f t="shared" si="4"/>
        <v>0.10342886155361963</v>
      </c>
      <c r="K16" s="42">
        <f t="shared" si="5"/>
        <v>0.10853621141211185</v>
      </c>
      <c r="L16" s="33"/>
      <c r="M16" s="33">
        <f>SUMIFS(Raw!$F:$F,Raw!$C:$C, M$5,Raw!$A:$A,$A$4,Raw!$D:$D,$A16)</f>
        <v>281096</v>
      </c>
      <c r="N16" s="33">
        <f>SUMIFS(Raw!$F:$F,Raw!$C:$C, N$5,Raw!$A:$A,$A$4,Raw!$D:$D,$A16)</f>
        <v>211012</v>
      </c>
      <c r="O16" s="33">
        <f>SUMIFS(Raw!$F:$F,Raw!$C:$C, O$5,Raw!$A:$A,$A$4,Raw!$D:$D,$A16)</f>
        <v>63317</v>
      </c>
      <c r="P16" s="33">
        <f>SUMIFS(Raw!$F:$F,Raw!$C:$C, P$5,Raw!$A:$A,$A$4,Raw!$D:$D,$A16)</f>
        <v>63873</v>
      </c>
      <c r="Q16" s="33">
        <f>SUMIFS(Raw!$F:$F,Raw!$C:$C, Q$5,Raw!$A:$A,$A$4,Raw!$D:$D,$A16)</f>
        <v>117954140</v>
      </c>
      <c r="R16" s="33">
        <f>SUMIFS(Raw!$F:$F,Raw!$C:$C, R$5,Raw!$A:$A,$A$4,Raw!$D:$D,$A16)</f>
        <v>198929</v>
      </c>
      <c r="S16" s="33">
        <f>SUMIFS(Raw!$F:$F,Raw!$C:$C, S$5,Raw!$A:$A,$A$4,Raw!$D:$D,$A16)</f>
        <v>92483</v>
      </c>
      <c r="T16" s="33">
        <f>SUMIFS(Raw!$F:$F,Raw!$C:$C, T$5,Raw!$A:$A,$A$4,Raw!$D:$D,$A16)</f>
        <v>20575</v>
      </c>
      <c r="U16" s="33">
        <f>SUMIFS(Raw!$F:$F,Raw!$C:$C, U$5,Raw!$A:$A,$A$4,Raw!$D:$D,$A16)</f>
        <v>21591</v>
      </c>
    </row>
    <row r="17" spans="1:21" x14ac:dyDescent="0.25">
      <c r="A17" s="13" t="str">
        <f>IF(Refs!A10="","",Refs!A10)</f>
        <v>Y58</v>
      </c>
      <c r="B17" s="3" t="str">
        <f>IF(Refs!B10="","",Refs!B10)</f>
        <v>South West</v>
      </c>
      <c r="C17" s="28" t="str">
        <f>IF(Refs!D10="","",Refs!D10)</f>
        <v>Region</v>
      </c>
      <c r="D17" s="33">
        <f t="shared" si="6"/>
        <v>179311</v>
      </c>
      <c r="E17" s="33">
        <f t="shared" si="7"/>
        <v>5784.2258064516127</v>
      </c>
      <c r="F17" s="42">
        <f t="shared" si="0"/>
        <v>0.48949167899539175</v>
      </c>
      <c r="G17" s="33">
        <f t="shared" si="1"/>
        <v>305.41479730160194</v>
      </c>
      <c r="H17" s="42">
        <f t="shared" si="2"/>
        <v>0.17199643640029541</v>
      </c>
      <c r="I17" s="42">
        <f t="shared" si="3"/>
        <v>0.52426711887826405</v>
      </c>
      <c r="J17" s="42">
        <f t="shared" si="4"/>
        <v>0.12637586948670843</v>
      </c>
      <c r="K17" s="42">
        <f t="shared" si="5"/>
        <v>0.12359665237803634</v>
      </c>
      <c r="L17" s="33"/>
      <c r="M17" s="33">
        <f>SUMIFS(Raw!$F:$F,Raw!$C:$C, M$5,Raw!$A:$A,$A$4,Raw!$D:$D,$A17)</f>
        <v>179311</v>
      </c>
      <c r="N17" s="33">
        <f>SUMIFS(Raw!$F:$F,Raw!$C:$C, N$5,Raw!$A:$A,$A$4,Raw!$D:$D,$A17)</f>
        <v>141269</v>
      </c>
      <c r="O17" s="33">
        <f>SUMIFS(Raw!$F:$F,Raw!$C:$C, O$5,Raw!$A:$A,$A$4,Raw!$D:$D,$A17)</f>
        <v>69150</v>
      </c>
      <c r="P17" s="33">
        <f>SUMIFS(Raw!$F:$F,Raw!$C:$C, P$5,Raw!$A:$A,$A$4,Raw!$D:$D,$A17)</f>
        <v>29345</v>
      </c>
      <c r="Q17" s="33">
        <f>SUMIFS(Raw!$F:$F,Raw!$C:$C, Q$5,Raw!$A:$A,$A$4,Raw!$D:$D,$A17)</f>
        <v>43145643</v>
      </c>
      <c r="R17" s="33">
        <f>SUMIFS(Raw!$F:$F,Raw!$C:$C, R$5,Raw!$A:$A,$A$4,Raw!$D:$D,$A17)</f>
        <v>127374</v>
      </c>
      <c r="S17" s="33">
        <f>SUMIFS(Raw!$F:$F,Raw!$C:$C, S$5,Raw!$A:$A,$A$4,Raw!$D:$D,$A17)</f>
        <v>66778</v>
      </c>
      <c r="T17" s="33">
        <f>SUMIFS(Raw!$F:$F,Raw!$C:$C, T$5,Raw!$A:$A,$A$4,Raw!$D:$D,$A17)</f>
        <v>16097</v>
      </c>
      <c r="U17" s="33">
        <f>SUMIFS(Raw!$F:$F,Raw!$C:$C, U$5,Raw!$A:$A,$A$4,Raw!$D:$D,$A17)</f>
        <v>15743</v>
      </c>
    </row>
    <row r="18" spans="1:21" x14ac:dyDescent="0.25">
      <c r="A18" s="13" t="str">
        <f>IF(Refs!A11="","",Refs!A11)</f>
        <v/>
      </c>
      <c r="B18" s="3" t="str">
        <f>IF(Refs!B11="","",Refs!B11)</f>
        <v>-----------</v>
      </c>
      <c r="C18" s="28" t="str">
        <f>IF(Refs!D11="","",Refs!D11)</f>
        <v/>
      </c>
      <c r="D18" s="33"/>
      <c r="E18" s="33"/>
      <c r="F18" s="42"/>
      <c r="G18" s="33"/>
      <c r="H18" s="42"/>
      <c r="I18" s="42"/>
      <c r="J18" s="42"/>
      <c r="K18" s="42"/>
      <c r="L18" s="33"/>
      <c r="M18" s="33"/>
      <c r="N18" s="33"/>
      <c r="O18" s="33"/>
      <c r="P18" s="33"/>
      <c r="Q18" s="33"/>
      <c r="R18" s="33"/>
      <c r="S18" s="33"/>
      <c r="T18" s="33"/>
      <c r="U18" s="33"/>
    </row>
    <row r="19" spans="1:21" x14ac:dyDescent="0.25">
      <c r="A19" s="13" t="str">
        <f>IF(Refs!A12="","",Refs!A12)</f>
        <v>0DE</v>
      </c>
      <c r="B19" s="3" t="str">
        <f>IF(Refs!B12="","",Refs!B12)</f>
        <v>Arden GEM</v>
      </c>
      <c r="C19" s="28" t="str">
        <f>IF(Refs!D12="","",Refs!D12)</f>
        <v>Provider</v>
      </c>
      <c r="D19" s="33">
        <f>M19</f>
        <v>25266</v>
      </c>
      <c r="E19" s="33">
        <f>IFERROR(M19/$B$5, " ")</f>
        <v>815.0322580645161</v>
      </c>
      <c r="F19" s="42">
        <f t="shared" si="0"/>
        <v>0.50073828806658016</v>
      </c>
      <c r="G19" s="33">
        <f t="shared" si="1"/>
        <v>48.612242158485842</v>
      </c>
      <c r="H19" s="42">
        <f t="shared" si="2"/>
        <v>2.5380489293968862E-2</v>
      </c>
      <c r="I19" s="42">
        <f t="shared" si="3"/>
        <v>2.9805120366832249E-3</v>
      </c>
      <c r="J19" s="42">
        <f t="shared" si="4"/>
        <v>0.11173098968284295</v>
      </c>
      <c r="K19" s="42">
        <f t="shared" si="5"/>
        <v>0.17768437141765381</v>
      </c>
      <c r="L19" s="33"/>
      <c r="M19" s="33">
        <f>SUMIFS(Raw!$F:$F,Raw!$C:$C,M$5,Raw!$A:$A,$A$4,Raw!$E:$E,$A19)</f>
        <v>25266</v>
      </c>
      <c r="N19" s="33">
        <f>SUMIFS(Raw!$F:$F,Raw!$C:$C,N$5,Raw!$A:$A,$A$4,Raw!$E:$E,$A19)</f>
        <v>22349</v>
      </c>
      <c r="O19" s="33">
        <f>SUMIFS(Raw!$F:$F,Raw!$C:$C,O$5,Raw!$A:$A,$A$4,Raw!$E:$E,$A19)</f>
        <v>11191</v>
      </c>
      <c r="P19" s="33">
        <f>SUMIFS(Raw!$F:$F,Raw!$C:$C,P$5,Raw!$A:$A,$A$4,Raw!$E:$E,$A19)</f>
        <v>582</v>
      </c>
      <c r="Q19" s="33">
        <f>SUMIFS(Raw!$F:$F,Raw!$C:$C,Q$5,Raw!$A:$A,$A$4,Raw!$E:$E,$A19)</f>
        <v>1086435</v>
      </c>
      <c r="R19" s="33">
        <f>SUMIFS(Raw!$F:$F,Raw!$C:$C,R$5,Raw!$A:$A,$A$4,Raw!$E:$E,$A19)</f>
        <v>13085</v>
      </c>
      <c r="S19" s="33">
        <f>SUMIFS(Raw!$F:$F,Raw!$C:$C,S$5,Raw!$A:$A,$A$4,Raw!$E:$E,$A19)</f>
        <v>39</v>
      </c>
      <c r="T19" s="33">
        <f>SUMIFS(Raw!$F:$F,Raw!$C:$C,T$5,Raw!$A:$A,$A$4,Raw!$E:$E,$A19)</f>
        <v>1462</v>
      </c>
      <c r="U19" s="33">
        <f>SUMIFS(Raw!$F:$F,Raw!$C:$C,U$5,Raw!$A:$A,$A$4,Raw!$E:$E,$A19)</f>
        <v>2325</v>
      </c>
    </row>
    <row r="20" spans="1:21" x14ac:dyDescent="0.25">
      <c r="A20" s="13" t="str">
        <f>IF(Refs!A13="","",Refs!A13)</f>
        <v>NBP</v>
      </c>
      <c r="B20" s="3" t="str">
        <f>IF(Refs!B13="","",Refs!B13)</f>
        <v>BRISDOC</v>
      </c>
      <c r="C20" s="28" t="str">
        <f>IF(Refs!D13="","",Refs!D13)</f>
        <v>Provider</v>
      </c>
      <c r="D20" s="33">
        <f t="shared" ref="D20:D39" si="8">M20</f>
        <v>30702</v>
      </c>
      <c r="E20" s="33">
        <f t="shared" ref="E20:E39" si="9">IFERROR(M20/$B$5, " ")</f>
        <v>990.38709677419354</v>
      </c>
      <c r="F20" s="42">
        <f t="shared" si="0"/>
        <v>0.39043592925845483</v>
      </c>
      <c r="G20" s="33">
        <f t="shared" si="1"/>
        <v>325.59168476574621</v>
      </c>
      <c r="H20" s="42">
        <f t="shared" si="2"/>
        <v>0.16018500423425183</v>
      </c>
      <c r="I20" s="42">
        <f t="shared" si="3"/>
        <v>0.49967006033182504</v>
      </c>
      <c r="J20" s="42">
        <f t="shared" si="4"/>
        <v>0.162565987933635</v>
      </c>
      <c r="K20" s="42">
        <f t="shared" si="5"/>
        <v>0.16383861236802413</v>
      </c>
      <c r="L20" s="33"/>
      <c r="M20" s="33">
        <f>SUMIFS(Raw!$F:$F,Raw!$C:$C,M$5,Raw!$A:$A,$A$4,Raw!$E:$E,$A20)</f>
        <v>30702</v>
      </c>
      <c r="N20" s="33">
        <f>SUMIFS(Raw!$F:$F,Raw!$C:$C,N$5,Raw!$A:$A,$A$4,Raw!$E:$E,$A20)</f>
        <v>25784</v>
      </c>
      <c r="O20" s="33">
        <f>SUMIFS(Raw!$F:$F,Raw!$C:$C,O$5,Raw!$A:$A,$A$4,Raw!$E:$E,$A20)</f>
        <v>10067</v>
      </c>
      <c r="P20" s="33">
        <f>SUMIFS(Raw!$F:$F,Raw!$C:$C,P$5,Raw!$A:$A,$A$4,Raw!$E:$E,$A20)</f>
        <v>4918</v>
      </c>
      <c r="Q20" s="33">
        <f>SUMIFS(Raw!$F:$F,Raw!$C:$C,Q$5,Raw!$A:$A,$A$4,Raw!$E:$E,$A20)</f>
        <v>8395056</v>
      </c>
      <c r="R20" s="33">
        <f>SUMIFS(Raw!$F:$F,Raw!$C:$C,R$5,Raw!$A:$A,$A$4,Raw!$E:$E,$A20)</f>
        <v>21216</v>
      </c>
      <c r="S20" s="33">
        <f>SUMIFS(Raw!$F:$F,Raw!$C:$C,S$5,Raw!$A:$A,$A$4,Raw!$E:$E,$A20)</f>
        <v>10601</v>
      </c>
      <c r="T20" s="33">
        <f>SUMIFS(Raw!$F:$F,Raw!$C:$C,T$5,Raw!$A:$A,$A$4,Raw!$E:$E,$A20)</f>
        <v>3449</v>
      </c>
      <c r="U20" s="33">
        <f>SUMIFS(Raw!$F:$F,Raw!$C:$C,U$5,Raw!$A:$A,$A$4,Raw!$E:$E,$A20)</f>
        <v>3476</v>
      </c>
    </row>
    <row r="21" spans="1:21" x14ac:dyDescent="0.25">
      <c r="A21" s="13" t="str">
        <f>IF(Refs!A14="","",Refs!A14)</f>
        <v>NQW</v>
      </c>
      <c r="B21" s="3" t="str">
        <f>IF(Refs!B14="","",Refs!B14)</f>
        <v>Devon Doctors</v>
      </c>
      <c r="C21" s="28" t="str">
        <f>IF(Refs!D14="","",Refs!D14)</f>
        <v>Provider</v>
      </c>
      <c r="D21" s="33">
        <f t="shared" si="8"/>
        <v>53116</v>
      </c>
      <c r="E21" s="33">
        <f t="shared" si="9"/>
        <v>1713.4193548387098</v>
      </c>
      <c r="F21" s="42">
        <f t="shared" si="0"/>
        <v>0.45795876621628895</v>
      </c>
      <c r="G21" s="33">
        <f t="shared" si="1"/>
        <v>483.85689293212039</v>
      </c>
      <c r="H21" s="42">
        <f t="shared" si="2"/>
        <v>0.27644160548404056</v>
      </c>
      <c r="I21" s="42">
        <f t="shared" si="3"/>
        <v>0.52897504640131987</v>
      </c>
      <c r="J21" s="42">
        <f t="shared" si="4"/>
        <v>0.12076127625725482</v>
      </c>
      <c r="K21" s="42">
        <f t="shared" si="5"/>
        <v>0.10143475827121939</v>
      </c>
      <c r="L21" s="33"/>
      <c r="M21" s="33">
        <f>SUMIFS(Raw!$F:$F,Raw!$C:$C,M$5,Raw!$A:$A,$A$4,Raw!$E:$E,$A21)</f>
        <v>53116</v>
      </c>
      <c r="N21" s="33">
        <f>SUMIFS(Raw!$F:$F,Raw!$C:$C,N$5,Raw!$A:$A,$A$4,Raw!$E:$E,$A21)</f>
        <v>37154</v>
      </c>
      <c r="O21" s="33">
        <f>SUMIFS(Raw!$F:$F,Raw!$C:$C,O$5,Raw!$A:$A,$A$4,Raw!$E:$E,$A21)</f>
        <v>17015</v>
      </c>
      <c r="P21" s="33">
        <f>SUMIFS(Raw!$F:$F,Raw!$C:$C,P$5,Raw!$A:$A,$A$4,Raw!$E:$E,$A21)</f>
        <v>14195</v>
      </c>
      <c r="Q21" s="33">
        <f>SUMIFS(Raw!$F:$F,Raw!$C:$C,Q$5,Raw!$A:$A,$A$4,Raw!$E:$E,$A21)</f>
        <v>17977219</v>
      </c>
      <c r="R21" s="33">
        <f>SUMIFS(Raw!$F:$F,Raw!$C:$C,R$5,Raw!$A:$A,$A$4,Raw!$E:$E,$A21)</f>
        <v>33943</v>
      </c>
      <c r="S21" s="33">
        <f>SUMIFS(Raw!$F:$F,Raw!$C:$C,S$5,Raw!$A:$A,$A$4,Raw!$E:$E,$A21)</f>
        <v>17955</v>
      </c>
      <c r="T21" s="33">
        <f>SUMIFS(Raw!$F:$F,Raw!$C:$C,T$5,Raw!$A:$A,$A$4,Raw!$E:$E,$A21)</f>
        <v>4099</v>
      </c>
      <c r="U21" s="33">
        <f>SUMIFS(Raw!$F:$F,Raw!$C:$C,U$5,Raw!$A:$A,$A$4,Raw!$E:$E,$A21)</f>
        <v>3443</v>
      </c>
    </row>
    <row r="22" spans="1:21" x14ac:dyDescent="0.25">
      <c r="A22" s="13" t="str">
        <f>IF(Refs!A15="","",Refs!A15)</f>
        <v>RDY</v>
      </c>
      <c r="B22" s="3" t="str">
        <f>IF(Refs!B15="","",Refs!B15)</f>
        <v>DHC</v>
      </c>
      <c r="C22" s="28" t="str">
        <f>IF(Refs!D15="","",Refs!D15)</f>
        <v>Provider</v>
      </c>
      <c r="D22" s="33">
        <f t="shared" si="8"/>
        <v>30592</v>
      </c>
      <c r="E22" s="33">
        <f t="shared" si="9"/>
        <v>986.83870967741939</v>
      </c>
      <c r="F22" s="42">
        <f t="shared" si="0"/>
        <v>0.54451712546561282</v>
      </c>
      <c r="G22" s="33">
        <f t="shared" si="1"/>
        <v>213.09562096847461</v>
      </c>
      <c r="H22" s="42">
        <f t="shared" si="2"/>
        <v>0.10428449363225781</v>
      </c>
      <c r="I22" s="42">
        <f t="shared" si="3"/>
        <v>0.37162672202302321</v>
      </c>
      <c r="J22" s="42">
        <f t="shared" si="4"/>
        <v>0.13205321758822419</v>
      </c>
      <c r="K22" s="42">
        <f t="shared" si="5"/>
        <v>0.15701075674655596</v>
      </c>
      <c r="L22" s="33"/>
      <c r="M22" s="33">
        <f>SUMIFS(Raw!$F:$F,Raw!$C:$C,M$5,Raw!$A:$A,$A$4,Raw!$E:$E,$A22)</f>
        <v>30592</v>
      </c>
      <c r="N22" s="33">
        <f>SUMIFS(Raw!$F:$F,Raw!$C:$C,N$5,Raw!$A:$A,$A$4,Raw!$E:$E,$A22)</f>
        <v>22014</v>
      </c>
      <c r="O22" s="33">
        <f>SUMIFS(Raw!$F:$F,Raw!$C:$C,O$5,Raw!$A:$A,$A$4,Raw!$E:$E,$A22)</f>
        <v>11987</v>
      </c>
      <c r="P22" s="33">
        <f>SUMIFS(Raw!$F:$F,Raw!$C:$C,P$5,Raw!$A:$A,$A$4,Raw!$E:$E,$A22)</f>
        <v>2563</v>
      </c>
      <c r="Q22" s="33">
        <f>SUMIFS(Raw!$F:$F,Raw!$C:$C,Q$5,Raw!$A:$A,$A$4,Raw!$E:$E,$A22)</f>
        <v>4691087</v>
      </c>
      <c r="R22" s="33">
        <f>SUMIFS(Raw!$F:$F,Raw!$C:$C,R$5,Raw!$A:$A,$A$4,Raw!$E:$E,$A22)</f>
        <v>21196</v>
      </c>
      <c r="S22" s="33">
        <f>SUMIFS(Raw!$F:$F,Raw!$C:$C,S$5,Raw!$A:$A,$A$4,Raw!$E:$E,$A22)</f>
        <v>7877</v>
      </c>
      <c r="T22" s="33">
        <f>SUMIFS(Raw!$F:$F,Raw!$C:$C,T$5,Raw!$A:$A,$A$4,Raw!$E:$E,$A22)</f>
        <v>2799</v>
      </c>
      <c r="U22" s="33">
        <f>SUMIFS(Raw!$F:$F,Raw!$C:$C,U$5,Raw!$A:$A,$A$4,Raw!$E:$E,$A22)</f>
        <v>3328</v>
      </c>
    </row>
    <row r="23" spans="1:21" x14ac:dyDescent="0.25">
      <c r="A23" s="13" t="str">
        <f>IF(Refs!A16="","",Refs!A16)</f>
        <v>NNJ</v>
      </c>
      <c r="B23" s="3" t="str">
        <f>IF(Refs!B16="","",Refs!B16)</f>
        <v>DHU</v>
      </c>
      <c r="C23" s="28" t="str">
        <f>IF(Refs!D16="","",Refs!D16)</f>
        <v>Provider</v>
      </c>
      <c r="D23" s="33">
        <f t="shared" si="8"/>
        <v>35290</v>
      </c>
      <c r="E23" s="33">
        <f t="shared" si="9"/>
        <v>1138.3870967741937</v>
      </c>
      <c r="F23" s="42">
        <f t="shared" si="0"/>
        <v>0.61738549685401944</v>
      </c>
      <c r="G23" s="33">
        <f t="shared" si="1"/>
        <v>119.27435059228796</v>
      </c>
      <c r="H23" s="42">
        <f t="shared" si="2"/>
        <v>6.3715649168997857E-2</v>
      </c>
      <c r="I23" s="42">
        <f t="shared" si="3"/>
        <v>0.45505801898803244</v>
      </c>
      <c r="J23" s="42">
        <f t="shared" si="4"/>
        <v>0.1623804154086792</v>
      </c>
      <c r="K23" s="42">
        <f t="shared" si="5"/>
        <v>0.10305190789712997</v>
      </c>
      <c r="L23" s="33"/>
      <c r="M23" s="33">
        <f>SUMIFS(Raw!$F:$F,Raw!$C:$C,M$5,Raw!$A:$A,$A$4,Raw!$E:$E,$A23)</f>
        <v>35290</v>
      </c>
      <c r="N23" s="33">
        <f>SUMIFS(Raw!$F:$F,Raw!$C:$C,N$5,Raw!$A:$A,$A$4,Raw!$E:$E,$A23)</f>
        <v>28449</v>
      </c>
      <c r="O23" s="33">
        <f>SUMIFS(Raw!$F:$F,Raw!$C:$C,O$5,Raw!$A:$A,$A$4,Raw!$E:$E,$A23)</f>
        <v>17564</v>
      </c>
      <c r="P23" s="33">
        <f>SUMIFS(Raw!$F:$F,Raw!$C:$C,P$5,Raw!$A:$A,$A$4,Raw!$E:$E,$A23)</f>
        <v>1936</v>
      </c>
      <c r="Q23" s="33">
        <f>SUMIFS(Raw!$F:$F,Raw!$C:$C,Q$5,Raw!$A:$A,$A$4,Raw!$E:$E,$A23)</f>
        <v>3393236</v>
      </c>
      <c r="R23" s="33">
        <f>SUMIFS(Raw!$F:$F,Raw!$C:$C,R$5,Raw!$A:$A,$A$4,Raw!$E:$E,$A23)</f>
        <v>27491</v>
      </c>
      <c r="S23" s="33">
        <f>SUMIFS(Raw!$F:$F,Raw!$C:$C,S$5,Raw!$A:$A,$A$4,Raw!$E:$E,$A23)</f>
        <v>12510</v>
      </c>
      <c r="T23" s="33">
        <f>SUMIFS(Raw!$F:$F,Raw!$C:$C,T$5,Raw!$A:$A,$A$4,Raw!$E:$E,$A23)</f>
        <v>4464</v>
      </c>
      <c r="U23" s="33">
        <f>SUMIFS(Raw!$F:$F,Raw!$C:$C,U$5,Raw!$A:$A,$A$4,Raw!$E:$E,$A23)</f>
        <v>2833</v>
      </c>
    </row>
    <row r="24" spans="1:21" x14ac:dyDescent="0.25">
      <c r="A24" s="13" t="str">
        <f>IF(Refs!A17="","",Refs!A17)</f>
        <v>Y00415</v>
      </c>
      <c r="B24" s="3" t="str">
        <f>IF(Refs!B17="","",Refs!B17)</f>
        <v>HUC</v>
      </c>
      <c r="C24" s="28" t="str">
        <f>IF(Refs!D17="","",Refs!D17)</f>
        <v>Provider</v>
      </c>
      <c r="D24" s="33">
        <f t="shared" si="8"/>
        <v>127145</v>
      </c>
      <c r="E24" s="33">
        <f t="shared" si="9"/>
        <v>4101.4516129032254</v>
      </c>
      <c r="F24" s="42">
        <f t="shared" si="0"/>
        <v>0.50231875616094634</v>
      </c>
      <c r="G24" s="33">
        <f t="shared" si="1"/>
        <v>270.13713146339279</v>
      </c>
      <c r="H24" s="42">
        <f t="shared" si="2"/>
        <v>0.11239261851734011</v>
      </c>
      <c r="I24" s="42">
        <f t="shared" si="3"/>
        <v>0.53871233845307775</v>
      </c>
      <c r="J24" s="42">
        <f t="shared" si="4"/>
        <v>9.9121394246507177E-2</v>
      </c>
      <c r="K24" s="42">
        <f t="shared" si="5"/>
        <v>0.10496130730251012</v>
      </c>
      <c r="L24" s="33"/>
      <c r="M24" s="33">
        <f>SUMIFS(Raw!$F:$F,Raw!$C:$C,M$5,Raw!$A:$A,$A$4,Raw!$E:$E,$A24)</f>
        <v>127145</v>
      </c>
      <c r="N24" s="33">
        <f>SUMIFS(Raw!$F:$F,Raw!$C:$C,N$5,Raw!$A:$A,$A$4,Raw!$E:$E,$A24)</f>
        <v>89272</v>
      </c>
      <c r="O24" s="33">
        <f>SUMIFS(Raw!$F:$F,Raw!$C:$C,O$5,Raw!$A:$A,$A$4,Raw!$E:$E,$A24)</f>
        <v>44843</v>
      </c>
      <c r="P24" s="33">
        <f>SUMIFS(Raw!$F:$F,Raw!$C:$C,P$5,Raw!$A:$A,$A$4,Raw!$E:$E,$A24)</f>
        <v>11304</v>
      </c>
      <c r="Q24" s="33">
        <f>SUMIFS(Raw!$F:$F,Raw!$C:$C,Q$5,Raw!$A:$A,$A$4,Raw!$E:$E,$A24)</f>
        <v>24115682</v>
      </c>
      <c r="R24" s="33">
        <f>SUMIFS(Raw!$F:$F,Raw!$C:$C,R$5,Raw!$A:$A,$A$4,Raw!$E:$E,$A24)</f>
        <v>76371</v>
      </c>
      <c r="S24" s="33">
        <f>SUMIFS(Raw!$F:$F,Raw!$C:$C,S$5,Raw!$A:$A,$A$4,Raw!$E:$E,$A24)</f>
        <v>41142</v>
      </c>
      <c r="T24" s="33">
        <f>SUMIFS(Raw!$F:$F,Raw!$C:$C,T$5,Raw!$A:$A,$A$4,Raw!$E:$E,$A24)</f>
        <v>7570</v>
      </c>
      <c r="U24" s="33">
        <f>SUMIFS(Raw!$F:$F,Raw!$C:$C,U$5,Raw!$A:$A,$A$4,Raw!$E:$E,$A24)</f>
        <v>8016</v>
      </c>
    </row>
    <row r="25" spans="1:21" x14ac:dyDescent="0.25">
      <c r="A25" s="13" t="str">
        <f>IF(Refs!A18="","",Refs!A18)</f>
        <v>NVE</v>
      </c>
      <c r="B25" s="3" t="str">
        <f>IF(Refs!B18="","",Refs!B18)</f>
        <v>IC24</v>
      </c>
      <c r="C25" s="28" t="str">
        <f>IF(Refs!D18="","",Refs!D18)</f>
        <v>Provider</v>
      </c>
      <c r="D25" s="33">
        <f t="shared" si="8"/>
        <v>70294</v>
      </c>
      <c r="E25" s="33">
        <f t="shared" si="9"/>
        <v>2267.5483870967741</v>
      </c>
      <c r="F25" s="42">
        <f t="shared" si="0"/>
        <v>0.40547143106423406</v>
      </c>
      <c r="G25" s="33">
        <f t="shared" si="1"/>
        <v>659.60366054636756</v>
      </c>
      <c r="H25" s="42">
        <f t="shared" si="2"/>
        <v>0.23281619539186957</v>
      </c>
      <c r="I25" s="42">
        <f t="shared" si="3"/>
        <v>0.59774835519594627</v>
      </c>
      <c r="J25" s="42">
        <f t="shared" si="4"/>
        <v>0.10614605042703608</v>
      </c>
      <c r="K25" s="42">
        <f t="shared" si="5"/>
        <v>8.8369907237137835E-2</v>
      </c>
      <c r="L25" s="33"/>
      <c r="M25" s="33">
        <f>SUMIFS(Raw!$F:$F,Raw!$C:$C,M$5,Raw!$A:$A,$A$4,Raw!$E:$E,$A25)</f>
        <v>70294</v>
      </c>
      <c r="N25" s="33">
        <f>SUMIFS(Raw!$F:$F,Raw!$C:$C,N$5,Raw!$A:$A,$A$4,Raw!$E:$E,$A25)</f>
        <v>51577</v>
      </c>
      <c r="O25" s="33">
        <f>SUMIFS(Raw!$F:$F,Raw!$C:$C,O$5,Raw!$A:$A,$A$4,Raw!$E:$E,$A25)</f>
        <v>20913</v>
      </c>
      <c r="P25" s="33">
        <f>SUMIFS(Raw!$F:$F,Raw!$C:$C,P$5,Raw!$A:$A,$A$4,Raw!$E:$E,$A25)</f>
        <v>15652</v>
      </c>
      <c r="Q25" s="33">
        <f>SUMIFS(Raw!$F:$F,Raw!$C:$C,Q$5,Raw!$A:$A,$A$4,Raw!$E:$E,$A25)</f>
        <v>34020378</v>
      </c>
      <c r="R25" s="33">
        <f>SUMIFS(Raw!$F:$F,Raw!$C:$C,R$5,Raw!$A:$A,$A$4,Raw!$E:$E,$A25)</f>
        <v>48942</v>
      </c>
      <c r="S25" s="33">
        <f>SUMIFS(Raw!$F:$F,Raw!$C:$C,S$5,Raw!$A:$A,$A$4,Raw!$E:$E,$A25)</f>
        <v>29255</v>
      </c>
      <c r="T25" s="33">
        <f>SUMIFS(Raw!$F:$F,Raw!$C:$C,T$5,Raw!$A:$A,$A$4,Raw!$E:$E,$A25)</f>
        <v>5195</v>
      </c>
      <c r="U25" s="33">
        <f>SUMIFS(Raw!$F:$F,Raw!$C:$C,U$5,Raw!$A:$A,$A$4,Raw!$E:$E,$A25)</f>
        <v>4325</v>
      </c>
    </row>
    <row r="26" spans="1:21" x14ac:dyDescent="0.25">
      <c r="A26" s="13" t="str">
        <f>IF(Refs!A19="","",Refs!A19)</f>
        <v>R1F</v>
      </c>
      <c r="B26" s="3" t="str">
        <f>IF(Refs!B19="","",Refs!B19)</f>
        <v>IOW</v>
      </c>
      <c r="C26" s="28" t="str">
        <f>IF(Refs!D19="","",Refs!D19)</f>
        <v>Provider</v>
      </c>
      <c r="D26" s="33">
        <f t="shared" si="8"/>
        <v>8880</v>
      </c>
      <c r="E26" s="33">
        <f t="shared" si="9"/>
        <v>286.45161290322579</v>
      </c>
      <c r="F26" s="42">
        <f t="shared" si="0"/>
        <v>0.85652920962199308</v>
      </c>
      <c r="G26" s="33">
        <f t="shared" si="1"/>
        <v>43.270495827196861</v>
      </c>
      <c r="H26" s="42">
        <f t="shared" si="2"/>
        <v>8.2432432432432437E-2</v>
      </c>
      <c r="I26" s="42">
        <f t="shared" si="3"/>
        <v>0.55491471346177446</v>
      </c>
      <c r="J26" s="42">
        <f t="shared" si="4"/>
        <v>0.12578230457724873</v>
      </c>
      <c r="K26" s="42">
        <f t="shared" si="5"/>
        <v>0.15523377101484845</v>
      </c>
      <c r="L26" s="33"/>
      <c r="M26" s="33">
        <f>SUMIFS(Raw!$F:$F,Raw!$C:$C,M$5,Raw!$A:$A,$A$4,Raw!$E:$E,$A26)</f>
        <v>8880</v>
      </c>
      <c r="N26" s="33">
        <f>SUMIFS(Raw!$F:$F,Raw!$C:$C,N$5,Raw!$A:$A,$A$4,Raw!$E:$E,$A26)</f>
        <v>8148</v>
      </c>
      <c r="O26" s="33">
        <f>SUMIFS(Raw!$F:$F,Raw!$C:$C,O$5,Raw!$A:$A,$A$4,Raw!$E:$E,$A26)</f>
        <v>6979</v>
      </c>
      <c r="P26" s="33">
        <f>SUMIFS(Raw!$F:$F,Raw!$C:$C,P$5,Raw!$A:$A,$A$4,Raw!$E:$E,$A26)</f>
        <v>732</v>
      </c>
      <c r="Q26" s="33">
        <f>SUMIFS(Raw!$F:$F,Raw!$C:$C,Q$5,Raw!$A:$A,$A$4,Raw!$E:$E,$A26)</f>
        <v>352568</v>
      </c>
      <c r="R26" s="33">
        <f>SUMIFS(Raw!$F:$F,Raw!$C:$C,R$5,Raw!$A:$A,$A$4,Raw!$E:$E,$A26)</f>
        <v>8149</v>
      </c>
      <c r="S26" s="33">
        <f>SUMIFS(Raw!$F:$F,Raw!$C:$C,S$5,Raw!$A:$A,$A$4,Raw!$E:$E,$A26)</f>
        <v>4522</v>
      </c>
      <c r="T26" s="33">
        <f>SUMIFS(Raw!$F:$F,Raw!$C:$C,T$5,Raw!$A:$A,$A$4,Raw!$E:$E,$A26)</f>
        <v>1025</v>
      </c>
      <c r="U26" s="33">
        <f>SUMIFS(Raw!$F:$F,Raw!$C:$C,U$5,Raw!$A:$A,$A$4,Raw!$E:$E,$A26)</f>
        <v>1265</v>
      </c>
    </row>
    <row r="27" spans="1:21" x14ac:dyDescent="0.25">
      <c r="A27" s="13" t="str">
        <f>IF(Refs!A20="","",Refs!A20)</f>
        <v>RRU</v>
      </c>
      <c r="B27" s="3" t="str">
        <f>IF(Refs!B20="","",Refs!B20)</f>
        <v>LAS</v>
      </c>
      <c r="C27" s="28" t="str">
        <f>IF(Refs!D20="","",Refs!D20)</f>
        <v>Provider</v>
      </c>
      <c r="D27" s="33">
        <f t="shared" si="8"/>
        <v>209375</v>
      </c>
      <c r="E27" s="33">
        <f t="shared" si="9"/>
        <v>6754.0322580645161</v>
      </c>
      <c r="F27" s="42">
        <f t="shared" si="0"/>
        <v>0.64864061726142375</v>
      </c>
      <c r="G27" s="33">
        <f t="shared" si="1"/>
        <v>107.97687355003519</v>
      </c>
      <c r="H27" s="42">
        <f t="shared" si="2"/>
        <v>8.3868656716417911E-2</v>
      </c>
      <c r="I27" s="42">
        <f t="shared" si="3"/>
        <v>0.5205691602370569</v>
      </c>
      <c r="J27" s="42">
        <f t="shared" si="4"/>
        <v>7.9324611427932457E-2</v>
      </c>
      <c r="K27" s="42">
        <f t="shared" si="5"/>
        <v>0.11593425025159343</v>
      </c>
      <c r="L27" s="33"/>
      <c r="M27" s="33">
        <f>SUMIFS(Raw!$F:$F,Raw!$C:$C,M$5,Raw!$A:$A,$A$4,Raw!$E:$E,$A27)</f>
        <v>209375</v>
      </c>
      <c r="N27" s="33">
        <f>SUMIFS(Raw!$F:$F,Raw!$C:$C,N$5,Raw!$A:$A,$A$4,Raw!$E:$E,$A27)</f>
        <v>191815</v>
      </c>
      <c r="O27" s="33">
        <f>SUMIFS(Raw!$F:$F,Raw!$C:$C,O$5,Raw!$A:$A,$A$4,Raw!$E:$E,$A27)</f>
        <v>124419</v>
      </c>
      <c r="P27" s="33">
        <f>SUMIFS(Raw!$F:$F,Raw!$C:$C,P$5,Raw!$A:$A,$A$4,Raw!$E:$E,$A27)</f>
        <v>17560</v>
      </c>
      <c r="Q27" s="33">
        <f>SUMIFS(Raw!$F:$F,Raw!$C:$C,Q$5,Raw!$A:$A,$A$4,Raw!$E:$E,$A27)</f>
        <v>20711584</v>
      </c>
      <c r="R27" s="33">
        <f>SUMIFS(Raw!$F:$F,Raw!$C:$C,R$5,Raw!$A:$A,$A$4,Raw!$E:$E,$A27)</f>
        <v>178860</v>
      </c>
      <c r="S27" s="33">
        <f>SUMIFS(Raw!$F:$F,Raw!$C:$C,S$5,Raw!$A:$A,$A$4,Raw!$E:$E,$A27)</f>
        <v>93109</v>
      </c>
      <c r="T27" s="33">
        <f>SUMIFS(Raw!$F:$F,Raw!$C:$C,T$5,Raw!$A:$A,$A$4,Raw!$E:$E,$A27)</f>
        <v>14188</v>
      </c>
      <c r="U27" s="33">
        <f>SUMIFS(Raw!$F:$F,Raw!$C:$C,U$5,Raw!$A:$A,$A$4,Raw!$E:$E,$A27)</f>
        <v>20736</v>
      </c>
    </row>
    <row r="28" spans="1:21" x14ac:dyDescent="0.25">
      <c r="A28" s="13" t="str">
        <f>IF(Refs!A21="","",Refs!A21)</f>
        <v>NKB</v>
      </c>
      <c r="B28" s="3" t="str">
        <f>IF(Refs!B21="","",Refs!B21)</f>
        <v>LCW</v>
      </c>
      <c r="C28" s="28" t="str">
        <f>IF(Refs!D21="","",Refs!D21)</f>
        <v>Provider</v>
      </c>
      <c r="D28" s="33">
        <f t="shared" si="8"/>
        <v>46545</v>
      </c>
      <c r="E28" s="33">
        <f t="shared" si="9"/>
        <v>1501.4516129032259</v>
      </c>
      <c r="F28" s="42">
        <f t="shared" si="0"/>
        <v>0.53843749248563255</v>
      </c>
      <c r="G28" s="33">
        <f t="shared" si="1"/>
        <v>197.37182292543343</v>
      </c>
      <c r="H28" s="42">
        <f t="shared" si="2"/>
        <v>0.10278095402472438</v>
      </c>
      <c r="I28" s="42">
        <f t="shared" si="3"/>
        <v>0.54596910812157451</v>
      </c>
      <c r="J28" s="42">
        <f t="shared" si="4"/>
        <v>8.6517189835575492E-2</v>
      </c>
      <c r="K28" s="42">
        <f t="shared" si="5"/>
        <v>0.12699551569506726</v>
      </c>
      <c r="L28" s="33"/>
      <c r="M28" s="33">
        <f>SUMIFS(Raw!$F:$F,Raw!$C:$C,M$5,Raw!$A:$A,$A$4,Raw!$E:$E,$A28)</f>
        <v>46545</v>
      </c>
      <c r="N28" s="33">
        <f>SUMIFS(Raw!$F:$F,Raw!$C:$C,N$5,Raw!$A:$A,$A$4,Raw!$E:$E,$A28)</f>
        <v>41587</v>
      </c>
      <c r="O28" s="33">
        <f>SUMIFS(Raw!$F:$F,Raw!$C:$C,O$5,Raw!$A:$A,$A$4,Raw!$E:$E,$A28)</f>
        <v>22392</v>
      </c>
      <c r="P28" s="33">
        <f>SUMIFS(Raw!$F:$F,Raw!$C:$C,P$5,Raw!$A:$A,$A$4,Raw!$E:$E,$A28)</f>
        <v>4764</v>
      </c>
      <c r="Q28" s="33">
        <f>SUMIFS(Raw!$F:$F,Raw!$C:$C,Q$5,Raw!$A:$A,$A$4,Raw!$E:$E,$A28)</f>
        <v>8208102</v>
      </c>
      <c r="R28" s="33">
        <f>SUMIFS(Raw!$F:$F,Raw!$C:$C,R$5,Raw!$A:$A,$A$4,Raw!$E:$E,$A28)</f>
        <v>50175</v>
      </c>
      <c r="S28" s="33">
        <f>SUMIFS(Raw!$F:$F,Raw!$C:$C,S$5,Raw!$A:$A,$A$4,Raw!$E:$E,$A28)</f>
        <v>27394</v>
      </c>
      <c r="T28" s="33">
        <f>SUMIFS(Raw!$F:$F,Raw!$C:$C,T$5,Raw!$A:$A,$A$4,Raw!$E:$E,$A28)</f>
        <v>4341</v>
      </c>
      <c r="U28" s="33">
        <f>SUMIFS(Raw!$F:$F,Raw!$C:$C,U$5,Raw!$A:$A,$A$4,Raw!$E:$E,$A28)</f>
        <v>6372</v>
      </c>
    </row>
    <row r="29" spans="1:21" x14ac:dyDescent="0.25">
      <c r="A29" s="13" t="str">
        <f>IF(Refs!A22="","",Refs!A22)</f>
        <v>8J296</v>
      </c>
      <c r="B29" s="3" t="str">
        <f>IF(Refs!B22="","",Refs!B22)</f>
        <v>Medvivo</v>
      </c>
      <c r="C29" s="28" t="str">
        <f>IF(Refs!D22="","",Refs!D22)</f>
        <v>Provider</v>
      </c>
      <c r="D29" s="33">
        <f t="shared" si="8"/>
        <v>32784</v>
      </c>
      <c r="E29" s="33">
        <f t="shared" si="9"/>
        <v>1057.5483870967741</v>
      </c>
      <c r="F29" s="42">
        <f t="shared" si="0"/>
        <v>0.66508282617893055</v>
      </c>
      <c r="G29" s="33">
        <f t="shared" si="1"/>
        <v>106.68623686009047</v>
      </c>
      <c r="H29" s="42">
        <f t="shared" si="2"/>
        <v>6.191421157075256E-2</v>
      </c>
      <c r="I29" s="42">
        <f t="shared" si="3"/>
        <v>0.55792778649921504</v>
      </c>
      <c r="J29" s="42">
        <f t="shared" si="4"/>
        <v>9.2896389324960749E-2</v>
      </c>
      <c r="K29" s="42">
        <f t="shared" si="5"/>
        <v>9.843014128728414E-2</v>
      </c>
      <c r="L29" s="33"/>
      <c r="M29" s="33">
        <f>SUMIFS(Raw!$F:$F,Raw!$C:$C,M$5,Raw!$A:$A,$A$4,Raw!$E:$E,$A29)</f>
        <v>32784</v>
      </c>
      <c r="N29" s="33">
        <f>SUMIFS(Raw!$F:$F,Raw!$C:$C,N$5,Raw!$A:$A,$A$4,Raw!$E:$E,$A29)</f>
        <v>30727</v>
      </c>
      <c r="O29" s="33">
        <f>SUMIFS(Raw!$F:$F,Raw!$C:$C,O$5,Raw!$A:$A,$A$4,Raw!$E:$E,$A29)</f>
        <v>20436</v>
      </c>
      <c r="P29" s="33">
        <f>SUMIFS(Raw!$F:$F,Raw!$C:$C,P$5,Raw!$A:$A,$A$4,Raw!$E:$E,$A29)</f>
        <v>2028</v>
      </c>
      <c r="Q29" s="33">
        <f>SUMIFS(Raw!$F:$F,Raw!$C:$C,Q$5,Raw!$A:$A,$A$4,Raw!$E:$E,$A29)</f>
        <v>3278148</v>
      </c>
      <c r="R29" s="33">
        <f>SUMIFS(Raw!$F:$F,Raw!$C:$C,R$5,Raw!$A:$A,$A$4,Raw!$E:$E,$A29)</f>
        <v>25480</v>
      </c>
      <c r="S29" s="33">
        <f>SUMIFS(Raw!$F:$F,Raw!$C:$C,S$5,Raw!$A:$A,$A$4,Raw!$E:$E,$A29)</f>
        <v>14216</v>
      </c>
      <c r="T29" s="33">
        <f>SUMIFS(Raw!$F:$F,Raw!$C:$C,T$5,Raw!$A:$A,$A$4,Raw!$E:$E,$A29)</f>
        <v>2367</v>
      </c>
      <c r="U29" s="33">
        <f>SUMIFS(Raw!$F:$F,Raw!$C:$C,U$5,Raw!$A:$A,$A$4,Raw!$E:$E,$A29)</f>
        <v>2508</v>
      </c>
    </row>
    <row r="30" spans="1:21" x14ac:dyDescent="0.25">
      <c r="A30" s="13" t="str">
        <f>IF(Refs!A23="","",Refs!A23)</f>
        <v>00R</v>
      </c>
      <c r="B30" s="3" t="str">
        <f>IF(Refs!B23="","",Refs!B23)</f>
        <v>ML CSU (Blackpool)</v>
      </c>
      <c r="C30" s="28" t="str">
        <f>IF(Refs!D23="","",Refs!D23)</f>
        <v>Provider</v>
      </c>
      <c r="D30" s="33">
        <f t="shared" si="8"/>
        <v>201986</v>
      </c>
      <c r="E30" s="33">
        <f t="shared" si="9"/>
        <v>6515.677419354839</v>
      </c>
      <c r="F30" s="42">
        <f t="shared" si="0"/>
        <v>0.31121535707672365</v>
      </c>
      <c r="G30" s="33">
        <f t="shared" si="1"/>
        <v>793.39307758780319</v>
      </c>
      <c r="H30" s="42">
        <f t="shared" si="2"/>
        <v>0.26852421453041136</v>
      </c>
      <c r="I30" s="42">
        <f t="shared" si="3"/>
        <v>0.28126987400952236</v>
      </c>
      <c r="J30" s="42">
        <f t="shared" si="4"/>
        <v>0.10502071194073463</v>
      </c>
      <c r="K30" s="42">
        <f t="shared" si="5"/>
        <v>0.11767991887107032</v>
      </c>
      <c r="L30" s="33"/>
      <c r="M30" s="33">
        <f>SUMIFS(Raw!$F:$F,Raw!$C:$C,M$5,Raw!$A:$A,$A$4,Raw!$E:$E,$A30)</f>
        <v>201986</v>
      </c>
      <c r="N30" s="33">
        <f>SUMIFS(Raw!$F:$F,Raw!$C:$C,N$5,Raw!$A:$A,$A$4,Raw!$E:$E,$A30)</f>
        <v>129608</v>
      </c>
      <c r="O30" s="33">
        <f>SUMIFS(Raw!$F:$F,Raw!$C:$C,O$5,Raw!$A:$A,$A$4,Raw!$E:$E,$A30)</f>
        <v>40336</v>
      </c>
      <c r="P30" s="33">
        <f>SUMIFS(Raw!$F:$F,Raw!$C:$C,P$5,Raw!$A:$A,$A$4,Raw!$E:$E,$A30)</f>
        <v>47579</v>
      </c>
      <c r="Q30" s="33">
        <f>SUMIFS(Raw!$F:$F,Raw!$C:$C,Q$5,Raw!$A:$A,$A$4,Raw!$E:$E,$A30)</f>
        <v>102830090</v>
      </c>
      <c r="R30" s="33">
        <f>SUMIFS(Raw!$F:$F,Raw!$C:$C,R$5,Raw!$A:$A,$A$4,Raw!$E:$E,$A30)</f>
        <v>116358</v>
      </c>
      <c r="S30" s="33">
        <f>SUMIFS(Raw!$F:$F,Raw!$C:$C,S$5,Raw!$A:$A,$A$4,Raw!$E:$E,$A30)</f>
        <v>32728</v>
      </c>
      <c r="T30" s="33">
        <f>SUMIFS(Raw!$F:$F,Raw!$C:$C,T$5,Raw!$A:$A,$A$4,Raw!$E:$E,$A30)</f>
        <v>12220</v>
      </c>
      <c r="U30" s="33">
        <f>SUMIFS(Raw!$F:$F,Raw!$C:$C,U$5,Raw!$A:$A,$A$4,Raw!$E:$E,$A30)</f>
        <v>13693</v>
      </c>
    </row>
    <row r="31" spans="1:21" x14ac:dyDescent="0.25">
      <c r="A31" s="13" t="str">
        <f>IF(Refs!A24="","",Refs!A24)</f>
        <v>0CX</v>
      </c>
      <c r="B31" s="3" t="str">
        <f>IF(Refs!B24="","",Refs!B24)</f>
        <v>ML CSU (Leicestershire)</v>
      </c>
      <c r="C31" s="28" t="str">
        <f>IF(Refs!D24="","",Refs!D24)</f>
        <v>Provider</v>
      </c>
      <c r="D31" s="33">
        <f t="shared" si="8"/>
        <v>36967</v>
      </c>
      <c r="E31" s="33">
        <f t="shared" si="9"/>
        <v>1192.483870967742</v>
      </c>
      <c r="F31" s="42">
        <f t="shared" si="0"/>
        <v>0.63105709259555409</v>
      </c>
      <c r="G31" s="33">
        <f t="shared" si="1"/>
        <v>116.55067967375659</v>
      </c>
      <c r="H31" s="42">
        <f t="shared" si="2"/>
        <v>6.0179757717858537E-2</v>
      </c>
      <c r="I31" s="42">
        <f t="shared" si="3"/>
        <v>0.13719976026923608</v>
      </c>
      <c r="J31" s="42">
        <f t="shared" si="4"/>
        <v>0.11424092941773085</v>
      </c>
      <c r="K31" s="42">
        <f t="shared" si="5"/>
        <v>0.11502466460744087</v>
      </c>
      <c r="L31" s="33"/>
      <c r="M31" s="33">
        <f>SUMIFS(Raw!$F:$F,Raw!$C:$C,M$5,Raw!$A:$A,$A$4,Raw!$E:$E,$A31)</f>
        <v>36967</v>
      </c>
      <c r="N31" s="33">
        <f>SUMIFS(Raw!$F:$F,Raw!$C:$C,N$5,Raw!$A:$A,$A$4,Raw!$E:$E,$A31)</f>
        <v>31265</v>
      </c>
      <c r="O31" s="33">
        <f>SUMIFS(Raw!$F:$F,Raw!$C:$C,O$5,Raw!$A:$A,$A$4,Raw!$E:$E,$A31)</f>
        <v>19730</v>
      </c>
      <c r="P31" s="33">
        <f>SUMIFS(Raw!$F:$F,Raw!$C:$C,P$5,Raw!$A:$A,$A$4,Raw!$E:$E,$A31)</f>
        <v>2002</v>
      </c>
      <c r="Q31" s="33">
        <f>SUMIFS(Raw!$F:$F,Raw!$C:$C,Q$5,Raw!$A:$A,$A$4,Raw!$E:$E,$A31)</f>
        <v>3643957</v>
      </c>
      <c r="R31" s="33">
        <f>SUMIFS(Raw!$F:$F,Raw!$C:$C,R$5,Raw!$A:$A,$A$4,Raw!$E:$E,$A31)</f>
        <v>21691</v>
      </c>
      <c r="S31" s="33">
        <f>SUMIFS(Raw!$F:$F,Raw!$C:$C,S$5,Raw!$A:$A,$A$4,Raw!$E:$E,$A31)</f>
        <v>2976</v>
      </c>
      <c r="T31" s="33">
        <f>SUMIFS(Raw!$F:$F,Raw!$C:$C,T$5,Raw!$A:$A,$A$4,Raw!$E:$E,$A31)</f>
        <v>2478</v>
      </c>
      <c r="U31" s="33">
        <f>SUMIFS(Raw!$F:$F,Raw!$C:$C,U$5,Raw!$A:$A,$A$4,Raw!$E:$E,$A31)</f>
        <v>2495</v>
      </c>
    </row>
    <row r="32" spans="1:21" x14ac:dyDescent="0.25">
      <c r="A32" s="13" t="str">
        <f>IF(Refs!A25="","",Refs!A25)</f>
        <v>RX6</v>
      </c>
      <c r="B32" s="3" t="str">
        <f>IF(Refs!B25="","",Refs!B25)</f>
        <v>NEAS</v>
      </c>
      <c r="C32" s="28" t="str">
        <f>IF(Refs!D25="","",Refs!D25)</f>
        <v>Provider</v>
      </c>
      <c r="D32" s="33">
        <f t="shared" si="8"/>
        <v>87394</v>
      </c>
      <c r="E32" s="33">
        <f t="shared" si="9"/>
        <v>2819.1612903225805</v>
      </c>
      <c r="F32" s="42">
        <f t="shared" si="0"/>
        <v>0.31818009550519216</v>
      </c>
      <c r="G32" s="33">
        <f t="shared" si="1"/>
        <v>835.37608959296597</v>
      </c>
      <c r="H32" s="42">
        <f t="shared" si="2"/>
        <v>0.29761888916987211</v>
      </c>
      <c r="I32" s="42">
        <f t="shared" si="3"/>
        <v>0.34811442702186252</v>
      </c>
      <c r="J32" s="42">
        <f t="shared" si="4"/>
        <v>0.16069990071001705</v>
      </c>
      <c r="K32" s="42">
        <f t="shared" si="5"/>
        <v>0.11884823619775567</v>
      </c>
      <c r="L32" s="33"/>
      <c r="M32" s="33">
        <f>SUMIFS(Raw!$F:$F,Raw!$C:$C,M$5,Raw!$A:$A,$A$4,Raw!$E:$E,$A32)</f>
        <v>87394</v>
      </c>
      <c r="N32" s="33">
        <f>SUMIFS(Raw!$F:$F,Raw!$C:$C,N$5,Raw!$A:$A,$A$4,Raw!$E:$E,$A32)</f>
        <v>52772</v>
      </c>
      <c r="O32" s="33">
        <f>SUMIFS(Raw!$F:$F,Raw!$C:$C,O$5,Raw!$A:$A,$A$4,Raw!$E:$E,$A32)</f>
        <v>16791</v>
      </c>
      <c r="P32" s="33">
        <f>SUMIFS(Raw!$F:$F,Raw!$C:$C,P$5,Raw!$A:$A,$A$4,Raw!$E:$E,$A32)</f>
        <v>22361</v>
      </c>
      <c r="Q32" s="33">
        <f>SUMIFS(Raw!$F:$F,Raw!$C:$C,Q$5,Raw!$A:$A,$A$4,Raw!$E:$E,$A32)</f>
        <v>44084467</v>
      </c>
      <c r="R32" s="33">
        <f>SUMIFS(Raw!$F:$F,Raw!$C:$C,R$5,Raw!$A:$A,$A$4,Raw!$E:$E,$A32)</f>
        <v>53379</v>
      </c>
      <c r="S32" s="33">
        <f>SUMIFS(Raw!$F:$F,Raw!$C:$C,S$5,Raw!$A:$A,$A$4,Raw!$E:$E,$A32)</f>
        <v>18582</v>
      </c>
      <c r="T32" s="33">
        <f>SUMIFS(Raw!$F:$F,Raw!$C:$C,T$5,Raw!$A:$A,$A$4,Raw!$E:$E,$A32)</f>
        <v>8578</v>
      </c>
      <c r="U32" s="33">
        <f>SUMIFS(Raw!$F:$F,Raw!$C:$C,U$5,Raw!$A:$A,$A$4,Raw!$E:$E,$A32)</f>
        <v>6344</v>
      </c>
    </row>
    <row r="33" spans="1:21" x14ac:dyDescent="0.25">
      <c r="A33" s="13" t="str">
        <f>IF(Refs!A26="","",Refs!A26)</f>
        <v>0AR</v>
      </c>
      <c r="B33" s="3" t="str">
        <f>IF(Refs!B26="","",Refs!B26)</f>
        <v>NECS</v>
      </c>
      <c r="C33" s="28" t="str">
        <f>IF(Refs!D26="","",Refs!D26)</f>
        <v>Provider</v>
      </c>
      <c r="D33" s="33">
        <f t="shared" si="8"/>
        <v>210423</v>
      </c>
      <c r="E33" s="33">
        <f t="shared" si="9"/>
        <v>6787.8387096774195</v>
      </c>
      <c r="F33" s="42">
        <f t="shared" si="0"/>
        <v>0.36971164503862353</v>
      </c>
      <c r="G33" s="33">
        <f t="shared" si="1"/>
        <v>494.58419021309732</v>
      </c>
      <c r="H33" s="42">
        <f t="shared" si="2"/>
        <v>0.14859606841081333</v>
      </c>
      <c r="I33" s="42">
        <f t="shared" si="3"/>
        <v>0.20949243826789449</v>
      </c>
      <c r="J33" s="42">
        <f t="shared" si="4"/>
        <v>9.85910413310572E-2</v>
      </c>
      <c r="K33" s="42">
        <f t="shared" si="5"/>
        <v>0.12850736938279916</v>
      </c>
      <c r="L33" s="33"/>
      <c r="M33" s="33">
        <f>SUMIFS(Raw!$F:$F,Raw!$C:$C,M$5,Raw!$A:$A,$A$4,Raw!$E:$E,$A33)</f>
        <v>210423</v>
      </c>
      <c r="N33" s="33">
        <f>SUMIFS(Raw!$F:$F,Raw!$C:$C,N$5,Raw!$A:$A,$A$4,Raw!$E:$E,$A33)</f>
        <v>175929</v>
      </c>
      <c r="O33" s="33">
        <f>SUMIFS(Raw!$F:$F,Raw!$C:$C,O$5,Raw!$A:$A,$A$4,Raw!$E:$E,$A33)</f>
        <v>65043</v>
      </c>
      <c r="P33" s="33">
        <f>SUMIFS(Raw!$F:$F,Raw!$C:$C,P$5,Raw!$A:$A,$A$4,Raw!$E:$E,$A33)</f>
        <v>30705</v>
      </c>
      <c r="Q33" s="33">
        <f>SUMIFS(Raw!$F:$F,Raw!$C:$C,Q$5,Raw!$A:$A,$A$4,Raw!$E:$E,$A33)</f>
        <v>87011702</v>
      </c>
      <c r="R33" s="33">
        <f>SUMIFS(Raw!$F:$F,Raw!$C:$C,R$5,Raw!$A:$A,$A$4,Raw!$E:$E,$A33)</f>
        <v>166364</v>
      </c>
      <c r="S33" s="33">
        <f>SUMIFS(Raw!$F:$F,Raw!$C:$C,S$5,Raw!$A:$A,$A$4,Raw!$E:$E,$A33)</f>
        <v>34852</v>
      </c>
      <c r="T33" s="33">
        <f>SUMIFS(Raw!$F:$F,Raw!$C:$C,T$5,Raw!$A:$A,$A$4,Raw!$E:$E,$A33)</f>
        <v>16402</v>
      </c>
      <c r="U33" s="33">
        <f>SUMIFS(Raw!$F:$F,Raw!$C:$C,U$5,Raw!$A:$A,$A$4,Raw!$E:$E,$A33)</f>
        <v>21379</v>
      </c>
    </row>
    <row r="34" spans="1:21" x14ac:dyDescent="0.25">
      <c r="A34" s="13" t="str">
        <f>IF(Refs!A27="","",Refs!A27)</f>
        <v>52R</v>
      </c>
      <c r="B34" s="3" t="str">
        <f>IF(Refs!B27="","",Refs!B27)</f>
        <v>Notts CCG</v>
      </c>
      <c r="C34" s="28" t="str">
        <f>IF(Refs!D27="","",Refs!D27)</f>
        <v>Provider</v>
      </c>
      <c r="D34" s="33">
        <f t="shared" si="8"/>
        <v>35761</v>
      </c>
      <c r="E34" s="33">
        <f t="shared" si="9"/>
        <v>1153.5806451612902</v>
      </c>
      <c r="F34" s="42">
        <f t="shared" si="0"/>
        <v>0.64154885437704579</v>
      </c>
      <c r="G34" s="33">
        <f t="shared" si="1"/>
        <v>113.07803468208093</v>
      </c>
      <c r="H34" s="42">
        <f t="shared" si="2"/>
        <v>6.0950886142175136E-2</v>
      </c>
      <c r="I34" s="42">
        <f t="shared" si="3"/>
        <v>0</v>
      </c>
      <c r="J34" s="42">
        <f t="shared" si="4"/>
        <v>9.9868455669560638E-2</v>
      </c>
      <c r="K34" s="42">
        <f t="shared" si="5"/>
        <v>0.12023151802157327</v>
      </c>
      <c r="L34" s="33"/>
      <c r="M34" s="33">
        <f>SUMIFS(Raw!$F:$F,Raw!$C:$C,M$5,Raw!$A:$A,$A$4,Raw!$E:$E,$A34)</f>
        <v>35761</v>
      </c>
      <c r="N34" s="33">
        <f>SUMIFS(Raw!$F:$F,Raw!$C:$C,N$5,Raw!$A:$A,$A$4,Raw!$E:$E,$A34)</f>
        <v>28718</v>
      </c>
      <c r="O34" s="33">
        <f>SUMIFS(Raw!$F:$F,Raw!$C:$C,O$5,Raw!$A:$A,$A$4,Raw!$E:$E,$A34)</f>
        <v>18424</v>
      </c>
      <c r="P34" s="33">
        <f>SUMIFS(Raw!$F:$F,Raw!$C:$C,P$5,Raw!$A:$A,$A$4,Raw!$E:$E,$A34)</f>
        <v>1864</v>
      </c>
      <c r="Q34" s="33">
        <f>SUMIFS(Raw!$F:$F,Raw!$C:$C,Q$5,Raw!$A:$A,$A$4,Raw!$E:$E,$A34)</f>
        <v>3247375</v>
      </c>
      <c r="R34" s="33">
        <f>SUMIFS(Raw!$F:$F,Raw!$C:$C,R$5,Raw!$A:$A,$A$4,Raw!$E:$E,$A34)</f>
        <v>19005</v>
      </c>
      <c r="S34" s="33">
        <f>SUMIFS(Raw!$F:$F,Raw!$C:$C,S$5,Raw!$A:$A,$A$4,Raw!$E:$E,$A34)</f>
        <v>0</v>
      </c>
      <c r="T34" s="33">
        <f>SUMIFS(Raw!$F:$F,Raw!$C:$C,T$5,Raw!$A:$A,$A$4,Raw!$E:$E,$A34)</f>
        <v>1898</v>
      </c>
      <c r="U34" s="33">
        <f>SUMIFS(Raw!$F:$F,Raw!$C:$C,U$5,Raw!$A:$A,$A$4,Raw!$E:$E,$A34)</f>
        <v>2285</v>
      </c>
    </row>
    <row r="35" spans="1:21" x14ac:dyDescent="0.25">
      <c r="A35" s="13" t="str">
        <f>IF(Refs!A28="","",Refs!A28)</f>
        <v>NTP</v>
      </c>
      <c r="B35" s="3" t="str">
        <f>IF(Refs!B28="","",Refs!B28)</f>
        <v>PPG</v>
      </c>
      <c r="C35" s="28" t="str">
        <f>IF(Refs!D28="","",Refs!D28)</f>
        <v>Provider</v>
      </c>
      <c r="D35" s="33">
        <f t="shared" si="8"/>
        <v>70586</v>
      </c>
      <c r="E35" s="33">
        <f t="shared" si="9"/>
        <v>2276.9677419354839</v>
      </c>
      <c r="F35" s="42">
        <f t="shared" si="0"/>
        <v>0.428747517633363</v>
      </c>
      <c r="G35" s="33">
        <f t="shared" si="1"/>
        <v>353.85816270629323</v>
      </c>
      <c r="H35" s="42">
        <f t="shared" si="2"/>
        <v>0.14102526396282461</v>
      </c>
      <c r="I35" s="42">
        <f t="shared" si="3"/>
        <v>0.4695041200706298</v>
      </c>
      <c r="J35" s="42">
        <f t="shared" si="4"/>
        <v>0.15735359034726309</v>
      </c>
      <c r="K35" s="42">
        <f t="shared" si="5"/>
        <v>0.14420247204237788</v>
      </c>
      <c r="L35" s="33"/>
      <c r="M35" s="33">
        <f>SUMIFS(Raw!$F:$F,Raw!$C:$C,M$5,Raw!$A:$A,$A$4,Raw!$E:$E,$A35)</f>
        <v>70586</v>
      </c>
      <c r="N35" s="33">
        <f>SUMIFS(Raw!$F:$F,Raw!$C:$C,N$5,Raw!$A:$A,$A$4,Raw!$E:$E,$A35)</f>
        <v>58412</v>
      </c>
      <c r="O35" s="33">
        <f>SUMIFS(Raw!$F:$F,Raw!$C:$C,O$5,Raw!$A:$A,$A$4,Raw!$E:$E,$A35)</f>
        <v>25044</v>
      </c>
      <c r="P35" s="33">
        <f>SUMIFS(Raw!$F:$F,Raw!$C:$C,P$5,Raw!$A:$A,$A$4,Raw!$E:$E,$A35)</f>
        <v>9590</v>
      </c>
      <c r="Q35" s="33">
        <f>SUMIFS(Raw!$F:$F,Raw!$C:$C,Q$5,Raw!$A:$A,$A$4,Raw!$E:$E,$A35)</f>
        <v>20669563</v>
      </c>
      <c r="R35" s="33">
        <f>SUMIFS(Raw!$F:$F,Raw!$C:$C,R$5,Raw!$A:$A,$A$4,Raw!$E:$E,$A35)</f>
        <v>54368</v>
      </c>
      <c r="S35" s="33">
        <f>SUMIFS(Raw!$F:$F,Raw!$C:$C,S$5,Raw!$A:$A,$A$4,Raw!$E:$E,$A35)</f>
        <v>25526</v>
      </c>
      <c r="T35" s="33">
        <f>SUMIFS(Raw!$F:$F,Raw!$C:$C,T$5,Raw!$A:$A,$A$4,Raw!$E:$E,$A35)</f>
        <v>8555</v>
      </c>
      <c r="U35" s="33">
        <f>SUMIFS(Raw!$F:$F,Raw!$C:$C,U$5,Raw!$A:$A,$A$4,Raw!$E:$E,$A35)</f>
        <v>7840</v>
      </c>
    </row>
    <row r="36" spans="1:21" x14ac:dyDescent="0.25">
      <c r="A36" s="13" t="str">
        <f>IF(Refs!A29="","",Refs!A29)</f>
        <v>RYE</v>
      </c>
      <c r="B36" s="3" t="str">
        <f>IF(Refs!B29="","",Refs!B29)</f>
        <v>SCAS</v>
      </c>
      <c r="C36" s="28" t="str">
        <f>IF(Refs!D29="","",Refs!D29)</f>
        <v>Provider</v>
      </c>
      <c r="D36" s="33">
        <f t="shared" si="8"/>
        <v>133345</v>
      </c>
      <c r="E36" s="33">
        <f t="shared" si="9"/>
        <v>4301.4516129032254</v>
      </c>
      <c r="F36" s="42">
        <f t="shared" si="0"/>
        <v>0.27643727747860325</v>
      </c>
      <c r="G36" s="33">
        <f t="shared" si="1"/>
        <v>673.65207818868828</v>
      </c>
      <c r="H36" s="42">
        <f t="shared" si="2"/>
        <v>0.24275103824808308</v>
      </c>
      <c r="I36" s="42">
        <f t="shared" si="3"/>
        <v>0.40773703571852377</v>
      </c>
      <c r="J36" s="42">
        <f t="shared" si="4"/>
        <v>0.10714478354207796</v>
      </c>
      <c r="K36" s="42">
        <f t="shared" si="5"/>
        <v>0.11103919220686753</v>
      </c>
      <c r="L36" s="33"/>
      <c r="M36" s="33">
        <f>SUMIFS(Raw!$F:$F,Raw!$C:$C,M$5,Raw!$A:$A,$A$4,Raw!$E:$E,$A36)</f>
        <v>133345</v>
      </c>
      <c r="N36" s="33">
        <f>SUMIFS(Raw!$F:$F,Raw!$C:$C,N$5,Raw!$A:$A,$A$4,Raw!$E:$E,$A36)</f>
        <v>100833</v>
      </c>
      <c r="O36" s="33">
        <f>SUMIFS(Raw!$F:$F,Raw!$C:$C,O$5,Raw!$A:$A,$A$4,Raw!$E:$E,$A36)</f>
        <v>27874</v>
      </c>
      <c r="P36" s="33">
        <f>SUMIFS(Raw!$F:$F,Raw!$C:$C,P$5,Raw!$A:$A,$A$4,Raw!$E:$E,$A36)</f>
        <v>32324</v>
      </c>
      <c r="Q36" s="33">
        <f>SUMIFS(Raw!$F:$F,Raw!$C:$C,Q$5,Raw!$A:$A,$A$4,Raw!$E:$E,$A36)</f>
        <v>67926360</v>
      </c>
      <c r="R36" s="33">
        <f>SUMIFS(Raw!$F:$F,Raw!$C:$C,R$5,Raw!$A:$A,$A$4,Raw!$E:$E,$A36)</f>
        <v>92697</v>
      </c>
      <c r="S36" s="33">
        <f>SUMIFS(Raw!$F:$F,Raw!$C:$C,S$5,Raw!$A:$A,$A$4,Raw!$E:$E,$A36)</f>
        <v>37796</v>
      </c>
      <c r="T36" s="33">
        <f>SUMIFS(Raw!$F:$F,Raw!$C:$C,T$5,Raw!$A:$A,$A$4,Raw!$E:$E,$A36)</f>
        <v>9932</v>
      </c>
      <c r="U36" s="33">
        <f>SUMIFS(Raw!$F:$F,Raw!$C:$C,U$5,Raw!$A:$A,$A$4,Raw!$E:$E,$A36)</f>
        <v>10293</v>
      </c>
    </row>
    <row r="37" spans="1:21" x14ac:dyDescent="0.25">
      <c r="A37" s="13" t="str">
        <f>IF(Refs!A30="","",Refs!A30)</f>
        <v>RYD</v>
      </c>
      <c r="B37" s="3" t="str">
        <f>IF(Refs!B30="","",Refs!B30)</f>
        <v>SECAmb</v>
      </c>
      <c r="C37" s="28" t="str">
        <f>IF(Refs!D30="","",Refs!D30)</f>
        <v>Provider</v>
      </c>
      <c r="D37" s="33">
        <f t="shared" si="8"/>
        <v>113797</v>
      </c>
      <c r="E37" s="33">
        <f t="shared" si="9"/>
        <v>3670.8709677419356</v>
      </c>
      <c r="F37" s="42">
        <f t="shared" si="0"/>
        <v>0.23807882622288964</v>
      </c>
      <c r="G37" s="33">
        <f t="shared" si="1"/>
        <v>523.97520986681764</v>
      </c>
      <c r="H37" s="42">
        <f t="shared" si="2"/>
        <v>0.2493647845811274</v>
      </c>
      <c r="I37" s="42">
        <f t="shared" si="3"/>
        <v>0.51976080039866601</v>
      </c>
      <c r="J37" s="42">
        <f t="shared" si="4"/>
        <v>8.7642631706724927E-2</v>
      </c>
      <c r="K37" s="42">
        <f t="shared" si="5"/>
        <v>9.2843178594702341E-2</v>
      </c>
      <c r="L37" s="33"/>
      <c r="M37" s="33">
        <f>SUMIFS(Raw!$F:$F,Raw!$C:$C,M$5,Raw!$A:$A,$A$4,Raw!$E:$E,$A37)</f>
        <v>113797</v>
      </c>
      <c r="N37" s="33">
        <f>SUMIFS(Raw!$F:$F,Raw!$C:$C,N$5,Raw!$A:$A,$A$4,Raw!$E:$E,$A37)</f>
        <v>81242</v>
      </c>
      <c r="O37" s="33">
        <f>SUMIFS(Raw!$F:$F,Raw!$C:$C,O$5,Raw!$A:$A,$A$4,Raw!$E:$E,$A37)</f>
        <v>19342</v>
      </c>
      <c r="P37" s="33">
        <f>SUMIFS(Raw!$F:$F,Raw!$C:$C,P$5,Raw!$A:$A,$A$4,Raw!$E:$E,$A37)</f>
        <v>26989</v>
      </c>
      <c r="Q37" s="33">
        <f>SUMIFS(Raw!$F:$F,Raw!$C:$C,Q$5,Raw!$A:$A,$A$4,Raw!$E:$E,$A37)</f>
        <v>42568794</v>
      </c>
      <c r="R37" s="33">
        <f>SUMIFS(Raw!$F:$F,Raw!$C:$C,R$5,Raw!$A:$A,$A$4,Raw!$E:$E,$A37)</f>
        <v>78261</v>
      </c>
      <c r="S37" s="33">
        <f>SUMIFS(Raw!$F:$F,Raw!$C:$C,S$5,Raw!$A:$A,$A$4,Raw!$E:$E,$A37)</f>
        <v>40677</v>
      </c>
      <c r="T37" s="33">
        <f>SUMIFS(Raw!$F:$F,Raw!$C:$C,T$5,Raw!$A:$A,$A$4,Raw!$E:$E,$A37)</f>
        <v>6859</v>
      </c>
      <c r="U37" s="33">
        <f>SUMIFS(Raw!$F:$F,Raw!$C:$C,U$5,Raw!$A:$A,$A$4,Raw!$E:$E,$A37)</f>
        <v>7266</v>
      </c>
    </row>
    <row r="38" spans="1:21" ht="15" customHeight="1" x14ac:dyDescent="0.25">
      <c r="A38" s="13" t="str">
        <f>IF(Refs!A31="","",Refs!A31)</f>
        <v>NLO</v>
      </c>
      <c r="B38" s="3" t="str">
        <f>IF(Refs!B31="","",Refs!B31)</f>
        <v>Vocare</v>
      </c>
      <c r="C38" s="28" t="str">
        <f>IF(Refs!D31="","",Refs!D31)</f>
        <v>Provider</v>
      </c>
      <c r="D38" s="33">
        <f t="shared" si="8"/>
        <v>86415</v>
      </c>
      <c r="E38" s="33">
        <f t="shared" si="9"/>
        <v>2787.5806451612902</v>
      </c>
      <c r="F38" s="42">
        <f t="shared" si="0"/>
        <v>0.24779166094558103</v>
      </c>
      <c r="G38" s="33">
        <f t="shared" si="1"/>
        <v>397.71672235190016</v>
      </c>
      <c r="H38" s="42">
        <f t="shared" si="2"/>
        <v>0.20464252778721545</v>
      </c>
      <c r="I38" s="42">
        <f t="shared" si="3"/>
        <v>0.60773011832140511</v>
      </c>
      <c r="J38" s="42">
        <f t="shared" si="4"/>
        <v>0.11846550426693565</v>
      </c>
      <c r="K38" s="42">
        <f t="shared" si="5"/>
        <v>0.11953824231070977</v>
      </c>
      <c r="L38" s="33"/>
      <c r="M38" s="33">
        <f>SUMIFS(Raw!$F:$F,Raw!$C:$C,M$5,Raw!$A:$A,$A$4,Raw!$E:$E,$A38)</f>
        <v>86415</v>
      </c>
      <c r="N38" s="33">
        <f>SUMIFS(Raw!$F:$F,Raw!$C:$C,N$5,Raw!$A:$A,$A$4,Raw!$E:$E,$A38)</f>
        <v>65547</v>
      </c>
      <c r="O38" s="33">
        <f>SUMIFS(Raw!$F:$F,Raw!$C:$C,O$5,Raw!$A:$A,$A$4,Raw!$E:$E,$A38)</f>
        <v>16242</v>
      </c>
      <c r="P38" s="33">
        <f>SUMIFS(Raw!$F:$F,Raw!$C:$C,P$5,Raw!$A:$A,$A$4,Raw!$E:$E,$A38)</f>
        <v>16865</v>
      </c>
      <c r="Q38" s="33">
        <f>SUMIFS(Raw!$F:$F,Raw!$C:$C,Q$5,Raw!$A:$A,$A$4,Raw!$E:$E,$A38)</f>
        <v>26069138</v>
      </c>
      <c r="R38" s="33">
        <f>SUMIFS(Raw!$F:$F,Raw!$C:$C,R$5,Raw!$A:$A,$A$4,Raw!$E:$E,$A38)</f>
        <v>62457</v>
      </c>
      <c r="S38" s="33">
        <f>SUMIFS(Raw!$F:$F,Raw!$C:$C,S$5,Raw!$A:$A,$A$4,Raw!$E:$E,$A38)</f>
        <v>37957</v>
      </c>
      <c r="T38" s="33">
        <f>SUMIFS(Raw!$F:$F,Raw!$C:$C,T$5,Raw!$A:$A,$A$4,Raw!$E:$E,$A38)</f>
        <v>7399</v>
      </c>
      <c r="U38" s="33">
        <f>SUMIFS(Raw!$F:$F,Raw!$C:$C,U$5,Raw!$A:$A,$A$4,Raw!$E:$E,$A38)</f>
        <v>7466</v>
      </c>
    </row>
    <row r="39" spans="1:21" ht="15" customHeight="1" x14ac:dyDescent="0.25">
      <c r="A39" s="13" t="str">
        <f>IF(Refs!A32="","",Refs!A32)</f>
        <v>RYA</v>
      </c>
      <c r="B39" s="3" t="str">
        <f>IF(Refs!B32="","",Refs!B32)</f>
        <v>WMAS</v>
      </c>
      <c r="C39" s="28" t="str">
        <f>IF(Refs!D32="","",Refs!D32)</f>
        <v>Provider</v>
      </c>
      <c r="D39" s="33">
        <f t="shared" si="8"/>
        <v>146857</v>
      </c>
      <c r="E39" s="33">
        <f t="shared" si="9"/>
        <v>4737.322580645161</v>
      </c>
      <c r="F39" s="42">
        <f t="shared" si="0"/>
        <v>0.53297884195946699</v>
      </c>
      <c r="G39" s="33">
        <f t="shared" si="1"/>
        <v>235.70447996433859</v>
      </c>
      <c r="H39" s="42">
        <f t="shared" si="2"/>
        <v>0.11314894037584537</v>
      </c>
      <c r="I39" s="42">
        <f t="shared" si="3"/>
        <v>0.33126876413736378</v>
      </c>
      <c r="J39" s="42">
        <f t="shared" si="4"/>
        <v>0.10438823771334567</v>
      </c>
      <c r="K39" s="42">
        <f t="shared" si="5"/>
        <v>0.12314209335800946</v>
      </c>
      <c r="L39" s="33"/>
      <c r="M39" s="33">
        <f>SUMIFS(Raw!$F:$F,Raw!$C:$C,M$5,Raw!$A:$A,$A$4,Raw!$E:$E,$A39)</f>
        <v>146857</v>
      </c>
      <c r="N39" s="33">
        <f>SUMIFS(Raw!$F:$F,Raw!$C:$C,N$5,Raw!$A:$A,$A$4,Raw!$E:$E,$A39)</f>
        <v>125626</v>
      </c>
      <c r="O39" s="33">
        <f>SUMIFS(Raw!$F:$F,Raw!$C:$C,O$5,Raw!$A:$A,$A$4,Raw!$E:$E,$A39)</f>
        <v>66956</v>
      </c>
      <c r="P39" s="33">
        <f>SUMIFS(Raw!$F:$F,Raw!$C:$C,P$5,Raw!$A:$A,$A$4,Raw!$E:$E,$A39)</f>
        <v>16028</v>
      </c>
      <c r="Q39" s="33">
        <f>SUMIFS(Raw!$F:$F,Raw!$C:$C,Q$5,Raw!$A:$A,$A$4,Raw!$E:$E,$A39)</f>
        <v>29610611</v>
      </c>
      <c r="R39" s="33">
        <f>SUMIFS(Raw!$F:$F,Raw!$C:$C,R$5,Raw!$A:$A,$A$4,Raw!$E:$E,$A39)</f>
        <v>121575</v>
      </c>
      <c r="S39" s="33">
        <f>SUMIFS(Raw!$F:$F,Raw!$C:$C,S$5,Raw!$A:$A,$A$4,Raw!$E:$E,$A39)</f>
        <v>40274</v>
      </c>
      <c r="T39" s="33">
        <f>SUMIFS(Raw!$F:$F,Raw!$C:$C,T$5,Raw!$A:$A,$A$4,Raw!$E:$E,$A39)</f>
        <v>12691</v>
      </c>
      <c r="U39" s="33">
        <f>SUMIFS(Raw!$F:$F,Raw!$C:$C,U$5,Raw!$A:$A,$A$4,Raw!$E:$E,$A39)</f>
        <v>14971</v>
      </c>
    </row>
    <row r="40" spans="1:21" ht="15" customHeight="1" x14ac:dyDescent="0.25">
      <c r="A40" s="13" t="str">
        <f>IF(Refs!A33="","",Refs!A33)</f>
        <v/>
      </c>
      <c r="B40" s="3" t="str">
        <f>IF(Refs!B33="","",Refs!B33)</f>
        <v>-----------</v>
      </c>
      <c r="C40" s="28"/>
      <c r="D40" s="33"/>
      <c r="E40" s="33"/>
      <c r="F40" s="42"/>
      <c r="G40" s="33"/>
      <c r="H40" s="42"/>
      <c r="I40" s="42"/>
      <c r="J40" s="42"/>
      <c r="K40" s="42"/>
      <c r="L40" s="33"/>
      <c r="M40" s="33"/>
      <c r="N40" s="33"/>
      <c r="O40" s="33"/>
      <c r="P40" s="33"/>
      <c r="Q40" s="33"/>
      <c r="R40" s="33"/>
      <c r="S40" s="33"/>
      <c r="T40" s="33"/>
      <c r="U40" s="33"/>
    </row>
    <row r="41" spans="1:21" ht="19.5" customHeight="1" x14ac:dyDescent="0.25">
      <c r="A41" s="13" t="str">
        <f>IF(Refs!A34="","",Refs!A34)</f>
        <v>111AA1</v>
      </c>
      <c r="B41" s="3" t="str">
        <f>IF(Refs!B34="","",Refs!B34)</f>
        <v>North East</v>
      </c>
      <c r="C41" s="28" t="str">
        <f>IF(Refs!D34="","",Refs!D34)</f>
        <v>Area</v>
      </c>
      <c r="D41" s="33">
        <f>M41</f>
        <v>87394</v>
      </c>
      <c r="E41" s="33">
        <f>IFERROR(M41/$B$5, " ")</f>
        <v>2819.1612903225805</v>
      </c>
      <c r="F41" s="42">
        <f t="shared" si="0"/>
        <v>0.31818009550519216</v>
      </c>
      <c r="G41" s="33">
        <f t="shared" si="1"/>
        <v>835.37608959296597</v>
      </c>
      <c r="H41" s="42">
        <f t="shared" si="2"/>
        <v>0.29761888916987211</v>
      </c>
      <c r="I41" s="42">
        <f t="shared" si="3"/>
        <v>0.34811442702186252</v>
      </c>
      <c r="J41" s="42">
        <f t="shared" si="4"/>
        <v>0.16069990071001705</v>
      </c>
      <c r="K41" s="42">
        <f t="shared" si="5"/>
        <v>0.11884823619775567</v>
      </c>
      <c r="L41" s="33"/>
      <c r="M41" s="33">
        <f>SUMIFS(Raw!$F:$F,Raw!$C:$C,M$5,Raw!$A:$A,$A$4,Raw!$B:$B,$A41)</f>
        <v>87394</v>
      </c>
      <c r="N41" s="33">
        <f>SUMIFS(Raw!$F:$F,Raw!$C:$C,N$5,Raw!$A:$A,$A$4,Raw!$B:$B,$A41)</f>
        <v>52772</v>
      </c>
      <c r="O41" s="33">
        <f>SUMIFS(Raw!$F:$F,Raw!$C:$C,O$5,Raw!$A:$A,$A$4,Raw!$B:$B,$A41)</f>
        <v>16791</v>
      </c>
      <c r="P41" s="33">
        <f>SUMIFS(Raw!$F:$F,Raw!$C:$C,P$5,Raw!$A:$A,$A$4,Raw!$B:$B,$A41)</f>
        <v>22361</v>
      </c>
      <c r="Q41" s="33">
        <f>SUMIFS(Raw!$F:$F,Raw!$C:$C,Q$5,Raw!$A:$A,$A$4,Raw!$B:$B,$A41)</f>
        <v>44084467</v>
      </c>
      <c r="R41" s="33">
        <f>SUMIFS(Raw!$F:$F,Raw!$C:$C,R$5,Raw!$A:$A,$A$4,Raw!$B:$B,$A41)</f>
        <v>53379</v>
      </c>
      <c r="S41" s="33">
        <f>SUMIFS(Raw!$F:$F,Raw!$C:$C,S$5,Raw!$A:$A,$A$4,Raw!$B:$B,$A41)</f>
        <v>18582</v>
      </c>
      <c r="T41" s="33">
        <f>SUMIFS(Raw!$F:$F,Raw!$C:$C,T$5,Raw!$A:$A,$A$4,Raw!$B:$B,$A41)</f>
        <v>8578</v>
      </c>
      <c r="U41" s="33">
        <f>SUMIFS(Raw!$F:$F,Raw!$C:$C,U$5,Raw!$A:$A,$A$4,Raw!$B:$B,$A41)</f>
        <v>6344</v>
      </c>
    </row>
    <row r="42" spans="1:21" x14ac:dyDescent="0.25">
      <c r="A42" s="13" t="str">
        <f>IF(Refs!A35="","",Refs!A35)</f>
        <v>111AI7</v>
      </c>
      <c r="B42" s="3" t="str">
        <f>IF(Refs!B35="","",Refs!B35)</f>
        <v>Yorkshire and Humber (NECS)</v>
      </c>
      <c r="C42" s="28" t="str">
        <f>IF(Refs!D35="","",Refs!D35)</f>
        <v>Area</v>
      </c>
      <c r="D42" s="33">
        <f t="shared" ref="D42:D75" si="10">M42</f>
        <v>172202</v>
      </c>
      <c r="E42" s="33">
        <f t="shared" ref="E42:E75" si="11">IFERROR(M42/$B$5, " ")</f>
        <v>5554.9032258064517</v>
      </c>
      <c r="F42" s="42">
        <f t="shared" si="0"/>
        <v>0.308559698554637</v>
      </c>
      <c r="G42" s="33">
        <f t="shared" si="1"/>
        <v>584.03963500365558</v>
      </c>
      <c r="H42" s="42">
        <f t="shared" si="2"/>
        <v>0.16647818163706574</v>
      </c>
      <c r="I42" s="42">
        <f t="shared" si="3"/>
        <v>0.25986653245349139</v>
      </c>
      <c r="J42" s="42">
        <f t="shared" si="4"/>
        <v>0.10549901204190433</v>
      </c>
      <c r="K42" s="42">
        <f t="shared" si="5"/>
        <v>0.13957424598292509</v>
      </c>
      <c r="L42" s="33"/>
      <c r="M42" s="33">
        <f>SUMIFS(Raw!$F:$F,Raw!$C:$C,M$5,Raw!$A:$A,$A$4,Raw!$B:$B,$A42)</f>
        <v>172202</v>
      </c>
      <c r="N42" s="33">
        <f>SUMIFS(Raw!$F:$F,Raw!$C:$C,N$5,Raw!$A:$A,$A$4,Raw!$B:$B,$A42)</f>
        <v>142248</v>
      </c>
      <c r="O42" s="33">
        <f>SUMIFS(Raw!$F:$F,Raw!$C:$C,O$5,Raw!$A:$A,$A$4,Raw!$B:$B,$A42)</f>
        <v>43892</v>
      </c>
      <c r="P42" s="33">
        <f>SUMIFS(Raw!$F:$F,Raw!$C:$C,P$5,Raw!$A:$A,$A$4,Raw!$B:$B,$A42)</f>
        <v>28411</v>
      </c>
      <c r="Q42" s="33">
        <f>SUMIFS(Raw!$F:$F,Raw!$C:$C,Q$5,Raw!$A:$A,$A$4,Raw!$B:$B,$A42)</f>
        <v>83078470</v>
      </c>
      <c r="R42" s="33">
        <f>SUMIFS(Raw!$F:$F,Raw!$C:$C,R$5,Raw!$A:$A,$A$4,Raw!$B:$B,$A42)</f>
        <v>134115</v>
      </c>
      <c r="S42" s="33">
        <f>SUMIFS(Raw!$F:$F,Raw!$C:$C,S$5,Raw!$A:$A,$A$4,Raw!$B:$B,$A42)</f>
        <v>34852</v>
      </c>
      <c r="T42" s="33">
        <f>SUMIFS(Raw!$F:$F,Raw!$C:$C,T$5,Raw!$A:$A,$A$4,Raw!$B:$B,$A42)</f>
        <v>14149</v>
      </c>
      <c r="U42" s="33">
        <f>SUMIFS(Raw!$F:$F,Raw!$C:$C,U$5,Raw!$A:$A,$A$4,Raw!$B:$B,$A42)</f>
        <v>18719</v>
      </c>
    </row>
    <row r="43" spans="1:21" ht="19.5" customHeight="1" x14ac:dyDescent="0.25">
      <c r="A43" s="13" t="str">
        <f>IF(Refs!A36="","",Refs!A36)</f>
        <v>111AJ3</v>
      </c>
      <c r="B43" s="3" t="str">
        <f>IF(Refs!B36="","",Refs!B36)</f>
        <v>North West including Blackpool (ML CSU)</v>
      </c>
      <c r="C43" s="28" t="str">
        <f>IF(Refs!D36="","",Refs!D36)</f>
        <v>Area</v>
      </c>
      <c r="D43" s="33">
        <f t="shared" si="10"/>
        <v>201986</v>
      </c>
      <c r="E43" s="33">
        <f t="shared" si="11"/>
        <v>6515.677419354839</v>
      </c>
      <c r="F43" s="42">
        <f t="shared" si="0"/>
        <v>0.31121535707672365</v>
      </c>
      <c r="G43" s="33">
        <f t="shared" si="1"/>
        <v>793.39307758780319</v>
      </c>
      <c r="H43" s="42">
        <f t="shared" si="2"/>
        <v>0.26852421453041136</v>
      </c>
      <c r="I43" s="42">
        <f t="shared" si="3"/>
        <v>0.28126987400952236</v>
      </c>
      <c r="J43" s="42">
        <f t="shared" si="4"/>
        <v>0.10502071194073463</v>
      </c>
      <c r="K43" s="42">
        <f t="shared" si="5"/>
        <v>0.11767991887107032</v>
      </c>
      <c r="L43" s="33"/>
      <c r="M43" s="33">
        <f>SUMIFS(Raw!$F:$F,Raw!$C:$C,M$5,Raw!$A:$A,$A$4,Raw!$B:$B,$A43)</f>
        <v>201986</v>
      </c>
      <c r="N43" s="33">
        <f>SUMIFS(Raw!$F:$F,Raw!$C:$C,N$5,Raw!$A:$A,$A$4,Raw!$B:$B,$A43)</f>
        <v>129608</v>
      </c>
      <c r="O43" s="33">
        <f>SUMIFS(Raw!$F:$F,Raw!$C:$C,O$5,Raw!$A:$A,$A$4,Raw!$B:$B,$A43)</f>
        <v>40336</v>
      </c>
      <c r="P43" s="33">
        <f>SUMIFS(Raw!$F:$F,Raw!$C:$C,P$5,Raw!$A:$A,$A$4,Raw!$B:$B,$A43)</f>
        <v>47579</v>
      </c>
      <c r="Q43" s="33">
        <f>SUMIFS(Raw!$F:$F,Raw!$C:$C,Q$5,Raw!$A:$A,$A$4,Raw!$B:$B,$A43)</f>
        <v>102830090</v>
      </c>
      <c r="R43" s="33">
        <f>SUMIFS(Raw!$F:$F,Raw!$C:$C,R$5,Raw!$A:$A,$A$4,Raw!$B:$B,$A43)</f>
        <v>116358</v>
      </c>
      <c r="S43" s="33">
        <f>SUMIFS(Raw!$F:$F,Raw!$C:$C,S$5,Raw!$A:$A,$A$4,Raw!$B:$B,$A43)</f>
        <v>32728</v>
      </c>
      <c r="T43" s="33">
        <f>SUMIFS(Raw!$F:$F,Raw!$C:$C,T$5,Raw!$A:$A,$A$4,Raw!$B:$B,$A43)</f>
        <v>12220</v>
      </c>
      <c r="U43" s="33">
        <f>SUMIFS(Raw!$F:$F,Raw!$C:$C,U$5,Raw!$A:$A,$A$4,Raw!$B:$B,$A43)</f>
        <v>13693</v>
      </c>
    </row>
    <row r="44" spans="1:21" ht="19.5" customHeight="1" x14ac:dyDescent="0.25">
      <c r="A44" s="13" t="str">
        <f>IF(Refs!A37="","",Refs!A37)</f>
        <v>111AJ7</v>
      </c>
      <c r="B44" s="3" t="str">
        <f>IF(Refs!B37="","",Refs!B37)</f>
        <v>Derbyshire (NECS)</v>
      </c>
      <c r="C44" s="28" t="str">
        <f>IF(Refs!D37="","",Refs!D37)</f>
        <v>Area</v>
      </c>
      <c r="D44" s="33">
        <f t="shared" si="10"/>
        <v>38221</v>
      </c>
      <c r="E44" s="33">
        <f t="shared" si="11"/>
        <v>1232.9354838709678</v>
      </c>
      <c r="F44" s="42">
        <f t="shared" si="0"/>
        <v>0.62798016685965385</v>
      </c>
      <c r="G44" s="33">
        <f t="shared" si="1"/>
        <v>116.77895549419554</v>
      </c>
      <c r="H44" s="42">
        <f t="shared" si="2"/>
        <v>6.3766504517025716E-2</v>
      </c>
      <c r="I44" s="42">
        <f t="shared" si="3"/>
        <v>0</v>
      </c>
      <c r="J44" s="42">
        <f t="shared" si="4"/>
        <v>6.9862631399423239E-2</v>
      </c>
      <c r="K44" s="42">
        <f t="shared" si="5"/>
        <v>8.2483177772954205E-2</v>
      </c>
      <c r="L44" s="33"/>
      <c r="M44" s="33">
        <f>SUMIFS(Raw!$F:$F,Raw!$C:$C,M$5,Raw!$A:$A,$A$4,Raw!$B:$B,$A44)</f>
        <v>38221</v>
      </c>
      <c r="N44" s="33">
        <f>SUMIFS(Raw!$F:$F,Raw!$C:$C,N$5,Raw!$A:$A,$A$4,Raw!$B:$B,$A44)</f>
        <v>33681</v>
      </c>
      <c r="O44" s="33">
        <f>SUMIFS(Raw!$F:$F,Raw!$C:$C,O$5,Raw!$A:$A,$A$4,Raw!$B:$B,$A44)</f>
        <v>21151</v>
      </c>
      <c r="P44" s="33">
        <f>SUMIFS(Raw!$F:$F,Raw!$C:$C,P$5,Raw!$A:$A,$A$4,Raw!$B:$B,$A44)</f>
        <v>2294</v>
      </c>
      <c r="Q44" s="33">
        <f>SUMIFS(Raw!$F:$F,Raw!$C:$C,Q$5,Raw!$A:$A,$A$4,Raw!$B:$B,$A44)</f>
        <v>3933232</v>
      </c>
      <c r="R44" s="33">
        <f>SUMIFS(Raw!$F:$F,Raw!$C:$C,R$5,Raw!$A:$A,$A$4,Raw!$B:$B,$A44)</f>
        <v>32249</v>
      </c>
      <c r="S44" s="33">
        <f>SUMIFS(Raw!$F:$F,Raw!$C:$C,S$5,Raw!$A:$A,$A$4,Raw!$B:$B,$A44)</f>
        <v>0</v>
      </c>
      <c r="T44" s="33">
        <f>SUMIFS(Raw!$F:$F,Raw!$C:$C,T$5,Raw!$A:$A,$A$4,Raw!$B:$B,$A44)</f>
        <v>2253</v>
      </c>
      <c r="U44" s="33">
        <f>SUMIFS(Raw!$F:$F,Raw!$C:$C,U$5,Raw!$A:$A,$A$4,Raw!$B:$B,$A44)</f>
        <v>2660</v>
      </c>
    </row>
    <row r="45" spans="1:21" x14ac:dyDescent="0.25">
      <c r="A45" s="13" t="str">
        <f>IF(Refs!A38="","",Refs!A38)</f>
        <v>111AJ6</v>
      </c>
      <c r="B45" s="3" t="str">
        <f>IF(Refs!B38="","",Refs!B38)</f>
        <v>Leicestershire and Rutland (ML CSU)</v>
      </c>
      <c r="C45" s="28" t="str">
        <f>IF(Refs!D38="","",Refs!D38)</f>
        <v>Area</v>
      </c>
      <c r="D45" s="33">
        <f t="shared" si="10"/>
        <v>36967</v>
      </c>
      <c r="E45" s="33">
        <f t="shared" si="11"/>
        <v>1192.483870967742</v>
      </c>
      <c r="F45" s="42">
        <f t="shared" si="0"/>
        <v>0.63105709259555409</v>
      </c>
      <c r="G45" s="33">
        <f t="shared" si="1"/>
        <v>116.55067967375659</v>
      </c>
      <c r="H45" s="42">
        <f t="shared" si="2"/>
        <v>6.0179757717858537E-2</v>
      </c>
      <c r="I45" s="42">
        <f t="shared" si="3"/>
        <v>0.13719976026923608</v>
      </c>
      <c r="J45" s="42">
        <f t="shared" si="4"/>
        <v>0.11424092941773085</v>
      </c>
      <c r="K45" s="42">
        <f t="shared" si="5"/>
        <v>0.11502466460744087</v>
      </c>
      <c r="L45" s="33"/>
      <c r="M45" s="33">
        <f>SUMIFS(Raw!$F:$F,Raw!$C:$C,M$5,Raw!$A:$A,$A$4,Raw!$B:$B,$A45)</f>
        <v>36967</v>
      </c>
      <c r="N45" s="33">
        <f>SUMIFS(Raw!$F:$F,Raw!$C:$C,N$5,Raw!$A:$A,$A$4,Raw!$B:$B,$A45)</f>
        <v>31265</v>
      </c>
      <c r="O45" s="33">
        <f>SUMIFS(Raw!$F:$F,Raw!$C:$C,O$5,Raw!$A:$A,$A$4,Raw!$B:$B,$A45)</f>
        <v>19730</v>
      </c>
      <c r="P45" s="33">
        <f>SUMIFS(Raw!$F:$F,Raw!$C:$C,P$5,Raw!$A:$A,$A$4,Raw!$B:$B,$A45)</f>
        <v>2002</v>
      </c>
      <c r="Q45" s="33">
        <f>SUMIFS(Raw!$F:$F,Raw!$C:$C,Q$5,Raw!$A:$A,$A$4,Raw!$B:$B,$A45)</f>
        <v>3643957</v>
      </c>
      <c r="R45" s="33">
        <f>SUMIFS(Raw!$F:$F,Raw!$C:$C,R$5,Raw!$A:$A,$A$4,Raw!$B:$B,$A45)</f>
        <v>21691</v>
      </c>
      <c r="S45" s="33">
        <f>SUMIFS(Raw!$F:$F,Raw!$C:$C,S$5,Raw!$A:$A,$A$4,Raw!$B:$B,$A45)</f>
        <v>2976</v>
      </c>
      <c r="T45" s="33">
        <f>SUMIFS(Raw!$F:$F,Raw!$C:$C,T$5,Raw!$A:$A,$A$4,Raw!$B:$B,$A45)</f>
        <v>2478</v>
      </c>
      <c r="U45" s="33">
        <f>SUMIFS(Raw!$F:$F,Raw!$C:$C,U$5,Raw!$A:$A,$A$4,Raw!$B:$B,$A45)</f>
        <v>2495</v>
      </c>
    </row>
    <row r="46" spans="1:21" x14ac:dyDescent="0.25">
      <c r="A46" s="13" t="str">
        <f>IF(Refs!A39="","",Refs!A39)</f>
        <v>111AJ5</v>
      </c>
      <c r="B46" s="3" t="str">
        <f>IF(Refs!B39="","",Refs!B39)</f>
        <v>Lincolnshire (Arden GEM)</v>
      </c>
      <c r="C46" s="28" t="str">
        <f>IF(Refs!D39="","",Refs!D39)</f>
        <v>Area</v>
      </c>
      <c r="D46" s="33">
        <f t="shared" si="10"/>
        <v>25266</v>
      </c>
      <c r="E46" s="33">
        <f t="shared" si="11"/>
        <v>815.0322580645161</v>
      </c>
      <c r="F46" s="42">
        <f t="shared" si="0"/>
        <v>0.50073828806658016</v>
      </c>
      <c r="G46" s="33">
        <f t="shared" si="1"/>
        <v>48.612242158485842</v>
      </c>
      <c r="H46" s="42">
        <f t="shared" si="2"/>
        <v>2.5380489293968862E-2</v>
      </c>
      <c r="I46" s="42">
        <f t="shared" si="3"/>
        <v>2.9805120366832249E-3</v>
      </c>
      <c r="J46" s="42">
        <f t="shared" si="4"/>
        <v>0.11173098968284295</v>
      </c>
      <c r="K46" s="42">
        <f t="shared" si="5"/>
        <v>0.17768437141765381</v>
      </c>
      <c r="L46" s="33"/>
      <c r="M46" s="33">
        <f>SUMIFS(Raw!$F:$F,Raw!$C:$C,M$5,Raw!$A:$A,$A$4,Raw!$B:$B,$A46)</f>
        <v>25266</v>
      </c>
      <c r="N46" s="33">
        <f>SUMIFS(Raw!$F:$F,Raw!$C:$C,N$5,Raw!$A:$A,$A$4,Raw!$B:$B,$A46)</f>
        <v>22349</v>
      </c>
      <c r="O46" s="33">
        <f>SUMIFS(Raw!$F:$F,Raw!$C:$C,O$5,Raw!$A:$A,$A$4,Raw!$B:$B,$A46)</f>
        <v>11191</v>
      </c>
      <c r="P46" s="33">
        <f>SUMIFS(Raw!$F:$F,Raw!$C:$C,P$5,Raw!$A:$A,$A$4,Raw!$B:$B,$A46)</f>
        <v>582</v>
      </c>
      <c r="Q46" s="33">
        <f>SUMIFS(Raw!$F:$F,Raw!$C:$C,Q$5,Raw!$A:$A,$A$4,Raw!$B:$B,$A46)</f>
        <v>1086435</v>
      </c>
      <c r="R46" s="33">
        <f>SUMIFS(Raw!$F:$F,Raw!$C:$C,R$5,Raw!$A:$A,$A$4,Raw!$B:$B,$A46)</f>
        <v>13085</v>
      </c>
      <c r="S46" s="33">
        <f>SUMIFS(Raw!$F:$F,Raw!$C:$C,S$5,Raw!$A:$A,$A$4,Raw!$B:$B,$A46)</f>
        <v>39</v>
      </c>
      <c r="T46" s="33">
        <f>SUMIFS(Raw!$F:$F,Raw!$C:$C,T$5,Raw!$A:$A,$A$4,Raw!$B:$B,$A46)</f>
        <v>1462</v>
      </c>
      <c r="U46" s="33">
        <f>SUMIFS(Raw!$F:$F,Raw!$C:$C,U$5,Raw!$A:$A,$A$4,Raw!$B:$B,$A46)</f>
        <v>2325</v>
      </c>
    </row>
    <row r="47" spans="1:21" x14ac:dyDescent="0.25">
      <c r="A47" s="13" t="str">
        <f>IF(Refs!A40="","",Refs!A40)</f>
        <v>111AC6</v>
      </c>
      <c r="B47" s="3" t="str">
        <f>IF(Refs!B40="","",Refs!B40)</f>
        <v>Northamptonshire</v>
      </c>
      <c r="C47" s="28" t="str">
        <f>IF(Refs!D40="","",Refs!D40)</f>
        <v>Area</v>
      </c>
      <c r="D47" s="33">
        <f t="shared" si="10"/>
        <v>25325</v>
      </c>
      <c r="E47" s="33">
        <f t="shared" si="11"/>
        <v>816.93548387096769</v>
      </c>
      <c r="F47" s="42">
        <f t="shared" si="0"/>
        <v>0.61133662639996089</v>
      </c>
      <c r="G47" s="33">
        <f t="shared" si="1"/>
        <v>120.9131412921211</v>
      </c>
      <c r="H47" s="42">
        <f t="shared" si="2"/>
        <v>6.3782051282051277E-2</v>
      </c>
      <c r="I47" s="42">
        <f t="shared" si="3"/>
        <v>0.45839174844782699</v>
      </c>
      <c r="J47" s="42">
        <f t="shared" si="4"/>
        <v>0.16468055277388344</v>
      </c>
      <c r="K47" s="42">
        <f t="shared" si="5"/>
        <v>9.7486481073502898E-2</v>
      </c>
      <c r="L47" s="33"/>
      <c r="M47" s="33">
        <f>SUMIFS(Raw!$F:$F,Raw!$C:$C,M$5,Raw!$A:$A,$A$4,Raw!$B:$B,$A47)</f>
        <v>25325</v>
      </c>
      <c r="N47" s="33">
        <f>SUMIFS(Raw!$F:$F,Raw!$C:$C,N$5,Raw!$A:$A,$A$4,Raw!$B:$B,$A47)</f>
        <v>20447</v>
      </c>
      <c r="O47" s="33">
        <f>SUMIFS(Raw!$F:$F,Raw!$C:$C,O$5,Raw!$A:$A,$A$4,Raw!$B:$B,$A47)</f>
        <v>12500</v>
      </c>
      <c r="P47" s="33">
        <f>SUMIFS(Raw!$F:$F,Raw!$C:$C,P$5,Raw!$A:$A,$A$4,Raw!$B:$B,$A47)</f>
        <v>1393</v>
      </c>
      <c r="Q47" s="33">
        <f>SUMIFS(Raw!$F:$F,Raw!$C:$C,Q$5,Raw!$A:$A,$A$4,Raw!$B:$B,$A47)</f>
        <v>2472311</v>
      </c>
      <c r="R47" s="33">
        <f>SUMIFS(Raw!$F:$F,Raw!$C:$C,R$5,Raw!$A:$A,$A$4,Raw!$B:$B,$A47)</f>
        <v>19972</v>
      </c>
      <c r="S47" s="33">
        <f>SUMIFS(Raw!$F:$F,Raw!$C:$C,S$5,Raw!$A:$A,$A$4,Raw!$B:$B,$A47)</f>
        <v>9155</v>
      </c>
      <c r="T47" s="33">
        <f>SUMIFS(Raw!$F:$F,Raw!$C:$C,T$5,Raw!$A:$A,$A$4,Raw!$B:$B,$A47)</f>
        <v>3289</v>
      </c>
      <c r="U47" s="33">
        <f>SUMIFS(Raw!$F:$F,Raw!$C:$C,U$5,Raw!$A:$A,$A$4,Raw!$B:$B,$A47)</f>
        <v>1947</v>
      </c>
    </row>
    <row r="48" spans="1:21" x14ac:dyDescent="0.25">
      <c r="A48" s="13" t="str">
        <f>IF(Refs!A41="","",Refs!A41)</f>
        <v>111AJ4</v>
      </c>
      <c r="B48" s="3" t="str">
        <f>IF(Refs!B41="","",Refs!B41)</f>
        <v>Nottinghamshire (Notts CCG)</v>
      </c>
      <c r="C48" s="28" t="str">
        <f>IF(Refs!D41="","",Refs!D41)</f>
        <v>Area</v>
      </c>
      <c r="D48" s="33">
        <f t="shared" si="10"/>
        <v>35761</v>
      </c>
      <c r="E48" s="33">
        <f t="shared" si="11"/>
        <v>1153.5806451612902</v>
      </c>
      <c r="F48" s="42">
        <f t="shared" si="0"/>
        <v>0.64154885437704579</v>
      </c>
      <c r="G48" s="33">
        <f t="shared" si="1"/>
        <v>113.07803468208093</v>
      </c>
      <c r="H48" s="42">
        <f t="shared" si="2"/>
        <v>6.0950886142175136E-2</v>
      </c>
      <c r="I48" s="42">
        <f t="shared" si="3"/>
        <v>0</v>
      </c>
      <c r="J48" s="42">
        <f t="shared" si="4"/>
        <v>9.9868455669560638E-2</v>
      </c>
      <c r="K48" s="42">
        <f t="shared" si="5"/>
        <v>0.12023151802157327</v>
      </c>
      <c r="L48" s="33"/>
      <c r="M48" s="33">
        <f>SUMIFS(Raw!$F:$F,Raw!$C:$C,M$5,Raw!$A:$A,$A$4,Raw!$B:$B,$A48)</f>
        <v>35761</v>
      </c>
      <c r="N48" s="33">
        <f>SUMIFS(Raw!$F:$F,Raw!$C:$C,N$5,Raw!$A:$A,$A$4,Raw!$B:$B,$A48)</f>
        <v>28718</v>
      </c>
      <c r="O48" s="33">
        <f>SUMIFS(Raw!$F:$F,Raw!$C:$C,O$5,Raw!$A:$A,$A$4,Raw!$B:$B,$A48)</f>
        <v>18424</v>
      </c>
      <c r="P48" s="33">
        <f>SUMIFS(Raw!$F:$F,Raw!$C:$C,P$5,Raw!$A:$A,$A$4,Raw!$B:$B,$A48)</f>
        <v>1864</v>
      </c>
      <c r="Q48" s="33">
        <f>SUMIFS(Raw!$F:$F,Raw!$C:$C,Q$5,Raw!$A:$A,$A$4,Raw!$B:$B,$A48)</f>
        <v>3247375</v>
      </c>
      <c r="R48" s="33">
        <f>SUMIFS(Raw!$F:$F,Raw!$C:$C,R$5,Raw!$A:$A,$A$4,Raw!$B:$B,$A48)</f>
        <v>19005</v>
      </c>
      <c r="S48" s="33">
        <f>SUMIFS(Raw!$F:$F,Raw!$C:$C,S$5,Raw!$A:$A,$A$4,Raw!$B:$B,$A48)</f>
        <v>0</v>
      </c>
      <c r="T48" s="33">
        <f>SUMIFS(Raw!$F:$F,Raw!$C:$C,T$5,Raw!$A:$A,$A$4,Raw!$B:$B,$A48)</f>
        <v>1898</v>
      </c>
      <c r="U48" s="33">
        <f>SUMIFS(Raw!$F:$F,Raw!$C:$C,U$5,Raw!$A:$A,$A$4,Raw!$B:$B,$A48)</f>
        <v>2285</v>
      </c>
    </row>
    <row r="49" spans="1:21" x14ac:dyDescent="0.25">
      <c r="A49" s="13" t="str">
        <f>IF(Refs!A42="","",Refs!A42)</f>
        <v>111AF4</v>
      </c>
      <c r="B49" s="3" t="str">
        <f>IF(Refs!B42="","",Refs!B42)</f>
        <v>Staffordshire</v>
      </c>
      <c r="C49" s="28" t="str">
        <f>IF(Refs!D42="","",Refs!D42)</f>
        <v>Area</v>
      </c>
      <c r="D49" s="33">
        <f t="shared" si="10"/>
        <v>31648</v>
      </c>
      <c r="E49" s="33">
        <f t="shared" si="11"/>
        <v>1020.9032258064516</v>
      </c>
      <c r="F49" s="42">
        <f t="shared" si="0"/>
        <v>0.28177458033573144</v>
      </c>
      <c r="G49" s="33">
        <f t="shared" si="1"/>
        <v>342.73116679070534</v>
      </c>
      <c r="H49" s="42">
        <f t="shared" si="2"/>
        <v>0.20130770754903904</v>
      </c>
      <c r="I49" s="42">
        <f t="shared" si="3"/>
        <v>0.627267485696545</v>
      </c>
      <c r="J49" s="42">
        <f t="shared" si="4"/>
        <v>0.13261187741162905</v>
      </c>
      <c r="K49" s="42">
        <f t="shared" si="5"/>
        <v>0.11881846808888101</v>
      </c>
      <c r="L49" s="33"/>
      <c r="M49" s="33">
        <f>SUMIFS(Raw!$F:$F,Raw!$C:$C,M$5,Raw!$A:$A,$A$4,Raw!$B:$B,$A49)</f>
        <v>31648</v>
      </c>
      <c r="N49" s="33">
        <f>SUMIFS(Raw!$F:$F,Raw!$C:$C,N$5,Raw!$A:$A,$A$4,Raw!$B:$B,$A49)</f>
        <v>24186</v>
      </c>
      <c r="O49" s="33">
        <f>SUMIFS(Raw!$F:$F,Raw!$C:$C,O$5,Raw!$A:$A,$A$4,Raw!$B:$B,$A49)</f>
        <v>6815</v>
      </c>
      <c r="P49" s="33">
        <f>SUMIFS(Raw!$F:$F,Raw!$C:$C,P$5,Raw!$A:$A,$A$4,Raw!$B:$B,$A49)</f>
        <v>6096</v>
      </c>
      <c r="Q49" s="33">
        <f>SUMIFS(Raw!$F:$F,Raw!$C:$C,Q$5,Raw!$A:$A,$A$4,Raw!$B:$B,$A49)</f>
        <v>8289296</v>
      </c>
      <c r="R49" s="33">
        <f>SUMIFS(Raw!$F:$F,Raw!$C:$C,R$5,Raw!$A:$A,$A$4,Raw!$B:$B,$A49)</f>
        <v>22547</v>
      </c>
      <c r="S49" s="33">
        <f>SUMIFS(Raw!$F:$F,Raw!$C:$C,S$5,Raw!$A:$A,$A$4,Raw!$B:$B,$A49)</f>
        <v>14143</v>
      </c>
      <c r="T49" s="33">
        <f>SUMIFS(Raw!$F:$F,Raw!$C:$C,T$5,Raw!$A:$A,$A$4,Raw!$B:$B,$A49)</f>
        <v>2990</v>
      </c>
      <c r="U49" s="33">
        <f>SUMIFS(Raw!$F:$F,Raw!$C:$C,U$5,Raw!$A:$A,$A$4,Raw!$B:$B,$A49)</f>
        <v>2679</v>
      </c>
    </row>
    <row r="50" spans="1:21" x14ac:dyDescent="0.25">
      <c r="A50" s="13" t="str">
        <f>IF(Refs!A43="","",Refs!A43)</f>
        <v>111AI8</v>
      </c>
      <c r="B50" s="3" t="str">
        <f>IF(Refs!B43="","",Refs!B43)</f>
        <v>West Midlands (WMAS)</v>
      </c>
      <c r="C50" s="28" t="str">
        <f>IF(Refs!D43="","",Refs!D43)</f>
        <v>Area</v>
      </c>
      <c r="D50" s="33">
        <f t="shared" si="10"/>
        <v>146857</v>
      </c>
      <c r="E50" s="33">
        <f t="shared" si="11"/>
        <v>4737.322580645161</v>
      </c>
      <c r="F50" s="42">
        <f t="shared" si="0"/>
        <v>0.53297884195946699</v>
      </c>
      <c r="G50" s="33">
        <f t="shared" si="1"/>
        <v>235.70447996433859</v>
      </c>
      <c r="H50" s="42">
        <f t="shared" si="2"/>
        <v>0.11314894037584537</v>
      </c>
      <c r="I50" s="42">
        <f t="shared" si="3"/>
        <v>0.33126876413736378</v>
      </c>
      <c r="J50" s="42">
        <f t="shared" si="4"/>
        <v>0.10438823771334567</v>
      </c>
      <c r="K50" s="42">
        <f t="shared" si="5"/>
        <v>0.12314209335800946</v>
      </c>
      <c r="L50" s="33"/>
      <c r="M50" s="33">
        <f>SUMIFS(Raw!$F:$F,Raw!$C:$C,M$5,Raw!$A:$A,$A$4,Raw!$B:$B,$A50)</f>
        <v>146857</v>
      </c>
      <c r="N50" s="33">
        <f>SUMIFS(Raw!$F:$F,Raw!$C:$C,N$5,Raw!$A:$A,$A$4,Raw!$B:$B,$A50)</f>
        <v>125626</v>
      </c>
      <c r="O50" s="33">
        <f>SUMIFS(Raw!$F:$F,Raw!$C:$C,O$5,Raw!$A:$A,$A$4,Raw!$B:$B,$A50)</f>
        <v>66956</v>
      </c>
      <c r="P50" s="33">
        <f>SUMIFS(Raw!$F:$F,Raw!$C:$C,P$5,Raw!$A:$A,$A$4,Raw!$B:$B,$A50)</f>
        <v>16028</v>
      </c>
      <c r="Q50" s="33">
        <f>SUMIFS(Raw!$F:$F,Raw!$C:$C,Q$5,Raw!$A:$A,$A$4,Raw!$B:$B,$A50)</f>
        <v>29610611</v>
      </c>
      <c r="R50" s="33">
        <f>SUMIFS(Raw!$F:$F,Raw!$C:$C,R$5,Raw!$A:$A,$A$4,Raw!$B:$B,$A50)</f>
        <v>121575</v>
      </c>
      <c r="S50" s="33">
        <f>SUMIFS(Raw!$F:$F,Raw!$C:$C,S$5,Raw!$A:$A,$A$4,Raw!$B:$B,$A50)</f>
        <v>40274</v>
      </c>
      <c r="T50" s="33">
        <f>SUMIFS(Raw!$F:$F,Raw!$C:$C,T$5,Raw!$A:$A,$A$4,Raw!$B:$B,$A50)</f>
        <v>12691</v>
      </c>
      <c r="U50" s="33">
        <f>SUMIFS(Raw!$F:$F,Raw!$C:$C,U$5,Raw!$A:$A,$A$4,Raw!$B:$B,$A50)</f>
        <v>14971</v>
      </c>
    </row>
    <row r="51" spans="1:21" ht="19.5" customHeight="1" x14ac:dyDescent="0.25">
      <c r="A51" s="13" t="str">
        <f>IF(Refs!A44="","",Refs!A44)</f>
        <v>111AC5</v>
      </c>
      <c r="B51" s="3" t="str">
        <f>IF(Refs!B44="","",Refs!B44)</f>
        <v>Cambridgeshire and Peterborough</v>
      </c>
      <c r="C51" s="28" t="str">
        <f>IF(Refs!D44="","",Refs!D44)</f>
        <v>Area</v>
      </c>
      <c r="D51" s="33">
        <f t="shared" si="10"/>
        <v>31482</v>
      </c>
      <c r="E51" s="33">
        <f t="shared" si="11"/>
        <v>1015.5483870967741</v>
      </c>
      <c r="F51" s="42">
        <f t="shared" si="0"/>
        <v>0.48545543186804258</v>
      </c>
      <c r="G51" s="33">
        <f t="shared" si="1"/>
        <v>282.11001868855124</v>
      </c>
      <c r="H51" s="42">
        <f t="shared" si="2"/>
        <v>0.119135382743442</v>
      </c>
      <c r="I51" s="42">
        <f t="shared" si="3"/>
        <v>0.58959378019045872</v>
      </c>
      <c r="J51" s="42">
        <f t="shared" si="4"/>
        <v>0.10254404931683304</v>
      </c>
      <c r="K51" s="42">
        <f t="shared" si="5"/>
        <v>0.10608639646685375</v>
      </c>
      <c r="L51" s="33"/>
      <c r="M51" s="33">
        <f>SUMIFS(Raw!$F:$F,Raw!$C:$C,M$5,Raw!$A:$A,$A$4,Raw!$B:$B,$A51)</f>
        <v>31482</v>
      </c>
      <c r="N51" s="33">
        <f>SUMIFS(Raw!$F:$F,Raw!$C:$C,N$5,Raw!$A:$A,$A$4,Raw!$B:$B,$A51)</f>
        <v>24614</v>
      </c>
      <c r="O51" s="33">
        <f>SUMIFS(Raw!$F:$F,Raw!$C:$C,O$5,Raw!$A:$A,$A$4,Raw!$B:$B,$A51)</f>
        <v>11949</v>
      </c>
      <c r="P51" s="33">
        <f>SUMIFS(Raw!$F:$F,Raw!$C:$C,P$5,Raw!$A:$A,$A$4,Raw!$B:$B,$A51)</f>
        <v>3329</v>
      </c>
      <c r="Q51" s="33">
        <f>SUMIFS(Raw!$F:$F,Raw!$C:$C,Q$5,Raw!$A:$A,$A$4,Raw!$B:$B,$A51)</f>
        <v>6943856</v>
      </c>
      <c r="R51" s="33">
        <f>SUMIFS(Raw!$F:$F,Raw!$C:$C,R$5,Raw!$A:$A,$A$4,Raw!$B:$B,$A51)</f>
        <v>21737</v>
      </c>
      <c r="S51" s="33">
        <f>SUMIFS(Raw!$F:$F,Raw!$C:$C,S$5,Raw!$A:$A,$A$4,Raw!$B:$B,$A51)</f>
        <v>12816</v>
      </c>
      <c r="T51" s="33">
        <f>SUMIFS(Raw!$F:$F,Raw!$C:$C,T$5,Raw!$A:$A,$A$4,Raw!$B:$B,$A51)</f>
        <v>2229</v>
      </c>
      <c r="U51" s="33">
        <f>SUMIFS(Raw!$F:$F,Raw!$C:$C,U$5,Raw!$A:$A,$A$4,Raw!$B:$B,$A51)</f>
        <v>2306</v>
      </c>
    </row>
    <row r="52" spans="1:21" x14ac:dyDescent="0.25">
      <c r="A52" s="13" t="str">
        <f>IF(Refs!A45="","",Refs!A45)</f>
        <v>111AB2</v>
      </c>
      <c r="B52" s="3" t="str">
        <f>IF(Refs!B45="","",Refs!B45)</f>
        <v>Hertfordshire</v>
      </c>
      <c r="C52" s="28" t="str">
        <f>IF(Refs!D45="","",Refs!D45)</f>
        <v>Area</v>
      </c>
      <c r="D52" s="33">
        <f t="shared" si="10"/>
        <v>58011</v>
      </c>
      <c r="E52" s="33">
        <f t="shared" si="11"/>
        <v>1871.3225806451612</v>
      </c>
      <c r="F52" s="42">
        <f t="shared" si="0"/>
        <v>0.50365658800393309</v>
      </c>
      <c r="G52" s="33">
        <f t="shared" si="1"/>
        <v>272.59559365781712</v>
      </c>
      <c r="H52" s="42">
        <f t="shared" si="2"/>
        <v>0.11558007446259205</v>
      </c>
      <c r="I52" s="42">
        <f t="shared" si="3"/>
        <v>0.52909758540113494</v>
      </c>
      <c r="J52" s="42">
        <f t="shared" si="4"/>
        <v>0.10170245910759987</v>
      </c>
      <c r="K52" s="42">
        <f t="shared" si="5"/>
        <v>9.2170171729535261E-2</v>
      </c>
      <c r="L52" s="33"/>
      <c r="M52" s="33">
        <f>SUMIFS(Raw!$F:$F,Raw!$C:$C,M$5,Raw!$A:$A,$A$4,Raw!$B:$B,$A52)</f>
        <v>58011</v>
      </c>
      <c r="N52" s="33">
        <f>SUMIFS(Raw!$F:$F,Raw!$C:$C,N$5,Raw!$A:$A,$A$4,Raw!$B:$B,$A52)</f>
        <v>32544</v>
      </c>
      <c r="O52" s="33">
        <f>SUMIFS(Raw!$F:$F,Raw!$C:$C,O$5,Raw!$A:$A,$A$4,Raw!$B:$B,$A52)</f>
        <v>16391</v>
      </c>
      <c r="P52" s="33">
        <f>SUMIFS(Raw!$F:$F,Raw!$C:$C,P$5,Raw!$A:$A,$A$4,Raw!$B:$B,$A52)</f>
        <v>4253</v>
      </c>
      <c r="Q52" s="33">
        <f>SUMIFS(Raw!$F:$F,Raw!$C:$C,Q$5,Raw!$A:$A,$A$4,Raw!$B:$B,$A52)</f>
        <v>8871351</v>
      </c>
      <c r="R52" s="33">
        <f>SUMIFS(Raw!$F:$F,Raw!$C:$C,R$5,Raw!$A:$A,$A$4,Raw!$B:$B,$A52)</f>
        <v>26961</v>
      </c>
      <c r="S52" s="33">
        <f>SUMIFS(Raw!$F:$F,Raw!$C:$C,S$5,Raw!$A:$A,$A$4,Raw!$B:$B,$A52)</f>
        <v>14265</v>
      </c>
      <c r="T52" s="33">
        <f>SUMIFS(Raw!$F:$F,Raw!$C:$C,T$5,Raw!$A:$A,$A$4,Raw!$B:$B,$A52)</f>
        <v>2742</v>
      </c>
      <c r="U52" s="33">
        <f>SUMIFS(Raw!$F:$F,Raw!$C:$C,U$5,Raw!$A:$A,$A$4,Raw!$B:$B,$A52)</f>
        <v>2485</v>
      </c>
    </row>
    <row r="53" spans="1:21" x14ac:dyDescent="0.25">
      <c r="A53" s="13" t="str">
        <f>IF(Refs!A46="","",Refs!A46)</f>
        <v>111AG7</v>
      </c>
      <c r="B53" s="3" t="str">
        <f>IF(Refs!B46="","",Refs!B46)</f>
        <v>Luton and Bedfordshire</v>
      </c>
      <c r="C53" s="28" t="str">
        <f>IF(Refs!D46="","",Refs!D46)</f>
        <v>Area</v>
      </c>
      <c r="D53" s="33">
        <f t="shared" si="10"/>
        <v>28275</v>
      </c>
      <c r="E53" s="33">
        <f t="shared" si="11"/>
        <v>912.09677419354841</v>
      </c>
      <c r="F53" s="42">
        <f t="shared" si="0"/>
        <v>0.51586552276179143</v>
      </c>
      <c r="G53" s="33">
        <f t="shared" si="1"/>
        <v>255.72636591272936</v>
      </c>
      <c r="H53" s="42">
        <f t="shared" si="2"/>
        <v>9.897547804860006E-2</v>
      </c>
      <c r="I53" s="42">
        <f t="shared" si="3"/>
        <v>0.49653794321297456</v>
      </c>
      <c r="J53" s="42">
        <f t="shared" si="4"/>
        <v>9.1825828337748036E-2</v>
      </c>
      <c r="K53" s="42">
        <f t="shared" si="5"/>
        <v>0.11473581486128538</v>
      </c>
      <c r="L53" s="33"/>
      <c r="M53" s="33">
        <f>SUMIFS(Raw!$F:$F,Raw!$C:$C,M$5,Raw!$A:$A,$A$4,Raw!$B:$B,$A53)</f>
        <v>28275</v>
      </c>
      <c r="N53" s="33">
        <f>SUMIFS(Raw!$F:$F,Raw!$C:$C,N$5,Raw!$A:$A,$A$4,Raw!$B:$B,$A53)</f>
        <v>24361</v>
      </c>
      <c r="O53" s="33">
        <f>SUMIFS(Raw!$F:$F,Raw!$C:$C,O$5,Raw!$A:$A,$A$4,Raw!$B:$B,$A53)</f>
        <v>12567</v>
      </c>
      <c r="P53" s="33">
        <f>SUMIFS(Raw!$F:$F,Raw!$C:$C,P$5,Raw!$A:$A,$A$4,Raw!$B:$B,$A53)</f>
        <v>2676</v>
      </c>
      <c r="Q53" s="33">
        <f>SUMIFS(Raw!$F:$F,Raw!$C:$C,Q$5,Raw!$A:$A,$A$4,Raw!$B:$B,$A53)</f>
        <v>6229750</v>
      </c>
      <c r="R53" s="33">
        <f>SUMIFS(Raw!$F:$F,Raw!$C:$C,R$5,Raw!$A:$A,$A$4,Raw!$B:$B,$A53)</f>
        <v>21519</v>
      </c>
      <c r="S53" s="33">
        <f>SUMIFS(Raw!$F:$F,Raw!$C:$C,S$5,Raw!$A:$A,$A$4,Raw!$B:$B,$A53)</f>
        <v>10685</v>
      </c>
      <c r="T53" s="33">
        <f>SUMIFS(Raw!$F:$F,Raw!$C:$C,T$5,Raw!$A:$A,$A$4,Raw!$B:$B,$A53)</f>
        <v>1976</v>
      </c>
      <c r="U53" s="33">
        <f>SUMIFS(Raw!$F:$F,Raw!$C:$C,U$5,Raw!$A:$A,$A$4,Raw!$B:$B,$A53)</f>
        <v>2469</v>
      </c>
    </row>
    <row r="54" spans="1:21" x14ac:dyDescent="0.25">
      <c r="A54" s="13" t="str">
        <f>IF(Refs!A47="","",Refs!A47)</f>
        <v>111AH4</v>
      </c>
      <c r="B54" s="3" t="str">
        <f>IF(Refs!B47="","",Refs!B47)</f>
        <v>Mid and South Essex</v>
      </c>
      <c r="C54" s="28" t="str">
        <f>IF(Refs!D47="","",Refs!D47)</f>
        <v>Area</v>
      </c>
      <c r="D54" s="33">
        <f t="shared" si="10"/>
        <v>40176</v>
      </c>
      <c r="E54" s="33">
        <f t="shared" si="11"/>
        <v>1296</v>
      </c>
      <c r="F54" s="42">
        <f t="shared" si="0"/>
        <v>0.38945226499432917</v>
      </c>
      <c r="G54" s="33">
        <f t="shared" si="1"/>
        <v>689.72259657081861</v>
      </c>
      <c r="H54" s="42">
        <f t="shared" si="2"/>
        <v>0.22739104662250972</v>
      </c>
      <c r="I54" s="42">
        <f t="shared" si="3"/>
        <v>0.60858762597984317</v>
      </c>
      <c r="J54" s="42">
        <f t="shared" si="4"/>
        <v>9.5954647256438971E-2</v>
      </c>
      <c r="K54" s="42">
        <f t="shared" si="5"/>
        <v>9.3645016797312436E-2</v>
      </c>
      <c r="L54" s="33"/>
      <c r="M54" s="33">
        <f>SUMIFS(Raw!$F:$F,Raw!$C:$C,M$5,Raw!$A:$A,$A$4,Raw!$B:$B,$A54)</f>
        <v>40176</v>
      </c>
      <c r="N54" s="33">
        <f>SUMIFS(Raw!$F:$F,Raw!$C:$C,N$5,Raw!$A:$A,$A$4,Raw!$B:$B,$A54)</f>
        <v>29978</v>
      </c>
      <c r="O54" s="33">
        <f>SUMIFS(Raw!$F:$F,Raw!$C:$C,O$5,Raw!$A:$A,$A$4,Raw!$B:$B,$A54)</f>
        <v>11675</v>
      </c>
      <c r="P54" s="33">
        <f>SUMIFS(Raw!$F:$F,Raw!$C:$C,P$5,Raw!$A:$A,$A$4,Raw!$B:$B,$A54)</f>
        <v>8823</v>
      </c>
      <c r="Q54" s="33">
        <f>SUMIFS(Raw!$F:$F,Raw!$C:$C,Q$5,Raw!$A:$A,$A$4,Raw!$B:$B,$A54)</f>
        <v>20676504</v>
      </c>
      <c r="R54" s="33">
        <f>SUMIFS(Raw!$F:$F,Raw!$C:$C,R$5,Raw!$A:$A,$A$4,Raw!$B:$B,$A54)</f>
        <v>28576</v>
      </c>
      <c r="S54" s="33">
        <f>SUMIFS(Raw!$F:$F,Raw!$C:$C,S$5,Raw!$A:$A,$A$4,Raw!$B:$B,$A54)</f>
        <v>17391</v>
      </c>
      <c r="T54" s="33">
        <f>SUMIFS(Raw!$F:$F,Raw!$C:$C,T$5,Raw!$A:$A,$A$4,Raw!$B:$B,$A54)</f>
        <v>2742</v>
      </c>
      <c r="U54" s="33">
        <f>SUMIFS(Raw!$F:$F,Raw!$C:$C,U$5,Raw!$A:$A,$A$4,Raw!$B:$B,$A54)</f>
        <v>2676</v>
      </c>
    </row>
    <row r="55" spans="1:21" x14ac:dyDescent="0.25">
      <c r="A55" s="13" t="str">
        <f>IF(Refs!A48="","",Refs!A48)</f>
        <v>111AC7</v>
      </c>
      <c r="B55" s="3" t="str">
        <f>IF(Refs!B48="","",Refs!B48)</f>
        <v>Milton Keynes</v>
      </c>
      <c r="C55" s="28" t="str">
        <f>IF(Refs!D48="","",Refs!D48)</f>
        <v>Area</v>
      </c>
      <c r="D55" s="33">
        <f t="shared" si="10"/>
        <v>9965</v>
      </c>
      <c r="E55" s="33">
        <f t="shared" si="11"/>
        <v>321.45161290322579</v>
      </c>
      <c r="F55" s="42">
        <f t="shared" si="0"/>
        <v>0.63284178955261183</v>
      </c>
      <c r="G55" s="33">
        <f t="shared" si="1"/>
        <v>115.08685328667833</v>
      </c>
      <c r="H55" s="42">
        <f t="shared" si="2"/>
        <v>6.3545933294324161E-2</v>
      </c>
      <c r="I55" s="42">
        <f t="shared" si="3"/>
        <v>0.44620295252028197</v>
      </c>
      <c r="J55" s="42">
        <f t="shared" si="4"/>
        <v>0.15627078068892139</v>
      </c>
      <c r="K55" s="42">
        <f t="shared" si="5"/>
        <v>0.11783481845990158</v>
      </c>
      <c r="L55" s="33"/>
      <c r="M55" s="33">
        <f>SUMIFS(Raw!$F:$F,Raw!$C:$C,M$5,Raw!$A:$A,$A$4,Raw!$B:$B,$A55)</f>
        <v>9965</v>
      </c>
      <c r="N55" s="33">
        <f>SUMIFS(Raw!$F:$F,Raw!$C:$C,N$5,Raw!$A:$A,$A$4,Raw!$B:$B,$A55)</f>
        <v>8002</v>
      </c>
      <c r="O55" s="33">
        <f>SUMIFS(Raw!$F:$F,Raw!$C:$C,O$5,Raw!$A:$A,$A$4,Raw!$B:$B,$A55)</f>
        <v>5064</v>
      </c>
      <c r="P55" s="33">
        <f>SUMIFS(Raw!$F:$F,Raw!$C:$C,P$5,Raw!$A:$A,$A$4,Raw!$B:$B,$A55)</f>
        <v>543</v>
      </c>
      <c r="Q55" s="33">
        <f>SUMIFS(Raw!$F:$F,Raw!$C:$C,Q$5,Raw!$A:$A,$A$4,Raw!$B:$B,$A55)</f>
        <v>920925</v>
      </c>
      <c r="R55" s="33">
        <f>SUMIFS(Raw!$F:$F,Raw!$C:$C,R$5,Raw!$A:$A,$A$4,Raw!$B:$B,$A55)</f>
        <v>7519</v>
      </c>
      <c r="S55" s="33">
        <f>SUMIFS(Raw!$F:$F,Raw!$C:$C,S$5,Raw!$A:$A,$A$4,Raw!$B:$B,$A55)</f>
        <v>3355</v>
      </c>
      <c r="T55" s="33">
        <f>SUMIFS(Raw!$F:$F,Raw!$C:$C,T$5,Raw!$A:$A,$A$4,Raw!$B:$B,$A55)</f>
        <v>1175</v>
      </c>
      <c r="U55" s="33">
        <f>SUMIFS(Raw!$F:$F,Raw!$C:$C,U$5,Raw!$A:$A,$A$4,Raw!$B:$B,$A55)</f>
        <v>886</v>
      </c>
    </row>
    <row r="56" spans="1:21" x14ac:dyDescent="0.25">
      <c r="A56" s="13" t="str">
        <f>IF(Refs!A49="","",Refs!A49)</f>
        <v>111AG8</v>
      </c>
      <c r="B56" s="3" t="str">
        <f>IF(Refs!B49="","",Refs!B49)</f>
        <v>Norfolk including Great Yarmouth and Waveney</v>
      </c>
      <c r="C56" s="28" t="str">
        <f>IF(Refs!D49="","",Refs!D49)</f>
        <v>Area</v>
      </c>
      <c r="D56" s="33">
        <f t="shared" si="10"/>
        <v>30118</v>
      </c>
      <c r="E56" s="33">
        <f t="shared" si="11"/>
        <v>971.54838709677415</v>
      </c>
      <c r="F56" s="42">
        <f t="shared" si="0"/>
        <v>0.4277049863419603</v>
      </c>
      <c r="G56" s="33">
        <f t="shared" si="1"/>
        <v>617.80054632158897</v>
      </c>
      <c r="H56" s="42">
        <f t="shared" si="2"/>
        <v>0.24022090896299422</v>
      </c>
      <c r="I56" s="42">
        <f t="shared" si="3"/>
        <v>0.58253952666208386</v>
      </c>
      <c r="J56" s="42">
        <f t="shared" si="4"/>
        <v>0.12044584110772857</v>
      </c>
      <c r="K56" s="42">
        <f t="shared" si="5"/>
        <v>8.0968280467445738E-2</v>
      </c>
      <c r="L56" s="33"/>
      <c r="M56" s="33">
        <f>SUMIFS(Raw!$F:$F,Raw!$C:$C,M$5,Raw!$A:$A,$A$4,Raw!$B:$B,$A56)</f>
        <v>30118</v>
      </c>
      <c r="N56" s="33">
        <f>SUMIFS(Raw!$F:$F,Raw!$C:$C,N$5,Raw!$A:$A,$A$4,Raw!$B:$B,$A56)</f>
        <v>21599</v>
      </c>
      <c r="O56" s="33">
        <f>SUMIFS(Raw!$F:$F,Raw!$C:$C,O$5,Raw!$A:$A,$A$4,Raw!$B:$B,$A56)</f>
        <v>9238</v>
      </c>
      <c r="P56" s="33">
        <f>SUMIFS(Raw!$F:$F,Raw!$C:$C,P$5,Raw!$A:$A,$A$4,Raw!$B:$B,$A56)</f>
        <v>6829</v>
      </c>
      <c r="Q56" s="33">
        <f>SUMIFS(Raw!$F:$F,Raw!$C:$C,Q$5,Raw!$A:$A,$A$4,Raw!$B:$B,$A56)</f>
        <v>13343874</v>
      </c>
      <c r="R56" s="33">
        <f>SUMIFS(Raw!$F:$F,Raw!$C:$C,R$5,Raw!$A:$A,$A$4,Raw!$B:$B,$A56)</f>
        <v>20366</v>
      </c>
      <c r="S56" s="33">
        <f>SUMIFS(Raw!$F:$F,Raw!$C:$C,S$5,Raw!$A:$A,$A$4,Raw!$B:$B,$A56)</f>
        <v>11864</v>
      </c>
      <c r="T56" s="33">
        <f>SUMIFS(Raw!$F:$F,Raw!$C:$C,T$5,Raw!$A:$A,$A$4,Raw!$B:$B,$A56)</f>
        <v>2453</v>
      </c>
      <c r="U56" s="33">
        <f>SUMIFS(Raw!$F:$F,Raw!$C:$C,U$5,Raw!$A:$A,$A$4,Raw!$B:$B,$A56)</f>
        <v>1649</v>
      </c>
    </row>
    <row r="57" spans="1:21" x14ac:dyDescent="0.25">
      <c r="A57" s="13" t="str">
        <f>IF(Refs!A50="","",Refs!A50)</f>
        <v>111AH7</v>
      </c>
      <c r="B57" s="3" t="str">
        <f>IF(Refs!B50="","",Refs!B50)</f>
        <v>North East Essex &amp; Suffolk</v>
      </c>
      <c r="C57" s="28" t="str">
        <f>IF(Refs!D50="","",Refs!D50)</f>
        <v>Area</v>
      </c>
      <c r="D57" s="33">
        <f t="shared" si="10"/>
        <v>29711</v>
      </c>
      <c r="E57" s="33">
        <f t="shared" si="11"/>
        <v>958.41935483870964</v>
      </c>
      <c r="F57" s="42">
        <f t="shared" si="0"/>
        <v>0.42946468191536569</v>
      </c>
      <c r="G57" s="33">
        <f t="shared" si="1"/>
        <v>352.60627697769172</v>
      </c>
      <c r="H57" s="42">
        <f t="shared" si="2"/>
        <v>0.10399045760138799</v>
      </c>
      <c r="I57" s="42">
        <f t="shared" si="3"/>
        <v>0.46258115458852428</v>
      </c>
      <c r="J57" s="42">
        <f t="shared" si="4"/>
        <v>0.16366906474820145</v>
      </c>
      <c r="K57" s="42">
        <f t="shared" si="5"/>
        <v>0.13892788208457624</v>
      </c>
      <c r="L57" s="33"/>
      <c r="M57" s="33">
        <f>SUMIFS(Raw!$F:$F,Raw!$C:$C,M$5,Raw!$A:$A,$A$4,Raw!$B:$B,$A57)</f>
        <v>29711</v>
      </c>
      <c r="N57" s="33">
        <f>SUMIFS(Raw!$F:$F,Raw!$C:$C,N$5,Raw!$A:$A,$A$4,Raw!$B:$B,$A57)</f>
        <v>24789</v>
      </c>
      <c r="O57" s="33">
        <f>SUMIFS(Raw!$F:$F,Raw!$C:$C,O$5,Raw!$A:$A,$A$4,Raw!$B:$B,$A57)</f>
        <v>10646</v>
      </c>
      <c r="P57" s="33">
        <f>SUMIFS(Raw!$F:$F,Raw!$C:$C,P$5,Raw!$A:$A,$A$4,Raw!$B:$B,$A57)</f>
        <v>2877</v>
      </c>
      <c r="Q57" s="33">
        <f>SUMIFS(Raw!$F:$F,Raw!$C:$C,Q$5,Raw!$A:$A,$A$4,Raw!$B:$B,$A57)</f>
        <v>8740757</v>
      </c>
      <c r="R57" s="33">
        <f>SUMIFS(Raw!$F:$F,Raw!$C:$C,R$5,Raw!$A:$A,$A$4,Raw!$B:$B,$A57)</f>
        <v>22796</v>
      </c>
      <c r="S57" s="33">
        <f>SUMIFS(Raw!$F:$F,Raw!$C:$C,S$5,Raw!$A:$A,$A$4,Raw!$B:$B,$A57)</f>
        <v>10545</v>
      </c>
      <c r="T57" s="33">
        <f>SUMIFS(Raw!$F:$F,Raw!$C:$C,T$5,Raw!$A:$A,$A$4,Raw!$B:$B,$A57)</f>
        <v>3731</v>
      </c>
      <c r="U57" s="33">
        <f>SUMIFS(Raw!$F:$F,Raw!$C:$C,U$5,Raw!$A:$A,$A$4,Raw!$B:$B,$A57)</f>
        <v>3167</v>
      </c>
    </row>
    <row r="58" spans="1:21" x14ac:dyDescent="0.25">
      <c r="A58" s="13" t="str">
        <f>IF(Refs!A51="","",Refs!A51)</f>
        <v>111AI3</v>
      </c>
      <c r="B58" s="3" t="str">
        <f>IF(Refs!B51="","",Refs!B51)</f>
        <v>West Essex (HUC)</v>
      </c>
      <c r="C58" s="28" t="str">
        <f>IF(Refs!D51="","",Refs!D51)</f>
        <v>Area</v>
      </c>
      <c r="D58" s="33">
        <f t="shared" si="10"/>
        <v>9377</v>
      </c>
      <c r="E58" s="33">
        <f t="shared" si="11"/>
        <v>302.48387096774195</v>
      </c>
      <c r="F58" s="42">
        <f t="shared" si="0"/>
        <v>0.50767444860054167</v>
      </c>
      <c r="G58" s="33">
        <f t="shared" si="1"/>
        <v>267.08693409002967</v>
      </c>
      <c r="H58" s="42">
        <f t="shared" si="2"/>
        <v>0.11887714513012843</v>
      </c>
      <c r="I58" s="42">
        <f t="shared" si="3"/>
        <v>0.54858628534286646</v>
      </c>
      <c r="J58" s="42">
        <f t="shared" si="4"/>
        <v>0.10123496912577186</v>
      </c>
      <c r="K58" s="42">
        <f t="shared" si="5"/>
        <v>0.12284692882677933</v>
      </c>
      <c r="L58" s="33"/>
      <c r="M58" s="33">
        <f>SUMIFS(Raw!$F:$F,Raw!$C:$C,M$5,Raw!$A:$A,$A$4,Raw!$B:$B,$A58)</f>
        <v>9377</v>
      </c>
      <c r="N58" s="33">
        <f>SUMIFS(Raw!$F:$F,Raw!$C:$C,N$5,Raw!$A:$A,$A$4,Raw!$B:$B,$A58)</f>
        <v>7753</v>
      </c>
      <c r="O58" s="33">
        <f>SUMIFS(Raw!$F:$F,Raw!$C:$C,O$5,Raw!$A:$A,$A$4,Raw!$B:$B,$A58)</f>
        <v>3936</v>
      </c>
      <c r="P58" s="33">
        <f>SUMIFS(Raw!$F:$F,Raw!$C:$C,P$5,Raw!$A:$A,$A$4,Raw!$B:$B,$A58)</f>
        <v>1046</v>
      </c>
      <c r="Q58" s="33">
        <f>SUMIFS(Raw!$F:$F,Raw!$C:$C,Q$5,Raw!$A:$A,$A$4,Raw!$B:$B,$A58)</f>
        <v>2070725</v>
      </c>
      <c r="R58" s="33">
        <f>SUMIFS(Raw!$F:$F,Raw!$C:$C,R$5,Raw!$A:$A,$A$4,Raw!$B:$B,$A58)</f>
        <v>6154</v>
      </c>
      <c r="S58" s="33">
        <f>SUMIFS(Raw!$F:$F,Raw!$C:$C,S$5,Raw!$A:$A,$A$4,Raw!$B:$B,$A58)</f>
        <v>3376</v>
      </c>
      <c r="T58" s="33">
        <f>SUMIFS(Raw!$F:$F,Raw!$C:$C,T$5,Raw!$A:$A,$A$4,Raw!$B:$B,$A58)</f>
        <v>623</v>
      </c>
      <c r="U58" s="33">
        <f>SUMIFS(Raw!$F:$F,Raw!$C:$C,U$5,Raw!$A:$A,$A$4,Raw!$B:$B,$A58)</f>
        <v>756</v>
      </c>
    </row>
    <row r="59" spans="1:21" ht="20" customHeight="1" x14ac:dyDescent="0.25">
      <c r="A59" s="13" t="str">
        <f>IF(Refs!A52="","",Refs!A52)</f>
        <v>111AD5</v>
      </c>
      <c r="B59" s="3" t="str">
        <f>IF(Refs!B52="","",Refs!B52)</f>
        <v>North Central London</v>
      </c>
      <c r="C59" s="28" t="str">
        <f>IF(Refs!D52="","",Refs!D52)</f>
        <v>Area</v>
      </c>
      <c r="D59" s="33">
        <f t="shared" si="10"/>
        <v>46545</v>
      </c>
      <c r="E59" s="33">
        <f t="shared" si="11"/>
        <v>1501.4516129032259</v>
      </c>
      <c r="F59" s="42">
        <f t="shared" si="0"/>
        <v>0.53843749248563255</v>
      </c>
      <c r="G59" s="33">
        <f t="shared" si="1"/>
        <v>197.37182292543343</v>
      </c>
      <c r="H59" s="42">
        <f t="shared" si="2"/>
        <v>0.10278095402472438</v>
      </c>
      <c r="I59" s="42">
        <f t="shared" si="3"/>
        <v>0.54596910812157451</v>
      </c>
      <c r="J59" s="42">
        <f t="shared" si="4"/>
        <v>8.6517189835575492E-2</v>
      </c>
      <c r="K59" s="42">
        <f t="shared" si="5"/>
        <v>0.12699551569506726</v>
      </c>
      <c r="L59" s="33"/>
      <c r="M59" s="33">
        <f>SUMIFS(Raw!$F:$F,Raw!$C:$C,M$5,Raw!$A:$A,$A$4,Raw!$B:$B,$A59)</f>
        <v>46545</v>
      </c>
      <c r="N59" s="33">
        <f>SUMIFS(Raw!$F:$F,Raw!$C:$C,N$5,Raw!$A:$A,$A$4,Raw!$B:$B,$A59)</f>
        <v>41587</v>
      </c>
      <c r="O59" s="33">
        <f>SUMIFS(Raw!$F:$F,Raw!$C:$C,O$5,Raw!$A:$A,$A$4,Raw!$B:$B,$A59)</f>
        <v>22392</v>
      </c>
      <c r="P59" s="33">
        <f>SUMIFS(Raw!$F:$F,Raw!$C:$C,P$5,Raw!$A:$A,$A$4,Raw!$B:$B,$A59)</f>
        <v>4764</v>
      </c>
      <c r="Q59" s="33">
        <f>SUMIFS(Raw!$F:$F,Raw!$C:$C,Q$5,Raw!$A:$A,$A$4,Raw!$B:$B,$A59)</f>
        <v>8208102</v>
      </c>
      <c r="R59" s="33">
        <f>SUMIFS(Raw!$F:$F,Raw!$C:$C,R$5,Raw!$A:$A,$A$4,Raw!$B:$B,$A59)</f>
        <v>50175</v>
      </c>
      <c r="S59" s="33">
        <f>SUMIFS(Raw!$F:$F,Raw!$C:$C,S$5,Raw!$A:$A,$A$4,Raw!$B:$B,$A59)</f>
        <v>27394</v>
      </c>
      <c r="T59" s="33">
        <f>SUMIFS(Raw!$F:$F,Raw!$C:$C,T$5,Raw!$A:$A,$A$4,Raw!$B:$B,$A59)</f>
        <v>4341</v>
      </c>
      <c r="U59" s="33">
        <f>SUMIFS(Raw!$F:$F,Raw!$C:$C,U$5,Raw!$A:$A,$A$4,Raw!$B:$B,$A59)</f>
        <v>6372</v>
      </c>
    </row>
    <row r="60" spans="1:21" x14ac:dyDescent="0.25">
      <c r="A60" s="13" t="str">
        <f>IF(Refs!A53="","",Refs!A53)</f>
        <v>111AH5</v>
      </c>
      <c r="B60" s="3" t="str">
        <f>IF(Refs!B53="","",Refs!B53)</f>
        <v>North East London</v>
      </c>
      <c r="C60" s="28" t="str">
        <f>IF(Refs!D53="","",Refs!D53)</f>
        <v>Area</v>
      </c>
      <c r="D60" s="33">
        <f t="shared" si="10"/>
        <v>81347</v>
      </c>
      <c r="E60" s="33">
        <f t="shared" si="11"/>
        <v>2624.0967741935483</v>
      </c>
      <c r="F60" s="42">
        <f t="shared" si="0"/>
        <v>0.66203147124041573</v>
      </c>
      <c r="G60" s="33">
        <f t="shared" si="1"/>
        <v>111.36221313884214</v>
      </c>
      <c r="H60" s="42">
        <f t="shared" si="2"/>
        <v>7.9720210948160355E-2</v>
      </c>
      <c r="I60" s="42">
        <f t="shared" si="3"/>
        <v>0.52419477478025489</v>
      </c>
      <c r="J60" s="42">
        <f t="shared" si="4"/>
        <v>7.4074637306487418E-2</v>
      </c>
      <c r="K60" s="42">
        <f t="shared" si="5"/>
        <v>0.10914261382645457</v>
      </c>
      <c r="L60" s="33"/>
      <c r="M60" s="33">
        <f>SUMIFS(Raw!$F:$F,Raw!$C:$C,M$5,Raw!$A:$A,$A$4,Raw!$B:$B,$A60)</f>
        <v>81347</v>
      </c>
      <c r="N60" s="33">
        <f>SUMIFS(Raw!$F:$F,Raw!$C:$C,N$5,Raw!$A:$A,$A$4,Raw!$B:$B,$A60)</f>
        <v>74862</v>
      </c>
      <c r="O60" s="33">
        <f>SUMIFS(Raw!$F:$F,Raw!$C:$C,O$5,Raw!$A:$A,$A$4,Raw!$B:$B,$A60)</f>
        <v>49561</v>
      </c>
      <c r="P60" s="33">
        <f>SUMIFS(Raw!$F:$F,Raw!$C:$C,P$5,Raw!$A:$A,$A$4,Raw!$B:$B,$A60)</f>
        <v>6485</v>
      </c>
      <c r="Q60" s="33">
        <f>SUMIFS(Raw!$F:$F,Raw!$C:$C,Q$5,Raw!$A:$A,$A$4,Raw!$B:$B,$A60)</f>
        <v>8336798</v>
      </c>
      <c r="R60" s="33">
        <f>SUMIFS(Raw!$F:$F,Raw!$C:$C,R$5,Raw!$A:$A,$A$4,Raw!$B:$B,$A60)</f>
        <v>65758</v>
      </c>
      <c r="S60" s="33">
        <f>SUMIFS(Raw!$F:$F,Raw!$C:$C,S$5,Raw!$A:$A,$A$4,Raw!$B:$B,$A60)</f>
        <v>34470</v>
      </c>
      <c r="T60" s="33">
        <f>SUMIFS(Raw!$F:$F,Raw!$C:$C,T$5,Raw!$A:$A,$A$4,Raw!$B:$B,$A60)</f>
        <v>4871</v>
      </c>
      <c r="U60" s="33">
        <f>SUMIFS(Raw!$F:$F,Raw!$C:$C,U$5,Raw!$A:$A,$A$4,Raw!$B:$B,$A60)</f>
        <v>7177</v>
      </c>
    </row>
    <row r="61" spans="1:21" x14ac:dyDescent="0.25">
      <c r="A61" s="13" t="str">
        <f>IF(Refs!A54="","",Refs!A54)</f>
        <v>111AJ1</v>
      </c>
      <c r="B61" s="3" t="str">
        <f>IF(Refs!B54="","",Refs!B54)</f>
        <v>North West London</v>
      </c>
      <c r="C61" s="28" t="str">
        <f>IF(Refs!D54="","",Refs!D54)</f>
        <v>Area</v>
      </c>
      <c r="D61" s="33">
        <f t="shared" si="10"/>
        <v>66484</v>
      </c>
      <c r="E61" s="33">
        <f t="shared" si="11"/>
        <v>2144.6451612903224</v>
      </c>
      <c r="F61" s="42">
        <f t="shared" si="0"/>
        <v>0.63436620640010466</v>
      </c>
      <c r="G61" s="33">
        <f t="shared" si="1"/>
        <v>96.202424579543219</v>
      </c>
      <c r="H61" s="42">
        <f t="shared" si="2"/>
        <v>8.0620901269478365E-2</v>
      </c>
      <c r="I61" s="42">
        <f t="shared" si="3"/>
        <v>0.5096660498722354</v>
      </c>
      <c r="J61" s="42">
        <f t="shared" si="4"/>
        <v>8.3637324874438271E-2</v>
      </c>
      <c r="K61" s="42">
        <f t="shared" si="5"/>
        <v>0.12210767468499427</v>
      </c>
      <c r="L61" s="33"/>
      <c r="M61" s="33">
        <f>SUMIFS(Raw!$F:$F,Raw!$C:$C,M$5,Raw!$A:$A,$A$4,Raw!$B:$B,$A61)</f>
        <v>66484</v>
      </c>
      <c r="N61" s="33">
        <f>SUMIFS(Raw!$F:$F,Raw!$C:$C,N$5,Raw!$A:$A,$A$4,Raw!$B:$B,$A61)</f>
        <v>61124</v>
      </c>
      <c r="O61" s="33">
        <f>SUMIFS(Raw!$F:$F,Raw!$C:$C,O$5,Raw!$A:$A,$A$4,Raw!$B:$B,$A61)</f>
        <v>38775</v>
      </c>
      <c r="P61" s="33">
        <f>SUMIFS(Raw!$F:$F,Raw!$C:$C,P$5,Raw!$A:$A,$A$4,Raw!$B:$B,$A61)</f>
        <v>5360</v>
      </c>
      <c r="Q61" s="33">
        <f>SUMIFS(Raw!$F:$F,Raw!$C:$C,Q$5,Raw!$A:$A,$A$4,Raw!$B:$B,$A61)</f>
        <v>5880277</v>
      </c>
      <c r="R61" s="33">
        <f>SUMIFS(Raw!$F:$F,Raw!$C:$C,R$5,Raw!$A:$A,$A$4,Raw!$B:$B,$A61)</f>
        <v>56745</v>
      </c>
      <c r="S61" s="33">
        <f>SUMIFS(Raw!$F:$F,Raw!$C:$C,S$5,Raw!$A:$A,$A$4,Raw!$B:$B,$A61)</f>
        <v>28921</v>
      </c>
      <c r="T61" s="33">
        <f>SUMIFS(Raw!$F:$F,Raw!$C:$C,T$5,Raw!$A:$A,$A$4,Raw!$B:$B,$A61)</f>
        <v>4746</v>
      </c>
      <c r="U61" s="33">
        <f>SUMIFS(Raw!$F:$F,Raw!$C:$C,U$5,Raw!$A:$A,$A$4,Raw!$B:$B,$A61)</f>
        <v>6929</v>
      </c>
    </row>
    <row r="62" spans="1:21" x14ac:dyDescent="0.25">
      <c r="A62" s="13" t="str">
        <f>IF(Refs!A55="","",Refs!A55)</f>
        <v>111AD7</v>
      </c>
      <c r="B62" s="3" t="str">
        <f>IF(Refs!B55="","",Refs!B55)</f>
        <v>South East London</v>
      </c>
      <c r="C62" s="28" t="str">
        <f>IF(Refs!D55="","",Refs!D55)</f>
        <v>Area</v>
      </c>
      <c r="D62" s="33">
        <f t="shared" si="10"/>
        <v>61544</v>
      </c>
      <c r="E62" s="33">
        <f t="shared" si="11"/>
        <v>1985.2903225806451</v>
      </c>
      <c r="F62" s="42">
        <f t="shared" si="0"/>
        <v>0.64631284816134982</v>
      </c>
      <c r="G62" s="33">
        <f t="shared" si="1"/>
        <v>116.32859266689356</v>
      </c>
      <c r="H62" s="42">
        <f t="shared" si="2"/>
        <v>9.2860392564669186E-2</v>
      </c>
      <c r="I62" s="42">
        <f t="shared" si="3"/>
        <v>0.527316926025161</v>
      </c>
      <c r="J62" s="42">
        <f t="shared" si="4"/>
        <v>8.1107936902248171E-2</v>
      </c>
      <c r="K62" s="42">
        <f t="shared" si="5"/>
        <v>0.11764288375889419</v>
      </c>
      <c r="L62" s="33"/>
      <c r="M62" s="33">
        <f>SUMIFS(Raw!$F:$F,Raw!$C:$C,M$5,Raw!$A:$A,$A$4,Raw!$B:$B,$A62)</f>
        <v>61544</v>
      </c>
      <c r="N62" s="33">
        <f>SUMIFS(Raw!$F:$F,Raw!$C:$C,N$5,Raw!$A:$A,$A$4,Raw!$B:$B,$A62)</f>
        <v>55829</v>
      </c>
      <c r="O62" s="33">
        <f>SUMIFS(Raw!$F:$F,Raw!$C:$C,O$5,Raw!$A:$A,$A$4,Raw!$B:$B,$A62)</f>
        <v>36083</v>
      </c>
      <c r="P62" s="33">
        <f>SUMIFS(Raw!$F:$F,Raw!$C:$C,P$5,Raw!$A:$A,$A$4,Raw!$B:$B,$A62)</f>
        <v>5715</v>
      </c>
      <c r="Q62" s="33">
        <f>SUMIFS(Raw!$F:$F,Raw!$C:$C,Q$5,Raw!$A:$A,$A$4,Raw!$B:$B,$A62)</f>
        <v>6494509</v>
      </c>
      <c r="R62" s="33">
        <f>SUMIFS(Raw!$F:$F,Raw!$C:$C,R$5,Raw!$A:$A,$A$4,Raw!$B:$B,$A62)</f>
        <v>56357</v>
      </c>
      <c r="S62" s="33">
        <f>SUMIFS(Raw!$F:$F,Raw!$C:$C,S$5,Raw!$A:$A,$A$4,Raw!$B:$B,$A62)</f>
        <v>29718</v>
      </c>
      <c r="T62" s="33">
        <f>SUMIFS(Raw!$F:$F,Raw!$C:$C,T$5,Raw!$A:$A,$A$4,Raw!$B:$B,$A62)</f>
        <v>4571</v>
      </c>
      <c r="U62" s="33">
        <f>SUMIFS(Raw!$F:$F,Raw!$C:$C,U$5,Raw!$A:$A,$A$4,Raw!$B:$B,$A62)</f>
        <v>6630</v>
      </c>
    </row>
    <row r="63" spans="1:21" x14ac:dyDescent="0.25">
      <c r="A63" s="13" t="str">
        <f>IF(Refs!A56="","",Refs!A56)</f>
        <v>111AG5</v>
      </c>
      <c r="B63" s="3" t="str">
        <f>IF(Refs!B56="","",Refs!B56)</f>
        <v>South West London</v>
      </c>
      <c r="C63" s="28" t="str">
        <f>IF(Refs!D56="","",Refs!D56)</f>
        <v>Area</v>
      </c>
      <c r="D63" s="33">
        <f t="shared" si="10"/>
        <v>38451</v>
      </c>
      <c r="E63" s="33">
        <f t="shared" si="11"/>
        <v>1240.3548387096773</v>
      </c>
      <c r="F63" s="42">
        <f t="shared" si="0"/>
        <v>0.17682223387519663</v>
      </c>
      <c r="G63" s="33">
        <f t="shared" si="1"/>
        <v>482.36661422828178</v>
      </c>
      <c r="H63" s="42">
        <f t="shared" si="2"/>
        <v>0.21882680648861216</v>
      </c>
      <c r="I63" s="42">
        <f t="shared" si="3"/>
        <v>0.50449829638987786</v>
      </c>
      <c r="J63" s="42">
        <f t="shared" si="4"/>
        <v>0.11833390758393629</v>
      </c>
      <c r="K63" s="42">
        <f t="shared" si="5"/>
        <v>0.14183989893189389</v>
      </c>
      <c r="L63" s="33"/>
      <c r="M63" s="33">
        <f>SUMIFS(Raw!$F:$F,Raw!$C:$C,M$5,Raw!$A:$A,$A$4,Raw!$B:$B,$A63)</f>
        <v>38451</v>
      </c>
      <c r="N63" s="33">
        <f>SUMIFS(Raw!$F:$F,Raw!$C:$C,N$5,Raw!$A:$A,$A$4,Raw!$B:$B,$A63)</f>
        <v>28605</v>
      </c>
      <c r="O63" s="33">
        <f>SUMIFS(Raw!$F:$F,Raw!$C:$C,O$5,Raw!$A:$A,$A$4,Raw!$B:$B,$A63)</f>
        <v>5058</v>
      </c>
      <c r="P63" s="33">
        <f>SUMIFS(Raw!$F:$F,Raw!$C:$C,P$5,Raw!$A:$A,$A$4,Raw!$B:$B,$A63)</f>
        <v>8013</v>
      </c>
      <c r="Q63" s="33">
        <f>SUMIFS(Raw!$F:$F,Raw!$C:$C,Q$5,Raw!$A:$A,$A$4,Raw!$B:$B,$A63)</f>
        <v>13798097</v>
      </c>
      <c r="R63" s="33">
        <f>SUMIFS(Raw!$F:$F,Raw!$C:$C,R$5,Raw!$A:$A,$A$4,Raw!$B:$B,$A63)</f>
        <v>26121</v>
      </c>
      <c r="S63" s="33">
        <f>SUMIFS(Raw!$F:$F,Raw!$C:$C,S$5,Raw!$A:$A,$A$4,Raw!$B:$B,$A63)</f>
        <v>13178</v>
      </c>
      <c r="T63" s="33">
        <f>SUMIFS(Raw!$F:$F,Raw!$C:$C,T$5,Raw!$A:$A,$A$4,Raw!$B:$B,$A63)</f>
        <v>3091</v>
      </c>
      <c r="U63" s="33">
        <f>SUMIFS(Raw!$F:$F,Raw!$C:$C,U$5,Raw!$A:$A,$A$4,Raw!$B:$B,$A63)</f>
        <v>3705</v>
      </c>
    </row>
    <row r="64" spans="1:21" ht="19.5" customHeight="1" x14ac:dyDescent="0.25">
      <c r="A64" s="13" t="str">
        <f>IF(Refs!A57="","",Refs!A57)</f>
        <v>111AH9</v>
      </c>
      <c r="B64" s="3" t="str">
        <f>IF(Refs!B57="","",Refs!B57)</f>
        <v>Hampshire and Surrey Heath</v>
      </c>
      <c r="C64" s="28" t="str">
        <f>IF(Refs!D57="","",Refs!D57)</f>
        <v>Area</v>
      </c>
      <c r="D64" s="33">
        <f t="shared" si="10"/>
        <v>62477</v>
      </c>
      <c r="E64" s="33">
        <f t="shared" si="11"/>
        <v>2015.3870967741937</v>
      </c>
      <c r="F64" s="42">
        <f t="shared" si="0"/>
        <v>0.31071413542061188</v>
      </c>
      <c r="G64" s="33">
        <f t="shared" si="1"/>
        <v>639.30086689391067</v>
      </c>
      <c r="H64" s="42">
        <f t="shared" si="2"/>
        <v>0.23814561892853708</v>
      </c>
      <c r="I64" s="42">
        <f t="shared" si="3"/>
        <v>0.518132733408324</v>
      </c>
      <c r="J64" s="42">
        <f t="shared" si="4"/>
        <v>0.1138132733408324</v>
      </c>
      <c r="K64" s="42">
        <f t="shared" si="5"/>
        <v>0.11536557930258717</v>
      </c>
      <c r="L64" s="33"/>
      <c r="M64" s="33">
        <f>SUMIFS(Raw!$F:$F,Raw!$C:$C,M$5,Raw!$A:$A,$A$4,Raw!$B:$B,$A64)</f>
        <v>62477</v>
      </c>
      <c r="N64" s="33">
        <f>SUMIFS(Raw!$F:$F,Raw!$C:$C,N$5,Raw!$A:$A,$A$4,Raw!$B:$B,$A64)</f>
        <v>47526</v>
      </c>
      <c r="O64" s="33">
        <f>SUMIFS(Raw!$F:$F,Raw!$C:$C,O$5,Raw!$A:$A,$A$4,Raw!$B:$B,$A64)</f>
        <v>14767</v>
      </c>
      <c r="P64" s="33">
        <f>SUMIFS(Raw!$F:$F,Raw!$C:$C,P$5,Raw!$A:$A,$A$4,Raw!$B:$B,$A64)</f>
        <v>14856</v>
      </c>
      <c r="Q64" s="33">
        <f>SUMIFS(Raw!$F:$F,Raw!$C:$C,Q$5,Raw!$A:$A,$A$4,Raw!$B:$B,$A64)</f>
        <v>30383413</v>
      </c>
      <c r="R64" s="33">
        <f>SUMIFS(Raw!$F:$F,Raw!$C:$C,R$5,Raw!$A:$A,$A$4,Raw!$B:$B,$A64)</f>
        <v>44450</v>
      </c>
      <c r="S64" s="33">
        <f>SUMIFS(Raw!$F:$F,Raw!$C:$C,S$5,Raw!$A:$A,$A$4,Raw!$B:$B,$A64)</f>
        <v>23031</v>
      </c>
      <c r="T64" s="33">
        <f>SUMIFS(Raw!$F:$F,Raw!$C:$C,T$5,Raw!$A:$A,$A$4,Raw!$B:$B,$A64)</f>
        <v>5059</v>
      </c>
      <c r="U64" s="33">
        <f>SUMIFS(Raw!$F:$F,Raw!$C:$C,U$5,Raw!$A:$A,$A$4,Raw!$B:$B,$A64)</f>
        <v>5128</v>
      </c>
    </row>
    <row r="65" spans="1:21" x14ac:dyDescent="0.25">
      <c r="A65" s="13" t="str">
        <f>IF(Refs!A58="","",Refs!A58)</f>
        <v>111AA6</v>
      </c>
      <c r="B65" s="3" t="str">
        <f>IF(Refs!B58="","",Refs!B58)</f>
        <v>Isle of Wight</v>
      </c>
      <c r="C65" s="28" t="str">
        <f>IF(Refs!D58="","",Refs!D58)</f>
        <v>Area</v>
      </c>
      <c r="D65" s="33">
        <f t="shared" si="10"/>
        <v>8880</v>
      </c>
      <c r="E65" s="33">
        <f t="shared" si="11"/>
        <v>286.45161290322579</v>
      </c>
      <c r="F65" s="42">
        <f t="shared" si="0"/>
        <v>0.85652920962199308</v>
      </c>
      <c r="G65" s="33">
        <f t="shared" si="1"/>
        <v>43.270495827196861</v>
      </c>
      <c r="H65" s="42">
        <f t="shared" si="2"/>
        <v>8.2432432432432437E-2</v>
      </c>
      <c r="I65" s="42">
        <f t="shared" si="3"/>
        <v>0.55491471346177446</v>
      </c>
      <c r="J65" s="42">
        <f t="shared" si="4"/>
        <v>0.12578230457724873</v>
      </c>
      <c r="K65" s="42">
        <f t="shared" si="5"/>
        <v>0.15523377101484845</v>
      </c>
      <c r="L65" s="33"/>
      <c r="M65" s="33">
        <f>SUMIFS(Raw!$F:$F,Raw!$C:$C,M$5,Raw!$A:$A,$A$4,Raw!$B:$B,$A65)</f>
        <v>8880</v>
      </c>
      <c r="N65" s="33">
        <f>SUMIFS(Raw!$F:$F,Raw!$C:$C,N$5,Raw!$A:$A,$A$4,Raw!$B:$B,$A65)</f>
        <v>8148</v>
      </c>
      <c r="O65" s="33">
        <f>SUMIFS(Raw!$F:$F,Raw!$C:$C,O$5,Raw!$A:$A,$A$4,Raw!$B:$B,$A65)</f>
        <v>6979</v>
      </c>
      <c r="P65" s="33">
        <f>SUMIFS(Raw!$F:$F,Raw!$C:$C,P$5,Raw!$A:$A,$A$4,Raw!$B:$B,$A65)</f>
        <v>732</v>
      </c>
      <c r="Q65" s="33">
        <f>SUMIFS(Raw!$F:$F,Raw!$C:$C,Q$5,Raw!$A:$A,$A$4,Raw!$B:$B,$A65)</f>
        <v>352568</v>
      </c>
      <c r="R65" s="33">
        <f>SUMIFS(Raw!$F:$F,Raw!$C:$C,R$5,Raw!$A:$A,$A$4,Raw!$B:$B,$A65)</f>
        <v>8149</v>
      </c>
      <c r="S65" s="33">
        <f>SUMIFS(Raw!$F:$F,Raw!$C:$C,S$5,Raw!$A:$A,$A$4,Raw!$B:$B,$A65)</f>
        <v>4522</v>
      </c>
      <c r="T65" s="33">
        <f>SUMIFS(Raw!$F:$F,Raw!$C:$C,T$5,Raw!$A:$A,$A$4,Raw!$B:$B,$A65)</f>
        <v>1025</v>
      </c>
      <c r="U65" s="33">
        <f>SUMIFS(Raw!$F:$F,Raw!$C:$C,U$5,Raw!$A:$A,$A$4,Raw!$B:$B,$A65)</f>
        <v>1265</v>
      </c>
    </row>
    <row r="66" spans="1:21" x14ac:dyDescent="0.25">
      <c r="A66" s="13" t="str">
        <f>IF(Refs!A59="","",Refs!A59)</f>
        <v>111AI9</v>
      </c>
      <c r="B66" s="3" t="str">
        <f>IF(Refs!B59="","",Refs!B59)</f>
        <v>Kent, Medway &amp; Sussex</v>
      </c>
      <c r="C66" s="28" t="str">
        <f>IF(Refs!D59="","",Refs!D59)</f>
        <v>Area</v>
      </c>
      <c r="D66" s="33">
        <f t="shared" si="10"/>
        <v>113797</v>
      </c>
      <c r="E66" s="33">
        <f t="shared" si="11"/>
        <v>3670.8709677419356</v>
      </c>
      <c r="F66" s="42">
        <f t="shared" si="0"/>
        <v>0.23807882622288964</v>
      </c>
      <c r="G66" s="33">
        <f t="shared" si="1"/>
        <v>523.97520986681764</v>
      </c>
      <c r="H66" s="42">
        <f t="shared" si="2"/>
        <v>0.2493647845811274</v>
      </c>
      <c r="I66" s="42">
        <f t="shared" si="3"/>
        <v>0.51976080039866601</v>
      </c>
      <c r="J66" s="42">
        <f t="shared" si="4"/>
        <v>8.7642631706724927E-2</v>
      </c>
      <c r="K66" s="42">
        <f t="shared" si="5"/>
        <v>9.2843178594702341E-2</v>
      </c>
      <c r="L66" s="33"/>
      <c r="M66" s="33">
        <f>SUMIFS(Raw!$F:$F,Raw!$C:$C,M$5,Raw!$A:$A,$A$4,Raw!$B:$B,$A66)</f>
        <v>113797</v>
      </c>
      <c r="N66" s="33">
        <f>SUMIFS(Raw!$F:$F,Raw!$C:$C,N$5,Raw!$A:$A,$A$4,Raw!$B:$B,$A66)</f>
        <v>81242</v>
      </c>
      <c r="O66" s="33">
        <f>SUMIFS(Raw!$F:$F,Raw!$C:$C,O$5,Raw!$A:$A,$A$4,Raw!$B:$B,$A66)</f>
        <v>19342</v>
      </c>
      <c r="P66" s="33">
        <f>SUMIFS(Raw!$F:$F,Raw!$C:$C,P$5,Raw!$A:$A,$A$4,Raw!$B:$B,$A66)</f>
        <v>26989</v>
      </c>
      <c r="Q66" s="33">
        <f>SUMIFS(Raw!$F:$F,Raw!$C:$C,Q$5,Raw!$A:$A,$A$4,Raw!$B:$B,$A66)</f>
        <v>42568794</v>
      </c>
      <c r="R66" s="33">
        <f>SUMIFS(Raw!$F:$F,Raw!$C:$C,R$5,Raw!$A:$A,$A$4,Raw!$B:$B,$A66)</f>
        <v>78261</v>
      </c>
      <c r="S66" s="33">
        <f>SUMIFS(Raw!$F:$F,Raw!$C:$C,S$5,Raw!$A:$A,$A$4,Raw!$B:$B,$A66)</f>
        <v>40677</v>
      </c>
      <c r="T66" s="33">
        <f>SUMIFS(Raw!$F:$F,Raw!$C:$C,T$5,Raw!$A:$A,$A$4,Raw!$B:$B,$A66)</f>
        <v>6859</v>
      </c>
      <c r="U66" s="33">
        <f>SUMIFS(Raw!$F:$F,Raw!$C:$C,U$5,Raw!$A:$A,$A$4,Raw!$B:$B,$A66)</f>
        <v>7266</v>
      </c>
    </row>
    <row r="67" spans="1:21" x14ac:dyDescent="0.25">
      <c r="A67" s="13" t="str">
        <f>IF(Refs!A60="","",Refs!A60)</f>
        <v>111AI2</v>
      </c>
      <c r="B67" s="3" t="str">
        <f>IF(Refs!B60="","",Refs!B60)</f>
        <v>Surrey Heartlands</v>
      </c>
      <c r="C67" s="28" t="str">
        <f>IF(Refs!D60="","",Refs!D60)</f>
        <v>Area</v>
      </c>
      <c r="D67" s="33">
        <f t="shared" si="10"/>
        <v>25074</v>
      </c>
      <c r="E67" s="33">
        <f t="shared" si="11"/>
        <v>808.83870967741939</v>
      </c>
      <c r="F67" s="42">
        <f t="shared" si="0"/>
        <v>0.4387897445764587</v>
      </c>
      <c r="G67" s="33">
        <f t="shared" si="1"/>
        <v>341.83548992255521</v>
      </c>
      <c r="H67" s="42">
        <f t="shared" si="2"/>
        <v>0.15550229516187999</v>
      </c>
      <c r="I67" s="42">
        <f t="shared" si="3"/>
        <v>0.47866007466451416</v>
      </c>
      <c r="J67" s="42">
        <f t="shared" si="4"/>
        <v>0.13918878014327515</v>
      </c>
      <c r="K67" s="42">
        <f t="shared" si="5"/>
        <v>0.13959237211179498</v>
      </c>
      <c r="L67" s="33"/>
      <c r="M67" s="33">
        <f>SUMIFS(Raw!$F:$F,Raw!$C:$C,M$5,Raw!$A:$A,$A$4,Raw!$B:$B,$A67)</f>
        <v>25074</v>
      </c>
      <c r="N67" s="33">
        <f>SUMIFS(Raw!$F:$F,Raw!$C:$C,N$5,Raw!$A:$A,$A$4,Raw!$B:$B,$A67)</f>
        <v>20789</v>
      </c>
      <c r="O67" s="33">
        <f>SUMIFS(Raw!$F:$F,Raw!$C:$C,O$5,Raw!$A:$A,$A$4,Raw!$B:$B,$A67)</f>
        <v>9122</v>
      </c>
      <c r="P67" s="33">
        <f>SUMIFS(Raw!$F:$F,Raw!$C:$C,P$5,Raw!$A:$A,$A$4,Raw!$B:$B,$A67)</f>
        <v>3828</v>
      </c>
      <c r="Q67" s="33">
        <f>SUMIFS(Raw!$F:$F,Raw!$C:$C,Q$5,Raw!$A:$A,$A$4,Raw!$B:$B,$A67)</f>
        <v>7106418</v>
      </c>
      <c r="R67" s="33">
        <f>SUMIFS(Raw!$F:$F,Raw!$C:$C,R$5,Raw!$A:$A,$A$4,Raw!$B:$B,$A67)</f>
        <v>19822</v>
      </c>
      <c r="S67" s="33">
        <f>SUMIFS(Raw!$F:$F,Raw!$C:$C,S$5,Raw!$A:$A,$A$4,Raw!$B:$B,$A67)</f>
        <v>9488</v>
      </c>
      <c r="T67" s="33">
        <f>SUMIFS(Raw!$F:$F,Raw!$C:$C,T$5,Raw!$A:$A,$A$4,Raw!$B:$B,$A67)</f>
        <v>2759</v>
      </c>
      <c r="U67" s="33">
        <f>SUMIFS(Raw!$F:$F,Raw!$C:$C,U$5,Raw!$A:$A,$A$4,Raw!$B:$B,$A67)</f>
        <v>2767</v>
      </c>
    </row>
    <row r="68" spans="1:21" x14ac:dyDescent="0.25">
      <c r="A68" s="13" t="str">
        <f>IF(Refs!A61="","",Refs!A61)</f>
        <v>111AG9</v>
      </c>
      <c r="B68" s="3" t="str">
        <f>IF(Refs!B61="","",Refs!B61)</f>
        <v>Thames Valley</v>
      </c>
      <c r="C68" s="28" t="str">
        <f>IF(Refs!D61="","",Refs!D61)</f>
        <v>Area</v>
      </c>
      <c r="D68" s="33">
        <f t="shared" si="10"/>
        <v>70868</v>
      </c>
      <c r="E68" s="33">
        <f t="shared" si="11"/>
        <v>2286.0645161290322</v>
      </c>
      <c r="F68" s="42">
        <f t="shared" si="0"/>
        <v>0.24587765209071979</v>
      </c>
      <c r="G68" s="33">
        <f t="shared" si="1"/>
        <v>704.27799350929524</v>
      </c>
      <c r="H68" s="42">
        <f t="shared" si="2"/>
        <v>0.24681031437654538</v>
      </c>
      <c r="I68" s="42">
        <f t="shared" si="3"/>
        <v>0.30602939042842042</v>
      </c>
      <c r="J68" s="42">
        <f t="shared" si="4"/>
        <v>0.10100109851389724</v>
      </c>
      <c r="K68" s="42">
        <f t="shared" si="5"/>
        <v>0.10705328828735465</v>
      </c>
      <c r="L68" s="33"/>
      <c r="M68" s="33">
        <f>SUMIFS(Raw!$F:$F,Raw!$C:$C,M$5,Raw!$A:$A,$A$4,Raw!$B:$B,$A68)</f>
        <v>70868</v>
      </c>
      <c r="N68" s="33">
        <f>SUMIFS(Raw!$F:$F,Raw!$C:$C,N$5,Raw!$A:$A,$A$4,Raw!$B:$B,$A68)</f>
        <v>53307</v>
      </c>
      <c r="O68" s="33">
        <f>SUMIFS(Raw!$F:$F,Raw!$C:$C,O$5,Raw!$A:$A,$A$4,Raw!$B:$B,$A68)</f>
        <v>13107</v>
      </c>
      <c r="P68" s="33">
        <f>SUMIFS(Raw!$F:$F,Raw!$C:$C,P$5,Raw!$A:$A,$A$4,Raw!$B:$B,$A68)</f>
        <v>17468</v>
      </c>
      <c r="Q68" s="33">
        <f>SUMIFS(Raw!$F:$F,Raw!$C:$C,Q$5,Raw!$A:$A,$A$4,Raw!$B:$B,$A68)</f>
        <v>37542947</v>
      </c>
      <c r="R68" s="33">
        <f>SUMIFS(Raw!$F:$F,Raw!$C:$C,R$5,Raw!$A:$A,$A$4,Raw!$B:$B,$A68)</f>
        <v>48247</v>
      </c>
      <c r="S68" s="33">
        <f>SUMIFS(Raw!$F:$F,Raw!$C:$C,S$5,Raw!$A:$A,$A$4,Raw!$B:$B,$A68)</f>
        <v>14765</v>
      </c>
      <c r="T68" s="33">
        <f>SUMIFS(Raw!$F:$F,Raw!$C:$C,T$5,Raw!$A:$A,$A$4,Raw!$B:$B,$A68)</f>
        <v>4873</v>
      </c>
      <c r="U68" s="33">
        <f>SUMIFS(Raw!$F:$F,Raw!$C:$C,U$5,Raw!$A:$A,$A$4,Raw!$B:$B,$A68)</f>
        <v>5165</v>
      </c>
    </row>
    <row r="69" spans="1:21" ht="19" customHeight="1" x14ac:dyDescent="0.25">
      <c r="A69" s="13" t="str">
        <f>IF(Refs!A62="","",Refs!A62)</f>
        <v>111AJ2</v>
      </c>
      <c r="B69" s="3" t="str">
        <f>IF(Refs!B62="","",Refs!B62)</f>
        <v>BaNES, Swindon &amp; Wiltshire (Medvivo)</v>
      </c>
      <c r="C69" s="28" t="str">
        <f>IF(Refs!D62="","",Refs!D62)</f>
        <v>Area</v>
      </c>
      <c r="D69" s="33">
        <f t="shared" si="10"/>
        <v>32784</v>
      </c>
      <c r="E69" s="33">
        <f t="shared" si="11"/>
        <v>1057.5483870967741</v>
      </c>
      <c r="F69" s="42">
        <f t="shared" si="0"/>
        <v>0.66508282617893055</v>
      </c>
      <c r="G69" s="33">
        <f t="shared" si="1"/>
        <v>106.68623686009047</v>
      </c>
      <c r="H69" s="42">
        <f t="shared" si="2"/>
        <v>6.191421157075256E-2</v>
      </c>
      <c r="I69" s="42">
        <f t="shared" si="3"/>
        <v>0.55792778649921504</v>
      </c>
      <c r="J69" s="42">
        <f t="shared" si="4"/>
        <v>9.2896389324960749E-2</v>
      </c>
      <c r="K69" s="42">
        <f t="shared" si="5"/>
        <v>9.843014128728414E-2</v>
      </c>
      <c r="L69" s="33"/>
      <c r="M69" s="33">
        <f>SUMIFS(Raw!$F:$F,Raw!$C:$C,M$5,Raw!$A:$A,$A$4,Raw!$B:$B,$A69)</f>
        <v>32784</v>
      </c>
      <c r="N69" s="33">
        <f>SUMIFS(Raw!$F:$F,Raw!$C:$C,N$5,Raw!$A:$A,$A$4,Raw!$B:$B,$A69)</f>
        <v>30727</v>
      </c>
      <c r="O69" s="33">
        <f>SUMIFS(Raw!$F:$F,Raw!$C:$C,O$5,Raw!$A:$A,$A$4,Raw!$B:$B,$A69)</f>
        <v>20436</v>
      </c>
      <c r="P69" s="33">
        <f>SUMIFS(Raw!$F:$F,Raw!$C:$C,P$5,Raw!$A:$A,$A$4,Raw!$B:$B,$A69)</f>
        <v>2028</v>
      </c>
      <c r="Q69" s="33">
        <f>SUMIFS(Raw!$F:$F,Raw!$C:$C,Q$5,Raw!$A:$A,$A$4,Raw!$B:$B,$A69)</f>
        <v>3278148</v>
      </c>
      <c r="R69" s="33">
        <f>SUMIFS(Raw!$F:$F,Raw!$C:$C,R$5,Raw!$A:$A,$A$4,Raw!$B:$B,$A69)</f>
        <v>25480</v>
      </c>
      <c r="S69" s="33">
        <f>SUMIFS(Raw!$F:$F,Raw!$C:$C,S$5,Raw!$A:$A,$A$4,Raw!$B:$B,$A69)</f>
        <v>14216</v>
      </c>
      <c r="T69" s="33">
        <f>SUMIFS(Raw!$F:$F,Raw!$C:$C,T$5,Raw!$A:$A,$A$4,Raw!$B:$B,$A69)</f>
        <v>2367</v>
      </c>
      <c r="U69" s="33">
        <f>SUMIFS(Raw!$F:$F,Raw!$C:$C,U$5,Raw!$A:$A,$A$4,Raw!$B:$B,$A69)</f>
        <v>2508</v>
      </c>
    </row>
    <row r="70" spans="1:21" x14ac:dyDescent="0.25">
      <c r="A70" s="13" t="str">
        <f>IF(Refs!A63="","",Refs!A63)</f>
        <v>111AI5</v>
      </c>
      <c r="B70" s="3" t="str">
        <f>IF(Refs!B63="","",Refs!B63)</f>
        <v>Bristol, North Somerset &amp; South Gloucestershire (BRISDOC)</v>
      </c>
      <c r="C70" s="28" t="str">
        <f>IF(Refs!D63="","",Refs!D63)</f>
        <v>Area</v>
      </c>
      <c r="D70" s="33">
        <f t="shared" si="10"/>
        <v>30702</v>
      </c>
      <c r="E70" s="33">
        <f t="shared" si="11"/>
        <v>990.38709677419354</v>
      </c>
      <c r="F70" s="42">
        <f t="shared" si="0"/>
        <v>0.39043592925845483</v>
      </c>
      <c r="G70" s="33">
        <f t="shared" si="1"/>
        <v>325.59168476574621</v>
      </c>
      <c r="H70" s="42">
        <f t="shared" si="2"/>
        <v>0.16018500423425183</v>
      </c>
      <c r="I70" s="42">
        <f t="shared" si="3"/>
        <v>0.49967006033182504</v>
      </c>
      <c r="J70" s="42">
        <f t="shared" si="4"/>
        <v>0.162565987933635</v>
      </c>
      <c r="K70" s="42">
        <f t="shared" si="5"/>
        <v>0.16383861236802413</v>
      </c>
      <c r="L70" s="33"/>
      <c r="M70" s="33">
        <f>SUMIFS(Raw!$F:$F,Raw!$C:$C,M$5,Raw!$A:$A,$A$4,Raw!$B:$B,$A70)</f>
        <v>30702</v>
      </c>
      <c r="N70" s="33">
        <f>SUMIFS(Raw!$F:$F,Raw!$C:$C,N$5,Raw!$A:$A,$A$4,Raw!$B:$B,$A70)</f>
        <v>25784</v>
      </c>
      <c r="O70" s="33">
        <f>SUMIFS(Raw!$F:$F,Raw!$C:$C,O$5,Raw!$A:$A,$A$4,Raw!$B:$B,$A70)</f>
        <v>10067</v>
      </c>
      <c r="P70" s="33">
        <f>SUMIFS(Raw!$F:$F,Raw!$C:$C,P$5,Raw!$A:$A,$A$4,Raw!$B:$B,$A70)</f>
        <v>4918</v>
      </c>
      <c r="Q70" s="33">
        <f>SUMIFS(Raw!$F:$F,Raw!$C:$C,Q$5,Raw!$A:$A,$A$4,Raw!$B:$B,$A70)</f>
        <v>8395056</v>
      </c>
      <c r="R70" s="33">
        <f>SUMIFS(Raw!$F:$F,Raw!$C:$C,R$5,Raw!$A:$A,$A$4,Raw!$B:$B,$A70)</f>
        <v>21216</v>
      </c>
      <c r="S70" s="33">
        <f>SUMIFS(Raw!$F:$F,Raw!$C:$C,S$5,Raw!$A:$A,$A$4,Raw!$B:$B,$A70)</f>
        <v>10601</v>
      </c>
      <c r="T70" s="33">
        <f>SUMIFS(Raw!$F:$F,Raw!$C:$C,T$5,Raw!$A:$A,$A$4,Raw!$B:$B,$A70)</f>
        <v>3449</v>
      </c>
      <c r="U70" s="33">
        <f>SUMIFS(Raw!$F:$F,Raw!$C:$C,U$5,Raw!$A:$A,$A$4,Raw!$B:$B,$A70)</f>
        <v>3476</v>
      </c>
    </row>
    <row r="71" spans="1:21" x14ac:dyDescent="0.25">
      <c r="A71" s="13" t="str">
        <f>IF(Refs!A64="","",Refs!A64)</f>
        <v>111AF1</v>
      </c>
      <c r="B71" s="3" t="str">
        <f>IF(Refs!B64="","",Refs!B64)</f>
        <v>Cornwall</v>
      </c>
      <c r="C71" s="28" t="str">
        <f>IF(Refs!D64="","",Refs!D64)</f>
        <v>Area</v>
      </c>
      <c r="D71" s="33">
        <f t="shared" si="10"/>
        <v>16316</v>
      </c>
      <c r="E71" s="33">
        <f t="shared" si="11"/>
        <v>526.32258064516134</v>
      </c>
      <c r="F71" s="42">
        <f t="shared" si="0"/>
        <v>0.342505487613672</v>
      </c>
      <c r="G71" s="33">
        <f t="shared" si="1"/>
        <v>312.14683286296645</v>
      </c>
      <c r="H71" s="42">
        <f t="shared" si="2"/>
        <v>0.17766890149561629</v>
      </c>
      <c r="I71" s="42">
        <f t="shared" si="3"/>
        <v>0.77133947349336429</v>
      </c>
      <c r="J71" s="42">
        <f t="shared" si="4"/>
        <v>9.5583436072231492E-2</v>
      </c>
      <c r="K71" s="42">
        <f t="shared" si="5"/>
        <v>7.8468344332438905E-2</v>
      </c>
      <c r="L71" s="33"/>
      <c r="M71" s="33">
        <f>SUMIFS(Raw!$F:$F,Raw!$C:$C,M$5,Raw!$A:$A,$A$4,Raw!$B:$B,$A71)</f>
        <v>16316</v>
      </c>
      <c r="N71" s="33">
        <f>SUMIFS(Raw!$F:$F,Raw!$C:$C,N$5,Raw!$A:$A,$A$4,Raw!$B:$B,$A71)</f>
        <v>12756</v>
      </c>
      <c r="O71" s="33">
        <f>SUMIFS(Raw!$F:$F,Raw!$C:$C,O$5,Raw!$A:$A,$A$4,Raw!$B:$B,$A71)</f>
        <v>4369</v>
      </c>
      <c r="P71" s="33">
        <f>SUMIFS(Raw!$F:$F,Raw!$C:$C,P$5,Raw!$A:$A,$A$4,Raw!$B:$B,$A71)</f>
        <v>2756</v>
      </c>
      <c r="Q71" s="33">
        <f>SUMIFS(Raw!$F:$F,Raw!$C:$C,Q$5,Raw!$A:$A,$A$4,Raw!$B:$B,$A71)</f>
        <v>3981745</v>
      </c>
      <c r="R71" s="33">
        <f>SUMIFS(Raw!$F:$F,Raw!$C:$C,R$5,Raw!$A:$A,$A$4,Raw!$B:$B,$A71)</f>
        <v>13789</v>
      </c>
      <c r="S71" s="33">
        <f>SUMIFS(Raw!$F:$F,Raw!$C:$C,S$5,Raw!$A:$A,$A$4,Raw!$B:$B,$A71)</f>
        <v>10636</v>
      </c>
      <c r="T71" s="33">
        <f>SUMIFS(Raw!$F:$F,Raw!$C:$C,T$5,Raw!$A:$A,$A$4,Raw!$B:$B,$A71)</f>
        <v>1318</v>
      </c>
      <c r="U71" s="33">
        <f>SUMIFS(Raw!$F:$F,Raw!$C:$C,U$5,Raw!$A:$A,$A$4,Raw!$B:$B,$A71)</f>
        <v>1082</v>
      </c>
    </row>
    <row r="72" spans="1:21" x14ac:dyDescent="0.25">
      <c r="A72" s="13" t="str">
        <f>IF(Refs!A65="","",Refs!A65)</f>
        <v>111AI6</v>
      </c>
      <c r="B72" s="3" t="str">
        <f>IF(Refs!B65="","",Refs!B65)</f>
        <v>Devon (Devon Doctors)</v>
      </c>
      <c r="C72" s="28" t="str">
        <f>IF(Refs!D65="","",Refs!D65)</f>
        <v>Area</v>
      </c>
      <c r="D72" s="33">
        <f t="shared" si="10"/>
        <v>37514</v>
      </c>
      <c r="E72" s="33">
        <f t="shared" si="11"/>
        <v>1210.1290322580646</v>
      </c>
      <c r="F72" s="42">
        <f t="shared" si="0"/>
        <v>0.47628259380163623</v>
      </c>
      <c r="G72" s="33">
        <f t="shared" si="1"/>
        <v>541.24156692056579</v>
      </c>
      <c r="H72" s="42">
        <f t="shared" si="2"/>
        <v>0.30852190391260731</v>
      </c>
      <c r="I72" s="42">
        <f t="shared" si="3"/>
        <v>0.45814742102445116</v>
      </c>
      <c r="J72" s="42">
        <f t="shared" si="4"/>
        <v>0.12921649116544709</v>
      </c>
      <c r="K72" s="42">
        <f t="shared" si="5"/>
        <v>0.12497769052293414</v>
      </c>
      <c r="L72" s="33"/>
      <c r="M72" s="33">
        <f>SUMIFS(Raw!$F:$F,Raw!$C:$C,M$5,Raw!$A:$A,$A$4,Raw!$B:$B,$A72)</f>
        <v>37514</v>
      </c>
      <c r="N72" s="33">
        <f>SUMIFS(Raw!$F:$F,Raw!$C:$C,N$5,Raw!$A:$A,$A$4,Raw!$B:$B,$A72)</f>
        <v>24813</v>
      </c>
      <c r="O72" s="33">
        <f>SUMIFS(Raw!$F:$F,Raw!$C:$C,O$5,Raw!$A:$A,$A$4,Raw!$B:$B,$A72)</f>
        <v>11818</v>
      </c>
      <c r="P72" s="33">
        <f>SUMIFS(Raw!$F:$F,Raw!$C:$C,P$5,Raw!$A:$A,$A$4,Raw!$B:$B,$A72)</f>
        <v>11071</v>
      </c>
      <c r="Q72" s="33">
        <f>SUMIFS(Raw!$F:$F,Raw!$C:$C,Q$5,Raw!$A:$A,$A$4,Raw!$B:$B,$A72)</f>
        <v>13429827</v>
      </c>
      <c r="R72" s="33">
        <f>SUMIFS(Raw!$F:$F,Raw!$C:$C,R$5,Raw!$A:$A,$A$4,Raw!$B:$B,$A72)</f>
        <v>22412</v>
      </c>
      <c r="S72" s="33">
        <f>SUMIFS(Raw!$F:$F,Raw!$C:$C,S$5,Raw!$A:$A,$A$4,Raw!$B:$B,$A72)</f>
        <v>10268</v>
      </c>
      <c r="T72" s="33">
        <f>SUMIFS(Raw!$F:$F,Raw!$C:$C,T$5,Raw!$A:$A,$A$4,Raw!$B:$B,$A72)</f>
        <v>2896</v>
      </c>
      <c r="U72" s="33">
        <f>SUMIFS(Raw!$F:$F,Raw!$C:$C,U$5,Raw!$A:$A,$A$4,Raw!$B:$B,$A72)</f>
        <v>2801</v>
      </c>
    </row>
    <row r="73" spans="1:21" x14ac:dyDescent="0.25">
      <c r="A73" s="13" t="str">
        <f>IF(Refs!A66="","",Refs!A66)</f>
        <v>111AI4</v>
      </c>
      <c r="B73" s="3" t="str">
        <f>IF(Refs!B66="","",Refs!B66)</f>
        <v>Dorset (DHC)</v>
      </c>
      <c r="C73" s="28" t="str">
        <f>IF(Refs!D66="","",Refs!D66)</f>
        <v>Area</v>
      </c>
      <c r="D73" s="33">
        <f t="shared" si="10"/>
        <v>30592</v>
      </c>
      <c r="E73" s="33">
        <f t="shared" si="11"/>
        <v>986.83870967741939</v>
      </c>
      <c r="F73" s="42">
        <f t="shared" si="0"/>
        <v>0.54451712546561282</v>
      </c>
      <c r="G73" s="33">
        <f t="shared" si="1"/>
        <v>213.09562096847461</v>
      </c>
      <c r="H73" s="42">
        <f t="shared" si="2"/>
        <v>0.10428449363225781</v>
      </c>
      <c r="I73" s="42">
        <f t="shared" si="3"/>
        <v>0.37162672202302321</v>
      </c>
      <c r="J73" s="42">
        <f t="shared" si="4"/>
        <v>0.13205321758822419</v>
      </c>
      <c r="K73" s="42">
        <f t="shared" si="5"/>
        <v>0.15701075674655596</v>
      </c>
      <c r="L73" s="33"/>
      <c r="M73" s="33">
        <f>SUMIFS(Raw!$F:$F,Raw!$C:$C,M$5,Raw!$A:$A,$A$4,Raw!$B:$B,$A73)</f>
        <v>30592</v>
      </c>
      <c r="N73" s="33">
        <f>SUMIFS(Raw!$F:$F,Raw!$C:$C,N$5,Raw!$A:$A,$A$4,Raw!$B:$B,$A73)</f>
        <v>22014</v>
      </c>
      <c r="O73" s="33">
        <f>SUMIFS(Raw!$F:$F,Raw!$C:$C,O$5,Raw!$A:$A,$A$4,Raw!$B:$B,$A73)</f>
        <v>11987</v>
      </c>
      <c r="P73" s="33">
        <f>SUMIFS(Raw!$F:$F,Raw!$C:$C,P$5,Raw!$A:$A,$A$4,Raw!$B:$B,$A73)</f>
        <v>2563</v>
      </c>
      <c r="Q73" s="33">
        <f>SUMIFS(Raw!$F:$F,Raw!$C:$C,Q$5,Raw!$A:$A,$A$4,Raw!$B:$B,$A73)</f>
        <v>4691087</v>
      </c>
      <c r="R73" s="33">
        <f>SUMIFS(Raw!$F:$F,Raw!$C:$C,R$5,Raw!$A:$A,$A$4,Raw!$B:$B,$A73)</f>
        <v>21196</v>
      </c>
      <c r="S73" s="33">
        <f>SUMIFS(Raw!$F:$F,Raw!$C:$C,S$5,Raw!$A:$A,$A$4,Raw!$B:$B,$A73)</f>
        <v>7877</v>
      </c>
      <c r="T73" s="33">
        <f>SUMIFS(Raw!$F:$F,Raw!$C:$C,T$5,Raw!$A:$A,$A$4,Raw!$B:$B,$A73)</f>
        <v>2799</v>
      </c>
      <c r="U73" s="33">
        <f>SUMIFS(Raw!$F:$F,Raw!$C:$C,U$5,Raw!$A:$A,$A$4,Raw!$B:$B,$A73)</f>
        <v>3328</v>
      </c>
    </row>
    <row r="74" spans="1:21" x14ac:dyDescent="0.25">
      <c r="A74" s="13" t="str">
        <f>IF(Refs!A67="","",Refs!A67)</f>
        <v>111AH2</v>
      </c>
      <c r="B74" s="3" t="str">
        <f>IF(Refs!B67="","",Refs!B67)</f>
        <v>Gloucestershire</v>
      </c>
      <c r="C74" s="28" t="str">
        <f>IF(Refs!D67="","",Refs!D67)</f>
        <v>Area</v>
      </c>
      <c r="D74" s="33">
        <f t="shared" si="10"/>
        <v>15801</v>
      </c>
      <c r="E74" s="33">
        <f t="shared" si="11"/>
        <v>509.70967741935482</v>
      </c>
      <c r="F74" s="42">
        <f>IFERROR(O74/N74, " ")</f>
        <v>0.41109552750506467</v>
      </c>
      <c r="G74" s="33">
        <f>IFERROR(Q74/N74, " ")</f>
        <v>375.75097397537792</v>
      </c>
      <c r="H74" s="42">
        <f>IFERROR(P74/(N74+P74), " ")</f>
        <v>0.18353584833640818</v>
      </c>
      <c r="I74" s="42">
        <f>IFERROR(S74/R74, " ")</f>
        <v>0.46748936170212768</v>
      </c>
      <c r="J74" s="42">
        <f>IFERROR(T74/R74, " ")</f>
        <v>0.17574468085106382</v>
      </c>
      <c r="K74" s="42">
        <f>IFERROR(U74/R74, " ")</f>
        <v>0.1622127659574468</v>
      </c>
      <c r="L74" s="33"/>
      <c r="M74" s="33">
        <f>SUMIFS(Raw!$F:$F,Raw!$C:$C,M$5,Raw!$A:$A,$A$4,Raw!$B:$B,$A74)</f>
        <v>15801</v>
      </c>
      <c r="N74" s="33">
        <f>SUMIFS(Raw!$F:$F,Raw!$C:$C,N$5,Raw!$A:$A,$A$4,Raw!$B:$B,$A74)</f>
        <v>12834</v>
      </c>
      <c r="O74" s="33">
        <f>SUMIFS(Raw!$F:$F,Raw!$C:$C,O$5,Raw!$A:$A,$A$4,Raw!$B:$B,$A74)</f>
        <v>5276</v>
      </c>
      <c r="P74" s="33">
        <f>SUMIFS(Raw!$F:$F,Raw!$C:$C,P$5,Raw!$A:$A,$A$4,Raw!$B:$B,$A74)</f>
        <v>2885</v>
      </c>
      <c r="Q74" s="33">
        <f>SUMIFS(Raw!$F:$F,Raw!$C:$C,Q$5,Raw!$A:$A,$A$4,Raw!$B:$B,$A74)</f>
        <v>4822388</v>
      </c>
      <c r="R74" s="33">
        <f>SUMIFS(Raw!$F:$F,Raw!$C:$C,R$5,Raw!$A:$A,$A$4,Raw!$B:$B,$A74)</f>
        <v>11750</v>
      </c>
      <c r="S74" s="33">
        <f>SUMIFS(Raw!$F:$F,Raw!$C:$C,S$5,Raw!$A:$A,$A$4,Raw!$B:$B,$A74)</f>
        <v>5493</v>
      </c>
      <c r="T74" s="33">
        <f>SUMIFS(Raw!$F:$F,Raw!$C:$C,T$5,Raw!$A:$A,$A$4,Raw!$B:$B,$A74)</f>
        <v>2065</v>
      </c>
      <c r="U74" s="33">
        <f>SUMIFS(Raw!$F:$F,Raw!$C:$C,U$5,Raw!$A:$A,$A$4,Raw!$B:$B,$A74)</f>
        <v>1906</v>
      </c>
    </row>
    <row r="75" spans="1:21" x14ac:dyDescent="0.25">
      <c r="A75" s="13" t="str">
        <f>IF(Refs!A68="","",Refs!A68)</f>
        <v>111AH8</v>
      </c>
      <c r="B75" s="3" t="str">
        <f>IF(Refs!B68="","",Refs!B68)</f>
        <v>Somerset (Devon Doctors)</v>
      </c>
      <c r="C75" s="28" t="str">
        <f>IF(Refs!D68="","",Refs!D68)</f>
        <v>Area</v>
      </c>
      <c r="D75" s="33">
        <f t="shared" si="10"/>
        <v>15602</v>
      </c>
      <c r="E75" s="33">
        <f t="shared" si="11"/>
        <v>503.29032258064518</v>
      </c>
      <c r="F75" s="42">
        <f>IFERROR(O75/N75, " ")</f>
        <v>0.42111660319261002</v>
      </c>
      <c r="G75" s="33">
        <f>IFERROR(Q75/N75, " ")</f>
        <v>368.47840531561462</v>
      </c>
      <c r="H75" s="42">
        <f>IFERROR(P75/(N75+P75), " ")</f>
        <v>0.20200452634982219</v>
      </c>
      <c r="I75" s="42">
        <f>IFERROR(S75/R75, " ")</f>
        <v>0.66663775908420775</v>
      </c>
      <c r="J75" s="42">
        <f>IFERROR(T75/R75, " ")</f>
        <v>0.10432746509409419</v>
      </c>
      <c r="K75" s="42">
        <f>IFERROR(U75/R75, " ")</f>
        <v>5.5676003815800887E-2</v>
      </c>
      <c r="L75" s="33"/>
      <c r="M75" s="33">
        <f>SUMIFS(Raw!$F:$F,Raw!$C:$C,M$5,Raw!$A:$A,$A$4,Raw!$B:$B,$A75)</f>
        <v>15602</v>
      </c>
      <c r="N75" s="33">
        <f>SUMIFS(Raw!$F:$F,Raw!$C:$C,N$5,Raw!$A:$A,$A$4,Raw!$B:$B,$A75)</f>
        <v>12341</v>
      </c>
      <c r="O75" s="33">
        <f>SUMIFS(Raw!$F:$F,Raw!$C:$C,O$5,Raw!$A:$A,$A$4,Raw!$B:$B,$A75)</f>
        <v>5197</v>
      </c>
      <c r="P75" s="33">
        <f>SUMIFS(Raw!$F:$F,Raw!$C:$C,P$5,Raw!$A:$A,$A$4,Raw!$B:$B,$A75)</f>
        <v>3124</v>
      </c>
      <c r="Q75" s="33">
        <f>SUMIFS(Raw!$F:$F,Raw!$C:$C,Q$5,Raw!$A:$A,$A$4,Raw!$B:$B,$A75)</f>
        <v>4547392</v>
      </c>
      <c r="R75" s="33">
        <f>SUMIFS(Raw!$F:$F,Raw!$C:$C,R$5,Raw!$A:$A,$A$4,Raw!$B:$B,$A75)</f>
        <v>11531</v>
      </c>
      <c r="S75" s="33">
        <f>SUMIFS(Raw!$F:$F,Raw!$C:$C,S$5,Raw!$A:$A,$A$4,Raw!$B:$B,$A75)</f>
        <v>7687</v>
      </c>
      <c r="T75" s="33">
        <f>SUMIFS(Raw!$F:$F,Raw!$C:$C,T$5,Raw!$A:$A,$A$4,Raw!$B:$B,$A75)</f>
        <v>1203</v>
      </c>
      <c r="U75" s="33">
        <f>SUMIFS(Raw!$F:$F,Raw!$C:$C,U$5,Raw!$A:$A,$A$4,Raw!$B:$B,$A75)</f>
        <v>642</v>
      </c>
    </row>
    <row r="76" spans="1:21" ht="15" customHeight="1" x14ac:dyDescent="0.25">
      <c r="A76" s="13" t="str">
        <f>IF(Refs!A79="","",Refs!A79)</f>
        <v/>
      </c>
      <c r="B76" s="3" t="str">
        <f>IF(Refs!B79="","",Refs!B79)</f>
        <v/>
      </c>
      <c r="C76" s="28" t="str">
        <f>IF(Refs!D79="","",Refs!D79)</f>
        <v/>
      </c>
      <c r="D76" s="33"/>
      <c r="E76" s="33"/>
      <c r="F76" s="33"/>
      <c r="G76" s="33"/>
      <c r="H76" s="33"/>
      <c r="I76" s="33"/>
      <c r="J76" s="33"/>
      <c r="K76" s="33"/>
      <c r="L76" s="33"/>
      <c r="M76" s="33"/>
      <c r="N76" s="33"/>
      <c r="O76" s="33"/>
      <c r="P76" s="33"/>
      <c r="Q76" s="33"/>
      <c r="R76" s="33"/>
      <c r="S76" s="33"/>
      <c r="T76" s="33"/>
      <c r="U76" s="33"/>
    </row>
    <row r="77" spans="1:21" ht="120.5" customHeight="1" x14ac:dyDescent="0.25">
      <c r="A77" s="84" t="s">
        <v>770</v>
      </c>
      <c r="B77" s="84"/>
      <c r="C77" s="28" t="str">
        <f>IF(Refs!D80="","",Refs!D80)</f>
        <v/>
      </c>
      <c r="D77" s="33"/>
      <c r="E77" s="33"/>
      <c r="F77" s="33"/>
      <c r="G77" s="33"/>
      <c r="H77" s="33"/>
      <c r="I77" s="33"/>
      <c r="J77" s="33"/>
      <c r="K77" s="33"/>
      <c r="L77" s="33"/>
      <c r="M77" s="33"/>
      <c r="N77" s="33"/>
      <c r="O77" s="33"/>
      <c r="P77" s="33"/>
      <c r="Q77" s="33"/>
      <c r="R77" s="33"/>
      <c r="S77" s="33"/>
      <c r="T77" s="33"/>
      <c r="U77" s="33"/>
    </row>
    <row r="78" spans="1:21" ht="223.5" customHeight="1" x14ac:dyDescent="0.25">
      <c r="A78" s="84" t="s">
        <v>772</v>
      </c>
      <c r="B78" s="84"/>
      <c r="C78" s="28" t="str">
        <f>IF(Refs!D81="","",Refs!D81)</f>
        <v/>
      </c>
      <c r="D78" s="33"/>
      <c r="E78" s="33"/>
      <c r="F78" s="33"/>
      <c r="G78" s="33"/>
      <c r="H78" s="33"/>
      <c r="I78" s="33"/>
      <c r="J78" s="33"/>
      <c r="K78" s="33"/>
      <c r="L78" s="33"/>
      <c r="M78" s="33"/>
      <c r="N78" s="33"/>
      <c r="O78" s="33"/>
      <c r="P78" s="33"/>
      <c r="Q78" s="33"/>
      <c r="R78" s="33"/>
      <c r="S78" s="33"/>
      <c r="T78" s="33"/>
      <c r="U78" s="33"/>
    </row>
    <row r="79" spans="1:21" ht="15" customHeight="1" x14ac:dyDescent="0.25">
      <c r="A79" s="77"/>
      <c r="B79" s="77"/>
      <c r="C79" s="28" t="str">
        <f>IF(Refs!D82="","",Refs!D82)</f>
        <v/>
      </c>
    </row>
    <row r="80" spans="1:21" ht="15" customHeight="1" x14ac:dyDescent="0.25">
      <c r="A80" s="77"/>
      <c r="B80" s="77"/>
      <c r="C80" s="28" t="str">
        <f>IF(Refs!D83="","",Refs!D83)</f>
        <v/>
      </c>
    </row>
    <row r="81" spans="1:3" ht="15" customHeight="1" x14ac:dyDescent="0.25">
      <c r="A81" s="77"/>
      <c r="B81" s="77"/>
      <c r="C81" s="28" t="str">
        <f>IF(Refs!D84="","",Refs!D84)</f>
        <v/>
      </c>
    </row>
    <row r="82" spans="1:3" ht="15" customHeight="1" x14ac:dyDescent="0.25">
      <c r="A82" s="77"/>
      <c r="B82" s="77"/>
      <c r="C82" s="28" t="str">
        <f>IF(Refs!D85="","",Refs!D85)</f>
        <v/>
      </c>
    </row>
    <row r="83" spans="1:3" ht="15" customHeight="1" x14ac:dyDescent="0.25">
      <c r="A83" s="77"/>
      <c r="B83" s="77"/>
      <c r="C83" s="28" t="str">
        <f>IF(Refs!D86="","",Refs!D86)</f>
        <v/>
      </c>
    </row>
    <row r="84" spans="1:3" x14ac:dyDescent="0.25">
      <c r="A84" s="77"/>
      <c r="B84" s="77"/>
      <c r="C84" s="28"/>
    </row>
    <row r="85" spans="1:3" x14ac:dyDescent="0.25">
      <c r="A85" s="77"/>
      <c r="B85" s="77"/>
      <c r="C85" s="28"/>
    </row>
    <row r="86" spans="1:3" x14ac:dyDescent="0.25">
      <c r="A86" s="13"/>
      <c r="C86" s="28"/>
    </row>
    <row r="87" spans="1:3" ht="12.5" customHeight="1" x14ac:dyDescent="0.25">
      <c r="A87" s="13"/>
      <c r="C87" s="28"/>
    </row>
    <row r="88" spans="1:3" x14ac:dyDescent="0.25">
      <c r="A88" s="13"/>
      <c r="C88" s="28"/>
    </row>
    <row r="89" spans="1:3" x14ac:dyDescent="0.25">
      <c r="A89" s="13"/>
      <c r="C89" s="28"/>
    </row>
    <row r="90" spans="1:3" x14ac:dyDescent="0.25">
      <c r="A90" s="13"/>
      <c r="C90" s="28"/>
    </row>
    <row r="91" spans="1:3" x14ac:dyDescent="0.25">
      <c r="A91" s="13"/>
      <c r="C91" s="28"/>
    </row>
    <row r="92" spans="1:3" x14ac:dyDescent="0.25">
      <c r="A92" s="13"/>
      <c r="C92" s="28"/>
    </row>
    <row r="93" spans="1:3" x14ac:dyDescent="0.25">
      <c r="A93" s="13"/>
      <c r="C93" s="28"/>
    </row>
    <row r="94" spans="1:3" x14ac:dyDescent="0.25">
      <c r="A94" s="13"/>
      <c r="C94" s="28"/>
    </row>
    <row r="95" spans="1:3" x14ac:dyDescent="0.25">
      <c r="A95" s="13"/>
    </row>
    <row r="96" spans="1:3" x14ac:dyDescent="0.25">
      <c r="A96" s="13"/>
    </row>
    <row r="97" spans="1:1" x14ac:dyDescent="0.25">
      <c r="A97" s="13"/>
    </row>
    <row r="98" spans="1:1" x14ac:dyDescent="0.25">
      <c r="A98" s="13"/>
    </row>
  </sheetData>
  <mergeCells count="5">
    <mergeCell ref="A2:B2"/>
    <mergeCell ref="A4:B4"/>
    <mergeCell ref="M4:U4"/>
    <mergeCell ref="A77:B77"/>
    <mergeCell ref="A78:B78"/>
  </mergeCells>
  <phoneticPr fontId="40" type="noConversion"/>
  <conditionalFormatting sqref="E3:U3">
    <cfRule type="cellIs" dxfId="16" priority="8" operator="notEqual">
      <formula>0</formula>
    </cfRule>
  </conditionalFormatting>
  <conditionalFormatting sqref="A1">
    <cfRule type="cellIs" dxfId="15" priority="6" operator="notEqual">
      <formula>0</formula>
    </cfRule>
  </conditionalFormatting>
  <conditionalFormatting sqref="D3">
    <cfRule type="cellIs" dxfId="14" priority="5" operator="notEqual">
      <formula>0</formula>
    </cfRule>
  </conditionalFormatting>
  <conditionalFormatting sqref="D31:K31">
    <cfRule type="containsBlanks" dxfId="13" priority="3">
      <formula>LEN(TRIM(D31))=0</formula>
    </cfRule>
    <cfRule type="cellIs" dxfId="12" priority="4" operator="equal">
      <formula>0</formula>
    </cfRule>
  </conditionalFormatting>
  <conditionalFormatting sqref="D11:K17 D19:K39 D41:K75">
    <cfRule type="containsBlanks" dxfId="11" priority="1">
      <formula>LEN(TRIM(D11))=0</formula>
    </cfRule>
    <cfRule type="cellIs" dxfId="10"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O85"/>
  <sheetViews>
    <sheetView showGridLines="0"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81640625" defaultRowHeight="12.5" x14ac:dyDescent="0.25"/>
  <cols>
    <col min="1" max="1" width="7.54296875" style="3" customWidth="1"/>
    <col min="2" max="2" width="32.54296875" style="3" customWidth="1"/>
    <col min="3" max="3" width="2.81640625" style="3" customWidth="1"/>
    <col min="4" max="5" width="12" style="3" bestFit="1" customWidth="1"/>
    <col min="6" max="6" width="12.1796875" style="42" customWidth="1"/>
    <col min="7" max="8" width="12" style="3" bestFit="1" customWidth="1"/>
    <col min="9" max="9" width="12" style="42" customWidth="1"/>
    <col min="10" max="10" width="16.453125" style="3" customWidth="1"/>
    <col min="11" max="11" width="15.81640625" style="3" customWidth="1"/>
    <col min="12" max="12" width="12" style="3" customWidth="1"/>
    <col min="13" max="13" width="16.453125" style="3" customWidth="1"/>
    <col min="14" max="14" width="15.81640625" style="3" customWidth="1"/>
    <col min="15" max="15" width="12" style="3" customWidth="1"/>
    <col min="16" max="16384" width="8.81640625" style="3"/>
  </cols>
  <sheetData>
    <row r="1" spans="1:15" ht="5.5" customHeight="1" x14ac:dyDescent="0.3">
      <c r="A1" s="25"/>
      <c r="B1" s="26" t="str">
        <f>IF(OR(C3&lt;&gt;0,A1&lt;&gt;0)=TRUE,"ERROR! CHECK VALIDATION SHEET","")</f>
        <v/>
      </c>
    </row>
    <row r="2" spans="1:15" ht="29" customHeight="1" x14ac:dyDescent="0.3">
      <c r="A2" s="81" t="s">
        <v>771</v>
      </c>
      <c r="B2" s="81"/>
    </row>
    <row r="3" spans="1:15" s="28" customFormat="1" ht="5.15" customHeight="1" x14ac:dyDescent="0.3">
      <c r="A3" s="34"/>
      <c r="C3" s="27"/>
      <c r="D3" s="25"/>
      <c r="E3" s="25"/>
      <c r="F3" s="25"/>
      <c r="G3" s="25"/>
      <c r="H3" s="25"/>
      <c r="I3" s="25"/>
      <c r="J3" s="25"/>
      <c r="K3" s="25"/>
      <c r="L3" s="25"/>
      <c r="M3" s="25"/>
      <c r="N3" s="25"/>
      <c r="O3" s="25"/>
    </row>
    <row r="4" spans="1:15" ht="14.5" customHeight="1" x14ac:dyDescent="0.3">
      <c r="A4" s="82">
        <f>Raw!A2</f>
        <v>44621</v>
      </c>
      <c r="B4" s="82"/>
      <c r="D4" s="45"/>
      <c r="E4" s="45"/>
      <c r="F4" s="45"/>
      <c r="G4" s="45"/>
      <c r="H4" s="45"/>
      <c r="I4" s="48"/>
      <c r="J4" s="45"/>
      <c r="K4" s="45"/>
      <c r="L4" s="45"/>
      <c r="M4" s="45"/>
      <c r="N4" s="45"/>
      <c r="O4" s="45"/>
    </row>
    <row r="5" spans="1:15" x14ac:dyDescent="0.25">
      <c r="A5" s="39"/>
      <c r="B5" s="28"/>
      <c r="D5" s="35" t="s">
        <v>9</v>
      </c>
      <c r="E5" s="35" t="s">
        <v>7</v>
      </c>
      <c r="F5" s="43"/>
      <c r="G5" s="35" t="s">
        <v>528</v>
      </c>
      <c r="H5" s="35" t="s">
        <v>7</v>
      </c>
      <c r="I5" s="43"/>
      <c r="J5" s="35" t="s">
        <v>6</v>
      </c>
      <c r="K5" s="35" t="s">
        <v>8</v>
      </c>
      <c r="L5" s="35"/>
      <c r="M5" s="35" t="s">
        <v>5</v>
      </c>
      <c r="N5" s="35" t="s">
        <v>10</v>
      </c>
      <c r="O5" s="35"/>
    </row>
    <row r="6" spans="1:15" ht="87.5" x14ac:dyDescent="0.25">
      <c r="A6" s="39"/>
      <c r="B6" s="28"/>
      <c r="D6" s="40" t="str">
        <f>VLOOKUP(D5, Refs!$F:$G,2,0)</f>
        <v>Number of calls abandoned</v>
      </c>
      <c r="E6" s="40" t="str">
        <f>VLOOKUP(E5, Refs!$F:$G,2,0)</f>
        <v>Number of answered calls</v>
      </c>
      <c r="F6" s="44" t="s">
        <v>529</v>
      </c>
      <c r="G6" s="40" t="str">
        <f>VLOOKUP(G5, Refs!$F:$G,2,0)</f>
        <v>Total time to answer call</v>
      </c>
      <c r="H6" s="40" t="str">
        <f>VLOOKUP(H5, Refs!$F:$G,2,0)</f>
        <v>Number of answered calls</v>
      </c>
      <c r="I6" s="44" t="str">
        <f>CONCATENATE(G5," / ",H5)</f>
        <v>B06 / A03</v>
      </c>
      <c r="J6" s="40" t="str">
        <f>VLOOKUP(J5, Refs!$F:$G,2,0)</f>
        <v>Calls assessed by a clinician or Clinical Advisor</v>
      </c>
      <c r="K6" s="40" t="str">
        <f>VLOOKUP(K5, Refs!$F:$G,2,0)</f>
        <v>Number of calls where person triaged</v>
      </c>
      <c r="L6" s="41" t="str">
        <f>CONCATENATE(J5," / ",K5)</f>
        <v>D01 / C01</v>
      </c>
      <c r="M6" s="40" t="str">
        <f>VLOOKUP(M5, Refs!$F:$G,2,0)</f>
        <v>Number of callers offered a call back within 20 minutes (immediately) who received a call back within 20 minutes</v>
      </c>
      <c r="N6" s="40" t="str">
        <f>VLOOKUP(N5, Refs!$F:$G,2,0)</f>
        <v>Number of callers offered a call back by a clinician or Clinical Advisor within 20 minutes (immediately)</v>
      </c>
      <c r="O6" s="41" t="str">
        <f>CONCATENATE(M5," / ",N5)</f>
        <v>D14 / D13</v>
      </c>
    </row>
    <row r="7" spans="1:15" s="30" customFormat="1" ht="86.25" customHeight="1" x14ac:dyDescent="0.3">
      <c r="B7" s="31"/>
      <c r="C7" s="31"/>
      <c r="D7" s="31"/>
      <c r="E7" s="31"/>
      <c r="F7" s="46" t="s">
        <v>627</v>
      </c>
      <c r="G7" s="31"/>
      <c r="H7" s="31"/>
      <c r="I7" s="46" t="s">
        <v>653</v>
      </c>
      <c r="J7" s="31"/>
      <c r="K7" s="31"/>
      <c r="L7" s="47" t="s">
        <v>628</v>
      </c>
      <c r="M7" s="31"/>
      <c r="N7" s="31"/>
      <c r="O7" s="47" t="s">
        <v>629</v>
      </c>
    </row>
    <row r="8" spans="1:15" s="30" customFormat="1" ht="3" customHeight="1" x14ac:dyDescent="0.3">
      <c r="B8" s="40"/>
      <c r="C8" s="40"/>
      <c r="D8" s="3"/>
      <c r="E8" s="3"/>
      <c r="F8" s="49"/>
      <c r="G8" s="3"/>
      <c r="H8" s="3"/>
      <c r="I8" s="49"/>
      <c r="J8" s="3"/>
      <c r="K8" s="3"/>
      <c r="L8" s="50"/>
      <c r="M8" s="3"/>
      <c r="N8" s="3"/>
      <c r="O8" s="50"/>
    </row>
    <row r="9" spans="1:15" x14ac:dyDescent="0.25">
      <c r="A9" s="28" t="str">
        <f>IF(Refs!A2="","",Refs!A2)</f>
        <v>*</v>
      </c>
      <c r="B9" s="3" t="str">
        <f>IF(Refs!B2="","",Refs!B2)</f>
        <v>England</v>
      </c>
      <c r="D9" s="33">
        <f>SUMIFS(Raw!$F:$F,Raw!$C:$C,D$5,Raw!$A:$A,$A$4,Raw!$B:$B,$A9)</f>
        <v>282541</v>
      </c>
      <c r="E9" s="33">
        <f>SUMIFS(Raw!$F:$F,Raw!$C:$C,E$5,Raw!$A:$A,$A$4,Raw!$B:$B,$A9)</f>
        <v>1398828</v>
      </c>
      <c r="F9" s="42">
        <f>IFERROR(D9/(D9+E9), 0)</f>
        <v>0.16804223225240861</v>
      </c>
      <c r="G9" s="33">
        <f>SUMIFS(Raw!$F:$F,Raw!$C:$C,G$5,Raw!$A:$A,$A$4,Raw!$B:$B,$A9)</f>
        <v>553891552</v>
      </c>
      <c r="H9" s="33">
        <f>SUMIFS(Raw!$F:$F,Raw!$C:$C,H$5,Raw!$A:$A,$A$4,Raw!$B:$B,$A9)</f>
        <v>1398828</v>
      </c>
      <c r="I9" s="64">
        <f>IFERROR(G9/(H9), 0)</f>
        <v>395.96830489524086</v>
      </c>
      <c r="J9" s="33">
        <f>SUMIFS(Raw!$F:$F,Raw!$C:$C,J$5,Raw!$A:$A,$A$4,Raw!$B:$B,$A9)</f>
        <v>529988</v>
      </c>
      <c r="K9" s="33">
        <f>SUMIFS(Raw!$F:$F,Raw!$C:$C,K$5,Raw!$A:$A,$A$4,Raw!$B:$B,$A9)</f>
        <v>1291063</v>
      </c>
      <c r="L9" s="42">
        <f>IFERROR(J9/(K9), 0)</f>
        <v>0.41050514188695669</v>
      </c>
      <c r="M9" s="33">
        <f>SUMIFS(Raw!$F:$F,Raw!$C:$C,M$5,Raw!$A:$A,$A$4,Raw!$B:$B,$A9)</f>
        <v>68100</v>
      </c>
      <c r="N9" s="33">
        <f>SUMIFS(Raw!$F:$F,Raw!$C:$C,N$5,Raw!$A:$A,$A$4,Raw!$B:$B,$A9)</f>
        <v>240678</v>
      </c>
      <c r="O9" s="42">
        <f>IFERROR(M9/(N9), 0)</f>
        <v>0.28295066437314587</v>
      </c>
    </row>
    <row r="10" spans="1:15" ht="14.5" x14ac:dyDescent="0.35">
      <c r="A10" s="28" t="str">
        <f>IF(Refs!A3="","",Refs!A3)</f>
        <v/>
      </c>
      <c r="B10" s="3" t="str">
        <f>IF(Refs!B3="","",Refs!B3)</f>
        <v>-----------</v>
      </c>
      <c r="D10" s="33"/>
      <c r="E10" s="33"/>
      <c r="F10"/>
      <c r="G10" s="33"/>
      <c r="H10" s="33"/>
      <c r="I10" s="65"/>
      <c r="J10" s="33"/>
      <c r="K10" s="33"/>
      <c r="L10" s="42"/>
      <c r="M10" s="33"/>
      <c r="N10" s="33"/>
      <c r="O10" s="42"/>
    </row>
    <row r="11" spans="1:15" x14ac:dyDescent="0.25">
      <c r="A11" s="13" t="str">
        <f>IF(Refs!A4="","",Refs!A4)</f>
        <v>Y63</v>
      </c>
      <c r="B11" s="3" t="str">
        <f>IF(Refs!B4="","",Refs!B4)</f>
        <v>North East and Yorkshire</v>
      </c>
      <c r="D11" s="33">
        <f>SUMIFS(Raw!$F:$F,Raw!$C:$C,D$5,Raw!$A:$A,$A$4,Raw!$D:$D,$A11)</f>
        <v>50772</v>
      </c>
      <c r="E11" s="33">
        <f>SUMIFS(Raw!$F:$F,Raw!$C:$C,E$5,Raw!$A:$A,$A$4,Raw!$D:$D,$A11)</f>
        <v>195020</v>
      </c>
      <c r="F11" s="42">
        <f t="shared" ref="F11:F17" si="0">IFERROR(D11/(D11+E11), 0)</f>
        <v>0.20656490040359329</v>
      </c>
      <c r="G11" s="33">
        <f>SUMIFS(Raw!$F:$F,Raw!$C:$C,G$5,Raw!$A:$A,$A$4,Raw!$D:$D,$A11)</f>
        <v>127162937</v>
      </c>
      <c r="H11" s="33">
        <f>SUMIFS(Raw!$F:$F,Raw!$C:$C,H$5,Raw!$A:$A,$A$4,Raw!$D:$D,$A11)</f>
        <v>195020</v>
      </c>
      <c r="I11" s="64">
        <f t="shared" ref="I11:I17" si="1">IFERROR(G11/(H11), 0)</f>
        <v>652.050748641165</v>
      </c>
      <c r="J11" s="33">
        <f>SUMIFS(Raw!$F:$F,Raw!$C:$C,J$5,Raw!$A:$A,$A$4,Raw!$D:$D,$A11)</f>
        <v>53434</v>
      </c>
      <c r="K11" s="33">
        <f>SUMIFS(Raw!$F:$F,Raw!$C:$C,K$5,Raw!$A:$A,$A$4,Raw!$D:$D,$A11)</f>
        <v>187494</v>
      </c>
      <c r="L11" s="42">
        <f t="shared" ref="L11:L17" si="2">IFERROR(J11/(K11), 0)</f>
        <v>0.28499045302783022</v>
      </c>
      <c r="M11" s="33">
        <f>SUMIFS(Raw!$F:$F,Raw!$C:$C,M$5,Raw!$A:$A,$A$4,Raw!$D:$D,$A11)</f>
        <v>8476</v>
      </c>
      <c r="N11" s="33">
        <f>SUMIFS(Raw!$F:$F,Raw!$C:$C,N$5,Raw!$A:$A,$A$4,Raw!$D:$D,$A11)</f>
        <v>23948</v>
      </c>
      <c r="O11" s="42">
        <f t="shared" ref="O11:O17" si="3">IFERROR(M11/(N11), 0)</f>
        <v>0.35393352263237016</v>
      </c>
    </row>
    <row r="12" spans="1:15" x14ac:dyDescent="0.25">
      <c r="A12" s="13" t="str">
        <f>IF(Refs!A5="","",Refs!A5)</f>
        <v>Y62</v>
      </c>
      <c r="B12" s="3" t="str">
        <f>IF(Refs!B5="","",Refs!B5)</f>
        <v>North West</v>
      </c>
      <c r="D12" s="33">
        <f>SUMIFS(Raw!$F:$F,Raw!$C:$C,D$5,Raw!$A:$A,$A$4,Raw!$D:$D,$A12)</f>
        <v>47579</v>
      </c>
      <c r="E12" s="33">
        <f>SUMIFS(Raw!$F:$F,Raw!$C:$C,E$5,Raw!$A:$A,$A$4,Raw!$D:$D,$A12)</f>
        <v>129608</v>
      </c>
      <c r="F12" s="42">
        <f t="shared" si="0"/>
        <v>0.26852421453041136</v>
      </c>
      <c r="G12" s="33">
        <f>SUMIFS(Raw!$F:$F,Raw!$C:$C,G$5,Raw!$A:$A,$A$4,Raw!$D:$D,$A12)</f>
        <v>102830090</v>
      </c>
      <c r="H12" s="33">
        <f>SUMIFS(Raw!$F:$F,Raw!$C:$C,H$5,Raw!$A:$A,$A$4,Raw!$D:$D,$A12)</f>
        <v>129608</v>
      </c>
      <c r="I12" s="64">
        <f t="shared" si="1"/>
        <v>793.39307758780319</v>
      </c>
      <c r="J12" s="33">
        <f>SUMIFS(Raw!$F:$F,Raw!$C:$C,J$5,Raw!$A:$A,$A$4,Raw!$D:$D,$A12)</f>
        <v>32728</v>
      </c>
      <c r="K12" s="33">
        <f>SUMIFS(Raw!$F:$F,Raw!$C:$C,K$5,Raw!$A:$A,$A$4,Raw!$D:$D,$A12)</f>
        <v>116358</v>
      </c>
      <c r="L12" s="42">
        <f t="shared" si="2"/>
        <v>0.28126987400952236</v>
      </c>
      <c r="M12" s="33">
        <f>SUMIFS(Raw!$F:$F,Raw!$C:$C,M$5,Raw!$A:$A,$A$4,Raw!$D:$D,$A12)</f>
        <v>1755</v>
      </c>
      <c r="N12" s="33">
        <f>SUMIFS(Raw!$F:$F,Raw!$C:$C,N$5,Raw!$A:$A,$A$4,Raw!$D:$D,$A12)</f>
        <v>7443</v>
      </c>
      <c r="O12" s="42">
        <f t="shared" si="3"/>
        <v>0.23579201934703747</v>
      </c>
    </row>
    <row r="13" spans="1:15" x14ac:dyDescent="0.25">
      <c r="A13" s="13" t="str">
        <f>IF(Refs!A6="","",Refs!A6)</f>
        <v>Y60</v>
      </c>
      <c r="B13" s="3" t="str">
        <f>IF(Refs!B6="","",Refs!B6)</f>
        <v>Midlands</v>
      </c>
      <c r="D13" s="33">
        <f>SUMIFS(Raw!$F:$F,Raw!$C:$C,D$5,Raw!$A:$A,$A$4,Raw!$D:$D,$A13)</f>
        <v>30259</v>
      </c>
      <c r="E13" s="33">
        <f>SUMIFS(Raw!$F:$F,Raw!$C:$C,E$5,Raw!$A:$A,$A$4,Raw!$D:$D,$A13)</f>
        <v>286272</v>
      </c>
      <c r="F13" s="42">
        <f t="shared" si="0"/>
        <v>9.5595692049119996E-2</v>
      </c>
      <c r="G13" s="33">
        <f>SUMIFS(Raw!$F:$F,Raw!$C:$C,G$5,Raw!$A:$A,$A$4,Raw!$D:$D,$A13)</f>
        <v>52283217</v>
      </c>
      <c r="H13" s="33">
        <f>SUMIFS(Raw!$F:$F,Raw!$C:$C,H$5,Raw!$A:$A,$A$4,Raw!$D:$D,$A13)</f>
        <v>286272</v>
      </c>
      <c r="I13" s="64">
        <f t="shared" si="1"/>
        <v>182.63475645539907</v>
      </c>
      <c r="J13" s="33">
        <f>SUMIFS(Raw!$F:$F,Raw!$C:$C,J$5,Raw!$A:$A,$A$4,Raw!$D:$D,$A13)</f>
        <v>66587</v>
      </c>
      <c r="K13" s="33">
        <f>SUMIFS(Raw!$F:$F,Raw!$C:$C,K$5,Raw!$A:$A,$A$4,Raw!$D:$D,$A13)</f>
        <v>250124</v>
      </c>
      <c r="L13" s="42">
        <f t="shared" si="2"/>
        <v>0.26621595688538485</v>
      </c>
      <c r="M13" s="33">
        <f>SUMIFS(Raw!$F:$F,Raw!$C:$C,M$5,Raw!$A:$A,$A$4,Raw!$D:$D,$A13)</f>
        <v>6856</v>
      </c>
      <c r="N13" s="33">
        <f>SUMIFS(Raw!$F:$F,Raw!$C:$C,N$5,Raw!$A:$A,$A$4,Raw!$D:$D,$A13)</f>
        <v>60445</v>
      </c>
      <c r="O13" s="42">
        <f t="shared" si="3"/>
        <v>0.11342542807510961</v>
      </c>
    </row>
    <row r="14" spans="1:15" x14ac:dyDescent="0.25">
      <c r="A14" s="13" t="str">
        <f>IF(Refs!A7="","",Refs!A7)</f>
        <v>Y61</v>
      </c>
      <c r="B14" s="3" t="str">
        <f>IF(Refs!B7="","",Refs!B7)</f>
        <v>East of England</v>
      </c>
      <c r="D14" s="33">
        <f>SUMIFS(Raw!$F:$F,Raw!$C:$C,D$5,Raw!$A:$A,$A$4,Raw!$D:$D,$A14)</f>
        <v>30376</v>
      </c>
      <c r="E14" s="33">
        <f>SUMIFS(Raw!$F:$F,Raw!$C:$C,E$5,Raw!$A:$A,$A$4,Raw!$D:$D,$A14)</f>
        <v>173640</v>
      </c>
      <c r="F14" s="42">
        <f t="shared" si="0"/>
        <v>0.14889028311504979</v>
      </c>
      <c r="G14" s="33">
        <f>SUMIFS(Raw!$F:$F,Raw!$C:$C,G$5,Raw!$A:$A,$A$4,Raw!$D:$D,$A14)</f>
        <v>67797742</v>
      </c>
      <c r="H14" s="33">
        <f>SUMIFS(Raw!$F:$F,Raw!$C:$C,H$5,Raw!$A:$A,$A$4,Raw!$D:$D,$A14)</f>
        <v>173640</v>
      </c>
      <c r="I14" s="64">
        <f t="shared" si="1"/>
        <v>390.45002303616678</v>
      </c>
      <c r="J14" s="33">
        <f>SUMIFS(Raw!$F:$F,Raw!$C:$C,J$5,Raw!$A:$A,$A$4,Raw!$D:$D,$A14)</f>
        <v>84297</v>
      </c>
      <c r="K14" s="33">
        <f>SUMIFS(Raw!$F:$F,Raw!$C:$C,K$5,Raw!$A:$A,$A$4,Raw!$D:$D,$A14)</f>
        <v>155628</v>
      </c>
      <c r="L14" s="42">
        <f t="shared" si="2"/>
        <v>0.54165702829824969</v>
      </c>
      <c r="M14" s="33">
        <f>SUMIFS(Raw!$F:$F,Raw!$C:$C,M$5,Raw!$A:$A,$A$4,Raw!$D:$D,$A14)</f>
        <v>9084</v>
      </c>
      <c r="N14" s="33">
        <f>SUMIFS(Raw!$F:$F,Raw!$C:$C,N$5,Raw!$A:$A,$A$4,Raw!$D:$D,$A14)</f>
        <v>28547</v>
      </c>
      <c r="O14" s="42">
        <f t="shared" si="3"/>
        <v>0.31821207132097945</v>
      </c>
    </row>
    <row r="15" spans="1:15" x14ac:dyDescent="0.25">
      <c r="A15" s="13" t="str">
        <f>IF(Refs!A8="","",Refs!A8)</f>
        <v>Y56</v>
      </c>
      <c r="B15" s="3" t="str">
        <f>IF(Refs!B8="","",Refs!B8)</f>
        <v>London</v>
      </c>
      <c r="D15" s="33">
        <f>SUMIFS(Raw!$F:$F,Raw!$C:$C,D$5,Raw!$A:$A,$A$4,Raw!$D:$D,$A15)</f>
        <v>30337</v>
      </c>
      <c r="E15" s="33">
        <f>SUMIFS(Raw!$F:$F,Raw!$C:$C,E$5,Raw!$A:$A,$A$4,Raw!$D:$D,$A15)</f>
        <v>262007</v>
      </c>
      <c r="F15" s="42">
        <f t="shared" si="0"/>
        <v>0.10377158416112525</v>
      </c>
      <c r="G15" s="33">
        <f>SUMIFS(Raw!$F:$F,Raw!$C:$C,G$5,Raw!$A:$A,$A$4,Raw!$D:$D,$A15)</f>
        <v>42717783</v>
      </c>
      <c r="H15" s="33">
        <f>SUMIFS(Raw!$F:$F,Raw!$C:$C,H$5,Raw!$A:$A,$A$4,Raw!$D:$D,$A15)</f>
        <v>262007</v>
      </c>
      <c r="I15" s="64">
        <f t="shared" si="1"/>
        <v>163.04061723541739</v>
      </c>
      <c r="J15" s="33">
        <f>SUMIFS(Raw!$F:$F,Raw!$C:$C,J$5,Raw!$A:$A,$A$4,Raw!$D:$D,$A15)</f>
        <v>133681</v>
      </c>
      <c r="K15" s="33">
        <f>SUMIFS(Raw!$F:$F,Raw!$C:$C,K$5,Raw!$A:$A,$A$4,Raw!$D:$D,$A15)</f>
        <v>255156</v>
      </c>
      <c r="L15" s="42">
        <f t="shared" si="2"/>
        <v>0.52391870071642443</v>
      </c>
      <c r="M15" s="33">
        <f>SUMIFS(Raw!$F:$F,Raw!$C:$C,M$5,Raw!$A:$A,$A$4,Raw!$D:$D,$A15)</f>
        <v>13401</v>
      </c>
      <c r="N15" s="33">
        <f>SUMIFS(Raw!$F:$F,Raw!$C:$C,N$5,Raw!$A:$A,$A$4,Raw!$D:$D,$A15)</f>
        <v>29607</v>
      </c>
      <c r="O15" s="42">
        <f t="shared" si="3"/>
        <v>0.45262944573918329</v>
      </c>
    </row>
    <row r="16" spans="1:15" x14ac:dyDescent="0.25">
      <c r="A16" s="13" t="str">
        <f>IF(Refs!A9="","",Refs!A9)</f>
        <v>Y59</v>
      </c>
      <c r="B16" s="3" t="str">
        <f>IF(Refs!B9="","",Refs!B9)</f>
        <v>South East</v>
      </c>
      <c r="D16" s="33">
        <f>SUMIFS(Raw!$F:$F,Raw!$C:$C,D$5,Raw!$A:$A,$A$4,Raw!$D:$D,$A16)</f>
        <v>63873</v>
      </c>
      <c r="E16" s="33">
        <f>SUMIFS(Raw!$F:$F,Raw!$C:$C,E$5,Raw!$A:$A,$A$4,Raw!$D:$D,$A16)</f>
        <v>211012</v>
      </c>
      <c r="F16" s="42">
        <f t="shared" si="0"/>
        <v>0.23236262437019117</v>
      </c>
      <c r="G16" s="33">
        <f>SUMIFS(Raw!$F:$F,Raw!$C:$C,G$5,Raw!$A:$A,$A$4,Raw!$D:$D,$A16)</f>
        <v>117954140</v>
      </c>
      <c r="H16" s="33">
        <f>SUMIFS(Raw!$F:$F,Raw!$C:$C,H$5,Raw!$A:$A,$A$4,Raw!$D:$D,$A16)</f>
        <v>211012</v>
      </c>
      <c r="I16" s="64">
        <f t="shared" si="1"/>
        <v>558.99256914298712</v>
      </c>
      <c r="J16" s="33">
        <f>SUMIFS(Raw!$F:$F,Raw!$C:$C,J$5,Raw!$A:$A,$A$4,Raw!$D:$D,$A16)</f>
        <v>92483</v>
      </c>
      <c r="K16" s="33">
        <f>SUMIFS(Raw!$F:$F,Raw!$C:$C,K$5,Raw!$A:$A,$A$4,Raw!$D:$D,$A16)</f>
        <v>198929</v>
      </c>
      <c r="L16" s="42">
        <f t="shared" si="2"/>
        <v>0.46490456393989815</v>
      </c>
      <c r="M16" s="33">
        <f>SUMIFS(Raw!$F:$F,Raw!$C:$C,M$5,Raw!$A:$A,$A$4,Raw!$D:$D,$A16)</f>
        <v>19148</v>
      </c>
      <c r="N16" s="33">
        <f>SUMIFS(Raw!$F:$F,Raw!$C:$C,N$5,Raw!$A:$A,$A$4,Raw!$D:$D,$A16)</f>
        <v>65631</v>
      </c>
      <c r="O16" s="42">
        <f t="shared" si="3"/>
        <v>0.29175237311636271</v>
      </c>
    </row>
    <row r="17" spans="1:15" x14ac:dyDescent="0.25">
      <c r="A17" s="13" t="str">
        <f>IF(Refs!A10="","",Refs!A10)</f>
        <v>Y58</v>
      </c>
      <c r="B17" s="3" t="str">
        <f>IF(Refs!B10="","",Refs!B10)</f>
        <v>South West</v>
      </c>
      <c r="D17" s="33">
        <f>SUMIFS(Raw!$F:$F,Raw!$C:$C,D$5,Raw!$A:$A,$A$4,Raw!$D:$D,$A17)</f>
        <v>29345</v>
      </c>
      <c r="E17" s="33">
        <f>SUMIFS(Raw!$F:$F,Raw!$C:$C,E$5,Raw!$A:$A,$A$4,Raw!$D:$D,$A17)</f>
        <v>141269</v>
      </c>
      <c r="F17" s="42">
        <f t="shared" si="0"/>
        <v>0.17199643640029541</v>
      </c>
      <c r="G17" s="33">
        <f>SUMIFS(Raw!$F:$F,Raw!$C:$C,G$5,Raw!$A:$A,$A$4,Raw!$D:$D,$A17)</f>
        <v>43145643</v>
      </c>
      <c r="H17" s="33">
        <f>SUMIFS(Raw!$F:$F,Raw!$C:$C,H$5,Raw!$A:$A,$A$4,Raw!$D:$D,$A17)</f>
        <v>141269</v>
      </c>
      <c r="I17" s="64">
        <f t="shared" si="1"/>
        <v>305.41479730160194</v>
      </c>
      <c r="J17" s="33">
        <f>SUMIFS(Raw!$F:$F,Raw!$C:$C,J$5,Raw!$A:$A,$A$4,Raw!$D:$D,$A17)</f>
        <v>66778</v>
      </c>
      <c r="K17" s="33">
        <f>SUMIFS(Raw!$F:$F,Raw!$C:$C,K$5,Raw!$A:$A,$A$4,Raw!$D:$D,$A17)</f>
        <v>127374</v>
      </c>
      <c r="L17" s="42">
        <f t="shared" si="2"/>
        <v>0.52426711887826405</v>
      </c>
      <c r="M17" s="33">
        <f>SUMIFS(Raw!$F:$F,Raw!$C:$C,M$5,Raw!$A:$A,$A$4,Raw!$D:$D,$A17)</f>
        <v>9380</v>
      </c>
      <c r="N17" s="33">
        <f>SUMIFS(Raw!$F:$F,Raw!$C:$C,N$5,Raw!$A:$A,$A$4,Raw!$D:$D,$A17)</f>
        <v>25057</v>
      </c>
      <c r="O17" s="42">
        <f t="shared" si="3"/>
        <v>0.37434649000279363</v>
      </c>
    </row>
    <row r="18" spans="1:15" ht="14.5" x14ac:dyDescent="0.35">
      <c r="A18" s="13" t="str">
        <f>IF(Refs!A11="","",Refs!A11)</f>
        <v/>
      </c>
      <c r="B18" s="3" t="str">
        <f>IF(Refs!B11="","",Refs!B11)</f>
        <v>-----------</v>
      </c>
      <c r="D18" s="33"/>
      <c r="E18" s="33"/>
      <c r="F18"/>
      <c r="G18" s="33"/>
      <c r="H18" s="33"/>
      <c r="I18" s="65"/>
      <c r="J18" s="33"/>
      <c r="K18" s="33"/>
      <c r="L18" s="42"/>
      <c r="M18" s="33"/>
      <c r="N18" s="33"/>
      <c r="O18" s="42"/>
    </row>
    <row r="19" spans="1:15" x14ac:dyDescent="0.25">
      <c r="A19" s="13" t="str">
        <f>IF(Refs!A12="","",Refs!A12)</f>
        <v>0DE</v>
      </c>
      <c r="B19" s="3" t="str">
        <f>IF(Refs!B12="","",Refs!B12)</f>
        <v>Arden GEM</v>
      </c>
      <c r="D19" s="33">
        <f>SUMIFS(Raw!$F:$F,Raw!$C:$C,D$5,Raw!$A:$A,$A$4,Raw!$E:$E,$A19)</f>
        <v>582</v>
      </c>
      <c r="E19" s="33">
        <f>SUMIFS(Raw!$F:$F,Raw!$C:$C,E$5,Raw!$A:$A,$A$4,Raw!$E:$E,$A19)</f>
        <v>22349</v>
      </c>
      <c r="F19" s="42">
        <f t="shared" ref="F19:F39" si="4">IFERROR(D19/(D19+E19), 0)</f>
        <v>2.5380489293968862E-2</v>
      </c>
      <c r="G19" s="33">
        <f>SUMIFS(Raw!$F:$F,Raw!$C:$C,G$5,Raw!$A:$A,$A$4,Raw!$E:$E,$A19)</f>
        <v>1086435</v>
      </c>
      <c r="H19" s="33">
        <f>SUMIFS(Raw!$F:$F,Raw!$C:$C,H$5,Raw!$A:$A,$A$4,Raw!$E:$E,$A19)</f>
        <v>22349</v>
      </c>
      <c r="I19" s="64">
        <f t="shared" ref="I19:I39" si="5">IFERROR(G19/(H19), 0)</f>
        <v>48.612242158485842</v>
      </c>
      <c r="J19" s="33">
        <f>SUMIFS(Raw!$F:$F,Raw!$C:$C,J$5,Raw!$A:$A,$A$4,Raw!$E:$E,$A19)</f>
        <v>39</v>
      </c>
      <c r="K19" s="33">
        <f>SUMIFS(Raw!$F:$F,Raw!$C:$C,K$5,Raw!$A:$A,$A$4,Raw!$E:$E,$A19)</f>
        <v>13085</v>
      </c>
      <c r="L19" s="42">
        <f t="shared" ref="L19:L39" si="6">IFERROR(J19/(K19), 0)</f>
        <v>2.9805120366832249E-3</v>
      </c>
      <c r="M19" s="33">
        <f>SUMIFS(Raw!$F:$F,Raw!$C:$C,M$5,Raw!$A:$A,$A$4,Raw!$E:$E,$A19)</f>
        <v>832</v>
      </c>
      <c r="N19" s="33">
        <f>SUMIFS(Raw!$F:$F,Raw!$C:$C,N$5,Raw!$A:$A,$A$4,Raw!$E:$E,$A19)</f>
        <v>4356</v>
      </c>
      <c r="O19" s="42">
        <f t="shared" ref="O19:O39" si="7">IFERROR(M19/(N19), 0)</f>
        <v>0.19100091827364554</v>
      </c>
    </row>
    <row r="20" spans="1:15" x14ac:dyDescent="0.25">
      <c r="A20" s="13" t="str">
        <f>IF(Refs!A13="","",Refs!A13)</f>
        <v>NBP</v>
      </c>
      <c r="B20" s="3" t="str">
        <f>IF(Refs!B13="","",Refs!B13)</f>
        <v>BRISDOC</v>
      </c>
      <c r="D20" s="33">
        <f>SUMIFS(Raw!$F:$F,Raw!$C:$C,D$5,Raw!$A:$A,$A$4,Raw!$E:$E,$A20)</f>
        <v>4918</v>
      </c>
      <c r="E20" s="33">
        <f>SUMIFS(Raw!$F:$F,Raw!$C:$C,E$5,Raw!$A:$A,$A$4,Raw!$E:$E,$A20)</f>
        <v>25784</v>
      </c>
      <c r="F20" s="42">
        <f t="shared" si="4"/>
        <v>0.16018500423425183</v>
      </c>
      <c r="G20" s="33">
        <f>SUMIFS(Raw!$F:$F,Raw!$C:$C,G$5,Raw!$A:$A,$A$4,Raw!$E:$E,$A20)</f>
        <v>8395056</v>
      </c>
      <c r="H20" s="33">
        <f>SUMIFS(Raw!$F:$F,Raw!$C:$C,H$5,Raw!$A:$A,$A$4,Raw!$E:$E,$A20)</f>
        <v>25784</v>
      </c>
      <c r="I20" s="64">
        <f t="shared" si="5"/>
        <v>325.59168476574621</v>
      </c>
      <c r="J20" s="33">
        <f>SUMIFS(Raw!$F:$F,Raw!$C:$C,J$5,Raw!$A:$A,$A$4,Raw!$E:$E,$A20)</f>
        <v>10601</v>
      </c>
      <c r="K20" s="33">
        <f>SUMIFS(Raw!$F:$F,Raw!$C:$C,K$5,Raw!$A:$A,$A$4,Raw!$E:$E,$A20)</f>
        <v>21216</v>
      </c>
      <c r="L20" s="42">
        <f t="shared" si="6"/>
        <v>0.49967006033182504</v>
      </c>
      <c r="M20" s="33">
        <f>SUMIFS(Raw!$F:$F,Raw!$C:$C,M$5,Raw!$A:$A,$A$4,Raw!$E:$E,$A20)</f>
        <v>2023</v>
      </c>
      <c r="N20" s="33">
        <f>SUMIFS(Raw!$F:$F,Raw!$C:$C,N$5,Raw!$A:$A,$A$4,Raw!$E:$E,$A20)</f>
        <v>5376</v>
      </c>
      <c r="O20" s="42">
        <f t="shared" si="7"/>
        <v>0.37630208333333331</v>
      </c>
    </row>
    <row r="21" spans="1:15" x14ac:dyDescent="0.25">
      <c r="A21" s="13" t="str">
        <f>IF(Refs!A14="","",Refs!A14)</f>
        <v>NQW</v>
      </c>
      <c r="B21" s="3" t="str">
        <f>IF(Refs!B14="","",Refs!B14)</f>
        <v>Devon Doctors</v>
      </c>
      <c r="D21" s="33">
        <f>SUMIFS(Raw!$F:$F,Raw!$C:$C,D$5,Raw!$A:$A,$A$4,Raw!$E:$E,$A21)</f>
        <v>14195</v>
      </c>
      <c r="E21" s="33">
        <f>SUMIFS(Raw!$F:$F,Raw!$C:$C,E$5,Raw!$A:$A,$A$4,Raw!$E:$E,$A21)</f>
        <v>37154</v>
      </c>
      <c r="F21" s="42">
        <f t="shared" si="4"/>
        <v>0.27644160548404056</v>
      </c>
      <c r="G21" s="33">
        <f>SUMIFS(Raw!$F:$F,Raw!$C:$C,G$5,Raw!$A:$A,$A$4,Raw!$E:$E,$A21)</f>
        <v>17977219</v>
      </c>
      <c r="H21" s="33">
        <f>SUMIFS(Raw!$F:$F,Raw!$C:$C,H$5,Raw!$A:$A,$A$4,Raw!$E:$E,$A21)</f>
        <v>37154</v>
      </c>
      <c r="I21" s="64">
        <f t="shared" si="5"/>
        <v>483.85689293212039</v>
      </c>
      <c r="J21" s="33">
        <f>SUMIFS(Raw!$F:$F,Raw!$C:$C,J$5,Raw!$A:$A,$A$4,Raw!$E:$E,$A21)</f>
        <v>17955</v>
      </c>
      <c r="K21" s="33">
        <f>SUMIFS(Raw!$F:$F,Raw!$C:$C,K$5,Raw!$A:$A,$A$4,Raw!$E:$E,$A21)</f>
        <v>33943</v>
      </c>
      <c r="L21" s="42">
        <f t="shared" si="6"/>
        <v>0.52897504640131987</v>
      </c>
      <c r="M21" s="33">
        <f>SUMIFS(Raw!$F:$F,Raw!$C:$C,M$5,Raw!$A:$A,$A$4,Raw!$E:$E,$A21)</f>
        <v>1825</v>
      </c>
      <c r="N21" s="33">
        <f>SUMIFS(Raw!$F:$F,Raw!$C:$C,N$5,Raw!$A:$A,$A$4,Raw!$E:$E,$A21)</f>
        <v>3752</v>
      </c>
      <c r="O21" s="42">
        <f t="shared" si="7"/>
        <v>0.48640724946695096</v>
      </c>
    </row>
    <row r="22" spans="1:15" x14ac:dyDescent="0.25">
      <c r="A22" s="13" t="str">
        <f>IF(Refs!A15="","",Refs!A15)</f>
        <v>RDY</v>
      </c>
      <c r="B22" s="3" t="str">
        <f>IF(Refs!B15="","",Refs!B15)</f>
        <v>DHC</v>
      </c>
      <c r="D22" s="33">
        <f>SUMIFS(Raw!$F:$F,Raw!$C:$C,D$5,Raw!$A:$A,$A$4,Raw!$E:$E,$A22)</f>
        <v>2563</v>
      </c>
      <c r="E22" s="33">
        <f>SUMIFS(Raw!$F:$F,Raw!$C:$C,E$5,Raw!$A:$A,$A$4,Raw!$E:$E,$A22)</f>
        <v>22014</v>
      </c>
      <c r="F22" s="42">
        <f t="shared" si="4"/>
        <v>0.10428449363225781</v>
      </c>
      <c r="G22" s="33">
        <f>SUMIFS(Raw!$F:$F,Raw!$C:$C,G$5,Raw!$A:$A,$A$4,Raw!$E:$E,$A22)</f>
        <v>4691087</v>
      </c>
      <c r="H22" s="33">
        <f>SUMIFS(Raw!$F:$F,Raw!$C:$C,H$5,Raw!$A:$A,$A$4,Raw!$E:$E,$A22)</f>
        <v>22014</v>
      </c>
      <c r="I22" s="64">
        <f t="shared" si="5"/>
        <v>213.09562096847461</v>
      </c>
      <c r="J22" s="33">
        <f>SUMIFS(Raw!$F:$F,Raw!$C:$C,J$5,Raw!$A:$A,$A$4,Raw!$E:$E,$A22)</f>
        <v>7877</v>
      </c>
      <c r="K22" s="33">
        <f>SUMIFS(Raw!$F:$F,Raw!$C:$C,K$5,Raw!$A:$A,$A$4,Raw!$E:$E,$A22)</f>
        <v>21196</v>
      </c>
      <c r="L22" s="42">
        <f t="shared" si="6"/>
        <v>0.37162672202302321</v>
      </c>
      <c r="M22" s="33">
        <f>SUMIFS(Raw!$F:$F,Raw!$C:$C,M$5,Raw!$A:$A,$A$4,Raw!$E:$E,$A22)</f>
        <v>766</v>
      </c>
      <c r="N22" s="33">
        <f>SUMIFS(Raw!$F:$F,Raw!$C:$C,N$5,Raw!$A:$A,$A$4,Raw!$E:$E,$A22)</f>
        <v>3257</v>
      </c>
      <c r="O22" s="42">
        <f t="shared" si="7"/>
        <v>0.23518575376112988</v>
      </c>
    </row>
    <row r="23" spans="1:15" x14ac:dyDescent="0.25">
      <c r="A23" s="13" t="str">
        <f>IF(Refs!A16="","",Refs!A16)</f>
        <v>NNJ</v>
      </c>
      <c r="B23" s="3" t="str">
        <f>IF(Refs!B16="","",Refs!B16)</f>
        <v>DHU</v>
      </c>
      <c r="D23" s="33">
        <f>SUMIFS(Raw!$F:$F,Raw!$C:$C,D$5,Raw!$A:$A,$A$4,Raw!$E:$E,$A23)</f>
        <v>1936</v>
      </c>
      <c r="E23" s="33">
        <f>SUMIFS(Raw!$F:$F,Raw!$C:$C,E$5,Raw!$A:$A,$A$4,Raw!$E:$E,$A23)</f>
        <v>28449</v>
      </c>
      <c r="F23" s="42">
        <f t="shared" si="4"/>
        <v>6.3715649168997857E-2</v>
      </c>
      <c r="G23" s="33">
        <f>SUMIFS(Raw!$F:$F,Raw!$C:$C,G$5,Raw!$A:$A,$A$4,Raw!$E:$E,$A23)</f>
        <v>3393236</v>
      </c>
      <c r="H23" s="33">
        <f>SUMIFS(Raw!$F:$F,Raw!$C:$C,H$5,Raw!$A:$A,$A$4,Raw!$E:$E,$A23)</f>
        <v>28449</v>
      </c>
      <c r="I23" s="64">
        <f t="shared" si="5"/>
        <v>119.27435059228796</v>
      </c>
      <c r="J23" s="33">
        <f>SUMIFS(Raw!$F:$F,Raw!$C:$C,J$5,Raw!$A:$A,$A$4,Raw!$E:$E,$A23)</f>
        <v>12510</v>
      </c>
      <c r="K23" s="33">
        <f>SUMIFS(Raw!$F:$F,Raw!$C:$C,K$5,Raw!$A:$A,$A$4,Raw!$E:$E,$A23)</f>
        <v>27491</v>
      </c>
      <c r="L23" s="42">
        <f t="shared" si="6"/>
        <v>0.45505801898803244</v>
      </c>
      <c r="M23" s="33">
        <f>SUMIFS(Raw!$F:$F,Raw!$C:$C,M$5,Raw!$A:$A,$A$4,Raw!$E:$E,$A23)</f>
        <v>1756</v>
      </c>
      <c r="N23" s="33">
        <f>SUMIFS(Raw!$F:$F,Raw!$C:$C,N$5,Raw!$A:$A,$A$4,Raw!$E:$E,$A23)</f>
        <v>6999</v>
      </c>
      <c r="O23" s="42">
        <f t="shared" si="7"/>
        <v>0.25089298471210175</v>
      </c>
    </row>
    <row r="24" spans="1:15" x14ac:dyDescent="0.25">
      <c r="A24" s="13" t="str">
        <f>IF(Refs!A17="","",Refs!A17)</f>
        <v>Y00415</v>
      </c>
      <c r="B24" s="3" t="str">
        <f>IF(Refs!B17="","",Refs!B17)</f>
        <v>HUC</v>
      </c>
      <c r="D24" s="33">
        <f>SUMIFS(Raw!$F:$F,Raw!$C:$C,D$5,Raw!$A:$A,$A$4,Raw!$E:$E,$A24)</f>
        <v>11304</v>
      </c>
      <c r="E24" s="33">
        <f>SUMIFS(Raw!$F:$F,Raw!$C:$C,E$5,Raw!$A:$A,$A$4,Raw!$E:$E,$A24)</f>
        <v>89272</v>
      </c>
      <c r="F24" s="42">
        <f t="shared" si="4"/>
        <v>0.11239261851734011</v>
      </c>
      <c r="G24" s="33">
        <f>SUMIFS(Raw!$F:$F,Raw!$C:$C,G$5,Raw!$A:$A,$A$4,Raw!$E:$E,$A24)</f>
        <v>24115682</v>
      </c>
      <c r="H24" s="33">
        <f>SUMIFS(Raw!$F:$F,Raw!$C:$C,H$5,Raw!$A:$A,$A$4,Raw!$E:$E,$A24)</f>
        <v>89272</v>
      </c>
      <c r="I24" s="64">
        <f t="shared" si="5"/>
        <v>270.13713146339279</v>
      </c>
      <c r="J24" s="33">
        <f>SUMIFS(Raw!$F:$F,Raw!$C:$C,J$5,Raw!$A:$A,$A$4,Raw!$E:$E,$A24)</f>
        <v>41142</v>
      </c>
      <c r="K24" s="33">
        <f>SUMIFS(Raw!$F:$F,Raw!$C:$C,K$5,Raw!$A:$A,$A$4,Raw!$E:$E,$A24)</f>
        <v>76371</v>
      </c>
      <c r="L24" s="42">
        <f t="shared" si="6"/>
        <v>0.53871233845307775</v>
      </c>
      <c r="M24" s="33">
        <f>SUMIFS(Raw!$F:$F,Raw!$C:$C,M$5,Raw!$A:$A,$A$4,Raw!$E:$E,$A24)</f>
        <v>6419</v>
      </c>
      <c r="N24" s="33">
        <f>SUMIFS(Raw!$F:$F,Raw!$C:$C,N$5,Raw!$A:$A,$A$4,Raw!$E:$E,$A24)</f>
        <v>20329</v>
      </c>
      <c r="O24" s="42">
        <f t="shared" si="7"/>
        <v>0.31575581681341924</v>
      </c>
    </row>
    <row r="25" spans="1:15" x14ac:dyDescent="0.25">
      <c r="A25" s="13" t="str">
        <f>IF(Refs!A18="","",Refs!A18)</f>
        <v>NVE</v>
      </c>
      <c r="B25" s="3" t="str">
        <f>IF(Refs!B18="","",Refs!B18)</f>
        <v>IC24</v>
      </c>
      <c r="D25" s="33">
        <f>SUMIFS(Raw!$F:$F,Raw!$C:$C,D$5,Raw!$A:$A,$A$4,Raw!$E:$E,$A25)</f>
        <v>15652</v>
      </c>
      <c r="E25" s="33">
        <f>SUMIFS(Raw!$F:$F,Raw!$C:$C,E$5,Raw!$A:$A,$A$4,Raw!$E:$E,$A25)</f>
        <v>51577</v>
      </c>
      <c r="F25" s="42">
        <f t="shared" si="4"/>
        <v>0.23281619539186957</v>
      </c>
      <c r="G25" s="33">
        <f>SUMIFS(Raw!$F:$F,Raw!$C:$C,G$5,Raw!$A:$A,$A$4,Raw!$E:$E,$A25)</f>
        <v>34020378</v>
      </c>
      <c r="H25" s="33">
        <f>SUMIFS(Raw!$F:$F,Raw!$C:$C,H$5,Raw!$A:$A,$A$4,Raw!$E:$E,$A25)</f>
        <v>51577</v>
      </c>
      <c r="I25" s="64">
        <f t="shared" si="5"/>
        <v>659.60366054636756</v>
      </c>
      <c r="J25" s="33">
        <f>SUMIFS(Raw!$F:$F,Raw!$C:$C,J$5,Raw!$A:$A,$A$4,Raw!$E:$E,$A25)</f>
        <v>29255</v>
      </c>
      <c r="K25" s="33">
        <f>SUMIFS(Raw!$F:$F,Raw!$C:$C,K$5,Raw!$A:$A,$A$4,Raw!$E:$E,$A25)</f>
        <v>48942</v>
      </c>
      <c r="L25" s="42">
        <f t="shared" si="6"/>
        <v>0.59774835519594627</v>
      </c>
      <c r="M25" s="33">
        <f>SUMIFS(Raw!$F:$F,Raw!$C:$C,M$5,Raw!$A:$A,$A$4,Raw!$E:$E,$A25)</f>
        <v>162</v>
      </c>
      <c r="N25" s="33">
        <f>SUMIFS(Raw!$F:$F,Raw!$C:$C,N$5,Raw!$A:$A,$A$4,Raw!$E:$E,$A25)</f>
        <v>540</v>
      </c>
      <c r="O25" s="42">
        <f t="shared" si="7"/>
        <v>0.3</v>
      </c>
    </row>
    <row r="26" spans="1:15" x14ac:dyDescent="0.25">
      <c r="A26" s="13" t="str">
        <f>IF(Refs!A19="","",Refs!A19)</f>
        <v>R1F</v>
      </c>
      <c r="B26" s="3" t="str">
        <f>IF(Refs!B19="","",Refs!B19)</f>
        <v>IOW</v>
      </c>
      <c r="D26" s="33">
        <f>SUMIFS(Raw!$F:$F,Raw!$C:$C,D$5,Raw!$A:$A,$A$4,Raw!$E:$E,$A26)</f>
        <v>732</v>
      </c>
      <c r="E26" s="33">
        <f>SUMIFS(Raw!$F:$F,Raw!$C:$C,E$5,Raw!$A:$A,$A$4,Raw!$E:$E,$A26)</f>
        <v>8148</v>
      </c>
      <c r="F26" s="42">
        <f t="shared" si="4"/>
        <v>8.2432432432432437E-2</v>
      </c>
      <c r="G26" s="33">
        <f>SUMIFS(Raw!$F:$F,Raw!$C:$C,G$5,Raw!$A:$A,$A$4,Raw!$E:$E,$A26)</f>
        <v>352568</v>
      </c>
      <c r="H26" s="33">
        <f>SUMIFS(Raw!$F:$F,Raw!$C:$C,H$5,Raw!$A:$A,$A$4,Raw!$E:$E,$A26)</f>
        <v>8148</v>
      </c>
      <c r="I26" s="64">
        <f t="shared" si="5"/>
        <v>43.270495827196861</v>
      </c>
      <c r="J26" s="33">
        <f>SUMIFS(Raw!$F:$F,Raw!$C:$C,J$5,Raw!$A:$A,$A$4,Raw!$E:$E,$A26)</f>
        <v>4522</v>
      </c>
      <c r="K26" s="33">
        <f>SUMIFS(Raw!$F:$F,Raw!$C:$C,K$5,Raw!$A:$A,$A$4,Raw!$E:$E,$A26)</f>
        <v>8149</v>
      </c>
      <c r="L26" s="42">
        <f t="shared" si="6"/>
        <v>0.55491471346177446</v>
      </c>
      <c r="M26" s="33">
        <f>SUMIFS(Raw!$F:$F,Raw!$C:$C,M$5,Raw!$A:$A,$A$4,Raw!$E:$E,$A26)</f>
        <v>339</v>
      </c>
      <c r="N26" s="33">
        <f>SUMIFS(Raw!$F:$F,Raw!$C:$C,N$5,Raw!$A:$A,$A$4,Raw!$E:$E,$A26)</f>
        <v>469</v>
      </c>
      <c r="O26" s="42">
        <f t="shared" si="7"/>
        <v>0.72281449893390193</v>
      </c>
    </row>
    <row r="27" spans="1:15" x14ac:dyDescent="0.25">
      <c r="A27" s="13" t="str">
        <f>IF(Refs!A20="","",Refs!A20)</f>
        <v>RRU</v>
      </c>
      <c r="B27" s="3" t="str">
        <f>IF(Refs!B20="","",Refs!B20)</f>
        <v>LAS</v>
      </c>
      <c r="D27" s="33">
        <f>SUMIFS(Raw!$F:$F,Raw!$C:$C,D$5,Raw!$A:$A,$A$4,Raw!$E:$E,$A27)</f>
        <v>17560</v>
      </c>
      <c r="E27" s="33">
        <f>SUMIFS(Raw!$F:$F,Raw!$C:$C,E$5,Raw!$A:$A,$A$4,Raw!$E:$E,$A27)</f>
        <v>191815</v>
      </c>
      <c r="F27" s="42">
        <f t="shared" si="4"/>
        <v>8.3868656716417911E-2</v>
      </c>
      <c r="G27" s="33">
        <f>SUMIFS(Raw!$F:$F,Raw!$C:$C,G$5,Raw!$A:$A,$A$4,Raw!$E:$E,$A27)</f>
        <v>20711584</v>
      </c>
      <c r="H27" s="33">
        <f>SUMIFS(Raw!$F:$F,Raw!$C:$C,H$5,Raw!$A:$A,$A$4,Raw!$E:$E,$A27)</f>
        <v>191815</v>
      </c>
      <c r="I27" s="64">
        <f t="shared" si="5"/>
        <v>107.97687355003519</v>
      </c>
      <c r="J27" s="33">
        <f>SUMIFS(Raw!$F:$F,Raw!$C:$C,J$5,Raw!$A:$A,$A$4,Raw!$E:$E,$A27)</f>
        <v>93109</v>
      </c>
      <c r="K27" s="33">
        <f>SUMIFS(Raw!$F:$F,Raw!$C:$C,K$5,Raw!$A:$A,$A$4,Raw!$E:$E,$A27)</f>
        <v>178860</v>
      </c>
      <c r="L27" s="42">
        <f t="shared" si="6"/>
        <v>0.5205691602370569</v>
      </c>
      <c r="M27" s="33">
        <f>SUMIFS(Raw!$F:$F,Raw!$C:$C,M$5,Raw!$A:$A,$A$4,Raw!$E:$E,$A27)</f>
        <v>6249</v>
      </c>
      <c r="N27" s="33">
        <f>SUMIFS(Raw!$F:$F,Raw!$C:$C,N$5,Raw!$A:$A,$A$4,Raw!$E:$E,$A27)</f>
        <v>13720</v>
      </c>
      <c r="O27" s="42">
        <f t="shared" si="7"/>
        <v>0.45546647230320697</v>
      </c>
    </row>
    <row r="28" spans="1:15" x14ac:dyDescent="0.25">
      <c r="A28" s="13" t="str">
        <f>IF(Refs!A21="","",Refs!A21)</f>
        <v>NKB</v>
      </c>
      <c r="B28" s="3" t="str">
        <f>IF(Refs!B21="","",Refs!B21)</f>
        <v>LCW</v>
      </c>
      <c r="D28" s="33">
        <f>SUMIFS(Raw!$F:$F,Raw!$C:$C,D$5,Raw!$A:$A,$A$4,Raw!$E:$E,$A28)</f>
        <v>4764</v>
      </c>
      <c r="E28" s="33">
        <f>SUMIFS(Raw!$F:$F,Raw!$C:$C,E$5,Raw!$A:$A,$A$4,Raw!$E:$E,$A28)</f>
        <v>41587</v>
      </c>
      <c r="F28" s="42">
        <f t="shared" si="4"/>
        <v>0.10278095402472438</v>
      </c>
      <c r="G28" s="33">
        <f>SUMIFS(Raw!$F:$F,Raw!$C:$C,G$5,Raw!$A:$A,$A$4,Raw!$E:$E,$A28)</f>
        <v>8208102</v>
      </c>
      <c r="H28" s="33">
        <f>SUMIFS(Raw!$F:$F,Raw!$C:$C,H$5,Raw!$A:$A,$A$4,Raw!$E:$E,$A28)</f>
        <v>41587</v>
      </c>
      <c r="I28" s="64">
        <f t="shared" si="5"/>
        <v>197.37182292543343</v>
      </c>
      <c r="J28" s="33">
        <f>SUMIFS(Raw!$F:$F,Raw!$C:$C,J$5,Raw!$A:$A,$A$4,Raw!$E:$E,$A28)</f>
        <v>27394</v>
      </c>
      <c r="K28" s="33">
        <f>SUMIFS(Raw!$F:$F,Raw!$C:$C,K$5,Raw!$A:$A,$A$4,Raw!$E:$E,$A28)</f>
        <v>50175</v>
      </c>
      <c r="L28" s="42">
        <f t="shared" si="6"/>
        <v>0.54596910812157451</v>
      </c>
      <c r="M28" s="33">
        <f>SUMIFS(Raw!$F:$F,Raw!$C:$C,M$5,Raw!$A:$A,$A$4,Raw!$E:$E,$A28)</f>
        <v>5497</v>
      </c>
      <c r="N28" s="33">
        <f>SUMIFS(Raw!$F:$F,Raw!$C:$C,N$5,Raw!$A:$A,$A$4,Raw!$E:$E,$A28)</f>
        <v>9427</v>
      </c>
      <c r="O28" s="42">
        <f t="shared" si="7"/>
        <v>0.5831123369046356</v>
      </c>
    </row>
    <row r="29" spans="1:15" x14ac:dyDescent="0.25">
      <c r="A29" s="13" t="str">
        <f>IF(Refs!A22="","",Refs!A22)</f>
        <v>8J296</v>
      </c>
      <c r="B29" s="3" t="str">
        <f>IF(Refs!B22="","",Refs!B22)</f>
        <v>Medvivo</v>
      </c>
      <c r="D29" s="33">
        <f>SUMIFS(Raw!$F:$F,Raw!$C:$C,D$5,Raw!$A:$A,$A$4,Raw!$E:$E,$A29)</f>
        <v>2028</v>
      </c>
      <c r="E29" s="33">
        <f>SUMIFS(Raw!$F:$F,Raw!$C:$C,E$5,Raw!$A:$A,$A$4,Raw!$E:$E,$A29)</f>
        <v>30727</v>
      </c>
      <c r="F29" s="42">
        <f t="shared" si="4"/>
        <v>6.191421157075256E-2</v>
      </c>
      <c r="G29" s="33">
        <f>SUMIFS(Raw!$F:$F,Raw!$C:$C,G$5,Raw!$A:$A,$A$4,Raw!$E:$E,$A29)</f>
        <v>3278148</v>
      </c>
      <c r="H29" s="33">
        <f>SUMIFS(Raw!$F:$F,Raw!$C:$C,H$5,Raw!$A:$A,$A$4,Raw!$E:$E,$A29)</f>
        <v>30727</v>
      </c>
      <c r="I29" s="64">
        <f t="shared" si="5"/>
        <v>106.68623686009047</v>
      </c>
      <c r="J29" s="33">
        <f>SUMIFS(Raw!$F:$F,Raw!$C:$C,J$5,Raw!$A:$A,$A$4,Raw!$E:$E,$A29)</f>
        <v>14216</v>
      </c>
      <c r="K29" s="33">
        <f>SUMIFS(Raw!$F:$F,Raw!$C:$C,K$5,Raw!$A:$A,$A$4,Raw!$E:$E,$A29)</f>
        <v>25480</v>
      </c>
      <c r="L29" s="42">
        <f t="shared" si="6"/>
        <v>0.55792778649921504</v>
      </c>
      <c r="M29" s="33">
        <f>SUMIFS(Raw!$F:$F,Raw!$C:$C,M$5,Raw!$A:$A,$A$4,Raw!$E:$E,$A29)</f>
        <v>1969</v>
      </c>
      <c r="N29" s="33">
        <f>SUMIFS(Raw!$F:$F,Raw!$C:$C,N$5,Raw!$A:$A,$A$4,Raw!$E:$E,$A29)</f>
        <v>5760</v>
      </c>
      <c r="O29" s="42">
        <f t="shared" si="7"/>
        <v>0.34184027777777776</v>
      </c>
    </row>
    <row r="30" spans="1:15" x14ac:dyDescent="0.25">
      <c r="A30" s="13" t="str">
        <f>IF(Refs!A23="","",Refs!A23)</f>
        <v>00R</v>
      </c>
      <c r="B30" s="3" t="str">
        <f>IF(Refs!B23="","",Refs!B23)</f>
        <v>ML CSU (Blackpool)</v>
      </c>
      <c r="D30" s="33">
        <f>SUMIFS(Raw!$F:$F,Raw!$C:$C,D$5,Raw!$A:$A,$A$4,Raw!$E:$E,$A30)</f>
        <v>47579</v>
      </c>
      <c r="E30" s="33">
        <f>SUMIFS(Raw!$F:$F,Raw!$C:$C,E$5,Raw!$A:$A,$A$4,Raw!$E:$E,$A30)</f>
        <v>129608</v>
      </c>
      <c r="F30" s="42">
        <f t="shared" si="4"/>
        <v>0.26852421453041136</v>
      </c>
      <c r="G30" s="33">
        <f>SUMIFS(Raw!$F:$F,Raw!$C:$C,G$5,Raw!$A:$A,$A$4,Raw!$E:$E,$A30)</f>
        <v>102830090</v>
      </c>
      <c r="H30" s="33">
        <f>SUMIFS(Raw!$F:$F,Raw!$C:$C,H$5,Raw!$A:$A,$A$4,Raw!$E:$E,$A30)</f>
        <v>129608</v>
      </c>
      <c r="I30" s="64">
        <f t="shared" si="5"/>
        <v>793.39307758780319</v>
      </c>
      <c r="J30" s="33">
        <f>SUMIFS(Raw!$F:$F,Raw!$C:$C,J$5,Raw!$A:$A,$A$4,Raw!$E:$E,$A30)</f>
        <v>32728</v>
      </c>
      <c r="K30" s="33">
        <f>SUMIFS(Raw!$F:$F,Raw!$C:$C,K$5,Raw!$A:$A,$A$4,Raw!$E:$E,$A30)</f>
        <v>116358</v>
      </c>
      <c r="L30" s="42">
        <f t="shared" si="6"/>
        <v>0.28126987400952236</v>
      </c>
      <c r="M30" s="33">
        <f>SUMIFS(Raw!$F:$F,Raw!$C:$C,M$5,Raw!$A:$A,$A$4,Raw!$E:$E,$A30)</f>
        <v>1755</v>
      </c>
      <c r="N30" s="33">
        <f>SUMIFS(Raw!$F:$F,Raw!$C:$C,N$5,Raw!$A:$A,$A$4,Raw!$E:$E,$A30)</f>
        <v>7443</v>
      </c>
      <c r="O30" s="42">
        <f t="shared" si="7"/>
        <v>0.23579201934703747</v>
      </c>
    </row>
    <row r="31" spans="1:15" x14ac:dyDescent="0.25">
      <c r="A31" s="13" t="str">
        <f>IF(Refs!A24="","",Refs!A24)</f>
        <v>0CX</v>
      </c>
      <c r="B31" s="3" t="str">
        <f>IF(Refs!B24="","",Refs!B24)</f>
        <v>ML CSU (Leicestershire)</v>
      </c>
      <c r="D31" s="33">
        <f>SUMIFS(Raw!$F:$F,Raw!$C:$C,D$5,Raw!$A:$A,$A$4,Raw!$E:$E,$A31)</f>
        <v>2002</v>
      </c>
      <c r="E31" s="33">
        <f>SUMIFS(Raw!$F:$F,Raw!$C:$C,E$5,Raw!$A:$A,$A$4,Raw!$E:$E,$A31)</f>
        <v>31265</v>
      </c>
      <c r="F31" s="42">
        <f t="shared" si="4"/>
        <v>6.0179757717858537E-2</v>
      </c>
      <c r="G31" s="33">
        <f>SUMIFS(Raw!$F:$F,Raw!$C:$C,G$5,Raw!$A:$A,$A$4,Raw!$E:$E,$A31)</f>
        <v>3643957</v>
      </c>
      <c r="H31" s="33">
        <f>SUMIFS(Raw!$F:$F,Raw!$C:$C,H$5,Raw!$A:$A,$A$4,Raw!$E:$E,$A31)</f>
        <v>31265</v>
      </c>
      <c r="I31" s="64">
        <f t="shared" si="5"/>
        <v>116.55067967375659</v>
      </c>
      <c r="J31" s="33">
        <f>SUMIFS(Raw!$F:$F,Raw!$C:$C,J$5,Raw!$A:$A,$A$4,Raw!$E:$E,$A31)</f>
        <v>2976</v>
      </c>
      <c r="K31" s="33">
        <f>SUMIFS(Raw!$F:$F,Raw!$C:$C,K$5,Raw!$A:$A,$A$4,Raw!$E:$E,$A31)</f>
        <v>21691</v>
      </c>
      <c r="L31" s="42">
        <f t="shared" si="6"/>
        <v>0.13719976026923608</v>
      </c>
      <c r="M31" s="33">
        <f>SUMIFS(Raw!$F:$F,Raw!$C:$C,M$5,Raw!$A:$A,$A$4,Raw!$E:$E,$A31)</f>
        <v>443</v>
      </c>
      <c r="N31" s="33">
        <f>SUMIFS(Raw!$F:$F,Raw!$C:$C,N$5,Raw!$A:$A,$A$4,Raw!$E:$E,$A31)</f>
        <v>8852</v>
      </c>
      <c r="O31" s="42">
        <f t="shared" si="7"/>
        <v>5.0045187528242205E-2</v>
      </c>
    </row>
    <row r="32" spans="1:15" x14ac:dyDescent="0.25">
      <c r="A32" s="13" t="str">
        <f>IF(Refs!A25="","",Refs!A25)</f>
        <v>RX6</v>
      </c>
      <c r="B32" s="3" t="str">
        <f>IF(Refs!B25="","",Refs!B25)</f>
        <v>NEAS</v>
      </c>
      <c r="D32" s="33">
        <f>SUMIFS(Raw!$F:$F,Raw!$C:$C,D$5,Raw!$A:$A,$A$4,Raw!$E:$E,$A32)</f>
        <v>22361</v>
      </c>
      <c r="E32" s="33">
        <f>SUMIFS(Raw!$F:$F,Raw!$C:$C,E$5,Raw!$A:$A,$A$4,Raw!$E:$E,$A32)</f>
        <v>52772</v>
      </c>
      <c r="F32" s="42">
        <f t="shared" si="4"/>
        <v>0.29761888916987211</v>
      </c>
      <c r="G32" s="33">
        <f>SUMIFS(Raw!$F:$F,Raw!$C:$C,G$5,Raw!$A:$A,$A$4,Raw!$E:$E,$A32)</f>
        <v>44084467</v>
      </c>
      <c r="H32" s="33">
        <f>SUMIFS(Raw!$F:$F,Raw!$C:$C,H$5,Raw!$A:$A,$A$4,Raw!$E:$E,$A32)</f>
        <v>52772</v>
      </c>
      <c r="I32" s="64">
        <f t="shared" si="5"/>
        <v>835.37608959296597</v>
      </c>
      <c r="J32" s="33">
        <f>SUMIFS(Raw!$F:$F,Raw!$C:$C,J$5,Raw!$A:$A,$A$4,Raw!$E:$E,$A32)</f>
        <v>18582</v>
      </c>
      <c r="K32" s="33">
        <f>SUMIFS(Raw!$F:$F,Raw!$C:$C,K$5,Raw!$A:$A,$A$4,Raw!$E:$E,$A32)</f>
        <v>53379</v>
      </c>
      <c r="L32" s="42">
        <f t="shared" si="6"/>
        <v>0.34811442702186252</v>
      </c>
      <c r="M32" s="33">
        <f>SUMIFS(Raw!$F:$F,Raw!$C:$C,M$5,Raw!$A:$A,$A$4,Raw!$E:$E,$A32)</f>
        <v>3647</v>
      </c>
      <c r="N32" s="33">
        <f>SUMIFS(Raw!$F:$F,Raw!$C:$C,N$5,Raw!$A:$A,$A$4,Raw!$E:$E,$A32)</f>
        <v>7531</v>
      </c>
      <c r="O32" s="42">
        <f t="shared" si="7"/>
        <v>0.48426503784357988</v>
      </c>
    </row>
    <row r="33" spans="1:15" x14ac:dyDescent="0.25">
      <c r="A33" s="13" t="str">
        <f>IF(Refs!A26="","",Refs!A26)</f>
        <v>0AR</v>
      </c>
      <c r="B33" s="3" t="str">
        <f>IF(Refs!B26="","",Refs!B26)</f>
        <v>NECS</v>
      </c>
      <c r="D33" s="33">
        <f>SUMIFS(Raw!$F:$F,Raw!$C:$C,D$5,Raw!$A:$A,$A$4,Raw!$E:$E,$A33)</f>
        <v>30705</v>
      </c>
      <c r="E33" s="33">
        <f>SUMIFS(Raw!$F:$F,Raw!$C:$C,E$5,Raw!$A:$A,$A$4,Raw!$E:$E,$A33)</f>
        <v>175929</v>
      </c>
      <c r="F33" s="42">
        <f t="shared" si="4"/>
        <v>0.14859606841081333</v>
      </c>
      <c r="G33" s="33">
        <f>SUMIFS(Raw!$F:$F,Raw!$C:$C,G$5,Raw!$A:$A,$A$4,Raw!$E:$E,$A33)</f>
        <v>87011702</v>
      </c>
      <c r="H33" s="33">
        <f>SUMIFS(Raw!$F:$F,Raw!$C:$C,H$5,Raw!$A:$A,$A$4,Raw!$E:$E,$A33)</f>
        <v>175929</v>
      </c>
      <c r="I33" s="64">
        <f t="shared" si="5"/>
        <v>494.58419021309732</v>
      </c>
      <c r="J33" s="33">
        <f>SUMIFS(Raw!$F:$F,Raw!$C:$C,J$5,Raw!$A:$A,$A$4,Raw!$E:$E,$A33)</f>
        <v>34852</v>
      </c>
      <c r="K33" s="33">
        <f>SUMIFS(Raw!$F:$F,Raw!$C:$C,K$5,Raw!$A:$A,$A$4,Raw!$E:$E,$A33)</f>
        <v>166364</v>
      </c>
      <c r="L33" s="42">
        <f t="shared" si="6"/>
        <v>0.20949243826789449</v>
      </c>
      <c r="M33" s="33">
        <f>SUMIFS(Raw!$F:$F,Raw!$C:$C,M$5,Raw!$A:$A,$A$4,Raw!$E:$E,$A33)</f>
        <v>4829</v>
      </c>
      <c r="N33" s="33">
        <f>SUMIFS(Raw!$F:$F,Raw!$C:$C,N$5,Raw!$A:$A,$A$4,Raw!$E:$E,$A33)</f>
        <v>26988</v>
      </c>
      <c r="O33" s="42">
        <f t="shared" si="7"/>
        <v>0.17893137690825553</v>
      </c>
    </row>
    <row r="34" spans="1:15" x14ac:dyDescent="0.25">
      <c r="A34" s="13" t="str">
        <f>IF(Refs!A27="","",Refs!A27)</f>
        <v>52R</v>
      </c>
      <c r="B34" s="3" t="str">
        <f>IF(Refs!B27="","",Refs!B27)</f>
        <v>Notts CCG</v>
      </c>
      <c r="D34" s="33">
        <f>SUMIFS(Raw!$F:$F,Raw!$C:$C,D$5,Raw!$A:$A,$A$4,Raw!$E:$E,$A34)</f>
        <v>1864</v>
      </c>
      <c r="E34" s="33">
        <f>SUMIFS(Raw!$F:$F,Raw!$C:$C,E$5,Raw!$A:$A,$A$4,Raw!$E:$E,$A34)</f>
        <v>28718</v>
      </c>
      <c r="F34" s="42">
        <f t="shared" si="4"/>
        <v>6.0950886142175136E-2</v>
      </c>
      <c r="G34" s="33">
        <f>SUMIFS(Raw!$F:$F,Raw!$C:$C,G$5,Raw!$A:$A,$A$4,Raw!$E:$E,$A34)</f>
        <v>3247375</v>
      </c>
      <c r="H34" s="33">
        <f>SUMIFS(Raw!$F:$F,Raw!$C:$C,H$5,Raw!$A:$A,$A$4,Raw!$E:$E,$A34)</f>
        <v>28718</v>
      </c>
      <c r="I34" s="64">
        <f t="shared" si="5"/>
        <v>113.07803468208093</v>
      </c>
      <c r="J34" s="33">
        <f>SUMIFS(Raw!$F:$F,Raw!$C:$C,J$5,Raw!$A:$A,$A$4,Raw!$E:$E,$A34)</f>
        <v>0</v>
      </c>
      <c r="K34" s="33">
        <f>SUMIFS(Raw!$F:$F,Raw!$C:$C,K$5,Raw!$A:$A,$A$4,Raw!$E:$E,$A34)</f>
        <v>19005</v>
      </c>
      <c r="L34" s="42">
        <f t="shared" si="6"/>
        <v>0</v>
      </c>
      <c r="M34" s="33">
        <f>SUMIFS(Raw!$F:$F,Raw!$C:$C,M$5,Raw!$A:$A,$A$4,Raw!$E:$E,$A34)</f>
        <v>0</v>
      </c>
      <c r="N34" s="33">
        <f>SUMIFS(Raw!$F:$F,Raw!$C:$C,N$5,Raw!$A:$A,$A$4,Raw!$E:$E,$A34)</f>
        <v>8437</v>
      </c>
      <c r="O34" s="42">
        <f t="shared" si="7"/>
        <v>0</v>
      </c>
    </row>
    <row r="35" spans="1:15" x14ac:dyDescent="0.25">
      <c r="A35" s="13" t="str">
        <f>IF(Refs!A28="","",Refs!A28)</f>
        <v>NTP</v>
      </c>
      <c r="B35" s="3" t="str">
        <f>IF(Refs!B28="","",Refs!B28)</f>
        <v>PPG</v>
      </c>
      <c r="D35" s="33">
        <f>SUMIFS(Raw!$F:$F,Raw!$C:$C,D$5,Raw!$A:$A,$A$4,Raw!$E:$E,$A35)</f>
        <v>9590</v>
      </c>
      <c r="E35" s="33">
        <f>SUMIFS(Raw!$F:$F,Raw!$C:$C,E$5,Raw!$A:$A,$A$4,Raw!$E:$E,$A35)</f>
        <v>58412</v>
      </c>
      <c r="F35" s="42">
        <f t="shared" si="4"/>
        <v>0.14102526396282461</v>
      </c>
      <c r="G35" s="33">
        <f>SUMIFS(Raw!$F:$F,Raw!$C:$C,G$5,Raw!$A:$A,$A$4,Raw!$E:$E,$A35)</f>
        <v>20669563</v>
      </c>
      <c r="H35" s="33">
        <f>SUMIFS(Raw!$F:$F,Raw!$C:$C,H$5,Raw!$A:$A,$A$4,Raw!$E:$E,$A35)</f>
        <v>58412</v>
      </c>
      <c r="I35" s="64">
        <f t="shared" si="5"/>
        <v>353.85816270629323</v>
      </c>
      <c r="J35" s="33">
        <f>SUMIFS(Raw!$F:$F,Raw!$C:$C,J$5,Raw!$A:$A,$A$4,Raw!$E:$E,$A35)</f>
        <v>25526</v>
      </c>
      <c r="K35" s="33">
        <f>SUMIFS(Raw!$F:$F,Raw!$C:$C,K$5,Raw!$A:$A,$A$4,Raw!$E:$E,$A35)</f>
        <v>54368</v>
      </c>
      <c r="L35" s="42">
        <f t="shared" si="6"/>
        <v>0.4695041200706298</v>
      </c>
      <c r="M35" s="33">
        <f>SUMIFS(Raw!$F:$F,Raw!$C:$C,M$5,Raw!$A:$A,$A$4,Raw!$E:$E,$A35)</f>
        <v>4740</v>
      </c>
      <c r="N35" s="33">
        <f>SUMIFS(Raw!$F:$F,Raw!$C:$C,N$5,Raw!$A:$A,$A$4,Raw!$E:$E,$A35)</f>
        <v>13355</v>
      </c>
      <c r="O35" s="42">
        <f t="shared" si="7"/>
        <v>0.3549232497192063</v>
      </c>
    </row>
    <row r="36" spans="1:15" x14ac:dyDescent="0.25">
      <c r="A36" s="13" t="str">
        <f>IF(Refs!A29="","",Refs!A29)</f>
        <v>RYE</v>
      </c>
      <c r="B36" s="3" t="str">
        <f>IF(Refs!B29="","",Refs!B29)</f>
        <v>SCAS</v>
      </c>
      <c r="D36" s="33">
        <f>SUMIFS(Raw!$F:$F,Raw!$C:$C,D$5,Raw!$A:$A,$A$4,Raw!$E:$E,$A36)</f>
        <v>32324</v>
      </c>
      <c r="E36" s="33">
        <f>SUMIFS(Raw!$F:$F,Raw!$C:$C,E$5,Raw!$A:$A,$A$4,Raw!$E:$E,$A36)</f>
        <v>100833</v>
      </c>
      <c r="F36" s="42">
        <f t="shared" si="4"/>
        <v>0.24275103824808308</v>
      </c>
      <c r="G36" s="33">
        <f>SUMIFS(Raw!$F:$F,Raw!$C:$C,G$5,Raw!$A:$A,$A$4,Raw!$E:$E,$A36)</f>
        <v>67926360</v>
      </c>
      <c r="H36" s="33">
        <f>SUMIFS(Raw!$F:$F,Raw!$C:$C,H$5,Raw!$A:$A,$A$4,Raw!$E:$E,$A36)</f>
        <v>100833</v>
      </c>
      <c r="I36" s="64">
        <f t="shared" si="5"/>
        <v>673.65207818868828</v>
      </c>
      <c r="J36" s="33">
        <f>SUMIFS(Raw!$F:$F,Raw!$C:$C,J$5,Raw!$A:$A,$A$4,Raw!$E:$E,$A36)</f>
        <v>37796</v>
      </c>
      <c r="K36" s="33">
        <f>SUMIFS(Raw!$F:$F,Raw!$C:$C,K$5,Raw!$A:$A,$A$4,Raw!$E:$E,$A36)</f>
        <v>92697</v>
      </c>
      <c r="L36" s="42">
        <f t="shared" si="6"/>
        <v>0.40773703571852377</v>
      </c>
      <c r="M36" s="33">
        <f>SUMIFS(Raw!$F:$F,Raw!$C:$C,M$5,Raw!$A:$A,$A$4,Raw!$E:$E,$A36)</f>
        <v>6437</v>
      </c>
      <c r="N36" s="33">
        <f>SUMIFS(Raw!$F:$F,Raw!$C:$C,N$5,Raw!$A:$A,$A$4,Raw!$E:$E,$A36)</f>
        <v>20068</v>
      </c>
      <c r="O36" s="42">
        <f t="shared" si="7"/>
        <v>0.32075941797887181</v>
      </c>
    </row>
    <row r="37" spans="1:15" x14ac:dyDescent="0.25">
      <c r="A37" s="13" t="str">
        <f>IF(Refs!A30="","",Refs!A30)</f>
        <v>RYD</v>
      </c>
      <c r="B37" s="3" t="str">
        <f>IF(Refs!B30="","",Refs!B30)</f>
        <v>SECAmb</v>
      </c>
      <c r="D37" s="33">
        <f>SUMIFS(Raw!$F:$F,Raw!$C:$C,D$5,Raw!$A:$A,$A$4,Raw!$E:$E,$A37)</f>
        <v>26989</v>
      </c>
      <c r="E37" s="33">
        <f>SUMIFS(Raw!$F:$F,Raw!$C:$C,E$5,Raw!$A:$A,$A$4,Raw!$E:$E,$A37)</f>
        <v>81242</v>
      </c>
      <c r="F37" s="42">
        <f t="shared" si="4"/>
        <v>0.2493647845811274</v>
      </c>
      <c r="G37" s="33">
        <f>SUMIFS(Raw!$F:$F,Raw!$C:$C,G$5,Raw!$A:$A,$A$4,Raw!$E:$E,$A37)</f>
        <v>42568794</v>
      </c>
      <c r="H37" s="33">
        <f>SUMIFS(Raw!$F:$F,Raw!$C:$C,H$5,Raw!$A:$A,$A$4,Raw!$E:$E,$A37)</f>
        <v>81242</v>
      </c>
      <c r="I37" s="64">
        <f t="shared" si="5"/>
        <v>523.97520986681764</v>
      </c>
      <c r="J37" s="33">
        <f>SUMIFS(Raw!$F:$F,Raw!$C:$C,J$5,Raw!$A:$A,$A$4,Raw!$E:$E,$A37)</f>
        <v>40677</v>
      </c>
      <c r="K37" s="33">
        <f>SUMIFS(Raw!$F:$F,Raw!$C:$C,K$5,Raw!$A:$A,$A$4,Raw!$E:$E,$A37)</f>
        <v>78261</v>
      </c>
      <c r="L37" s="42">
        <f t="shared" si="6"/>
        <v>0.51976080039866601</v>
      </c>
      <c r="M37" s="33">
        <f>SUMIFS(Raw!$F:$F,Raw!$C:$C,M$5,Raw!$A:$A,$A$4,Raw!$E:$E,$A37)</f>
        <v>10793</v>
      </c>
      <c r="N37" s="33">
        <f>SUMIFS(Raw!$F:$F,Raw!$C:$C,N$5,Raw!$A:$A,$A$4,Raw!$E:$E,$A37)</f>
        <v>40594</v>
      </c>
      <c r="O37" s="42">
        <f t="shared" si="7"/>
        <v>0.265876730551313</v>
      </c>
    </row>
    <row r="38" spans="1:15" x14ac:dyDescent="0.25">
      <c r="A38" s="13" t="str">
        <f>IF(Refs!A31="","",Refs!A31)</f>
        <v>NLO</v>
      </c>
      <c r="B38" s="3" t="str">
        <f>IF(Refs!B31="","",Refs!B31)</f>
        <v>Vocare</v>
      </c>
      <c r="D38" s="33">
        <f>SUMIFS(Raw!$F:$F,Raw!$C:$C,D$5,Raw!$A:$A,$A$4,Raw!$E:$E,$A38)</f>
        <v>16865</v>
      </c>
      <c r="E38" s="33">
        <f>SUMIFS(Raw!$F:$F,Raw!$C:$C,E$5,Raw!$A:$A,$A$4,Raw!$E:$E,$A38)</f>
        <v>65547</v>
      </c>
      <c r="F38" s="42">
        <f t="shared" si="4"/>
        <v>0.20464252778721545</v>
      </c>
      <c r="G38" s="33">
        <f>SUMIFS(Raw!$F:$F,Raw!$C:$C,G$5,Raw!$A:$A,$A$4,Raw!$E:$E,$A38)</f>
        <v>26069138</v>
      </c>
      <c r="H38" s="33">
        <f>SUMIFS(Raw!$F:$F,Raw!$C:$C,H$5,Raw!$A:$A,$A$4,Raw!$E:$E,$A38)</f>
        <v>65547</v>
      </c>
      <c r="I38" s="64">
        <f t="shared" si="5"/>
        <v>397.71672235190016</v>
      </c>
      <c r="J38" s="33">
        <f>SUMIFS(Raw!$F:$F,Raw!$C:$C,J$5,Raw!$A:$A,$A$4,Raw!$E:$E,$A38)</f>
        <v>37957</v>
      </c>
      <c r="K38" s="33">
        <f>SUMIFS(Raw!$F:$F,Raw!$C:$C,K$5,Raw!$A:$A,$A$4,Raw!$E:$E,$A38)</f>
        <v>62457</v>
      </c>
      <c r="L38" s="42">
        <f t="shared" si="6"/>
        <v>0.60773011832140511</v>
      </c>
      <c r="M38" s="33">
        <f>SUMIFS(Raw!$F:$F,Raw!$C:$C,M$5,Raw!$A:$A,$A$4,Raw!$E:$E,$A38)</f>
        <v>5307</v>
      </c>
      <c r="N38" s="33">
        <f>SUMIFS(Raw!$F:$F,Raw!$C:$C,N$5,Raw!$A:$A,$A$4,Raw!$E:$E,$A38)</f>
        <v>17023</v>
      </c>
      <c r="O38" s="42">
        <f t="shared" si="7"/>
        <v>0.31175468483816016</v>
      </c>
    </row>
    <row r="39" spans="1:15" x14ac:dyDescent="0.25">
      <c r="A39" s="13" t="str">
        <f>IF(Refs!A32="","",Refs!A32)</f>
        <v>RYA</v>
      </c>
      <c r="B39" s="3" t="str">
        <f>IF(Refs!B32="","",Refs!B32)</f>
        <v>WMAS</v>
      </c>
      <c r="D39" s="33">
        <f>SUMIFS(Raw!$F:$F,Raw!$C:$C,D$5,Raw!$A:$A,$A$4,Raw!$E:$E,$A39)</f>
        <v>16028</v>
      </c>
      <c r="E39" s="33">
        <f>SUMIFS(Raw!$F:$F,Raw!$C:$C,E$5,Raw!$A:$A,$A$4,Raw!$E:$E,$A39)</f>
        <v>125626</v>
      </c>
      <c r="F39" s="42">
        <f t="shared" si="4"/>
        <v>0.11314894037584537</v>
      </c>
      <c r="G39" s="33">
        <f>SUMIFS(Raw!$F:$F,Raw!$C:$C,G$5,Raw!$A:$A,$A$4,Raw!$E:$E,$A39)</f>
        <v>29610611</v>
      </c>
      <c r="H39" s="33">
        <f>SUMIFS(Raw!$F:$F,Raw!$C:$C,H$5,Raw!$A:$A,$A$4,Raw!$E:$E,$A39)</f>
        <v>125626</v>
      </c>
      <c r="I39" s="64">
        <f t="shared" si="5"/>
        <v>235.70447996433859</v>
      </c>
      <c r="J39" s="33">
        <f>SUMIFS(Raw!$F:$F,Raw!$C:$C,J$5,Raw!$A:$A,$A$4,Raw!$E:$E,$A39)</f>
        <v>40274</v>
      </c>
      <c r="K39" s="33">
        <f>SUMIFS(Raw!$F:$F,Raw!$C:$C,K$5,Raw!$A:$A,$A$4,Raw!$E:$E,$A39)</f>
        <v>121575</v>
      </c>
      <c r="L39" s="42">
        <f t="shared" si="6"/>
        <v>0.33126876413736378</v>
      </c>
      <c r="M39" s="33">
        <f>SUMIFS(Raw!$F:$F,Raw!$C:$C,M$5,Raw!$A:$A,$A$4,Raw!$E:$E,$A39)</f>
        <v>2312</v>
      </c>
      <c r="N39" s="33">
        <f>SUMIFS(Raw!$F:$F,Raw!$C:$C,N$5,Raw!$A:$A,$A$4,Raw!$E:$E,$A39)</f>
        <v>16402</v>
      </c>
      <c r="O39" s="42">
        <f t="shared" si="7"/>
        <v>0.14095841970491405</v>
      </c>
    </row>
    <row r="40" spans="1:15" x14ac:dyDescent="0.25">
      <c r="A40" s="13" t="str">
        <f>IF(Refs!A33="","",Refs!A33)</f>
        <v/>
      </c>
      <c r="B40" s="3" t="str">
        <f>IF(Refs!B33="","",Refs!B33)</f>
        <v>-----------</v>
      </c>
      <c r="D40" s="33"/>
      <c r="E40" s="33"/>
      <c r="G40" s="33"/>
      <c r="H40" s="33"/>
      <c r="I40" s="64"/>
      <c r="J40" s="33"/>
      <c r="K40" s="33"/>
      <c r="L40" s="42"/>
      <c r="M40" s="33"/>
      <c r="N40" s="33"/>
      <c r="O40" s="42"/>
    </row>
    <row r="41" spans="1:15" ht="19.5" customHeight="1" x14ac:dyDescent="0.25">
      <c r="A41" s="13" t="str">
        <f>IF(Refs!A34="","",Refs!A34)</f>
        <v>111AA1</v>
      </c>
      <c r="B41" s="3" t="str">
        <f>IF(Refs!B34="","",Refs!B34)</f>
        <v>North East</v>
      </c>
      <c r="D41" s="33">
        <f>SUMIFS(Raw!$F:$F,Raw!$C:$C,D$5,Raw!$A:$A,$A$4,Raw!$B:$B,$A41)</f>
        <v>22361</v>
      </c>
      <c r="E41" s="33">
        <f>SUMIFS(Raw!$F:$F,Raw!$C:$C,E$5,Raw!$A:$A,$A$4,Raw!$B:$B,$A41)</f>
        <v>52772</v>
      </c>
      <c r="F41" s="42">
        <f t="shared" ref="F41:F75" si="8">IFERROR(D41/(D41+E41), 0)</f>
        <v>0.29761888916987211</v>
      </c>
      <c r="G41" s="33">
        <f>SUMIFS(Raw!$F:$F,Raw!$C:$C,G$5,Raw!$A:$A,$A$4,Raw!$B:$B,$A41)</f>
        <v>44084467</v>
      </c>
      <c r="H41" s="33">
        <f>SUMIFS(Raw!$F:$F,Raw!$C:$C,H$5,Raw!$A:$A,$A$4,Raw!$B:$B,$A41)</f>
        <v>52772</v>
      </c>
      <c r="I41" s="64">
        <f t="shared" ref="I41:I75" si="9">IFERROR(G41/(H41), 0)</f>
        <v>835.37608959296597</v>
      </c>
      <c r="J41" s="33">
        <f>SUMIFS(Raw!$F:$F,Raw!$C:$C,J$5,Raw!$A:$A,$A$4,Raw!$B:$B,$A41)</f>
        <v>18582</v>
      </c>
      <c r="K41" s="33">
        <f>SUMIFS(Raw!$F:$F,Raw!$C:$C,K$5,Raw!$A:$A,$A$4,Raw!$B:$B,$A41)</f>
        <v>53379</v>
      </c>
      <c r="L41" s="42">
        <f t="shared" ref="L41:L75" si="10">IFERROR(J41/(K41), 0)</f>
        <v>0.34811442702186252</v>
      </c>
      <c r="M41" s="33">
        <f>SUMIFS(Raw!$F:$F,Raw!$C:$C,M$5,Raw!$A:$A,$A$4,Raw!$B:$B,$A41)</f>
        <v>3647</v>
      </c>
      <c r="N41" s="33">
        <f>SUMIFS(Raw!$F:$F,Raw!$C:$C,N$5,Raw!$A:$A,$A$4,Raw!$B:$B,$A41)</f>
        <v>7531</v>
      </c>
      <c r="O41" s="42">
        <f t="shared" ref="O41:O75" si="11">IFERROR(M41/(N41), 0)</f>
        <v>0.48426503784357988</v>
      </c>
    </row>
    <row r="42" spans="1:15" x14ac:dyDescent="0.25">
      <c r="A42" s="13" t="str">
        <f>IF(Refs!A35="","",Refs!A35)</f>
        <v>111AI7</v>
      </c>
      <c r="B42" s="3" t="str">
        <f>IF(Refs!B35="","",Refs!B35)</f>
        <v>Yorkshire and Humber (NECS)</v>
      </c>
      <c r="D42" s="33">
        <f>SUMIFS(Raw!$F:$F,Raw!$C:$C,D$5,Raw!$A:$A,$A$4,Raw!$B:$B,$A42)</f>
        <v>28411</v>
      </c>
      <c r="E42" s="33">
        <f>SUMIFS(Raw!$F:$F,Raw!$C:$C,E$5,Raw!$A:$A,$A$4,Raw!$B:$B,$A42)</f>
        <v>142248</v>
      </c>
      <c r="F42" s="42">
        <f t="shared" si="8"/>
        <v>0.16647818163706574</v>
      </c>
      <c r="G42" s="33">
        <f>SUMIFS(Raw!$F:$F,Raw!$C:$C,G$5,Raw!$A:$A,$A$4,Raw!$B:$B,$A42)</f>
        <v>83078470</v>
      </c>
      <c r="H42" s="33">
        <f>SUMIFS(Raw!$F:$F,Raw!$C:$C,H$5,Raw!$A:$A,$A$4,Raw!$B:$B,$A42)</f>
        <v>142248</v>
      </c>
      <c r="I42" s="64">
        <f t="shared" si="9"/>
        <v>584.03963500365558</v>
      </c>
      <c r="J42" s="33">
        <f>SUMIFS(Raw!$F:$F,Raw!$C:$C,J$5,Raw!$A:$A,$A$4,Raw!$B:$B,$A42)</f>
        <v>34852</v>
      </c>
      <c r="K42" s="33">
        <f>SUMIFS(Raw!$F:$F,Raw!$C:$C,K$5,Raw!$A:$A,$A$4,Raw!$B:$B,$A42)</f>
        <v>134115</v>
      </c>
      <c r="L42" s="42">
        <f t="shared" si="10"/>
        <v>0.25986653245349139</v>
      </c>
      <c r="M42" s="33">
        <f>SUMIFS(Raw!$F:$F,Raw!$C:$C,M$5,Raw!$A:$A,$A$4,Raw!$B:$B,$A42)</f>
        <v>4829</v>
      </c>
      <c r="N42" s="33">
        <f>SUMIFS(Raw!$F:$F,Raw!$C:$C,N$5,Raw!$A:$A,$A$4,Raw!$B:$B,$A42)</f>
        <v>16417</v>
      </c>
      <c r="O42" s="42">
        <f t="shared" si="11"/>
        <v>0.29414631175001521</v>
      </c>
    </row>
    <row r="43" spans="1:15" ht="19.5" customHeight="1" x14ac:dyDescent="0.25">
      <c r="A43" s="13" t="str">
        <f>IF(Refs!A36="","",Refs!A36)</f>
        <v>111AJ3</v>
      </c>
      <c r="B43" s="3" t="str">
        <f>IF(Refs!B36="","",Refs!B36)</f>
        <v>North West including Blackpool (ML CSU)</v>
      </c>
      <c r="D43" s="33">
        <f>SUMIFS(Raw!$F:$F,Raw!$C:$C,D$5,Raw!$A:$A,$A$4,Raw!$B:$B,$A43)</f>
        <v>47579</v>
      </c>
      <c r="E43" s="33">
        <f>SUMIFS(Raw!$F:$F,Raw!$C:$C,E$5,Raw!$A:$A,$A$4,Raw!$B:$B,$A43)</f>
        <v>129608</v>
      </c>
      <c r="F43" s="42">
        <f t="shared" si="8"/>
        <v>0.26852421453041136</v>
      </c>
      <c r="G43" s="33">
        <f>SUMIFS(Raw!$F:$F,Raw!$C:$C,G$5,Raw!$A:$A,$A$4,Raw!$B:$B,$A43)</f>
        <v>102830090</v>
      </c>
      <c r="H43" s="33">
        <f>SUMIFS(Raw!$F:$F,Raw!$C:$C,H$5,Raw!$A:$A,$A$4,Raw!$B:$B,$A43)</f>
        <v>129608</v>
      </c>
      <c r="I43" s="64">
        <f t="shared" si="9"/>
        <v>793.39307758780319</v>
      </c>
      <c r="J43" s="33">
        <f>SUMIFS(Raw!$F:$F,Raw!$C:$C,J$5,Raw!$A:$A,$A$4,Raw!$B:$B,$A43)</f>
        <v>32728</v>
      </c>
      <c r="K43" s="33">
        <f>SUMIFS(Raw!$F:$F,Raw!$C:$C,K$5,Raw!$A:$A,$A$4,Raw!$B:$B,$A43)</f>
        <v>116358</v>
      </c>
      <c r="L43" s="42">
        <f t="shared" si="10"/>
        <v>0.28126987400952236</v>
      </c>
      <c r="M43" s="33">
        <f>SUMIFS(Raw!$F:$F,Raw!$C:$C,M$5,Raw!$A:$A,$A$4,Raw!$B:$B,$A43)</f>
        <v>1755</v>
      </c>
      <c r="N43" s="33">
        <f>SUMIFS(Raw!$F:$F,Raw!$C:$C,N$5,Raw!$A:$A,$A$4,Raw!$B:$B,$A43)</f>
        <v>7443</v>
      </c>
      <c r="O43" s="42">
        <f t="shared" si="11"/>
        <v>0.23579201934703747</v>
      </c>
    </row>
    <row r="44" spans="1:15" ht="19.5" customHeight="1" x14ac:dyDescent="0.25">
      <c r="A44" s="13" t="str">
        <f>IF(Refs!A37="","",Refs!A37)</f>
        <v>111AJ7</v>
      </c>
      <c r="B44" s="3" t="str">
        <f>IF(Refs!B37="","",Refs!B37)</f>
        <v>Derbyshire (NECS)</v>
      </c>
      <c r="D44" s="33">
        <f>SUMIFS(Raw!$F:$F,Raw!$C:$C,D$5,Raw!$A:$A,$A$4,Raw!$B:$B,$A44)</f>
        <v>2294</v>
      </c>
      <c r="E44" s="33">
        <f>SUMIFS(Raw!$F:$F,Raw!$C:$C,E$5,Raw!$A:$A,$A$4,Raw!$B:$B,$A44)</f>
        <v>33681</v>
      </c>
      <c r="F44" s="42">
        <f t="shared" si="8"/>
        <v>6.3766504517025716E-2</v>
      </c>
      <c r="G44" s="33">
        <f>SUMIFS(Raw!$F:$F,Raw!$C:$C,G$5,Raw!$A:$A,$A$4,Raw!$B:$B,$A44)</f>
        <v>3933232</v>
      </c>
      <c r="H44" s="33">
        <f>SUMIFS(Raw!$F:$F,Raw!$C:$C,H$5,Raw!$A:$A,$A$4,Raw!$B:$B,$A44)</f>
        <v>33681</v>
      </c>
      <c r="I44" s="64">
        <f t="shared" si="9"/>
        <v>116.77895549419554</v>
      </c>
      <c r="J44" s="33">
        <f>SUMIFS(Raw!$F:$F,Raw!$C:$C,J$5,Raw!$A:$A,$A$4,Raw!$B:$B,$A44)</f>
        <v>0</v>
      </c>
      <c r="K44" s="33">
        <f>SUMIFS(Raw!$F:$F,Raw!$C:$C,K$5,Raw!$A:$A,$A$4,Raw!$B:$B,$A44)</f>
        <v>32249</v>
      </c>
      <c r="L44" s="42">
        <f t="shared" si="10"/>
        <v>0</v>
      </c>
      <c r="M44" s="33">
        <f>SUMIFS(Raw!$F:$F,Raw!$C:$C,M$5,Raw!$A:$A,$A$4,Raw!$B:$B,$A44)</f>
        <v>0</v>
      </c>
      <c r="N44" s="33">
        <f>SUMIFS(Raw!$F:$F,Raw!$C:$C,N$5,Raw!$A:$A,$A$4,Raw!$B:$B,$A44)</f>
        <v>10571</v>
      </c>
      <c r="O44" s="42">
        <f t="shared" si="11"/>
        <v>0</v>
      </c>
    </row>
    <row r="45" spans="1:15" x14ac:dyDescent="0.25">
      <c r="A45" s="13" t="str">
        <f>IF(Refs!A38="","",Refs!A38)</f>
        <v>111AJ6</v>
      </c>
      <c r="B45" s="3" t="str">
        <f>IF(Refs!B38="","",Refs!B38)</f>
        <v>Leicestershire and Rutland (ML CSU)</v>
      </c>
      <c r="D45" s="33">
        <f>SUMIFS(Raw!$F:$F,Raw!$C:$C,D$5,Raw!$A:$A,$A$4,Raw!$B:$B,$A45)</f>
        <v>2002</v>
      </c>
      <c r="E45" s="33">
        <f>SUMIFS(Raw!$F:$F,Raw!$C:$C,E$5,Raw!$A:$A,$A$4,Raw!$B:$B,$A45)</f>
        <v>31265</v>
      </c>
      <c r="F45" s="42">
        <f t="shared" si="8"/>
        <v>6.0179757717858537E-2</v>
      </c>
      <c r="G45" s="33">
        <f>SUMIFS(Raw!$F:$F,Raw!$C:$C,G$5,Raw!$A:$A,$A$4,Raw!$B:$B,$A45)</f>
        <v>3643957</v>
      </c>
      <c r="H45" s="33">
        <f>SUMIFS(Raw!$F:$F,Raw!$C:$C,H$5,Raw!$A:$A,$A$4,Raw!$B:$B,$A45)</f>
        <v>31265</v>
      </c>
      <c r="I45" s="64">
        <f t="shared" si="9"/>
        <v>116.55067967375659</v>
      </c>
      <c r="J45" s="33">
        <f>SUMIFS(Raw!$F:$F,Raw!$C:$C,J$5,Raw!$A:$A,$A$4,Raw!$B:$B,$A45)</f>
        <v>2976</v>
      </c>
      <c r="K45" s="33">
        <f>SUMIFS(Raw!$F:$F,Raw!$C:$C,K$5,Raw!$A:$A,$A$4,Raw!$B:$B,$A45)</f>
        <v>21691</v>
      </c>
      <c r="L45" s="42">
        <f t="shared" si="10"/>
        <v>0.13719976026923608</v>
      </c>
      <c r="M45" s="33">
        <f>SUMIFS(Raw!$F:$F,Raw!$C:$C,M$5,Raw!$A:$A,$A$4,Raw!$B:$B,$A45)</f>
        <v>443</v>
      </c>
      <c r="N45" s="33">
        <f>SUMIFS(Raw!$F:$F,Raw!$C:$C,N$5,Raw!$A:$A,$A$4,Raw!$B:$B,$A45)</f>
        <v>8852</v>
      </c>
      <c r="O45" s="42">
        <f t="shared" si="11"/>
        <v>5.0045187528242205E-2</v>
      </c>
    </row>
    <row r="46" spans="1:15" x14ac:dyDescent="0.25">
      <c r="A46" s="13" t="str">
        <f>IF(Refs!A39="","",Refs!A39)</f>
        <v>111AJ5</v>
      </c>
      <c r="B46" s="3" t="str">
        <f>IF(Refs!B39="","",Refs!B39)</f>
        <v>Lincolnshire (Arden GEM)</v>
      </c>
      <c r="D46" s="33">
        <f>SUMIFS(Raw!$F:$F,Raw!$C:$C,D$5,Raw!$A:$A,$A$4,Raw!$B:$B,$A46)</f>
        <v>582</v>
      </c>
      <c r="E46" s="33">
        <f>SUMIFS(Raw!$F:$F,Raw!$C:$C,E$5,Raw!$A:$A,$A$4,Raw!$B:$B,$A46)</f>
        <v>22349</v>
      </c>
      <c r="F46" s="42">
        <f t="shared" si="8"/>
        <v>2.5380489293968862E-2</v>
      </c>
      <c r="G46" s="33">
        <f>SUMIFS(Raw!$F:$F,Raw!$C:$C,G$5,Raw!$A:$A,$A$4,Raw!$B:$B,$A46)</f>
        <v>1086435</v>
      </c>
      <c r="H46" s="33">
        <f>SUMIFS(Raw!$F:$F,Raw!$C:$C,H$5,Raw!$A:$A,$A$4,Raw!$B:$B,$A46)</f>
        <v>22349</v>
      </c>
      <c r="I46" s="64">
        <f t="shared" si="9"/>
        <v>48.612242158485842</v>
      </c>
      <c r="J46" s="33">
        <f>SUMIFS(Raw!$F:$F,Raw!$C:$C,J$5,Raw!$A:$A,$A$4,Raw!$B:$B,$A46)</f>
        <v>39</v>
      </c>
      <c r="K46" s="33">
        <f>SUMIFS(Raw!$F:$F,Raw!$C:$C,K$5,Raw!$A:$A,$A$4,Raw!$B:$B,$A46)</f>
        <v>13085</v>
      </c>
      <c r="L46" s="42">
        <f t="shared" si="10"/>
        <v>2.9805120366832249E-3</v>
      </c>
      <c r="M46" s="33">
        <f>SUMIFS(Raw!$F:$F,Raw!$C:$C,M$5,Raw!$A:$A,$A$4,Raw!$B:$B,$A46)</f>
        <v>832</v>
      </c>
      <c r="N46" s="33">
        <f>SUMIFS(Raw!$F:$F,Raw!$C:$C,N$5,Raw!$A:$A,$A$4,Raw!$B:$B,$A46)</f>
        <v>4356</v>
      </c>
      <c r="O46" s="42">
        <f t="shared" si="11"/>
        <v>0.19100091827364554</v>
      </c>
    </row>
    <row r="47" spans="1:15" x14ac:dyDescent="0.25">
      <c r="A47" s="13" t="str">
        <f>IF(Refs!A40="","",Refs!A40)</f>
        <v>111AC6</v>
      </c>
      <c r="B47" s="3" t="str">
        <f>IF(Refs!B40="","",Refs!B40)</f>
        <v>Northamptonshire</v>
      </c>
      <c r="D47" s="33">
        <f>SUMIFS(Raw!$F:$F,Raw!$C:$C,D$5,Raw!$A:$A,$A$4,Raw!$B:$B,$A47)</f>
        <v>1393</v>
      </c>
      <c r="E47" s="33">
        <f>SUMIFS(Raw!$F:$F,Raw!$C:$C,E$5,Raw!$A:$A,$A$4,Raw!$B:$B,$A47)</f>
        <v>20447</v>
      </c>
      <c r="F47" s="42">
        <f t="shared" si="8"/>
        <v>6.3782051282051277E-2</v>
      </c>
      <c r="G47" s="33">
        <f>SUMIFS(Raw!$F:$F,Raw!$C:$C,G$5,Raw!$A:$A,$A$4,Raw!$B:$B,$A47)</f>
        <v>2472311</v>
      </c>
      <c r="H47" s="33">
        <f>SUMIFS(Raw!$F:$F,Raw!$C:$C,H$5,Raw!$A:$A,$A$4,Raw!$B:$B,$A47)</f>
        <v>20447</v>
      </c>
      <c r="I47" s="64">
        <f t="shared" si="9"/>
        <v>120.9131412921211</v>
      </c>
      <c r="J47" s="33">
        <f>SUMIFS(Raw!$F:$F,Raw!$C:$C,J$5,Raw!$A:$A,$A$4,Raw!$B:$B,$A47)</f>
        <v>9155</v>
      </c>
      <c r="K47" s="33">
        <f>SUMIFS(Raw!$F:$F,Raw!$C:$C,K$5,Raw!$A:$A,$A$4,Raw!$B:$B,$A47)</f>
        <v>19972</v>
      </c>
      <c r="L47" s="42">
        <f t="shared" si="10"/>
        <v>0.45839174844782699</v>
      </c>
      <c r="M47" s="33">
        <f>SUMIFS(Raw!$F:$F,Raw!$C:$C,M$5,Raw!$A:$A,$A$4,Raw!$B:$B,$A47)</f>
        <v>1279</v>
      </c>
      <c r="N47" s="33">
        <f>SUMIFS(Raw!$F:$F,Raw!$C:$C,N$5,Raw!$A:$A,$A$4,Raw!$B:$B,$A47)</f>
        <v>5148</v>
      </c>
      <c r="O47" s="42">
        <f t="shared" si="11"/>
        <v>0.24844599844599843</v>
      </c>
    </row>
    <row r="48" spans="1:15" x14ac:dyDescent="0.25">
      <c r="A48" s="13" t="str">
        <f>IF(Refs!A41="","",Refs!A41)</f>
        <v>111AJ4</v>
      </c>
      <c r="B48" s="3" t="str">
        <f>IF(Refs!B41="","",Refs!B41)</f>
        <v>Nottinghamshire (Notts CCG)</v>
      </c>
      <c r="D48" s="33">
        <f>SUMIFS(Raw!$F:$F,Raw!$C:$C,D$5,Raw!$A:$A,$A$4,Raw!$B:$B,$A48)</f>
        <v>1864</v>
      </c>
      <c r="E48" s="33">
        <f>SUMIFS(Raw!$F:$F,Raw!$C:$C,E$5,Raw!$A:$A,$A$4,Raw!$B:$B,$A48)</f>
        <v>28718</v>
      </c>
      <c r="F48" s="42">
        <f t="shared" si="8"/>
        <v>6.0950886142175136E-2</v>
      </c>
      <c r="G48" s="33">
        <f>SUMIFS(Raw!$F:$F,Raw!$C:$C,G$5,Raw!$A:$A,$A$4,Raw!$B:$B,$A48)</f>
        <v>3247375</v>
      </c>
      <c r="H48" s="33">
        <f>SUMIFS(Raw!$F:$F,Raw!$C:$C,H$5,Raw!$A:$A,$A$4,Raw!$B:$B,$A48)</f>
        <v>28718</v>
      </c>
      <c r="I48" s="64">
        <f t="shared" si="9"/>
        <v>113.07803468208093</v>
      </c>
      <c r="J48" s="33">
        <f>SUMIFS(Raw!$F:$F,Raw!$C:$C,J$5,Raw!$A:$A,$A$4,Raw!$B:$B,$A48)</f>
        <v>0</v>
      </c>
      <c r="K48" s="33">
        <f>SUMIFS(Raw!$F:$F,Raw!$C:$C,K$5,Raw!$A:$A,$A$4,Raw!$B:$B,$A48)</f>
        <v>19005</v>
      </c>
      <c r="L48" s="42">
        <f t="shared" si="10"/>
        <v>0</v>
      </c>
      <c r="M48" s="33">
        <f>SUMIFS(Raw!$F:$F,Raw!$C:$C,M$5,Raw!$A:$A,$A$4,Raw!$B:$B,$A48)</f>
        <v>0</v>
      </c>
      <c r="N48" s="33">
        <f>SUMIFS(Raw!$F:$F,Raw!$C:$C,N$5,Raw!$A:$A,$A$4,Raw!$B:$B,$A48)</f>
        <v>8437</v>
      </c>
      <c r="O48" s="42">
        <f t="shared" si="11"/>
        <v>0</v>
      </c>
    </row>
    <row r="49" spans="1:15" x14ac:dyDescent="0.25">
      <c r="A49" s="13" t="str">
        <f>IF(Refs!A42="","",Refs!A42)</f>
        <v>111AF4</v>
      </c>
      <c r="B49" s="3" t="str">
        <f>IF(Refs!B42="","",Refs!B42)</f>
        <v>Staffordshire</v>
      </c>
      <c r="D49" s="33">
        <f>SUMIFS(Raw!$F:$F,Raw!$C:$C,D$5,Raw!$A:$A,$A$4,Raw!$B:$B,$A49)</f>
        <v>6096</v>
      </c>
      <c r="E49" s="33">
        <f>SUMIFS(Raw!$F:$F,Raw!$C:$C,E$5,Raw!$A:$A,$A$4,Raw!$B:$B,$A49)</f>
        <v>24186</v>
      </c>
      <c r="F49" s="42">
        <f t="shared" si="8"/>
        <v>0.20130770754903904</v>
      </c>
      <c r="G49" s="33">
        <f>SUMIFS(Raw!$F:$F,Raw!$C:$C,G$5,Raw!$A:$A,$A$4,Raw!$B:$B,$A49)</f>
        <v>8289296</v>
      </c>
      <c r="H49" s="33">
        <f>SUMIFS(Raw!$F:$F,Raw!$C:$C,H$5,Raw!$A:$A,$A$4,Raw!$B:$B,$A49)</f>
        <v>24186</v>
      </c>
      <c r="I49" s="64">
        <f t="shared" si="9"/>
        <v>342.73116679070534</v>
      </c>
      <c r="J49" s="33">
        <f>SUMIFS(Raw!$F:$F,Raw!$C:$C,J$5,Raw!$A:$A,$A$4,Raw!$B:$B,$A49)</f>
        <v>14143</v>
      </c>
      <c r="K49" s="33">
        <f>SUMIFS(Raw!$F:$F,Raw!$C:$C,K$5,Raw!$A:$A,$A$4,Raw!$B:$B,$A49)</f>
        <v>22547</v>
      </c>
      <c r="L49" s="42">
        <f t="shared" si="10"/>
        <v>0.627267485696545</v>
      </c>
      <c r="M49" s="33">
        <f>SUMIFS(Raw!$F:$F,Raw!$C:$C,M$5,Raw!$A:$A,$A$4,Raw!$B:$B,$A49)</f>
        <v>1990</v>
      </c>
      <c r="N49" s="33">
        <f>SUMIFS(Raw!$F:$F,Raw!$C:$C,N$5,Raw!$A:$A,$A$4,Raw!$B:$B,$A49)</f>
        <v>6679</v>
      </c>
      <c r="O49" s="42">
        <f t="shared" si="11"/>
        <v>0.29794879472974994</v>
      </c>
    </row>
    <row r="50" spans="1:15" x14ac:dyDescent="0.25">
      <c r="A50" s="13" t="str">
        <f>IF(Refs!A43="","",Refs!A43)</f>
        <v>111AI8</v>
      </c>
      <c r="B50" s="3" t="str">
        <f>IF(Refs!B43="","",Refs!B43)</f>
        <v>West Midlands (WMAS)</v>
      </c>
      <c r="D50" s="33">
        <f>SUMIFS(Raw!$F:$F,Raw!$C:$C,D$5,Raw!$A:$A,$A$4,Raw!$B:$B,$A50)</f>
        <v>16028</v>
      </c>
      <c r="E50" s="33">
        <f>SUMIFS(Raw!$F:$F,Raw!$C:$C,E$5,Raw!$A:$A,$A$4,Raw!$B:$B,$A50)</f>
        <v>125626</v>
      </c>
      <c r="F50" s="42">
        <f t="shared" si="8"/>
        <v>0.11314894037584537</v>
      </c>
      <c r="G50" s="33">
        <f>SUMIFS(Raw!$F:$F,Raw!$C:$C,G$5,Raw!$A:$A,$A$4,Raw!$B:$B,$A50)</f>
        <v>29610611</v>
      </c>
      <c r="H50" s="33">
        <f>SUMIFS(Raw!$F:$F,Raw!$C:$C,H$5,Raw!$A:$A,$A$4,Raw!$B:$B,$A50)</f>
        <v>125626</v>
      </c>
      <c r="I50" s="64">
        <f t="shared" si="9"/>
        <v>235.70447996433859</v>
      </c>
      <c r="J50" s="33">
        <f>SUMIFS(Raw!$F:$F,Raw!$C:$C,J$5,Raw!$A:$A,$A$4,Raw!$B:$B,$A50)</f>
        <v>40274</v>
      </c>
      <c r="K50" s="33">
        <f>SUMIFS(Raw!$F:$F,Raw!$C:$C,K$5,Raw!$A:$A,$A$4,Raw!$B:$B,$A50)</f>
        <v>121575</v>
      </c>
      <c r="L50" s="42">
        <f t="shared" si="10"/>
        <v>0.33126876413736378</v>
      </c>
      <c r="M50" s="33">
        <f>SUMIFS(Raw!$F:$F,Raw!$C:$C,M$5,Raw!$A:$A,$A$4,Raw!$B:$B,$A50)</f>
        <v>2312</v>
      </c>
      <c r="N50" s="33">
        <f>SUMIFS(Raw!$F:$F,Raw!$C:$C,N$5,Raw!$A:$A,$A$4,Raw!$B:$B,$A50)</f>
        <v>16402</v>
      </c>
      <c r="O50" s="42">
        <f t="shared" si="11"/>
        <v>0.14095841970491405</v>
      </c>
    </row>
    <row r="51" spans="1:15" ht="19" customHeight="1" x14ac:dyDescent="0.25">
      <c r="A51" s="13" t="str">
        <f>IF(Refs!A44="","",Refs!A44)</f>
        <v>111AC5</v>
      </c>
      <c r="B51" s="3" t="str">
        <f>IF(Refs!B44="","",Refs!B44)</f>
        <v>Cambridgeshire and Peterborough</v>
      </c>
      <c r="D51" s="33">
        <f>SUMIFS(Raw!$F:$F,Raw!$C:$C,D$5,Raw!$A:$A,$A$4,Raw!$B:$B,$A51)</f>
        <v>3329</v>
      </c>
      <c r="E51" s="33">
        <f>SUMIFS(Raw!$F:$F,Raw!$C:$C,E$5,Raw!$A:$A,$A$4,Raw!$B:$B,$A51)</f>
        <v>24614</v>
      </c>
      <c r="F51" s="42">
        <f t="shared" si="8"/>
        <v>0.119135382743442</v>
      </c>
      <c r="G51" s="33">
        <f>SUMIFS(Raw!$F:$F,Raw!$C:$C,G$5,Raw!$A:$A,$A$4,Raw!$B:$B,$A51)</f>
        <v>6943856</v>
      </c>
      <c r="H51" s="33">
        <f>SUMIFS(Raw!$F:$F,Raw!$C:$C,H$5,Raw!$A:$A,$A$4,Raw!$B:$B,$A51)</f>
        <v>24614</v>
      </c>
      <c r="I51" s="64">
        <f t="shared" si="9"/>
        <v>282.11001868855124</v>
      </c>
      <c r="J51" s="33">
        <f>SUMIFS(Raw!$F:$F,Raw!$C:$C,J$5,Raw!$A:$A,$A$4,Raw!$B:$B,$A51)</f>
        <v>12816</v>
      </c>
      <c r="K51" s="33">
        <f>SUMIFS(Raw!$F:$F,Raw!$C:$C,K$5,Raw!$A:$A,$A$4,Raw!$B:$B,$A51)</f>
        <v>21737</v>
      </c>
      <c r="L51" s="42">
        <f t="shared" si="10"/>
        <v>0.58959378019045872</v>
      </c>
      <c r="M51" s="33">
        <f>SUMIFS(Raw!$F:$F,Raw!$C:$C,M$5,Raw!$A:$A,$A$4,Raw!$B:$B,$A51)</f>
        <v>1946</v>
      </c>
      <c r="N51" s="33">
        <f>SUMIFS(Raw!$F:$F,Raw!$C:$C,N$5,Raw!$A:$A,$A$4,Raw!$B:$B,$A51)</f>
        <v>6079</v>
      </c>
      <c r="O51" s="42">
        <f t="shared" si="11"/>
        <v>0.32011844053298238</v>
      </c>
    </row>
    <row r="52" spans="1:15" x14ac:dyDescent="0.25">
      <c r="A52" s="13" t="str">
        <f>IF(Refs!A45="","",Refs!A45)</f>
        <v>111AB2</v>
      </c>
      <c r="B52" s="3" t="str">
        <f>IF(Refs!B45="","",Refs!B45)</f>
        <v>Hertfordshire</v>
      </c>
      <c r="D52" s="33">
        <f>SUMIFS(Raw!$F:$F,Raw!$C:$C,D$5,Raw!$A:$A,$A$4,Raw!$B:$B,$A52)</f>
        <v>4253</v>
      </c>
      <c r="E52" s="33">
        <f>SUMIFS(Raw!$F:$F,Raw!$C:$C,E$5,Raw!$A:$A,$A$4,Raw!$B:$B,$A52)</f>
        <v>32544</v>
      </c>
      <c r="F52" s="42">
        <f t="shared" si="8"/>
        <v>0.11558007446259205</v>
      </c>
      <c r="G52" s="33">
        <f>SUMIFS(Raw!$F:$F,Raw!$C:$C,G$5,Raw!$A:$A,$A$4,Raw!$B:$B,$A52)</f>
        <v>8871351</v>
      </c>
      <c r="H52" s="33">
        <f>SUMIFS(Raw!$F:$F,Raw!$C:$C,H$5,Raw!$A:$A,$A$4,Raw!$B:$B,$A52)</f>
        <v>32544</v>
      </c>
      <c r="I52" s="64">
        <f t="shared" si="9"/>
        <v>272.59559365781712</v>
      </c>
      <c r="J52" s="33">
        <f>SUMIFS(Raw!$F:$F,Raw!$C:$C,J$5,Raw!$A:$A,$A$4,Raw!$B:$B,$A52)</f>
        <v>14265</v>
      </c>
      <c r="K52" s="33">
        <f>SUMIFS(Raw!$F:$F,Raw!$C:$C,K$5,Raw!$A:$A,$A$4,Raw!$B:$B,$A52)</f>
        <v>26961</v>
      </c>
      <c r="L52" s="42">
        <f t="shared" si="10"/>
        <v>0.52909758540113494</v>
      </c>
      <c r="M52" s="33">
        <f>SUMIFS(Raw!$F:$F,Raw!$C:$C,M$5,Raw!$A:$A,$A$4,Raw!$B:$B,$A52)</f>
        <v>2195</v>
      </c>
      <c r="N52" s="33">
        <f>SUMIFS(Raw!$F:$F,Raw!$C:$C,N$5,Raw!$A:$A,$A$4,Raw!$B:$B,$A52)</f>
        <v>7045</v>
      </c>
      <c r="O52" s="42">
        <f t="shared" si="11"/>
        <v>0.31156848828956707</v>
      </c>
    </row>
    <row r="53" spans="1:15" x14ac:dyDescent="0.25">
      <c r="A53" s="13" t="str">
        <f>IF(Refs!A46="","",Refs!A46)</f>
        <v>111AG7</v>
      </c>
      <c r="B53" s="3" t="str">
        <f>IF(Refs!B46="","",Refs!B46)</f>
        <v>Luton and Bedfordshire</v>
      </c>
      <c r="D53" s="33">
        <f>SUMIFS(Raw!$F:$F,Raw!$C:$C,D$5,Raw!$A:$A,$A$4,Raw!$B:$B,$A53)</f>
        <v>2676</v>
      </c>
      <c r="E53" s="33">
        <f>SUMIFS(Raw!$F:$F,Raw!$C:$C,E$5,Raw!$A:$A,$A$4,Raw!$B:$B,$A53)</f>
        <v>24361</v>
      </c>
      <c r="F53" s="42">
        <f t="shared" si="8"/>
        <v>9.897547804860006E-2</v>
      </c>
      <c r="G53" s="33">
        <f>SUMIFS(Raw!$F:$F,Raw!$C:$C,G$5,Raw!$A:$A,$A$4,Raw!$B:$B,$A53)</f>
        <v>6229750</v>
      </c>
      <c r="H53" s="33">
        <f>SUMIFS(Raw!$F:$F,Raw!$C:$C,H$5,Raw!$A:$A,$A$4,Raw!$B:$B,$A53)</f>
        <v>24361</v>
      </c>
      <c r="I53" s="64">
        <f t="shared" si="9"/>
        <v>255.72636591272936</v>
      </c>
      <c r="J53" s="33">
        <f>SUMIFS(Raw!$F:$F,Raw!$C:$C,J$5,Raw!$A:$A,$A$4,Raw!$B:$B,$A53)</f>
        <v>10685</v>
      </c>
      <c r="K53" s="33">
        <f>SUMIFS(Raw!$F:$F,Raw!$C:$C,K$5,Raw!$A:$A,$A$4,Raw!$B:$B,$A53)</f>
        <v>21519</v>
      </c>
      <c r="L53" s="42">
        <f t="shared" si="10"/>
        <v>0.49653794321297456</v>
      </c>
      <c r="M53" s="33">
        <f>SUMIFS(Raw!$F:$F,Raw!$C:$C,M$5,Raw!$A:$A,$A$4,Raw!$B:$B,$A53)</f>
        <v>1755</v>
      </c>
      <c r="N53" s="33">
        <f>SUMIFS(Raw!$F:$F,Raw!$C:$C,N$5,Raw!$A:$A,$A$4,Raw!$B:$B,$A53)</f>
        <v>5549</v>
      </c>
      <c r="O53" s="42">
        <f t="shared" si="11"/>
        <v>0.31627320237880702</v>
      </c>
    </row>
    <row r="54" spans="1:15" x14ac:dyDescent="0.25">
      <c r="A54" s="13" t="str">
        <f>IF(Refs!A47="","",Refs!A47)</f>
        <v>111AH4</v>
      </c>
      <c r="B54" s="3" t="str">
        <f>IF(Refs!B47="","",Refs!B47)</f>
        <v>Mid and South Essex</v>
      </c>
      <c r="D54" s="33">
        <f>SUMIFS(Raw!$F:$F,Raw!$C:$C,D$5,Raw!$A:$A,$A$4,Raw!$B:$B,$A54)</f>
        <v>8823</v>
      </c>
      <c r="E54" s="33">
        <f>SUMIFS(Raw!$F:$F,Raw!$C:$C,E$5,Raw!$A:$A,$A$4,Raw!$B:$B,$A54)</f>
        <v>29978</v>
      </c>
      <c r="F54" s="42">
        <f t="shared" si="8"/>
        <v>0.22739104662250972</v>
      </c>
      <c r="G54" s="33">
        <f>SUMIFS(Raw!$F:$F,Raw!$C:$C,G$5,Raw!$A:$A,$A$4,Raw!$B:$B,$A54)</f>
        <v>20676504</v>
      </c>
      <c r="H54" s="33">
        <f>SUMIFS(Raw!$F:$F,Raw!$C:$C,H$5,Raw!$A:$A,$A$4,Raw!$B:$B,$A54)</f>
        <v>29978</v>
      </c>
      <c r="I54" s="64">
        <f t="shared" si="9"/>
        <v>689.72259657081861</v>
      </c>
      <c r="J54" s="33">
        <f>SUMIFS(Raw!$F:$F,Raw!$C:$C,J$5,Raw!$A:$A,$A$4,Raw!$B:$B,$A54)</f>
        <v>17391</v>
      </c>
      <c r="K54" s="33">
        <f>SUMIFS(Raw!$F:$F,Raw!$C:$C,K$5,Raw!$A:$A,$A$4,Raw!$B:$B,$A54)</f>
        <v>28576</v>
      </c>
      <c r="L54" s="42">
        <f t="shared" si="10"/>
        <v>0.60858762597984317</v>
      </c>
      <c r="M54" s="33">
        <f>SUMIFS(Raw!$F:$F,Raw!$C:$C,M$5,Raw!$A:$A,$A$4,Raw!$B:$B,$A54)</f>
        <v>50</v>
      </c>
      <c r="N54" s="33">
        <f>SUMIFS(Raw!$F:$F,Raw!$C:$C,N$5,Raw!$A:$A,$A$4,Raw!$B:$B,$A54)</f>
        <v>231</v>
      </c>
      <c r="O54" s="42">
        <f t="shared" si="11"/>
        <v>0.21645021645021645</v>
      </c>
    </row>
    <row r="55" spans="1:15" x14ac:dyDescent="0.25">
      <c r="A55" s="13" t="str">
        <f>IF(Refs!A48="","",Refs!A48)</f>
        <v>111AC7</v>
      </c>
      <c r="B55" s="3" t="str">
        <f>IF(Refs!B48="","",Refs!B48)</f>
        <v>Milton Keynes</v>
      </c>
      <c r="D55" s="33">
        <f>SUMIFS(Raw!$F:$F,Raw!$C:$C,D$5,Raw!$A:$A,$A$4,Raw!$B:$B,$A55)</f>
        <v>543</v>
      </c>
      <c r="E55" s="33">
        <f>SUMIFS(Raw!$F:$F,Raw!$C:$C,E$5,Raw!$A:$A,$A$4,Raw!$B:$B,$A55)</f>
        <v>8002</v>
      </c>
      <c r="F55" s="42">
        <f t="shared" si="8"/>
        <v>6.3545933294324161E-2</v>
      </c>
      <c r="G55" s="33">
        <f>SUMIFS(Raw!$F:$F,Raw!$C:$C,G$5,Raw!$A:$A,$A$4,Raw!$B:$B,$A55)</f>
        <v>920925</v>
      </c>
      <c r="H55" s="33">
        <f>SUMIFS(Raw!$F:$F,Raw!$C:$C,H$5,Raw!$A:$A,$A$4,Raw!$B:$B,$A55)</f>
        <v>8002</v>
      </c>
      <c r="I55" s="64">
        <f t="shared" si="9"/>
        <v>115.08685328667833</v>
      </c>
      <c r="J55" s="33">
        <f>SUMIFS(Raw!$F:$F,Raw!$C:$C,J$5,Raw!$A:$A,$A$4,Raw!$B:$B,$A55)</f>
        <v>3355</v>
      </c>
      <c r="K55" s="33">
        <f>SUMIFS(Raw!$F:$F,Raw!$C:$C,K$5,Raw!$A:$A,$A$4,Raw!$B:$B,$A55)</f>
        <v>7519</v>
      </c>
      <c r="L55" s="42">
        <f t="shared" si="10"/>
        <v>0.44620295252028197</v>
      </c>
      <c r="M55" s="33">
        <f>SUMIFS(Raw!$F:$F,Raw!$C:$C,M$5,Raw!$A:$A,$A$4,Raw!$B:$B,$A55)</f>
        <v>477</v>
      </c>
      <c r="N55" s="33">
        <f>SUMIFS(Raw!$F:$F,Raw!$C:$C,N$5,Raw!$A:$A,$A$4,Raw!$B:$B,$A55)</f>
        <v>1851</v>
      </c>
      <c r="O55" s="42">
        <f t="shared" si="11"/>
        <v>0.25769854132901132</v>
      </c>
    </row>
    <row r="56" spans="1:15" x14ac:dyDescent="0.25">
      <c r="A56" s="13" t="str">
        <f>IF(Refs!A49="","",Refs!A49)</f>
        <v>111AG8</v>
      </c>
      <c r="B56" s="3" t="str">
        <f>IF(Refs!B49="","",Refs!B49)</f>
        <v>Norfolk including Great Yarmouth and Waveney</v>
      </c>
      <c r="D56" s="33">
        <f>SUMIFS(Raw!$F:$F,Raw!$C:$C,D$5,Raw!$A:$A,$A$4,Raw!$B:$B,$A56)</f>
        <v>6829</v>
      </c>
      <c r="E56" s="33">
        <f>SUMIFS(Raw!$F:$F,Raw!$C:$C,E$5,Raw!$A:$A,$A$4,Raw!$B:$B,$A56)</f>
        <v>21599</v>
      </c>
      <c r="F56" s="42">
        <f t="shared" si="8"/>
        <v>0.24022090896299422</v>
      </c>
      <c r="G56" s="33">
        <f>SUMIFS(Raw!$F:$F,Raw!$C:$C,G$5,Raw!$A:$A,$A$4,Raw!$B:$B,$A56)</f>
        <v>13343874</v>
      </c>
      <c r="H56" s="33">
        <f>SUMIFS(Raw!$F:$F,Raw!$C:$C,H$5,Raw!$A:$A,$A$4,Raw!$B:$B,$A56)</f>
        <v>21599</v>
      </c>
      <c r="I56" s="64">
        <f t="shared" si="9"/>
        <v>617.80054632158897</v>
      </c>
      <c r="J56" s="33">
        <f>SUMIFS(Raw!$F:$F,Raw!$C:$C,J$5,Raw!$A:$A,$A$4,Raw!$B:$B,$A56)</f>
        <v>11864</v>
      </c>
      <c r="K56" s="33">
        <f>SUMIFS(Raw!$F:$F,Raw!$C:$C,K$5,Raw!$A:$A,$A$4,Raw!$B:$B,$A56)</f>
        <v>20366</v>
      </c>
      <c r="L56" s="42">
        <f t="shared" si="10"/>
        <v>0.58253952666208386</v>
      </c>
      <c r="M56" s="33">
        <f>SUMIFS(Raw!$F:$F,Raw!$C:$C,M$5,Raw!$A:$A,$A$4,Raw!$B:$B,$A56)</f>
        <v>112</v>
      </c>
      <c r="N56" s="33">
        <f>SUMIFS(Raw!$F:$F,Raw!$C:$C,N$5,Raw!$A:$A,$A$4,Raw!$B:$B,$A56)</f>
        <v>309</v>
      </c>
      <c r="O56" s="42">
        <f t="shared" si="11"/>
        <v>0.36245954692556637</v>
      </c>
    </row>
    <row r="57" spans="1:15" x14ac:dyDescent="0.25">
      <c r="A57" s="13" t="str">
        <f>IF(Refs!A50="","",Refs!A50)</f>
        <v>111AH7</v>
      </c>
      <c r="B57" s="3" t="str">
        <f>IF(Refs!B50="","",Refs!B50)</f>
        <v>North East Essex &amp; Suffolk</v>
      </c>
      <c r="D57" s="33">
        <f>SUMIFS(Raw!$F:$F,Raw!$C:$C,D$5,Raw!$A:$A,$A$4,Raw!$B:$B,$A57)</f>
        <v>2877</v>
      </c>
      <c r="E57" s="33">
        <f>SUMIFS(Raw!$F:$F,Raw!$C:$C,E$5,Raw!$A:$A,$A$4,Raw!$B:$B,$A57)</f>
        <v>24789</v>
      </c>
      <c r="F57" s="42">
        <f t="shared" si="8"/>
        <v>0.10399045760138799</v>
      </c>
      <c r="G57" s="33">
        <f>SUMIFS(Raw!$F:$F,Raw!$C:$C,G$5,Raw!$A:$A,$A$4,Raw!$B:$B,$A57)</f>
        <v>8740757</v>
      </c>
      <c r="H57" s="33">
        <f>SUMIFS(Raw!$F:$F,Raw!$C:$C,H$5,Raw!$A:$A,$A$4,Raw!$B:$B,$A57)</f>
        <v>24789</v>
      </c>
      <c r="I57" s="64">
        <f t="shared" si="9"/>
        <v>352.60627697769172</v>
      </c>
      <c r="J57" s="33">
        <f>SUMIFS(Raw!$F:$F,Raw!$C:$C,J$5,Raw!$A:$A,$A$4,Raw!$B:$B,$A57)</f>
        <v>10545</v>
      </c>
      <c r="K57" s="33">
        <f>SUMIFS(Raw!$F:$F,Raw!$C:$C,K$5,Raw!$A:$A,$A$4,Raw!$B:$B,$A57)</f>
        <v>22796</v>
      </c>
      <c r="L57" s="42">
        <f t="shared" si="10"/>
        <v>0.46258115458852428</v>
      </c>
      <c r="M57" s="33">
        <f>SUMIFS(Raw!$F:$F,Raw!$C:$C,M$5,Raw!$A:$A,$A$4,Raw!$B:$B,$A57)</f>
        <v>2026</v>
      </c>
      <c r="N57" s="33">
        <f>SUMIFS(Raw!$F:$F,Raw!$C:$C,N$5,Raw!$A:$A,$A$4,Raw!$B:$B,$A57)</f>
        <v>5827</v>
      </c>
      <c r="O57" s="42">
        <f t="shared" si="11"/>
        <v>0.3476917796464733</v>
      </c>
    </row>
    <row r="58" spans="1:15" x14ac:dyDescent="0.25">
      <c r="A58" s="13" t="str">
        <f>IF(Refs!A51="","",Refs!A51)</f>
        <v>111AI3</v>
      </c>
      <c r="B58" s="3" t="str">
        <f>IF(Refs!B51="","",Refs!B51)</f>
        <v>West Essex (HUC)</v>
      </c>
      <c r="D58" s="33">
        <f>SUMIFS(Raw!$F:$F,Raw!$C:$C,D$5,Raw!$A:$A,$A$4,Raw!$B:$B,$A58)</f>
        <v>1046</v>
      </c>
      <c r="E58" s="33">
        <f>SUMIFS(Raw!$F:$F,Raw!$C:$C,E$5,Raw!$A:$A,$A$4,Raw!$B:$B,$A58)</f>
        <v>7753</v>
      </c>
      <c r="F58" s="42">
        <f t="shared" si="8"/>
        <v>0.11887714513012843</v>
      </c>
      <c r="G58" s="33">
        <f>SUMIFS(Raw!$F:$F,Raw!$C:$C,G$5,Raw!$A:$A,$A$4,Raw!$B:$B,$A58)</f>
        <v>2070725</v>
      </c>
      <c r="H58" s="33">
        <f>SUMIFS(Raw!$F:$F,Raw!$C:$C,H$5,Raw!$A:$A,$A$4,Raw!$B:$B,$A58)</f>
        <v>7753</v>
      </c>
      <c r="I58" s="64">
        <f t="shared" si="9"/>
        <v>267.08693409002967</v>
      </c>
      <c r="J58" s="33">
        <f>SUMIFS(Raw!$F:$F,Raw!$C:$C,J$5,Raw!$A:$A,$A$4,Raw!$B:$B,$A58)</f>
        <v>3376</v>
      </c>
      <c r="K58" s="33">
        <f>SUMIFS(Raw!$F:$F,Raw!$C:$C,K$5,Raw!$A:$A,$A$4,Raw!$B:$B,$A58)</f>
        <v>6154</v>
      </c>
      <c r="L58" s="42">
        <f t="shared" si="10"/>
        <v>0.54858628534286646</v>
      </c>
      <c r="M58" s="33">
        <f>SUMIFS(Raw!$F:$F,Raw!$C:$C,M$5,Raw!$A:$A,$A$4,Raw!$B:$B,$A58)</f>
        <v>523</v>
      </c>
      <c r="N58" s="33">
        <f>SUMIFS(Raw!$F:$F,Raw!$C:$C,N$5,Raw!$A:$A,$A$4,Raw!$B:$B,$A58)</f>
        <v>1656</v>
      </c>
      <c r="O58" s="42">
        <f t="shared" si="11"/>
        <v>0.31582125603864736</v>
      </c>
    </row>
    <row r="59" spans="1:15" ht="19.5" customHeight="1" x14ac:dyDescent="0.25">
      <c r="A59" s="13" t="str">
        <f>IF(Refs!A52="","",Refs!A52)</f>
        <v>111AD5</v>
      </c>
      <c r="B59" s="3" t="str">
        <f>IF(Refs!B52="","",Refs!B52)</f>
        <v>North Central London</v>
      </c>
      <c r="D59" s="33">
        <f>SUMIFS(Raw!$F:$F,Raw!$C:$C,D$5,Raw!$A:$A,$A$4,Raw!$B:$B,$A59)</f>
        <v>4764</v>
      </c>
      <c r="E59" s="33">
        <f>SUMIFS(Raw!$F:$F,Raw!$C:$C,E$5,Raw!$A:$A,$A$4,Raw!$B:$B,$A59)</f>
        <v>41587</v>
      </c>
      <c r="F59" s="42">
        <f t="shared" si="8"/>
        <v>0.10278095402472438</v>
      </c>
      <c r="G59" s="33">
        <f>SUMIFS(Raw!$F:$F,Raw!$C:$C,G$5,Raw!$A:$A,$A$4,Raw!$B:$B,$A59)</f>
        <v>8208102</v>
      </c>
      <c r="H59" s="33">
        <f>SUMIFS(Raw!$F:$F,Raw!$C:$C,H$5,Raw!$A:$A,$A$4,Raw!$B:$B,$A59)</f>
        <v>41587</v>
      </c>
      <c r="I59" s="64">
        <f t="shared" si="9"/>
        <v>197.37182292543343</v>
      </c>
      <c r="J59" s="33">
        <f>SUMIFS(Raw!$F:$F,Raw!$C:$C,J$5,Raw!$A:$A,$A$4,Raw!$B:$B,$A59)</f>
        <v>27394</v>
      </c>
      <c r="K59" s="33">
        <f>SUMIFS(Raw!$F:$F,Raw!$C:$C,K$5,Raw!$A:$A,$A$4,Raw!$B:$B,$A59)</f>
        <v>50175</v>
      </c>
      <c r="L59" s="42">
        <f t="shared" si="10"/>
        <v>0.54596910812157451</v>
      </c>
      <c r="M59" s="33">
        <f>SUMIFS(Raw!$F:$F,Raw!$C:$C,M$5,Raw!$A:$A,$A$4,Raw!$B:$B,$A59)</f>
        <v>5497</v>
      </c>
      <c r="N59" s="33">
        <f>SUMIFS(Raw!$F:$F,Raw!$C:$C,N$5,Raw!$A:$A,$A$4,Raw!$B:$B,$A59)</f>
        <v>9427</v>
      </c>
      <c r="O59" s="42">
        <f t="shared" si="11"/>
        <v>0.5831123369046356</v>
      </c>
    </row>
    <row r="60" spans="1:15" x14ac:dyDescent="0.25">
      <c r="A60" s="13" t="str">
        <f>IF(Refs!A53="","",Refs!A53)</f>
        <v>111AH5</v>
      </c>
      <c r="B60" s="3" t="str">
        <f>IF(Refs!B53="","",Refs!B53)</f>
        <v>North East London</v>
      </c>
      <c r="D60" s="33">
        <f>SUMIFS(Raw!$F:$F,Raw!$C:$C,D$5,Raw!$A:$A,$A$4,Raw!$B:$B,$A60)</f>
        <v>6485</v>
      </c>
      <c r="E60" s="33">
        <f>SUMIFS(Raw!$F:$F,Raw!$C:$C,E$5,Raw!$A:$A,$A$4,Raw!$B:$B,$A60)</f>
        <v>74862</v>
      </c>
      <c r="F60" s="42">
        <f t="shared" si="8"/>
        <v>7.9720210948160355E-2</v>
      </c>
      <c r="G60" s="33">
        <f>SUMIFS(Raw!$F:$F,Raw!$C:$C,G$5,Raw!$A:$A,$A$4,Raw!$B:$B,$A60)</f>
        <v>8336798</v>
      </c>
      <c r="H60" s="33">
        <f>SUMIFS(Raw!$F:$F,Raw!$C:$C,H$5,Raw!$A:$A,$A$4,Raw!$B:$B,$A60)</f>
        <v>74862</v>
      </c>
      <c r="I60" s="64">
        <f t="shared" si="9"/>
        <v>111.36221313884214</v>
      </c>
      <c r="J60" s="33">
        <f>SUMIFS(Raw!$F:$F,Raw!$C:$C,J$5,Raw!$A:$A,$A$4,Raw!$B:$B,$A60)</f>
        <v>34470</v>
      </c>
      <c r="K60" s="33">
        <f>SUMIFS(Raw!$F:$F,Raw!$C:$C,K$5,Raw!$A:$A,$A$4,Raw!$B:$B,$A60)</f>
        <v>65758</v>
      </c>
      <c r="L60" s="42">
        <f t="shared" si="10"/>
        <v>0.52419477478025489</v>
      </c>
      <c r="M60" s="33">
        <f>SUMIFS(Raw!$F:$F,Raw!$C:$C,M$5,Raw!$A:$A,$A$4,Raw!$B:$B,$A60)</f>
        <v>3080</v>
      </c>
      <c r="N60" s="33">
        <f>SUMIFS(Raw!$F:$F,Raw!$C:$C,N$5,Raw!$A:$A,$A$4,Raw!$B:$B,$A60)</f>
        <v>5394</v>
      </c>
      <c r="O60" s="42">
        <f t="shared" si="11"/>
        <v>0.57100482017055987</v>
      </c>
    </row>
    <row r="61" spans="1:15" x14ac:dyDescent="0.25">
      <c r="A61" s="13" t="str">
        <f>IF(Refs!A54="","",Refs!A54)</f>
        <v>111AJ1</v>
      </c>
      <c r="B61" s="3" t="str">
        <f>IF(Refs!B54="","",Refs!B54)</f>
        <v>North West London</v>
      </c>
      <c r="D61" s="33">
        <f>SUMIFS(Raw!$F:$F,Raw!$C:$C,D$5,Raw!$A:$A,$A$4,Raw!$B:$B,$A61)</f>
        <v>5360</v>
      </c>
      <c r="E61" s="33">
        <f>SUMIFS(Raw!$F:$F,Raw!$C:$C,E$5,Raw!$A:$A,$A$4,Raw!$B:$B,$A61)</f>
        <v>61124</v>
      </c>
      <c r="F61" s="42">
        <f t="shared" si="8"/>
        <v>8.0620901269478365E-2</v>
      </c>
      <c r="G61" s="33">
        <f>SUMIFS(Raw!$F:$F,Raw!$C:$C,G$5,Raw!$A:$A,$A$4,Raw!$B:$B,$A61)</f>
        <v>5880277</v>
      </c>
      <c r="H61" s="33">
        <f>SUMIFS(Raw!$F:$F,Raw!$C:$C,H$5,Raw!$A:$A,$A$4,Raw!$B:$B,$A61)</f>
        <v>61124</v>
      </c>
      <c r="I61" s="64">
        <f t="shared" si="9"/>
        <v>96.202424579543219</v>
      </c>
      <c r="J61" s="33">
        <f>SUMIFS(Raw!$F:$F,Raw!$C:$C,J$5,Raw!$A:$A,$A$4,Raw!$B:$B,$A61)</f>
        <v>28921</v>
      </c>
      <c r="K61" s="33">
        <f>SUMIFS(Raw!$F:$F,Raw!$C:$C,K$5,Raw!$A:$A,$A$4,Raw!$B:$B,$A61)</f>
        <v>56745</v>
      </c>
      <c r="L61" s="42">
        <f t="shared" si="10"/>
        <v>0.5096660498722354</v>
      </c>
      <c r="M61" s="33">
        <f>SUMIFS(Raw!$F:$F,Raw!$C:$C,M$5,Raw!$A:$A,$A$4,Raw!$B:$B,$A61)</f>
        <v>907</v>
      </c>
      <c r="N61" s="33">
        <f>SUMIFS(Raw!$F:$F,Raw!$C:$C,N$5,Raw!$A:$A,$A$4,Raw!$B:$B,$A61)</f>
        <v>4429</v>
      </c>
      <c r="O61" s="42">
        <f t="shared" si="11"/>
        <v>0.20478663355159177</v>
      </c>
    </row>
    <row r="62" spans="1:15" x14ac:dyDescent="0.25">
      <c r="A62" s="13" t="str">
        <f>IF(Refs!A55="","",Refs!A55)</f>
        <v>111AD7</v>
      </c>
      <c r="B62" s="3" t="str">
        <f>IF(Refs!B55="","",Refs!B55)</f>
        <v>South East London</v>
      </c>
      <c r="D62" s="33">
        <f>SUMIFS(Raw!$F:$F,Raw!$C:$C,D$5,Raw!$A:$A,$A$4,Raw!$B:$B,$A62)</f>
        <v>5715</v>
      </c>
      <c r="E62" s="33">
        <f>SUMIFS(Raw!$F:$F,Raw!$C:$C,E$5,Raw!$A:$A,$A$4,Raw!$B:$B,$A62)</f>
        <v>55829</v>
      </c>
      <c r="F62" s="42">
        <f t="shared" si="8"/>
        <v>9.2860392564669186E-2</v>
      </c>
      <c r="G62" s="33">
        <f>SUMIFS(Raw!$F:$F,Raw!$C:$C,G$5,Raw!$A:$A,$A$4,Raw!$B:$B,$A62)</f>
        <v>6494509</v>
      </c>
      <c r="H62" s="33">
        <f>SUMIFS(Raw!$F:$F,Raw!$C:$C,H$5,Raw!$A:$A,$A$4,Raw!$B:$B,$A62)</f>
        <v>55829</v>
      </c>
      <c r="I62" s="64">
        <f t="shared" si="9"/>
        <v>116.32859266689356</v>
      </c>
      <c r="J62" s="33">
        <f>SUMIFS(Raw!$F:$F,Raw!$C:$C,J$5,Raw!$A:$A,$A$4,Raw!$B:$B,$A62)</f>
        <v>29718</v>
      </c>
      <c r="K62" s="33">
        <f>SUMIFS(Raw!$F:$F,Raw!$C:$C,K$5,Raw!$A:$A,$A$4,Raw!$B:$B,$A62)</f>
        <v>56357</v>
      </c>
      <c r="L62" s="42">
        <f t="shared" si="10"/>
        <v>0.527316926025161</v>
      </c>
      <c r="M62" s="33">
        <f>SUMIFS(Raw!$F:$F,Raw!$C:$C,M$5,Raw!$A:$A,$A$4,Raw!$B:$B,$A62)</f>
        <v>2262</v>
      </c>
      <c r="N62" s="33">
        <f>SUMIFS(Raw!$F:$F,Raw!$C:$C,N$5,Raw!$A:$A,$A$4,Raw!$B:$B,$A62)</f>
        <v>3897</v>
      </c>
      <c r="O62" s="42">
        <f t="shared" si="11"/>
        <v>0.5804464973056197</v>
      </c>
    </row>
    <row r="63" spans="1:15" x14ac:dyDescent="0.25">
      <c r="A63" s="13" t="str">
        <f>IF(Refs!A56="","",Refs!A56)</f>
        <v>111AG5</v>
      </c>
      <c r="B63" s="3" t="str">
        <f>IF(Refs!B56="","",Refs!B56)</f>
        <v>South West London</v>
      </c>
      <c r="D63" s="33">
        <f>SUMIFS(Raw!$F:$F,Raw!$C:$C,D$5,Raw!$A:$A,$A$4,Raw!$B:$B,$A63)</f>
        <v>8013</v>
      </c>
      <c r="E63" s="33">
        <f>SUMIFS(Raw!$F:$F,Raw!$C:$C,E$5,Raw!$A:$A,$A$4,Raw!$B:$B,$A63)</f>
        <v>28605</v>
      </c>
      <c r="F63" s="42">
        <f t="shared" si="8"/>
        <v>0.21882680648861216</v>
      </c>
      <c r="G63" s="33">
        <f>SUMIFS(Raw!$F:$F,Raw!$C:$C,G$5,Raw!$A:$A,$A$4,Raw!$B:$B,$A63)</f>
        <v>13798097</v>
      </c>
      <c r="H63" s="33">
        <f>SUMIFS(Raw!$F:$F,Raw!$C:$C,H$5,Raw!$A:$A,$A$4,Raw!$B:$B,$A63)</f>
        <v>28605</v>
      </c>
      <c r="I63" s="64">
        <f t="shared" si="9"/>
        <v>482.36661422828178</v>
      </c>
      <c r="J63" s="33">
        <f>SUMIFS(Raw!$F:$F,Raw!$C:$C,J$5,Raw!$A:$A,$A$4,Raw!$B:$B,$A63)</f>
        <v>13178</v>
      </c>
      <c r="K63" s="33">
        <f>SUMIFS(Raw!$F:$F,Raw!$C:$C,K$5,Raw!$A:$A,$A$4,Raw!$B:$B,$A63)</f>
        <v>26121</v>
      </c>
      <c r="L63" s="42">
        <f t="shared" si="10"/>
        <v>0.50449829638987786</v>
      </c>
      <c r="M63" s="33">
        <f>SUMIFS(Raw!$F:$F,Raw!$C:$C,M$5,Raw!$A:$A,$A$4,Raw!$B:$B,$A63)</f>
        <v>1655</v>
      </c>
      <c r="N63" s="33">
        <f>SUMIFS(Raw!$F:$F,Raw!$C:$C,N$5,Raw!$A:$A,$A$4,Raw!$B:$B,$A63)</f>
        <v>6460</v>
      </c>
      <c r="O63" s="42">
        <f t="shared" si="11"/>
        <v>0.2561919504643963</v>
      </c>
    </row>
    <row r="64" spans="1:15" ht="19.5" customHeight="1" x14ac:dyDescent="0.25">
      <c r="A64" s="13" t="str">
        <f>IF(Refs!A57="","",Refs!A57)</f>
        <v>111AH9</v>
      </c>
      <c r="B64" s="3" t="str">
        <f>IF(Refs!B57="","",Refs!B57)</f>
        <v>Hampshire and Surrey Heath</v>
      </c>
      <c r="D64" s="33">
        <f>SUMIFS(Raw!$F:$F,Raw!$C:$C,D$5,Raw!$A:$A,$A$4,Raw!$B:$B,$A64)</f>
        <v>14856</v>
      </c>
      <c r="E64" s="33">
        <f>SUMIFS(Raw!$F:$F,Raw!$C:$C,E$5,Raw!$A:$A,$A$4,Raw!$B:$B,$A64)</f>
        <v>47526</v>
      </c>
      <c r="F64" s="42">
        <f t="shared" si="8"/>
        <v>0.23814561892853708</v>
      </c>
      <c r="G64" s="33">
        <f>SUMIFS(Raw!$F:$F,Raw!$C:$C,G$5,Raw!$A:$A,$A$4,Raw!$B:$B,$A64)</f>
        <v>30383413</v>
      </c>
      <c r="H64" s="33">
        <f>SUMIFS(Raw!$F:$F,Raw!$C:$C,H$5,Raw!$A:$A,$A$4,Raw!$B:$B,$A64)</f>
        <v>47526</v>
      </c>
      <c r="I64" s="64">
        <f t="shared" si="9"/>
        <v>639.30086689391067</v>
      </c>
      <c r="J64" s="33">
        <f>SUMIFS(Raw!$F:$F,Raw!$C:$C,J$5,Raw!$A:$A,$A$4,Raw!$B:$B,$A64)</f>
        <v>23031</v>
      </c>
      <c r="K64" s="33">
        <f>SUMIFS(Raw!$F:$F,Raw!$C:$C,K$5,Raw!$A:$A,$A$4,Raw!$B:$B,$A64)</f>
        <v>44450</v>
      </c>
      <c r="L64" s="42">
        <f t="shared" si="10"/>
        <v>0.518132733408324</v>
      </c>
      <c r="M64" s="33">
        <f>SUMIFS(Raw!$F:$F,Raw!$C:$C,M$5,Raw!$A:$A,$A$4,Raw!$B:$B,$A64)</f>
        <v>3599</v>
      </c>
      <c r="N64" s="33">
        <f>SUMIFS(Raw!$F:$F,Raw!$C:$C,N$5,Raw!$A:$A,$A$4,Raw!$B:$B,$A64)</f>
        <v>9326</v>
      </c>
      <c r="O64" s="42">
        <f t="shared" si="11"/>
        <v>0.38591035813853741</v>
      </c>
    </row>
    <row r="65" spans="1:15" x14ac:dyDescent="0.25">
      <c r="A65" s="13" t="str">
        <f>IF(Refs!A58="","",Refs!A58)</f>
        <v>111AA6</v>
      </c>
      <c r="B65" s="3" t="str">
        <f>IF(Refs!B58="","",Refs!B58)</f>
        <v>Isle of Wight</v>
      </c>
      <c r="D65" s="33">
        <f>SUMIFS(Raw!$F:$F,Raw!$C:$C,D$5,Raw!$A:$A,$A$4,Raw!$B:$B,$A65)</f>
        <v>732</v>
      </c>
      <c r="E65" s="33">
        <f>SUMIFS(Raw!$F:$F,Raw!$C:$C,E$5,Raw!$A:$A,$A$4,Raw!$B:$B,$A65)</f>
        <v>8148</v>
      </c>
      <c r="F65" s="42">
        <f t="shared" si="8"/>
        <v>8.2432432432432437E-2</v>
      </c>
      <c r="G65" s="33">
        <f>SUMIFS(Raw!$F:$F,Raw!$C:$C,G$5,Raw!$A:$A,$A$4,Raw!$B:$B,$A65)</f>
        <v>352568</v>
      </c>
      <c r="H65" s="33">
        <f>SUMIFS(Raw!$F:$F,Raw!$C:$C,H$5,Raw!$A:$A,$A$4,Raw!$B:$B,$A65)</f>
        <v>8148</v>
      </c>
      <c r="I65" s="64">
        <f t="shared" si="9"/>
        <v>43.270495827196861</v>
      </c>
      <c r="J65" s="33">
        <f>SUMIFS(Raw!$F:$F,Raw!$C:$C,J$5,Raw!$A:$A,$A$4,Raw!$B:$B,$A65)</f>
        <v>4522</v>
      </c>
      <c r="K65" s="33">
        <f>SUMIFS(Raw!$F:$F,Raw!$C:$C,K$5,Raw!$A:$A,$A$4,Raw!$B:$B,$A65)</f>
        <v>8149</v>
      </c>
      <c r="L65" s="42">
        <f t="shared" si="10"/>
        <v>0.55491471346177446</v>
      </c>
      <c r="M65" s="33">
        <f>SUMIFS(Raw!$F:$F,Raw!$C:$C,M$5,Raw!$A:$A,$A$4,Raw!$B:$B,$A65)</f>
        <v>339</v>
      </c>
      <c r="N65" s="33">
        <f>SUMIFS(Raw!$F:$F,Raw!$C:$C,N$5,Raw!$A:$A,$A$4,Raw!$B:$B,$A65)</f>
        <v>469</v>
      </c>
      <c r="O65" s="42">
        <f t="shared" si="11"/>
        <v>0.72281449893390193</v>
      </c>
    </row>
    <row r="66" spans="1:15" x14ac:dyDescent="0.25">
      <c r="A66" s="13" t="str">
        <f>IF(Refs!A59="","",Refs!A59)</f>
        <v>111AI9</v>
      </c>
      <c r="B66" s="3" t="str">
        <f>IF(Refs!B59="","",Refs!B59)</f>
        <v>Kent, Medway &amp; Sussex</v>
      </c>
      <c r="D66" s="33">
        <f>SUMIFS(Raw!$F:$F,Raw!$C:$C,D$5,Raw!$A:$A,$A$4,Raw!$B:$B,$A66)</f>
        <v>26989</v>
      </c>
      <c r="E66" s="33">
        <f>SUMIFS(Raw!$F:$F,Raw!$C:$C,E$5,Raw!$A:$A,$A$4,Raw!$B:$B,$A66)</f>
        <v>81242</v>
      </c>
      <c r="F66" s="42">
        <f t="shared" si="8"/>
        <v>0.2493647845811274</v>
      </c>
      <c r="G66" s="33">
        <f>SUMIFS(Raw!$F:$F,Raw!$C:$C,G$5,Raw!$A:$A,$A$4,Raw!$B:$B,$A66)</f>
        <v>42568794</v>
      </c>
      <c r="H66" s="33">
        <f>SUMIFS(Raw!$F:$F,Raw!$C:$C,H$5,Raw!$A:$A,$A$4,Raw!$B:$B,$A66)</f>
        <v>81242</v>
      </c>
      <c r="I66" s="64">
        <f t="shared" si="9"/>
        <v>523.97520986681764</v>
      </c>
      <c r="J66" s="33">
        <f>SUMIFS(Raw!$F:$F,Raw!$C:$C,J$5,Raw!$A:$A,$A$4,Raw!$B:$B,$A66)</f>
        <v>40677</v>
      </c>
      <c r="K66" s="33">
        <f>SUMIFS(Raw!$F:$F,Raw!$C:$C,K$5,Raw!$A:$A,$A$4,Raw!$B:$B,$A66)</f>
        <v>78261</v>
      </c>
      <c r="L66" s="42">
        <f t="shared" si="10"/>
        <v>0.51976080039866601</v>
      </c>
      <c r="M66" s="33">
        <f>SUMIFS(Raw!$F:$F,Raw!$C:$C,M$5,Raw!$A:$A,$A$4,Raw!$B:$B,$A66)</f>
        <v>10793</v>
      </c>
      <c r="N66" s="33">
        <f>SUMIFS(Raw!$F:$F,Raw!$C:$C,N$5,Raw!$A:$A,$A$4,Raw!$B:$B,$A66)</f>
        <v>40594</v>
      </c>
      <c r="O66" s="42">
        <f t="shared" si="11"/>
        <v>0.265876730551313</v>
      </c>
    </row>
    <row r="67" spans="1:15" x14ac:dyDescent="0.25">
      <c r="A67" s="13" t="str">
        <f>IF(Refs!A60="","",Refs!A60)</f>
        <v>111AI2</v>
      </c>
      <c r="B67" s="3" t="str">
        <f>IF(Refs!B60="","",Refs!B60)</f>
        <v>Surrey Heartlands</v>
      </c>
      <c r="D67" s="33">
        <f>SUMIFS(Raw!$F:$F,Raw!$C:$C,D$5,Raw!$A:$A,$A$4,Raw!$B:$B,$A67)</f>
        <v>3828</v>
      </c>
      <c r="E67" s="33">
        <f>SUMIFS(Raw!$F:$F,Raw!$C:$C,E$5,Raw!$A:$A,$A$4,Raw!$B:$B,$A67)</f>
        <v>20789</v>
      </c>
      <c r="F67" s="42">
        <f t="shared" si="8"/>
        <v>0.15550229516187999</v>
      </c>
      <c r="G67" s="33">
        <f>SUMIFS(Raw!$F:$F,Raw!$C:$C,G$5,Raw!$A:$A,$A$4,Raw!$B:$B,$A67)</f>
        <v>7106418</v>
      </c>
      <c r="H67" s="33">
        <f>SUMIFS(Raw!$F:$F,Raw!$C:$C,H$5,Raw!$A:$A,$A$4,Raw!$B:$B,$A67)</f>
        <v>20789</v>
      </c>
      <c r="I67" s="64">
        <f t="shared" si="9"/>
        <v>341.83548992255521</v>
      </c>
      <c r="J67" s="33">
        <f>SUMIFS(Raw!$F:$F,Raw!$C:$C,J$5,Raw!$A:$A,$A$4,Raw!$B:$B,$A67)</f>
        <v>9488</v>
      </c>
      <c r="K67" s="33">
        <f>SUMIFS(Raw!$F:$F,Raw!$C:$C,K$5,Raw!$A:$A,$A$4,Raw!$B:$B,$A67)</f>
        <v>19822</v>
      </c>
      <c r="L67" s="42">
        <f t="shared" si="10"/>
        <v>0.47866007466451416</v>
      </c>
      <c r="M67" s="33">
        <f>SUMIFS(Raw!$F:$F,Raw!$C:$C,M$5,Raw!$A:$A,$A$4,Raw!$B:$B,$A67)</f>
        <v>1579</v>
      </c>
      <c r="N67" s="33">
        <f>SUMIFS(Raw!$F:$F,Raw!$C:$C,N$5,Raw!$A:$A,$A$4,Raw!$B:$B,$A67)</f>
        <v>4500</v>
      </c>
      <c r="O67" s="42">
        <f t="shared" si="11"/>
        <v>0.35088888888888886</v>
      </c>
    </row>
    <row r="68" spans="1:15" x14ac:dyDescent="0.25">
      <c r="A68" s="13" t="str">
        <f>IF(Refs!A61="","",Refs!A61)</f>
        <v>111AG9</v>
      </c>
      <c r="B68" s="3" t="str">
        <f>IF(Refs!B61="","",Refs!B61)</f>
        <v>Thames Valley</v>
      </c>
      <c r="D68" s="33">
        <f>SUMIFS(Raw!$F:$F,Raw!$C:$C,D$5,Raw!$A:$A,$A$4,Raw!$B:$B,$A68)</f>
        <v>17468</v>
      </c>
      <c r="E68" s="33">
        <f>SUMIFS(Raw!$F:$F,Raw!$C:$C,E$5,Raw!$A:$A,$A$4,Raw!$B:$B,$A68)</f>
        <v>53307</v>
      </c>
      <c r="F68" s="42">
        <f t="shared" si="8"/>
        <v>0.24681031437654538</v>
      </c>
      <c r="G68" s="33">
        <f>SUMIFS(Raw!$F:$F,Raw!$C:$C,G$5,Raw!$A:$A,$A$4,Raw!$B:$B,$A68)</f>
        <v>37542947</v>
      </c>
      <c r="H68" s="33">
        <f>SUMIFS(Raw!$F:$F,Raw!$C:$C,H$5,Raw!$A:$A,$A$4,Raw!$B:$B,$A68)</f>
        <v>53307</v>
      </c>
      <c r="I68" s="64">
        <f t="shared" si="9"/>
        <v>704.27799350929524</v>
      </c>
      <c r="J68" s="33">
        <f>SUMIFS(Raw!$F:$F,Raw!$C:$C,J$5,Raw!$A:$A,$A$4,Raw!$B:$B,$A68)</f>
        <v>14765</v>
      </c>
      <c r="K68" s="33">
        <f>SUMIFS(Raw!$F:$F,Raw!$C:$C,K$5,Raw!$A:$A,$A$4,Raw!$B:$B,$A68)</f>
        <v>48247</v>
      </c>
      <c r="L68" s="42">
        <f t="shared" si="10"/>
        <v>0.30602939042842042</v>
      </c>
      <c r="M68" s="33">
        <f>SUMIFS(Raw!$F:$F,Raw!$C:$C,M$5,Raw!$A:$A,$A$4,Raw!$B:$B,$A68)</f>
        <v>2838</v>
      </c>
      <c r="N68" s="33">
        <f>SUMIFS(Raw!$F:$F,Raw!$C:$C,N$5,Raw!$A:$A,$A$4,Raw!$B:$B,$A68)</f>
        <v>10742</v>
      </c>
      <c r="O68" s="42">
        <f t="shared" si="11"/>
        <v>0.26419661143176315</v>
      </c>
    </row>
    <row r="69" spans="1:15" ht="19.5" customHeight="1" x14ac:dyDescent="0.25">
      <c r="A69" s="13" t="str">
        <f>IF(Refs!A62="","",Refs!A62)</f>
        <v>111AJ2</v>
      </c>
      <c r="B69" s="3" t="str">
        <f>IF(Refs!B62="","",Refs!B62)</f>
        <v>BaNES, Swindon &amp; Wiltshire (Medvivo)</v>
      </c>
      <c r="D69" s="33">
        <f>SUMIFS(Raw!$F:$F,Raw!$C:$C,D$5,Raw!$A:$A,$A$4,Raw!$B:$B,$A69)</f>
        <v>2028</v>
      </c>
      <c r="E69" s="33">
        <f>SUMIFS(Raw!$F:$F,Raw!$C:$C,E$5,Raw!$A:$A,$A$4,Raw!$B:$B,$A69)</f>
        <v>30727</v>
      </c>
      <c r="F69" s="42">
        <f t="shared" si="8"/>
        <v>6.191421157075256E-2</v>
      </c>
      <c r="G69" s="33">
        <f>SUMIFS(Raw!$F:$F,Raw!$C:$C,G$5,Raw!$A:$A,$A$4,Raw!$B:$B,$A69)</f>
        <v>3278148</v>
      </c>
      <c r="H69" s="33">
        <f>SUMIFS(Raw!$F:$F,Raw!$C:$C,H$5,Raw!$A:$A,$A$4,Raw!$B:$B,$A69)</f>
        <v>30727</v>
      </c>
      <c r="I69" s="64">
        <f t="shared" si="9"/>
        <v>106.68623686009047</v>
      </c>
      <c r="J69" s="33">
        <f>SUMIFS(Raw!$F:$F,Raw!$C:$C,J$5,Raw!$A:$A,$A$4,Raw!$B:$B,$A69)</f>
        <v>14216</v>
      </c>
      <c r="K69" s="33">
        <f>SUMIFS(Raw!$F:$F,Raw!$C:$C,K$5,Raw!$A:$A,$A$4,Raw!$B:$B,$A69)</f>
        <v>25480</v>
      </c>
      <c r="L69" s="42">
        <f t="shared" si="10"/>
        <v>0.55792778649921504</v>
      </c>
      <c r="M69" s="33">
        <f>SUMIFS(Raw!$F:$F,Raw!$C:$C,M$5,Raw!$A:$A,$A$4,Raw!$B:$B,$A69)</f>
        <v>1969</v>
      </c>
      <c r="N69" s="33">
        <f>SUMIFS(Raw!$F:$F,Raw!$C:$C,N$5,Raw!$A:$A,$A$4,Raw!$B:$B,$A69)</f>
        <v>5760</v>
      </c>
      <c r="O69" s="42">
        <f t="shared" si="11"/>
        <v>0.34184027777777776</v>
      </c>
    </row>
    <row r="70" spans="1:15" x14ac:dyDescent="0.25">
      <c r="A70" s="13" t="str">
        <f>IF(Refs!A63="","",Refs!A63)</f>
        <v>111AI5</v>
      </c>
      <c r="B70" s="3" t="str">
        <f>IF(Refs!B63="","",Refs!B63)</f>
        <v>Bristol, North Somerset &amp; South Gloucestershire (BRISDOC)</v>
      </c>
      <c r="D70" s="33">
        <f>SUMIFS(Raw!$F:$F,Raw!$C:$C,D$5,Raw!$A:$A,$A$4,Raw!$B:$B,$A70)</f>
        <v>4918</v>
      </c>
      <c r="E70" s="33">
        <f>SUMIFS(Raw!$F:$F,Raw!$C:$C,E$5,Raw!$A:$A,$A$4,Raw!$B:$B,$A70)</f>
        <v>25784</v>
      </c>
      <c r="F70" s="42">
        <f t="shared" si="8"/>
        <v>0.16018500423425183</v>
      </c>
      <c r="G70" s="33">
        <f>SUMIFS(Raw!$F:$F,Raw!$C:$C,G$5,Raw!$A:$A,$A$4,Raw!$B:$B,$A70)</f>
        <v>8395056</v>
      </c>
      <c r="H70" s="33">
        <f>SUMIFS(Raw!$F:$F,Raw!$C:$C,H$5,Raw!$A:$A,$A$4,Raw!$B:$B,$A70)</f>
        <v>25784</v>
      </c>
      <c r="I70" s="64">
        <f t="shared" si="9"/>
        <v>325.59168476574621</v>
      </c>
      <c r="J70" s="33">
        <f>SUMIFS(Raw!$F:$F,Raw!$C:$C,J$5,Raw!$A:$A,$A$4,Raw!$B:$B,$A70)</f>
        <v>10601</v>
      </c>
      <c r="K70" s="33">
        <f>SUMIFS(Raw!$F:$F,Raw!$C:$C,K$5,Raw!$A:$A,$A$4,Raw!$B:$B,$A70)</f>
        <v>21216</v>
      </c>
      <c r="L70" s="42">
        <f t="shared" si="10"/>
        <v>0.49967006033182504</v>
      </c>
      <c r="M70" s="33">
        <f>SUMIFS(Raw!$F:$F,Raw!$C:$C,M$5,Raw!$A:$A,$A$4,Raw!$B:$B,$A70)</f>
        <v>2023</v>
      </c>
      <c r="N70" s="33">
        <f>SUMIFS(Raw!$F:$F,Raw!$C:$C,N$5,Raw!$A:$A,$A$4,Raw!$B:$B,$A70)</f>
        <v>5376</v>
      </c>
      <c r="O70" s="42">
        <f t="shared" si="11"/>
        <v>0.37630208333333331</v>
      </c>
    </row>
    <row r="71" spans="1:15" x14ac:dyDescent="0.25">
      <c r="A71" s="13" t="str">
        <f>IF(Refs!A64="","",Refs!A64)</f>
        <v>111AF1</v>
      </c>
      <c r="B71" s="3" t="str">
        <f>IF(Refs!B64="","",Refs!B64)</f>
        <v>Cornwall</v>
      </c>
      <c r="D71" s="33">
        <f>SUMIFS(Raw!$F:$F,Raw!$C:$C,D$5,Raw!$A:$A,$A$4,Raw!$B:$B,$A71)</f>
        <v>2756</v>
      </c>
      <c r="E71" s="33">
        <f>SUMIFS(Raw!$F:$F,Raw!$C:$C,E$5,Raw!$A:$A,$A$4,Raw!$B:$B,$A71)</f>
        <v>12756</v>
      </c>
      <c r="F71" s="42">
        <f t="shared" si="8"/>
        <v>0.17766890149561629</v>
      </c>
      <c r="G71" s="33">
        <f>SUMIFS(Raw!$F:$F,Raw!$C:$C,G$5,Raw!$A:$A,$A$4,Raw!$B:$B,$A71)</f>
        <v>3981745</v>
      </c>
      <c r="H71" s="33">
        <f>SUMIFS(Raw!$F:$F,Raw!$C:$C,H$5,Raw!$A:$A,$A$4,Raw!$B:$B,$A71)</f>
        <v>12756</v>
      </c>
      <c r="I71" s="64">
        <f t="shared" si="9"/>
        <v>312.14683286296645</v>
      </c>
      <c r="J71" s="33">
        <f>SUMIFS(Raw!$F:$F,Raw!$C:$C,J$5,Raw!$A:$A,$A$4,Raw!$B:$B,$A71)</f>
        <v>10636</v>
      </c>
      <c r="K71" s="33">
        <f>SUMIFS(Raw!$F:$F,Raw!$C:$C,K$5,Raw!$A:$A,$A$4,Raw!$B:$B,$A71)</f>
        <v>13789</v>
      </c>
      <c r="L71" s="42">
        <f t="shared" si="10"/>
        <v>0.77133947349336429</v>
      </c>
      <c r="M71" s="33">
        <f>SUMIFS(Raw!$F:$F,Raw!$C:$C,M$5,Raw!$A:$A,$A$4,Raw!$B:$B,$A71)</f>
        <v>1662</v>
      </c>
      <c r="N71" s="33">
        <f>SUMIFS(Raw!$F:$F,Raw!$C:$C,N$5,Raw!$A:$A,$A$4,Raw!$B:$B,$A71)</f>
        <v>3884</v>
      </c>
      <c r="O71" s="42">
        <f t="shared" si="11"/>
        <v>0.42790937178166838</v>
      </c>
    </row>
    <row r="72" spans="1:15" x14ac:dyDescent="0.25">
      <c r="A72" s="13" t="str">
        <f>IF(Refs!A65="","",Refs!A65)</f>
        <v>111AI6</v>
      </c>
      <c r="B72" s="3" t="str">
        <f>IF(Refs!B65="","",Refs!B65)</f>
        <v>Devon (Devon Doctors)</v>
      </c>
      <c r="D72" s="33">
        <f>SUMIFS(Raw!$F:$F,Raw!$C:$C,D$5,Raw!$A:$A,$A$4,Raw!$B:$B,$A72)</f>
        <v>11071</v>
      </c>
      <c r="E72" s="33">
        <f>SUMIFS(Raw!$F:$F,Raw!$C:$C,E$5,Raw!$A:$A,$A$4,Raw!$B:$B,$A72)</f>
        <v>24813</v>
      </c>
      <c r="F72" s="42">
        <f t="shared" si="8"/>
        <v>0.30852190391260731</v>
      </c>
      <c r="G72" s="33">
        <f>SUMIFS(Raw!$F:$F,Raw!$C:$C,G$5,Raw!$A:$A,$A$4,Raw!$B:$B,$A72)</f>
        <v>13429827</v>
      </c>
      <c r="H72" s="33">
        <f>SUMIFS(Raw!$F:$F,Raw!$C:$C,H$5,Raw!$A:$A,$A$4,Raw!$B:$B,$A72)</f>
        <v>24813</v>
      </c>
      <c r="I72" s="64">
        <f t="shared" si="9"/>
        <v>541.24156692056579</v>
      </c>
      <c r="J72" s="33">
        <f>SUMIFS(Raw!$F:$F,Raw!$C:$C,J$5,Raw!$A:$A,$A$4,Raw!$B:$B,$A72)</f>
        <v>10268</v>
      </c>
      <c r="K72" s="33">
        <f>SUMIFS(Raw!$F:$F,Raw!$C:$C,K$5,Raw!$A:$A,$A$4,Raw!$B:$B,$A72)</f>
        <v>22412</v>
      </c>
      <c r="L72" s="42">
        <f t="shared" si="10"/>
        <v>0.45814742102445116</v>
      </c>
      <c r="M72" s="33">
        <f>SUMIFS(Raw!$F:$F,Raw!$C:$C,M$5,Raw!$A:$A,$A$4,Raw!$B:$B,$A72)</f>
        <v>862</v>
      </c>
      <c r="N72" s="33">
        <f>SUMIFS(Raw!$F:$F,Raw!$C:$C,N$5,Raw!$A:$A,$A$4,Raw!$B:$B,$A72)</f>
        <v>2174</v>
      </c>
      <c r="O72" s="42">
        <f t="shared" si="11"/>
        <v>0.39650413983440663</v>
      </c>
    </row>
    <row r="73" spans="1:15" x14ac:dyDescent="0.25">
      <c r="A73" s="13" t="str">
        <f>IF(Refs!A66="","",Refs!A66)</f>
        <v>111AI4</v>
      </c>
      <c r="B73" s="3" t="str">
        <f>IF(Refs!B66="","",Refs!B66)</f>
        <v>Dorset (DHC)</v>
      </c>
      <c r="D73" s="33">
        <f>SUMIFS(Raw!$F:$F,Raw!$C:$C,D$5,Raw!$A:$A,$A$4,Raw!$B:$B,$A73)</f>
        <v>2563</v>
      </c>
      <c r="E73" s="33">
        <f>SUMIFS(Raw!$F:$F,Raw!$C:$C,E$5,Raw!$A:$A,$A$4,Raw!$B:$B,$A73)</f>
        <v>22014</v>
      </c>
      <c r="F73" s="42">
        <f t="shared" si="8"/>
        <v>0.10428449363225781</v>
      </c>
      <c r="G73" s="33">
        <f>SUMIFS(Raw!$F:$F,Raw!$C:$C,G$5,Raw!$A:$A,$A$4,Raw!$B:$B,$A73)</f>
        <v>4691087</v>
      </c>
      <c r="H73" s="33">
        <f>SUMIFS(Raw!$F:$F,Raw!$C:$C,H$5,Raw!$A:$A,$A$4,Raw!$B:$B,$A73)</f>
        <v>22014</v>
      </c>
      <c r="I73" s="64">
        <f t="shared" si="9"/>
        <v>213.09562096847461</v>
      </c>
      <c r="J73" s="33">
        <f>SUMIFS(Raw!$F:$F,Raw!$C:$C,J$5,Raw!$A:$A,$A$4,Raw!$B:$B,$A73)</f>
        <v>7877</v>
      </c>
      <c r="K73" s="33">
        <f>SUMIFS(Raw!$F:$F,Raw!$C:$C,K$5,Raw!$A:$A,$A$4,Raw!$B:$B,$A73)</f>
        <v>21196</v>
      </c>
      <c r="L73" s="42">
        <f t="shared" si="10"/>
        <v>0.37162672202302321</v>
      </c>
      <c r="M73" s="33">
        <f>SUMIFS(Raw!$F:$F,Raw!$C:$C,M$5,Raw!$A:$A,$A$4,Raw!$B:$B,$A73)</f>
        <v>766</v>
      </c>
      <c r="N73" s="33">
        <f>SUMIFS(Raw!$F:$F,Raw!$C:$C,N$5,Raw!$A:$A,$A$4,Raw!$B:$B,$A73)</f>
        <v>3257</v>
      </c>
      <c r="O73" s="42">
        <f t="shared" si="11"/>
        <v>0.23518575376112988</v>
      </c>
    </row>
    <row r="74" spans="1:15" x14ac:dyDescent="0.25">
      <c r="A74" s="13" t="str">
        <f>IF(Refs!A67="","",Refs!A67)</f>
        <v>111AH2</v>
      </c>
      <c r="B74" s="3" t="str">
        <f>IF(Refs!B67="","",Refs!B67)</f>
        <v>Gloucestershire</v>
      </c>
      <c r="D74" s="33">
        <f>SUMIFS(Raw!$F:$F,Raw!$C:$C,D$5,Raw!$A:$A,$A$4,Raw!$B:$B,$A74)</f>
        <v>2885</v>
      </c>
      <c r="E74" s="33">
        <f>SUMIFS(Raw!$F:$F,Raw!$C:$C,E$5,Raw!$A:$A,$A$4,Raw!$B:$B,$A74)</f>
        <v>12834</v>
      </c>
      <c r="F74" s="42">
        <f t="shared" si="8"/>
        <v>0.18353584833640818</v>
      </c>
      <c r="G74" s="33">
        <f>SUMIFS(Raw!$F:$F,Raw!$C:$C,G$5,Raw!$A:$A,$A$4,Raw!$B:$B,$A74)</f>
        <v>4822388</v>
      </c>
      <c r="H74" s="33">
        <f>SUMIFS(Raw!$F:$F,Raw!$C:$C,H$5,Raw!$A:$A,$A$4,Raw!$B:$B,$A74)</f>
        <v>12834</v>
      </c>
      <c r="I74" s="64">
        <f t="shared" si="9"/>
        <v>375.75097397537792</v>
      </c>
      <c r="J74" s="33">
        <f>SUMIFS(Raw!$F:$F,Raw!$C:$C,J$5,Raw!$A:$A,$A$4,Raw!$B:$B,$A74)</f>
        <v>5493</v>
      </c>
      <c r="K74" s="33">
        <f>SUMIFS(Raw!$F:$F,Raw!$C:$C,K$5,Raw!$A:$A,$A$4,Raw!$B:$B,$A74)</f>
        <v>11750</v>
      </c>
      <c r="L74" s="42">
        <f t="shared" si="10"/>
        <v>0.46748936170212768</v>
      </c>
      <c r="M74" s="33">
        <f>SUMIFS(Raw!$F:$F,Raw!$C:$C,M$5,Raw!$A:$A,$A$4,Raw!$B:$B,$A74)</f>
        <v>1135</v>
      </c>
      <c r="N74" s="33">
        <f>SUMIFS(Raw!$F:$F,Raw!$C:$C,N$5,Raw!$A:$A,$A$4,Raw!$B:$B,$A74)</f>
        <v>3028</v>
      </c>
      <c r="O74" s="42">
        <f t="shared" si="11"/>
        <v>0.37483487450462349</v>
      </c>
    </row>
    <row r="75" spans="1:15" x14ac:dyDescent="0.25">
      <c r="A75" s="13" t="str">
        <f>IF(Refs!A68="","",Refs!A68)</f>
        <v>111AH8</v>
      </c>
      <c r="B75" s="3" t="str">
        <f>IF(Refs!B68="","",Refs!B68)</f>
        <v>Somerset (Devon Doctors)</v>
      </c>
      <c r="D75" s="33">
        <f>SUMIFS(Raw!$F:$F,Raw!$C:$C,D$5,Raw!$A:$A,$A$4,Raw!$B:$B,$A75)</f>
        <v>3124</v>
      </c>
      <c r="E75" s="33">
        <f>SUMIFS(Raw!$F:$F,Raw!$C:$C,E$5,Raw!$A:$A,$A$4,Raw!$B:$B,$A75)</f>
        <v>12341</v>
      </c>
      <c r="F75" s="42">
        <f t="shared" si="8"/>
        <v>0.20200452634982219</v>
      </c>
      <c r="G75" s="33">
        <f>SUMIFS(Raw!$F:$F,Raw!$C:$C,G$5,Raw!$A:$A,$A$4,Raw!$B:$B,$A75)</f>
        <v>4547392</v>
      </c>
      <c r="H75" s="33">
        <f>SUMIFS(Raw!$F:$F,Raw!$C:$C,H$5,Raw!$A:$A,$A$4,Raw!$B:$B,$A75)</f>
        <v>12341</v>
      </c>
      <c r="I75" s="64">
        <f t="shared" si="9"/>
        <v>368.47840531561462</v>
      </c>
      <c r="J75" s="33">
        <f>SUMIFS(Raw!$F:$F,Raw!$C:$C,J$5,Raw!$A:$A,$A$4,Raw!$B:$B,$A75)</f>
        <v>7687</v>
      </c>
      <c r="K75" s="33">
        <f>SUMIFS(Raw!$F:$F,Raw!$C:$C,K$5,Raw!$A:$A,$A$4,Raw!$B:$B,$A75)</f>
        <v>11531</v>
      </c>
      <c r="L75" s="42">
        <f t="shared" si="10"/>
        <v>0.66663775908420775</v>
      </c>
      <c r="M75" s="33">
        <f>SUMIFS(Raw!$F:$F,Raw!$C:$C,M$5,Raw!$A:$A,$A$4,Raw!$B:$B,$A75)</f>
        <v>963</v>
      </c>
      <c r="N75" s="33">
        <f>SUMIFS(Raw!$F:$F,Raw!$C:$C,N$5,Raw!$A:$A,$A$4,Raw!$B:$B,$A75)</f>
        <v>1578</v>
      </c>
      <c r="O75" s="42">
        <f t="shared" si="11"/>
        <v>0.61026615969581754</v>
      </c>
    </row>
    <row r="77" spans="1:15" x14ac:dyDescent="0.25">
      <c r="A77" s="85" t="s">
        <v>770</v>
      </c>
      <c r="B77" s="85"/>
    </row>
    <row r="78" spans="1:15" x14ac:dyDescent="0.25">
      <c r="A78" s="85"/>
      <c r="B78" s="85"/>
    </row>
    <row r="79" spans="1:15" x14ac:dyDescent="0.25">
      <c r="A79" s="85"/>
      <c r="B79" s="85"/>
    </row>
    <row r="80" spans="1:15" x14ac:dyDescent="0.25">
      <c r="A80" s="85"/>
      <c r="B80" s="85"/>
    </row>
    <row r="81" spans="1:2" x14ac:dyDescent="0.25">
      <c r="A81" s="85"/>
      <c r="B81" s="85"/>
    </row>
    <row r="82" spans="1:2" x14ac:dyDescent="0.25">
      <c r="A82" s="85"/>
      <c r="B82" s="85"/>
    </row>
    <row r="83" spans="1:2" x14ac:dyDescent="0.25">
      <c r="A83" s="85"/>
      <c r="B83" s="85"/>
    </row>
    <row r="84" spans="1:2" x14ac:dyDescent="0.25">
      <c r="A84" s="85"/>
      <c r="B84" s="85"/>
    </row>
    <row r="85" spans="1:2" x14ac:dyDescent="0.25">
      <c r="A85" s="85"/>
      <c r="B85" s="85"/>
    </row>
  </sheetData>
  <mergeCells count="3">
    <mergeCell ref="A2:B2"/>
    <mergeCell ref="A4:B4"/>
    <mergeCell ref="A77:B85"/>
  </mergeCells>
  <conditionalFormatting sqref="C3 J3:O3">
    <cfRule type="cellIs" dxfId="9" priority="72" operator="notEqual">
      <formula>0</formula>
    </cfRule>
  </conditionalFormatting>
  <conditionalFormatting sqref="A1">
    <cfRule type="cellIs" dxfId="8" priority="71" operator="notEqual">
      <formula>0</formula>
    </cfRule>
  </conditionalFormatting>
  <conditionalFormatting sqref="E3 G3:H3">
    <cfRule type="cellIs" dxfId="7" priority="15" operator="notEqual">
      <formula>0</formula>
    </cfRule>
  </conditionalFormatting>
  <conditionalFormatting sqref="D3:E3 G3:H3">
    <cfRule type="cellIs" dxfId="6" priority="14" operator="notEqual">
      <formula>0</formula>
    </cfRule>
  </conditionalFormatting>
  <conditionalFormatting sqref="D9:O9 D41:O75 D19:O39 D11:O17">
    <cfRule type="cellIs" dxfId="5" priority="1" operator="equal">
      <formula>0</formula>
    </cfRule>
  </conditionalFormatting>
  <pageMargins left="0.7" right="0.7" top="0.75" bottom="0.75" header="0.3" footer="0.3"/>
  <ignoredErrors>
    <ignoredError sqref="F9:L39 I6:L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J98"/>
  <sheetViews>
    <sheetView showGridLines="0"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81640625" defaultRowHeight="12.5" x14ac:dyDescent="0.25"/>
  <cols>
    <col min="1" max="1" width="7.81640625" style="3" customWidth="1"/>
    <col min="2" max="2" width="32.54296875" style="3" customWidth="1"/>
    <col min="3" max="3" width="2.81640625" style="3" customWidth="1"/>
    <col min="4" max="7" width="12" style="3" bestFit="1" customWidth="1"/>
    <col min="8" max="8" width="10" style="3" bestFit="1" customWidth="1"/>
    <col min="9" max="9" width="14" style="3" customWidth="1"/>
    <col min="10" max="10" width="12" style="3" bestFit="1" customWidth="1"/>
    <col min="11" max="15" width="12.81640625" style="3" bestFit="1" customWidth="1"/>
    <col min="16" max="16" width="12" style="3" bestFit="1" customWidth="1"/>
    <col min="17" max="17" width="11.453125" style="3" bestFit="1" customWidth="1"/>
    <col min="18" max="18" width="14.81640625" style="3" customWidth="1"/>
    <col min="19" max="19" width="15.81640625" style="3" customWidth="1"/>
    <col min="20" max="20" width="11.1796875" style="3" customWidth="1"/>
    <col min="21" max="21" width="12.54296875" style="3" bestFit="1" customWidth="1"/>
    <col min="22" max="22" width="13.81640625" style="3" bestFit="1" customWidth="1"/>
    <col min="23" max="23" width="17.453125" style="3" customWidth="1"/>
    <col min="24" max="24" width="16.1796875" style="3" customWidth="1"/>
    <col min="25" max="25" width="14.1796875" style="3" customWidth="1"/>
    <col min="26" max="26" width="12.54296875" style="3" bestFit="1" customWidth="1"/>
    <col min="27" max="27" width="13.54296875" style="3" bestFit="1" customWidth="1"/>
    <col min="28" max="28" width="12" style="3" customWidth="1"/>
    <col min="29" max="29" width="12.453125" style="3" customWidth="1"/>
    <col min="30" max="30" width="13.54296875" style="3" customWidth="1"/>
    <col min="31" max="35" width="10.54296875" style="3" bestFit="1" customWidth="1"/>
    <col min="36" max="36" width="12.1796875" style="3" customWidth="1"/>
    <col min="37" max="42" width="9" style="3" bestFit="1" customWidth="1"/>
    <col min="43" max="16384" width="8.81640625" style="3"/>
  </cols>
  <sheetData>
    <row r="1" spans="1:36" ht="5.5" customHeight="1" x14ac:dyDescent="0.3">
      <c r="A1" s="25"/>
      <c r="B1" s="26" t="str">
        <f>IF(OR(C3&lt;&gt;0,A1&lt;&gt;0)=TRUE,"ERROR! CHECK VALIDATION SHEET","")</f>
        <v/>
      </c>
    </row>
    <row r="2" spans="1:36" ht="29.5" customHeight="1" x14ac:dyDescent="0.3">
      <c r="A2" s="81" t="s">
        <v>774</v>
      </c>
      <c r="B2" s="81"/>
    </row>
    <row r="3" spans="1:36" s="27" customFormat="1" ht="5.5" customHeight="1" x14ac:dyDescent="0.25">
      <c r="C3" s="29"/>
      <c r="D3" s="25"/>
      <c r="V3" s="29"/>
    </row>
    <row r="4" spans="1:36" ht="14.5" customHeight="1" x14ac:dyDescent="0.3">
      <c r="A4" s="82">
        <f>Raw!A2</f>
        <v>44621</v>
      </c>
      <c r="B4" s="82"/>
      <c r="C4" s="37"/>
      <c r="D4" s="86"/>
      <c r="E4" s="86"/>
      <c r="F4" s="86"/>
      <c r="G4" s="86"/>
      <c r="H4" s="86"/>
      <c r="I4" s="86"/>
      <c r="J4" s="86"/>
      <c r="K4" s="86"/>
      <c r="L4" s="86"/>
      <c r="M4" s="86"/>
      <c r="N4" s="86"/>
      <c r="O4" s="86"/>
      <c r="P4" s="86"/>
      <c r="Q4" s="86"/>
      <c r="R4" s="86"/>
      <c r="S4" s="86"/>
      <c r="T4" s="86"/>
      <c r="U4" s="86"/>
      <c r="V4" s="37"/>
      <c r="W4" s="86"/>
      <c r="X4" s="86"/>
      <c r="Y4" s="86"/>
      <c r="Z4" s="86"/>
      <c r="AA4" s="86"/>
      <c r="AB4" s="86"/>
      <c r="AC4" s="86"/>
      <c r="AD4" s="86"/>
      <c r="AE4" s="86"/>
      <c r="AF4" s="86"/>
      <c r="AG4" s="86"/>
      <c r="AH4" s="86"/>
      <c r="AI4" s="86"/>
      <c r="AJ4" s="86"/>
    </row>
    <row r="5" spans="1:36" x14ac:dyDescent="0.25">
      <c r="B5" s="37"/>
      <c r="D5" s="35" t="s">
        <v>15</v>
      </c>
      <c r="E5" s="35" t="s">
        <v>7</v>
      </c>
      <c r="F5" s="35" t="s">
        <v>4</v>
      </c>
      <c r="G5" s="35" t="s">
        <v>9</v>
      </c>
      <c r="H5" s="35" t="s">
        <v>525</v>
      </c>
      <c r="I5" s="35" t="s">
        <v>526</v>
      </c>
      <c r="J5" s="35" t="s">
        <v>527</v>
      </c>
      <c r="K5" s="35" t="s">
        <v>528</v>
      </c>
      <c r="L5" s="35" t="s">
        <v>564</v>
      </c>
      <c r="M5" s="35" t="s">
        <v>565</v>
      </c>
      <c r="N5" s="35" t="s">
        <v>566</v>
      </c>
      <c r="O5" s="35" t="s">
        <v>567</v>
      </c>
      <c r="P5" s="35" t="s">
        <v>8</v>
      </c>
      <c r="Q5" s="35" t="s">
        <v>6</v>
      </c>
      <c r="R5" s="35" t="s">
        <v>10</v>
      </c>
      <c r="S5" s="35" t="s">
        <v>5</v>
      </c>
      <c r="T5" s="35" t="s">
        <v>3</v>
      </c>
      <c r="U5" s="35" t="s">
        <v>11</v>
      </c>
      <c r="V5" s="38" t="s">
        <v>13</v>
      </c>
      <c r="W5" s="35" t="s">
        <v>535</v>
      </c>
      <c r="X5" s="35" t="s">
        <v>14</v>
      </c>
      <c r="Y5" s="35" t="s">
        <v>12</v>
      </c>
      <c r="Z5" s="35" t="s">
        <v>16</v>
      </c>
      <c r="AA5" s="35" t="s">
        <v>539</v>
      </c>
      <c r="AB5" s="35" t="s">
        <v>524</v>
      </c>
      <c r="AC5" s="35" t="s">
        <v>542</v>
      </c>
      <c r="AD5" s="35" t="s">
        <v>544</v>
      </c>
      <c r="AE5" s="35" t="s">
        <v>546</v>
      </c>
      <c r="AF5" s="35" t="s">
        <v>548</v>
      </c>
      <c r="AG5" s="35" t="s">
        <v>550</v>
      </c>
      <c r="AH5" s="35" t="s">
        <v>552</v>
      </c>
      <c r="AI5" s="35" t="s">
        <v>554</v>
      </c>
      <c r="AJ5" s="35" t="s">
        <v>556</v>
      </c>
    </row>
    <row r="6" spans="1:36" x14ac:dyDescent="0.25">
      <c r="B6" s="37"/>
      <c r="D6" s="35"/>
      <c r="E6" s="35"/>
      <c r="F6" s="35"/>
      <c r="G6" s="35"/>
      <c r="H6" s="35"/>
      <c r="I6" s="35"/>
      <c r="J6" s="35"/>
      <c r="K6" s="60" t="s">
        <v>572</v>
      </c>
      <c r="L6" s="60" t="s">
        <v>572</v>
      </c>
      <c r="M6" s="60" t="s">
        <v>572</v>
      </c>
      <c r="N6" s="60" t="s">
        <v>572</v>
      </c>
      <c r="O6" s="60" t="s">
        <v>572</v>
      </c>
      <c r="P6" s="35"/>
      <c r="Q6" s="35"/>
      <c r="R6" s="35"/>
      <c r="S6" s="35"/>
      <c r="T6" s="35"/>
      <c r="U6" s="35"/>
      <c r="V6" s="59"/>
      <c r="W6" s="35"/>
      <c r="X6" s="35"/>
      <c r="Y6" s="35"/>
      <c r="Z6" s="35"/>
      <c r="AA6" s="35"/>
      <c r="AB6" s="35"/>
      <c r="AC6" s="35"/>
      <c r="AD6" s="35"/>
      <c r="AE6" s="35"/>
      <c r="AF6" s="35"/>
      <c r="AG6" s="35"/>
      <c r="AH6" s="35"/>
      <c r="AI6" s="35"/>
      <c r="AJ6" s="35"/>
    </row>
    <row r="7" spans="1:36" s="30" customFormat="1" ht="87" customHeight="1" x14ac:dyDescent="0.25">
      <c r="B7" s="31"/>
      <c r="C7" s="31"/>
      <c r="D7" s="31" t="str">
        <f>VLOOKUP(D$5,Refs!$F:$G,2,0)</f>
        <v>Number of calls received</v>
      </c>
      <c r="E7" s="31" t="str">
        <f>VLOOKUP(E$5,Refs!$F:$G,2,0)</f>
        <v>Number of answered calls</v>
      </c>
      <c r="F7" s="31" t="str">
        <f>VLOOKUP(F$5,Refs!$F:$G,2,0)</f>
        <v>Number of calls answered within 60 seconds</v>
      </c>
      <c r="G7" s="31" t="str">
        <f>VLOOKUP(G$5,Refs!$F:$G,2,0)</f>
        <v>Number of calls abandoned</v>
      </c>
      <c r="H7" s="31" t="str">
        <f>VLOOKUP(H$5,Refs!$F:$G,2,0)</f>
        <v>Calls abandoned in 30 seconds or less</v>
      </c>
      <c r="I7" s="31" t="str">
        <f>VLOOKUP(I$5,Refs!$F:$G,2,0)</f>
        <v>Calls abandoned in over 30 seconds and up to and including 60 seconds</v>
      </c>
      <c r="J7" s="31" t="str">
        <f>VLOOKUP(J$5,Refs!$F:$G,2,0)</f>
        <v>Calls abandoned after 60 seconds</v>
      </c>
      <c r="K7" s="31" t="str">
        <f>VLOOKUP(K$5,Refs!$F:$G,2,0)</f>
        <v>Total time to answer call</v>
      </c>
      <c r="L7" s="31" t="str">
        <f>VLOOKUP(L$5,Refs!$F:$G,2,0)</f>
        <v>95th centile call answer time minimum</v>
      </c>
      <c r="M7" s="31" t="str">
        <f>VLOOKUP(M$5,Refs!$F:$G,2,0)</f>
        <v>95th centile call answer time maximum</v>
      </c>
      <c r="N7" s="31" t="str">
        <f>VLOOKUP(N$5,Refs!$F:$G,2,0)</f>
        <v>99th centile call answer time minimum</v>
      </c>
      <c r="O7" s="31" t="str">
        <f>VLOOKUP(O$5,Refs!$F:$G,2,0)</f>
        <v>99th centile call answer time maximum</v>
      </c>
      <c r="P7" s="31" t="str">
        <f>VLOOKUP(P$5,Refs!$F:$G,2,0)</f>
        <v>Number of calls where person triaged</v>
      </c>
      <c r="Q7" s="31" t="str">
        <f>VLOOKUP(Q$5,Refs!$F:$G,2,0)</f>
        <v>Calls assessed by a clinician or Clinical Advisor</v>
      </c>
      <c r="R7" s="31" t="str">
        <f>VLOOKUP(R$5,Refs!$F:$G,2,0)</f>
        <v>Number of callers offered a call back by a clinician or Clinical Advisor within 20 minutes (immediately)</v>
      </c>
      <c r="S7" s="31" t="str">
        <f>VLOOKUP(S$5,Refs!$F:$G,2,0)</f>
        <v>Number of callers offered a call back within 20 minutes (immediately) who received a call back within 20 minutes</v>
      </c>
      <c r="T7" s="31" t="str">
        <f>VLOOKUP(T$5,Refs!$F:$G,2,0)</f>
        <v>Number of ambulance dispositions</v>
      </c>
      <c r="U7" s="31" t="str">
        <f>VLOOKUP(U$5,Refs!$F:$G,2,0)</f>
        <v>Number of callers recommended to attend an ED</v>
      </c>
      <c r="V7" s="31" t="str">
        <f>VLOOKUP(V$5,Refs!$F:$G,2,0)</f>
        <v>Number of callers recommended to attend Same Day Emergency Care (SDEC)</v>
      </c>
      <c r="W7" s="31" t="str">
        <f>VLOOKUP(W$5,Refs!$F:$G,2,0)</f>
        <v>Total number of callers recommended to contact primary care services</v>
      </c>
      <c r="X7" s="31" t="str">
        <f>VLOOKUP(X$5,Refs!$F:$G,2,0)</f>
        <v>Number of callers recommended to speak to primary care services</v>
      </c>
      <c r="Y7" s="31" t="str">
        <f>VLOOKUP(Y$5,Refs!$F:$G,2,0)</f>
        <v>Calls recommended to contact or speak to a dental practitioner</v>
      </c>
      <c r="Z7" s="31" t="str">
        <f>VLOOKUP(Z$5,Refs!$F:$G,2,0)</f>
        <v>Calls recommended to contact or speak to a pharmacist</v>
      </c>
      <c r="AA7" s="31" t="str">
        <f>VLOOKUP(AA$5,Refs!$F:$G,2,0)</f>
        <v>Calls recommended repeat presciption medication</v>
      </c>
      <c r="AB7" s="31" t="str">
        <f>VLOOKUP(AB$5,Refs!$F:$G,2,0)</f>
        <v>Number of callers recommended to contact or speak to another service</v>
      </c>
      <c r="AC7" s="31" t="str">
        <f>VLOOKUP(AC$5,Refs!$F:$G,2,0)</f>
        <v>Number of callers recommended self-care</v>
      </c>
      <c r="AD7" s="31" t="str">
        <f>VLOOKUP(AD$5,Refs!$F:$G,2,0)</f>
        <v>Number of callers recommended other outcome</v>
      </c>
      <c r="AE7" s="31" t="str">
        <f>VLOOKUP(AE$5,Refs!$F:$G,2,0)</f>
        <v>Number of calls where the caller was booked into a GP practice or GP access hub</v>
      </c>
      <c r="AF7" s="31" t="str">
        <f>VLOOKUP(AF$5,Refs!$F:$G,2,0)</f>
        <v>Number of calls where the caller was booked into an IUC Treatment Centre</v>
      </c>
      <c r="AG7" s="31" t="str">
        <f>VLOOKUP(AG$5,Refs!$F:$G,2,0)</f>
        <v>Number of calls where the caller was booked into a UTC</v>
      </c>
      <c r="AH7" s="31" t="str">
        <f>VLOOKUP(AH$5,Refs!$F:$G,2,0)</f>
        <v>Number of calls where caller given a booked time slot with an ED</v>
      </c>
      <c r="AI7" s="31" t="str">
        <f>VLOOKUP(AI$5,Refs!$F:$G,2,0)</f>
        <v>Number of calls where the caller was booked into an SDEC service</v>
      </c>
      <c r="AJ7" s="31" t="str">
        <f>VLOOKUP(AJ$5,Refs!$F:$G,2,0)</f>
        <v>Number of calls where caller given any other appointment</v>
      </c>
    </row>
    <row r="8" spans="1:36" ht="3" customHeight="1" x14ac:dyDescent="0.25">
      <c r="A8" s="32"/>
      <c r="C8" s="28"/>
    </row>
    <row r="9" spans="1:36" x14ac:dyDescent="0.25">
      <c r="A9" s="28" t="str">
        <f>IF(Refs!A2="","",Refs!A2)</f>
        <v>*</v>
      </c>
      <c r="B9" s="3" t="str">
        <f>IF(Refs!B2="","",Refs!B2)</f>
        <v>England</v>
      </c>
      <c r="C9" s="28" t="str">
        <f>IF(Refs!D2="","",Refs!D2)</f>
        <v>National</v>
      </c>
      <c r="D9" s="33">
        <f>SUMIFS(Raw!$F:$F,Raw!$C:$C,D$5,Raw!$A:$A,$A$4,Raw!$B:$B,$A9)</f>
        <v>1793520</v>
      </c>
      <c r="E9" s="33">
        <f>SUMIFS(Raw!$F:$F,Raw!$C:$C,E$5,Raw!$A:$A,$A$4,Raw!$B:$B,$A9)</f>
        <v>1398828</v>
      </c>
      <c r="F9" s="33">
        <f>SUMIFS(Raw!$F:$F,Raw!$C:$C,F$5,Raw!$A:$A,$A$4,Raw!$B:$B,$A9)</f>
        <v>623588</v>
      </c>
      <c r="G9" s="33">
        <f>SUMIFS(Raw!$F:$F,Raw!$C:$C,G$5,Raw!$A:$A,$A$4,Raw!$B:$B,$A9)</f>
        <v>282541</v>
      </c>
      <c r="H9" s="33">
        <f>SUMIFS(Raw!$F:$F,Raw!$C:$C,H$5,Raw!$A:$A,$A$4,Raw!$B:$B,$A9)</f>
        <v>30874</v>
      </c>
      <c r="I9" s="33">
        <f>SUMIFS(Raw!$F:$F,Raw!$C:$C,I$5,Raw!$A:$A,$A$4,Raw!$B:$B,$A9)</f>
        <v>47867</v>
      </c>
      <c r="J9" s="33">
        <f>SUMIFS(Raw!$F:$F,Raw!$C:$C,J$5,Raw!$A:$A,$A$4,Raw!$B:$B,$A9)</f>
        <v>203801</v>
      </c>
      <c r="K9" s="33">
        <f>SUMIFS(Raw!$F:$F,Raw!$C:$C,K$5,Raw!$A:$A,$A$4,Raw!$B:$B,$A9)</f>
        <v>553891552</v>
      </c>
      <c r="L9" s="33">
        <f>_xlfn.MINIFS(Raw!$F:$F,Raw!$C:$C,L$5,Raw!$A:$A,$A$4,Raw!$B:$B,$A9, Raw!$F:$F, "&lt;&gt;0")</f>
        <v>14</v>
      </c>
      <c r="M9" s="33">
        <f>_xlfn.MAXIFS(Raw!$F:$F,Raw!$C:$C,M$5,Raw!$A:$A,$A$4,Raw!$B:$B,$A9)</f>
        <v>3861</v>
      </c>
      <c r="N9" s="33">
        <f>_xlfn.MINIFS(Raw!$F:$F,Raw!$C:$C,N$5,Raw!$A:$A,$A$4,Raw!$B:$B,$A9, Raw!$F:$F, "&lt;&gt;0")</f>
        <v>38</v>
      </c>
      <c r="O9" s="33">
        <f>_xlfn.MAXIFS(Raw!$F:$F,Raw!$C:$C,O$5,Raw!$A:$A,$A$4,Raw!$B:$B,$A9)</f>
        <v>6026</v>
      </c>
      <c r="P9" s="33">
        <f>SUMIFS(Raw!$F:$F,Raw!$C:$C,P$5,Raw!$A:$A,$A$4,Raw!$B:$B,$A9)</f>
        <v>1291063</v>
      </c>
      <c r="Q9" s="33">
        <f>SUMIFS(Raw!$F:$F,Raw!$C:$C,Q$5,Raw!$A:$A,$A$4,Raw!$B:$B,$A9)</f>
        <v>529988</v>
      </c>
      <c r="R9" s="33">
        <f>SUMIFS(Raw!$F:$F,Raw!$C:$C,R$5,Raw!$A:$A,$A$4,Raw!$B:$B,$A9)</f>
        <v>240678</v>
      </c>
      <c r="S9" s="33">
        <f>SUMIFS(Raw!$F:$F,Raw!$C:$C,S$5,Raw!$A:$A,$A$4,Raw!$B:$B,$A9)</f>
        <v>68100</v>
      </c>
      <c r="T9" s="33">
        <f>SUMIFS(Raw!$F:$F,Raw!$C:$C,T$5,Raw!$A:$A,$A$4,Raw!$B:$B,$A9)</f>
        <v>137971</v>
      </c>
      <c r="U9" s="33">
        <f>SUMIFS(Raw!$F:$F,Raw!$C:$C,U$5,Raw!$A:$A,$A$4,Raw!$B:$B,$A9)</f>
        <v>152659</v>
      </c>
      <c r="V9" s="33">
        <f>SUMIFS(Raw!$F:$F,Raw!$C:$C,V$5,Raw!$A:$A,$A$4,Raw!$B:$B,$A9)</f>
        <v>652</v>
      </c>
      <c r="W9" s="33">
        <f>SUMIFS(Raw!$F:$F,Raw!$C:$C,W$5,Raw!$A:$A,$A$4,Raw!$B:$B,$A9)</f>
        <v>414809</v>
      </c>
      <c r="X9" s="33">
        <f>SUMIFS(Raw!$F:$F,Raw!$C:$C,X$5,Raw!$A:$A,$A$4,Raw!$B:$B,$A9)</f>
        <v>163141</v>
      </c>
      <c r="Y9" s="33">
        <f>SUMIFS(Raw!$F:$F,Raw!$C:$C,Y$5,Raw!$A:$A,$A$4,Raw!$B:$B,$A9)</f>
        <v>77795</v>
      </c>
      <c r="Z9" s="33">
        <f>SUMIFS(Raw!$F:$F,Raw!$C:$C,Z$5,Raw!$A:$A,$A$4,Raw!$B:$B,$A9)</f>
        <v>5779</v>
      </c>
      <c r="AA9" s="33">
        <f>SUMIFS(Raw!$F:$F,Raw!$C:$C,AA$5,Raw!$A:$A,$A$4,Raw!$B:$B,$A9)</f>
        <v>16723</v>
      </c>
      <c r="AB9" s="33">
        <f>SUMIFS(Raw!$F:$F,Raw!$C:$C,AB$5,Raw!$A:$A,$A$4,Raw!$B:$B,$A9)</f>
        <v>10870</v>
      </c>
      <c r="AC9" s="33">
        <f>SUMIFS(Raw!$F:$F,Raw!$C:$C,AC$5,Raw!$A:$A,$A$4,Raw!$B:$B,$A9)</f>
        <v>112169</v>
      </c>
      <c r="AD9" s="33">
        <f>SUMIFS(Raw!$F:$F,Raw!$C:$C,AD$5,Raw!$A:$A,$A$4,Raw!$B:$B,$A9)</f>
        <v>179706</v>
      </c>
      <c r="AE9" s="33">
        <f>SUMIFS(Raw!$F:$F,Raw!$C:$C,AE$5,Raw!$A:$A,$A$4,Raw!$B:$B,$A9)</f>
        <v>112009</v>
      </c>
      <c r="AF9" s="33">
        <f>SUMIFS(Raw!$F:$F,Raw!$C:$C,AF$5,Raw!$A:$A,$A$4,Raw!$B:$B,$A9)</f>
        <v>29436</v>
      </c>
      <c r="AG9" s="33">
        <f>SUMIFS(Raw!$F:$F,Raw!$C:$C,AG$5,Raw!$A:$A,$A$4,Raw!$B:$B,$A9)</f>
        <v>38006</v>
      </c>
      <c r="AH9" s="33">
        <f>SUMIFS(Raw!$F:$F,Raw!$C:$C,AH$5,Raw!$A:$A,$A$4,Raw!$B:$B,$A9)</f>
        <v>47547</v>
      </c>
      <c r="AI9" s="33">
        <f>SUMIFS(Raw!$F:$F,Raw!$C:$C,AI$5,Raw!$A:$A,$A$4,Raw!$B:$B,$A9)</f>
        <v>2</v>
      </c>
      <c r="AJ9" s="33">
        <f>SUMIFS(Raw!$F:$F,Raw!$C:$C,AJ$5,Raw!$A:$A,$A$4,Raw!$B:$B,$A9)</f>
        <v>47330</v>
      </c>
    </row>
    <row r="10" spans="1:36" x14ac:dyDescent="0.25">
      <c r="A10" s="28" t="str">
        <f>IF(Refs!A3="","",Refs!A3)</f>
        <v/>
      </c>
      <c r="B10" s="3" t="str">
        <f>IF(Refs!B3="","",Refs!B3)</f>
        <v>-----------</v>
      </c>
      <c r="C10" s="28" t="str">
        <f>IF(Refs!D3="","",Refs!D3)</f>
        <v/>
      </c>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row>
    <row r="11" spans="1:36" x14ac:dyDescent="0.25">
      <c r="A11" s="13" t="str">
        <f>IF(Refs!A4="","",Refs!A4)</f>
        <v>Y63</v>
      </c>
      <c r="B11" s="3" t="str">
        <f>IF(Refs!B4="","",Refs!B4)</f>
        <v>North East and Yorkshire</v>
      </c>
      <c r="C11" s="28" t="str">
        <f>IF(Refs!D4="","",Refs!D4)</f>
        <v>Region</v>
      </c>
      <c r="D11" s="33">
        <f>SUMIFS(Raw!$F:$F,Raw!$C:$C, D$5,Raw!$A:$A,$A$4,Raw!$D:$D,$A11)</f>
        <v>259596</v>
      </c>
      <c r="E11" s="33">
        <f>SUMIFS(Raw!$F:$F,Raw!$C:$C, E$5,Raw!$A:$A,$A$4,Raw!$D:$D,$A11)</f>
        <v>195020</v>
      </c>
      <c r="F11" s="33">
        <f>SUMIFS(Raw!$F:$F,Raw!$C:$C, F$5,Raw!$A:$A,$A$4,Raw!$D:$D,$A11)</f>
        <v>60683</v>
      </c>
      <c r="G11" s="33">
        <f>SUMIFS(Raw!$F:$F,Raw!$C:$C, G$5,Raw!$A:$A,$A$4,Raw!$D:$D,$A11)</f>
        <v>50772</v>
      </c>
      <c r="H11" s="33">
        <f>SUMIFS(Raw!$F:$F,Raw!$C:$C, H$5,Raw!$A:$A,$A$4,Raw!$D:$D,$A11)</f>
        <v>3896</v>
      </c>
      <c r="I11" s="33">
        <f>SUMIFS(Raw!$F:$F,Raw!$C:$C, I$5,Raw!$A:$A,$A$4,Raw!$D:$D,$A11)</f>
        <v>3690</v>
      </c>
      <c r="J11" s="33">
        <f>SUMIFS(Raw!$F:$F,Raw!$C:$C, J$5,Raw!$A:$A,$A$4,Raw!$D:$D,$A11)</f>
        <v>43186</v>
      </c>
      <c r="K11" s="33">
        <f>SUMIFS(Raw!$F:$F,Raw!$C:$C, K$5,Raw!$A:$A,$A$4,Raw!$D:$D,$A11)</f>
        <v>127162937</v>
      </c>
      <c r="L11" s="33">
        <f>_xlfn.MINIFS(Raw!$F:$F,Raw!$C:$C,L$5,Raw!$A:$A,$A$4,Raw!$D:$D,$A11, Raw!$F:$F, "&lt;&gt;0")</f>
        <v>439</v>
      </c>
      <c r="M11" s="33">
        <f>_xlfn.MAXIFS(Raw!$F:$F,Raw!$C:$C,M$5,Raw!$A:$A,$A$4,Raw!$D:$D,$A11)</f>
        <v>3178</v>
      </c>
      <c r="N11" s="33">
        <f>_xlfn.MINIFS(Raw!$F:$F,Raw!$C:$C,N$5,Raw!$A:$A,$A$4,Raw!$D:$D,$A11, Raw!$F:$F, "&lt;&gt;0")</f>
        <v>593</v>
      </c>
      <c r="O11" s="33">
        <f>_xlfn.MAXIFS(Raw!$F:$F,Raw!$C:$C,O$5,Raw!$A:$A,$A$4,Raw!$D:$D,$A11)</f>
        <v>4764</v>
      </c>
      <c r="P11" s="33">
        <f>SUMIFS(Raw!$F:$F,Raw!$C:$C, P$5,Raw!$A:$A,$A$4,Raw!$D:$D,$A11)</f>
        <v>187494</v>
      </c>
      <c r="Q11" s="33">
        <f>SUMIFS(Raw!$F:$F,Raw!$C:$C, Q$5,Raw!$A:$A,$A$4,Raw!$D:$D,$A11)</f>
        <v>53434</v>
      </c>
      <c r="R11" s="33">
        <f>SUMIFS(Raw!$F:$F,Raw!$C:$C, R$5,Raw!$A:$A,$A$4,Raw!$D:$D,$A11)</f>
        <v>23948</v>
      </c>
      <c r="S11" s="33">
        <f>SUMIFS(Raw!$F:$F,Raw!$C:$C, S$5,Raw!$A:$A,$A$4,Raw!$D:$D,$A11)</f>
        <v>8476</v>
      </c>
      <c r="T11" s="33">
        <f>SUMIFS(Raw!$F:$F,Raw!$C:$C, T$5,Raw!$A:$A,$A$4,Raw!$D:$D,$A11)</f>
        <v>22727</v>
      </c>
      <c r="U11" s="33">
        <f>SUMIFS(Raw!$F:$F,Raw!$C:$C, U$5,Raw!$A:$A,$A$4,Raw!$D:$D,$A11)</f>
        <v>25063</v>
      </c>
      <c r="V11" s="33">
        <f>SUMIFS(Raw!$F:$F,Raw!$C:$C, V$5,Raw!$A:$A,$A$4,Raw!$D:$D,$A11)</f>
        <v>6</v>
      </c>
      <c r="W11" s="33">
        <f>SUMIFS(Raw!$F:$F,Raw!$C:$C, W$5,Raw!$A:$A,$A$4,Raw!$D:$D,$A11)</f>
        <v>56675</v>
      </c>
      <c r="X11" s="33">
        <f>SUMIFS(Raw!$F:$F,Raw!$C:$C, X$5,Raw!$A:$A,$A$4,Raw!$D:$D,$A11)</f>
        <v>27980</v>
      </c>
      <c r="Y11" s="33">
        <f>SUMIFS(Raw!$F:$F,Raw!$C:$C, Y$5,Raw!$A:$A,$A$4,Raw!$D:$D,$A11)</f>
        <v>19222</v>
      </c>
      <c r="Z11" s="33">
        <f>SUMIFS(Raw!$F:$F,Raw!$C:$C, Z$5,Raw!$A:$A,$A$4,Raw!$D:$D,$A11)</f>
        <v>398</v>
      </c>
      <c r="AA11" s="33">
        <f>SUMIFS(Raw!$F:$F,Raw!$C:$C, AA$5,Raw!$A:$A,$A$4,Raw!$D:$D,$A11)</f>
        <v>2237</v>
      </c>
      <c r="AB11" s="33">
        <f>SUMIFS(Raw!$F:$F,Raw!$C:$C, AB$5,Raw!$A:$A,$A$4,Raw!$D:$D,$A11)</f>
        <v>2592</v>
      </c>
      <c r="AC11" s="33">
        <f>SUMIFS(Raw!$F:$F,Raw!$C:$C, AC$5,Raw!$A:$A,$A$4,Raw!$D:$D,$A11)</f>
        <v>10652</v>
      </c>
      <c r="AD11" s="33">
        <f>SUMIFS(Raw!$F:$F,Raw!$C:$C, AD$5,Raw!$A:$A,$A$4,Raw!$D:$D,$A11)</f>
        <v>19182</v>
      </c>
      <c r="AE11" s="33">
        <f>SUMIFS(Raw!$F:$F,Raw!$C:$C, AE$5,Raw!$A:$A,$A$4,Raw!$D:$D,$A11)</f>
        <v>10900</v>
      </c>
      <c r="AF11" s="33">
        <f>SUMIFS(Raw!$F:$F,Raw!$C:$C, AF$5,Raw!$A:$A,$A$4,Raw!$D:$D,$A11)</f>
        <v>1125</v>
      </c>
      <c r="AG11" s="33">
        <f>SUMIFS(Raw!$F:$F,Raw!$C:$C, AG$5,Raw!$A:$A,$A$4,Raw!$D:$D,$A11)</f>
        <v>5007</v>
      </c>
      <c r="AH11" s="33">
        <f>SUMIFS(Raw!$F:$F,Raw!$C:$C, AH$5,Raw!$A:$A,$A$4,Raw!$D:$D,$A11)</f>
        <v>6073</v>
      </c>
      <c r="AI11" s="33">
        <f>SUMIFS(Raw!$F:$F,Raw!$C:$C, AI$5,Raw!$A:$A,$A$4,Raw!$D:$D,$A11)</f>
        <v>0</v>
      </c>
      <c r="AJ11" s="33">
        <f>SUMIFS(Raw!$F:$F,Raw!$C:$C, AJ$5,Raw!$A:$A,$A$4,Raw!$D:$D,$A11)</f>
        <v>10578</v>
      </c>
    </row>
    <row r="12" spans="1:36" x14ac:dyDescent="0.25">
      <c r="A12" s="13" t="str">
        <f>IF(Refs!A5="","",Refs!A5)</f>
        <v>Y62</v>
      </c>
      <c r="B12" s="3" t="str">
        <f>IF(Refs!B5="","",Refs!B5)</f>
        <v>North West</v>
      </c>
      <c r="C12" s="28" t="str">
        <f>IF(Refs!D5="","",Refs!D5)</f>
        <v>Region</v>
      </c>
      <c r="D12" s="33">
        <f>SUMIFS(Raw!$F:$F,Raw!$C:$C, D$5,Raw!$A:$A,$A$4,Raw!$D:$D,$A12)</f>
        <v>201986</v>
      </c>
      <c r="E12" s="33">
        <f>SUMIFS(Raw!$F:$F,Raw!$C:$C, E$5,Raw!$A:$A,$A$4,Raw!$D:$D,$A12)</f>
        <v>129608</v>
      </c>
      <c r="F12" s="33">
        <f>SUMIFS(Raw!$F:$F,Raw!$C:$C, F$5,Raw!$A:$A,$A$4,Raw!$D:$D,$A12)</f>
        <v>40336</v>
      </c>
      <c r="G12" s="33">
        <f>SUMIFS(Raw!$F:$F,Raw!$C:$C, G$5,Raw!$A:$A,$A$4,Raw!$D:$D,$A12)</f>
        <v>47579</v>
      </c>
      <c r="H12" s="33">
        <f>SUMIFS(Raw!$F:$F,Raw!$C:$C, H$5,Raw!$A:$A,$A$4,Raw!$D:$D,$A12)</f>
        <v>2402</v>
      </c>
      <c r="I12" s="33">
        <f>SUMIFS(Raw!$F:$F,Raw!$C:$C, I$5,Raw!$A:$A,$A$4,Raw!$D:$D,$A12)</f>
        <v>2726</v>
      </c>
      <c r="J12" s="33">
        <f>SUMIFS(Raw!$F:$F,Raw!$C:$C, J$5,Raw!$A:$A,$A$4,Raw!$D:$D,$A12)</f>
        <v>42451</v>
      </c>
      <c r="K12" s="33">
        <f>SUMIFS(Raw!$F:$F,Raw!$C:$C, K$5,Raw!$A:$A,$A$4,Raw!$D:$D,$A12)</f>
        <v>102830090</v>
      </c>
      <c r="L12" s="33">
        <f>_xlfn.MINIFS(Raw!$F:$F,Raw!$C:$C,L$5,Raw!$A:$A,$A$4,Raw!$D:$D,$A12, Raw!$F:$F, "&lt;&gt;0")</f>
        <v>1062</v>
      </c>
      <c r="M12" s="33">
        <f>_xlfn.MAXIFS(Raw!$F:$F,Raw!$C:$C,M$5,Raw!$A:$A,$A$4,Raw!$D:$D,$A12)</f>
        <v>3861</v>
      </c>
      <c r="N12" s="33">
        <f>_xlfn.MINIFS(Raw!$F:$F,Raw!$C:$C,N$5,Raw!$A:$A,$A$4,Raw!$D:$D,$A12, Raw!$F:$F, "&lt;&gt;0")</f>
        <v>1201</v>
      </c>
      <c r="O12" s="33">
        <f>_xlfn.MAXIFS(Raw!$F:$F,Raw!$C:$C,O$5,Raw!$A:$A,$A$4,Raw!$D:$D,$A12)</f>
        <v>4295</v>
      </c>
      <c r="P12" s="33">
        <f>SUMIFS(Raw!$F:$F,Raw!$C:$C, P$5,Raw!$A:$A,$A$4,Raw!$D:$D,$A12)</f>
        <v>116358</v>
      </c>
      <c r="Q12" s="33">
        <f>SUMIFS(Raw!$F:$F,Raw!$C:$C, Q$5,Raw!$A:$A,$A$4,Raw!$D:$D,$A12)</f>
        <v>32728</v>
      </c>
      <c r="R12" s="33">
        <f>SUMIFS(Raw!$F:$F,Raw!$C:$C, R$5,Raw!$A:$A,$A$4,Raw!$D:$D,$A12)</f>
        <v>7443</v>
      </c>
      <c r="S12" s="33">
        <f>SUMIFS(Raw!$F:$F,Raw!$C:$C, S$5,Raw!$A:$A,$A$4,Raw!$D:$D,$A12)</f>
        <v>1755</v>
      </c>
      <c r="T12" s="33">
        <f>SUMIFS(Raw!$F:$F,Raw!$C:$C, T$5,Raw!$A:$A,$A$4,Raw!$D:$D,$A12)</f>
        <v>12220</v>
      </c>
      <c r="U12" s="33">
        <f>SUMIFS(Raw!$F:$F,Raw!$C:$C, U$5,Raw!$A:$A,$A$4,Raw!$D:$D,$A12)</f>
        <v>13693</v>
      </c>
      <c r="V12" s="33">
        <f>SUMIFS(Raw!$F:$F,Raw!$C:$C, V$5,Raw!$A:$A,$A$4,Raw!$D:$D,$A12)</f>
        <v>0</v>
      </c>
      <c r="W12" s="33">
        <f>SUMIFS(Raw!$F:$F,Raw!$C:$C, W$5,Raw!$A:$A,$A$4,Raw!$D:$D,$A12)</f>
        <v>42777</v>
      </c>
      <c r="X12" s="33">
        <f>SUMIFS(Raw!$F:$F,Raw!$C:$C, X$5,Raw!$A:$A,$A$4,Raw!$D:$D,$A12)</f>
        <v>15288</v>
      </c>
      <c r="Y12" s="33">
        <f>SUMIFS(Raw!$F:$F,Raw!$C:$C, Y$5,Raw!$A:$A,$A$4,Raw!$D:$D,$A12)</f>
        <v>4224</v>
      </c>
      <c r="Z12" s="33">
        <f>SUMIFS(Raw!$F:$F,Raw!$C:$C, Z$5,Raw!$A:$A,$A$4,Raw!$D:$D,$A12)</f>
        <v>285</v>
      </c>
      <c r="AA12" s="33">
        <f>SUMIFS(Raw!$F:$F,Raw!$C:$C, AA$5,Raw!$A:$A,$A$4,Raw!$D:$D,$A12)</f>
        <v>3143</v>
      </c>
      <c r="AB12" s="33">
        <f>SUMIFS(Raw!$F:$F,Raw!$C:$C, AB$5,Raw!$A:$A,$A$4,Raw!$D:$D,$A12)</f>
        <v>2993</v>
      </c>
      <c r="AC12" s="33">
        <f>SUMIFS(Raw!$F:$F,Raw!$C:$C, AC$5,Raw!$A:$A,$A$4,Raw!$D:$D,$A12)</f>
        <v>10705</v>
      </c>
      <c r="AD12" s="33">
        <f>SUMIFS(Raw!$F:$F,Raw!$C:$C, AD$5,Raw!$A:$A,$A$4,Raw!$D:$D,$A12)</f>
        <v>13793</v>
      </c>
      <c r="AE12" s="33">
        <f>SUMIFS(Raw!$F:$F,Raw!$C:$C, AE$5,Raw!$A:$A,$A$4,Raw!$D:$D,$A12)</f>
        <v>10057</v>
      </c>
      <c r="AF12" s="33">
        <f>SUMIFS(Raw!$F:$F,Raw!$C:$C, AF$5,Raw!$A:$A,$A$4,Raw!$D:$D,$A12)</f>
        <v>714</v>
      </c>
      <c r="AG12" s="33">
        <f>SUMIFS(Raw!$F:$F,Raw!$C:$C, AG$5,Raw!$A:$A,$A$4,Raw!$D:$D,$A12)</f>
        <v>1968</v>
      </c>
      <c r="AH12" s="33">
        <f>SUMIFS(Raw!$F:$F,Raw!$C:$C, AH$5,Raw!$A:$A,$A$4,Raw!$D:$D,$A12)</f>
        <v>3534</v>
      </c>
      <c r="AI12" s="33">
        <f>SUMIFS(Raw!$F:$F,Raw!$C:$C, AI$5,Raw!$A:$A,$A$4,Raw!$D:$D,$A12)</f>
        <v>1</v>
      </c>
      <c r="AJ12" s="33">
        <f>SUMIFS(Raw!$F:$F,Raw!$C:$C, AJ$5,Raw!$A:$A,$A$4,Raw!$D:$D,$A12)</f>
        <v>223</v>
      </c>
    </row>
    <row r="13" spans="1:36" x14ac:dyDescent="0.25">
      <c r="A13" s="13" t="str">
        <f>IF(Refs!A6="","",Refs!A6)</f>
        <v>Y60</v>
      </c>
      <c r="B13" s="3" t="str">
        <f>IF(Refs!B6="","",Refs!B6)</f>
        <v>Midlands</v>
      </c>
      <c r="C13" s="28" t="str">
        <f>IF(Refs!D6="","",Refs!D6)</f>
        <v>Region</v>
      </c>
      <c r="D13" s="33">
        <f>SUMIFS(Raw!$F:$F,Raw!$C:$C, D$5,Raw!$A:$A,$A$4,Raw!$D:$D,$A13)</f>
        <v>340045</v>
      </c>
      <c r="E13" s="33">
        <f>SUMIFS(Raw!$F:$F,Raw!$C:$C, E$5,Raw!$A:$A,$A$4,Raw!$D:$D,$A13)</f>
        <v>286272</v>
      </c>
      <c r="F13" s="33">
        <f>SUMIFS(Raw!$F:$F,Raw!$C:$C, F$5,Raw!$A:$A,$A$4,Raw!$D:$D,$A13)</f>
        <v>156767</v>
      </c>
      <c r="G13" s="33">
        <f>SUMIFS(Raw!$F:$F,Raw!$C:$C, G$5,Raw!$A:$A,$A$4,Raw!$D:$D,$A13)</f>
        <v>30259</v>
      </c>
      <c r="H13" s="33">
        <f>SUMIFS(Raw!$F:$F,Raw!$C:$C, H$5,Raw!$A:$A,$A$4,Raw!$D:$D,$A13)</f>
        <v>3572</v>
      </c>
      <c r="I13" s="33">
        <f>SUMIFS(Raw!$F:$F,Raw!$C:$C, I$5,Raw!$A:$A,$A$4,Raw!$D:$D,$A13)</f>
        <v>4138</v>
      </c>
      <c r="J13" s="33">
        <f>SUMIFS(Raw!$F:$F,Raw!$C:$C, J$5,Raw!$A:$A,$A$4,Raw!$D:$D,$A13)</f>
        <v>22550</v>
      </c>
      <c r="K13" s="33">
        <f>SUMIFS(Raw!$F:$F,Raw!$C:$C, K$5,Raw!$A:$A,$A$4,Raw!$D:$D,$A13)</f>
        <v>52283217</v>
      </c>
      <c r="L13" s="33">
        <f>_xlfn.MINIFS(Raw!$F:$F,Raw!$C:$C,L$5,Raw!$A:$A,$A$4,Raw!$D:$D,$A13, Raw!$F:$F, "&lt;&gt;0")</f>
        <v>24</v>
      </c>
      <c r="M13" s="33">
        <f>_xlfn.MAXIFS(Raw!$F:$F,Raw!$C:$C,M$5,Raw!$A:$A,$A$4,Raw!$D:$D,$A13)</f>
        <v>3217</v>
      </c>
      <c r="N13" s="33">
        <f>_xlfn.MINIFS(Raw!$F:$F,Raw!$C:$C,N$5,Raw!$A:$A,$A$4,Raw!$D:$D,$A13, Raw!$F:$F, "&lt;&gt;0")</f>
        <v>50</v>
      </c>
      <c r="O13" s="33">
        <f>_xlfn.MAXIFS(Raw!$F:$F,Raw!$C:$C,O$5,Raw!$A:$A,$A$4,Raw!$D:$D,$A13)</f>
        <v>3819</v>
      </c>
      <c r="P13" s="33">
        <f>SUMIFS(Raw!$F:$F,Raw!$C:$C, P$5,Raw!$A:$A,$A$4,Raw!$D:$D,$A13)</f>
        <v>250124</v>
      </c>
      <c r="Q13" s="33">
        <f>SUMIFS(Raw!$F:$F,Raw!$C:$C, Q$5,Raw!$A:$A,$A$4,Raw!$D:$D,$A13)</f>
        <v>66587</v>
      </c>
      <c r="R13" s="33">
        <f>SUMIFS(Raw!$F:$F,Raw!$C:$C, R$5,Raw!$A:$A,$A$4,Raw!$D:$D,$A13)</f>
        <v>60445</v>
      </c>
      <c r="S13" s="33">
        <f>SUMIFS(Raw!$F:$F,Raw!$C:$C, S$5,Raw!$A:$A,$A$4,Raw!$D:$D,$A13)</f>
        <v>6856</v>
      </c>
      <c r="T13" s="33">
        <f>SUMIFS(Raw!$F:$F,Raw!$C:$C, T$5,Raw!$A:$A,$A$4,Raw!$D:$D,$A13)</f>
        <v>27061</v>
      </c>
      <c r="U13" s="33">
        <f>SUMIFS(Raw!$F:$F,Raw!$C:$C, U$5,Raw!$A:$A,$A$4,Raw!$D:$D,$A13)</f>
        <v>29362</v>
      </c>
      <c r="V13" s="33">
        <f>SUMIFS(Raw!$F:$F,Raw!$C:$C, V$5,Raw!$A:$A,$A$4,Raw!$D:$D,$A13)</f>
        <v>117</v>
      </c>
      <c r="W13" s="33">
        <f>SUMIFS(Raw!$F:$F,Raw!$C:$C, W$5,Raw!$A:$A,$A$4,Raw!$D:$D,$A13)</f>
        <v>76144</v>
      </c>
      <c r="X13" s="33">
        <f>SUMIFS(Raw!$F:$F,Raw!$C:$C, X$5,Raw!$A:$A,$A$4,Raw!$D:$D,$A13)</f>
        <v>32454</v>
      </c>
      <c r="Y13" s="33">
        <f>SUMIFS(Raw!$F:$F,Raw!$C:$C, Y$5,Raw!$A:$A,$A$4,Raw!$D:$D,$A13)</f>
        <v>15274</v>
      </c>
      <c r="Z13" s="33">
        <f>SUMIFS(Raw!$F:$F,Raw!$C:$C, Z$5,Raw!$A:$A,$A$4,Raw!$D:$D,$A13)</f>
        <v>880</v>
      </c>
      <c r="AA13" s="33">
        <f>SUMIFS(Raw!$F:$F,Raw!$C:$C, AA$5,Raw!$A:$A,$A$4,Raw!$D:$D,$A13)</f>
        <v>2055</v>
      </c>
      <c r="AB13" s="33">
        <f>SUMIFS(Raw!$F:$F,Raw!$C:$C, AB$5,Raw!$A:$A,$A$4,Raw!$D:$D,$A13)</f>
        <v>1422</v>
      </c>
      <c r="AC13" s="33">
        <f>SUMIFS(Raw!$F:$F,Raw!$C:$C, AC$5,Raw!$A:$A,$A$4,Raw!$D:$D,$A13)</f>
        <v>16352</v>
      </c>
      <c r="AD13" s="33">
        <f>SUMIFS(Raw!$F:$F,Raw!$C:$C, AD$5,Raw!$A:$A,$A$4,Raw!$D:$D,$A13)</f>
        <v>38396</v>
      </c>
      <c r="AE13" s="33">
        <f>SUMIFS(Raw!$F:$F,Raw!$C:$C, AE$5,Raw!$A:$A,$A$4,Raw!$D:$D,$A13)</f>
        <v>19272</v>
      </c>
      <c r="AF13" s="33">
        <f>SUMIFS(Raw!$F:$F,Raw!$C:$C, AF$5,Raw!$A:$A,$A$4,Raw!$D:$D,$A13)</f>
        <v>3293</v>
      </c>
      <c r="AG13" s="33">
        <f>SUMIFS(Raw!$F:$F,Raw!$C:$C, AG$5,Raw!$A:$A,$A$4,Raw!$D:$D,$A13)</f>
        <v>4784</v>
      </c>
      <c r="AH13" s="33">
        <f>SUMIFS(Raw!$F:$F,Raw!$C:$C, AH$5,Raw!$A:$A,$A$4,Raw!$D:$D,$A13)</f>
        <v>6609</v>
      </c>
      <c r="AI13" s="33">
        <f>SUMIFS(Raw!$F:$F,Raw!$C:$C, AI$5,Raw!$A:$A,$A$4,Raw!$D:$D,$A13)</f>
        <v>0</v>
      </c>
      <c r="AJ13" s="33">
        <f>SUMIFS(Raw!$F:$F,Raw!$C:$C, AJ$5,Raw!$A:$A,$A$4,Raw!$D:$D,$A13)</f>
        <v>2050</v>
      </c>
    </row>
    <row r="14" spans="1:36" x14ac:dyDescent="0.25">
      <c r="A14" s="13" t="str">
        <f>IF(Refs!A7="","",Refs!A7)</f>
        <v>Y61</v>
      </c>
      <c r="B14" s="3" t="str">
        <f>IF(Refs!B7="","",Refs!B7)</f>
        <v>East of England</v>
      </c>
      <c r="C14" s="28" t="str">
        <f>IF(Refs!D7="","",Refs!D7)</f>
        <v>Region</v>
      </c>
      <c r="D14" s="33">
        <f>SUMIFS(Raw!$F:$F,Raw!$C:$C, D$5,Raw!$A:$A,$A$4,Raw!$D:$D,$A14)</f>
        <v>237115</v>
      </c>
      <c r="E14" s="33">
        <f>SUMIFS(Raw!$F:$F,Raw!$C:$C, E$5,Raw!$A:$A,$A$4,Raw!$D:$D,$A14)</f>
        <v>173640</v>
      </c>
      <c r="F14" s="33">
        <f>SUMIFS(Raw!$F:$F,Raw!$C:$C, F$5,Raw!$A:$A,$A$4,Raw!$D:$D,$A14)</f>
        <v>81466</v>
      </c>
      <c r="G14" s="33">
        <f>SUMIFS(Raw!$F:$F,Raw!$C:$C, G$5,Raw!$A:$A,$A$4,Raw!$D:$D,$A14)</f>
        <v>30376</v>
      </c>
      <c r="H14" s="33">
        <f>SUMIFS(Raw!$F:$F,Raw!$C:$C, H$5,Raw!$A:$A,$A$4,Raw!$D:$D,$A14)</f>
        <v>5646</v>
      </c>
      <c r="I14" s="33">
        <f>SUMIFS(Raw!$F:$F,Raw!$C:$C, I$5,Raw!$A:$A,$A$4,Raw!$D:$D,$A14)</f>
        <v>2928</v>
      </c>
      <c r="J14" s="33">
        <f>SUMIFS(Raw!$F:$F,Raw!$C:$C, J$5,Raw!$A:$A,$A$4,Raw!$D:$D,$A14)</f>
        <v>21802</v>
      </c>
      <c r="K14" s="33">
        <f>SUMIFS(Raw!$F:$F,Raw!$C:$C, K$5,Raw!$A:$A,$A$4,Raw!$D:$D,$A14)</f>
        <v>67797742</v>
      </c>
      <c r="L14" s="33">
        <f>_xlfn.MINIFS(Raw!$F:$F,Raw!$C:$C,L$5,Raw!$A:$A,$A$4,Raw!$D:$D,$A14, Raw!$F:$F, "&lt;&gt;0")</f>
        <v>32</v>
      </c>
      <c r="M14" s="33">
        <f>_xlfn.MAXIFS(Raw!$F:$F,Raw!$C:$C,M$5,Raw!$A:$A,$A$4,Raw!$D:$D,$A14)</f>
        <v>2689</v>
      </c>
      <c r="N14" s="33">
        <f>_xlfn.MINIFS(Raw!$F:$F,Raw!$C:$C,N$5,Raw!$A:$A,$A$4,Raw!$D:$D,$A14, Raw!$F:$F, "&lt;&gt;0")</f>
        <v>63</v>
      </c>
      <c r="O14" s="33">
        <f>_xlfn.MAXIFS(Raw!$F:$F,Raw!$C:$C,O$5,Raw!$A:$A,$A$4,Raw!$D:$D,$A14)</f>
        <v>3025</v>
      </c>
      <c r="P14" s="33">
        <f>SUMIFS(Raw!$F:$F,Raw!$C:$C, P$5,Raw!$A:$A,$A$4,Raw!$D:$D,$A14)</f>
        <v>155628</v>
      </c>
      <c r="Q14" s="33">
        <f>SUMIFS(Raw!$F:$F,Raw!$C:$C, Q$5,Raw!$A:$A,$A$4,Raw!$D:$D,$A14)</f>
        <v>84297</v>
      </c>
      <c r="R14" s="33">
        <f>SUMIFS(Raw!$F:$F,Raw!$C:$C, R$5,Raw!$A:$A,$A$4,Raw!$D:$D,$A14)</f>
        <v>28547</v>
      </c>
      <c r="S14" s="33">
        <f>SUMIFS(Raw!$F:$F,Raw!$C:$C, S$5,Raw!$A:$A,$A$4,Raw!$D:$D,$A14)</f>
        <v>9084</v>
      </c>
      <c r="T14" s="33">
        <f>SUMIFS(Raw!$F:$F,Raw!$C:$C, T$5,Raw!$A:$A,$A$4,Raw!$D:$D,$A14)</f>
        <v>17671</v>
      </c>
      <c r="U14" s="33">
        <f>SUMIFS(Raw!$F:$F,Raw!$C:$C, U$5,Raw!$A:$A,$A$4,Raw!$D:$D,$A14)</f>
        <v>16394</v>
      </c>
      <c r="V14" s="33">
        <f>SUMIFS(Raw!$F:$F,Raw!$C:$C, V$5,Raw!$A:$A,$A$4,Raw!$D:$D,$A14)</f>
        <v>15</v>
      </c>
      <c r="W14" s="33">
        <f>SUMIFS(Raw!$F:$F,Raw!$C:$C, W$5,Raw!$A:$A,$A$4,Raw!$D:$D,$A14)</f>
        <v>55938</v>
      </c>
      <c r="X14" s="33">
        <f>SUMIFS(Raw!$F:$F,Raw!$C:$C, X$5,Raw!$A:$A,$A$4,Raw!$D:$D,$A14)</f>
        <v>21617</v>
      </c>
      <c r="Y14" s="33">
        <f>SUMIFS(Raw!$F:$F,Raw!$C:$C, Y$5,Raw!$A:$A,$A$4,Raw!$D:$D,$A14)</f>
        <v>8671</v>
      </c>
      <c r="Z14" s="33">
        <f>SUMIFS(Raw!$F:$F,Raw!$C:$C, Z$5,Raw!$A:$A,$A$4,Raw!$D:$D,$A14)</f>
        <v>447</v>
      </c>
      <c r="AA14" s="33">
        <f>SUMIFS(Raw!$F:$F,Raw!$C:$C, AA$5,Raw!$A:$A,$A$4,Raw!$D:$D,$A14)</f>
        <v>3426</v>
      </c>
      <c r="AB14" s="33">
        <f>SUMIFS(Raw!$F:$F,Raw!$C:$C, AB$5,Raw!$A:$A,$A$4,Raw!$D:$D,$A14)</f>
        <v>521</v>
      </c>
      <c r="AC14" s="33">
        <f>SUMIFS(Raw!$F:$F,Raw!$C:$C, AC$5,Raw!$A:$A,$A$4,Raw!$D:$D,$A14)</f>
        <v>14407</v>
      </c>
      <c r="AD14" s="33">
        <f>SUMIFS(Raw!$F:$F,Raw!$C:$C, AD$5,Raw!$A:$A,$A$4,Raw!$D:$D,$A14)</f>
        <v>15770</v>
      </c>
      <c r="AE14" s="33">
        <f>SUMIFS(Raw!$F:$F,Raw!$C:$C, AE$5,Raw!$A:$A,$A$4,Raw!$D:$D,$A14)</f>
        <v>11303</v>
      </c>
      <c r="AF14" s="33">
        <f>SUMIFS(Raw!$F:$F,Raw!$C:$C, AF$5,Raw!$A:$A,$A$4,Raw!$D:$D,$A14)</f>
        <v>8397</v>
      </c>
      <c r="AG14" s="33">
        <f>SUMIFS(Raw!$F:$F,Raw!$C:$C, AG$5,Raw!$A:$A,$A$4,Raw!$D:$D,$A14)</f>
        <v>2902</v>
      </c>
      <c r="AH14" s="33">
        <f>SUMIFS(Raw!$F:$F,Raw!$C:$C, AH$5,Raw!$A:$A,$A$4,Raw!$D:$D,$A14)</f>
        <v>5670</v>
      </c>
      <c r="AI14" s="33">
        <f>SUMIFS(Raw!$F:$F,Raw!$C:$C, AI$5,Raw!$A:$A,$A$4,Raw!$D:$D,$A14)</f>
        <v>0</v>
      </c>
      <c r="AJ14" s="33">
        <f>SUMIFS(Raw!$F:$F,Raw!$C:$C, AJ$5,Raw!$A:$A,$A$4,Raw!$D:$D,$A14)</f>
        <v>821</v>
      </c>
    </row>
    <row r="15" spans="1:36" x14ac:dyDescent="0.25">
      <c r="A15" s="13" t="str">
        <f>IF(Refs!A8="","",Refs!A8)</f>
        <v>Y56</v>
      </c>
      <c r="B15" s="3" t="str">
        <f>IF(Refs!B8="","",Refs!B8)</f>
        <v>London</v>
      </c>
      <c r="C15" s="28" t="str">
        <f>IF(Refs!D8="","",Refs!D8)</f>
        <v>Region</v>
      </c>
      <c r="D15" s="33">
        <f>SUMIFS(Raw!$F:$F,Raw!$C:$C, D$5,Raw!$A:$A,$A$4,Raw!$D:$D,$A15)</f>
        <v>294371</v>
      </c>
      <c r="E15" s="33">
        <f>SUMIFS(Raw!$F:$F,Raw!$C:$C, E$5,Raw!$A:$A,$A$4,Raw!$D:$D,$A15)</f>
        <v>262007</v>
      </c>
      <c r="F15" s="33">
        <f>SUMIFS(Raw!$F:$F,Raw!$C:$C, F$5,Raw!$A:$A,$A$4,Raw!$D:$D,$A15)</f>
        <v>151869</v>
      </c>
      <c r="G15" s="33">
        <f>SUMIFS(Raw!$F:$F,Raw!$C:$C, G$5,Raw!$A:$A,$A$4,Raw!$D:$D,$A15)</f>
        <v>30337</v>
      </c>
      <c r="H15" s="33">
        <f>SUMIFS(Raw!$F:$F,Raw!$C:$C, H$5,Raw!$A:$A,$A$4,Raw!$D:$D,$A15)</f>
        <v>9562</v>
      </c>
      <c r="I15" s="33">
        <f>SUMIFS(Raw!$F:$F,Raw!$C:$C, I$5,Raw!$A:$A,$A$4,Raw!$D:$D,$A15)</f>
        <v>3204</v>
      </c>
      <c r="J15" s="33">
        <f>SUMIFS(Raw!$F:$F,Raw!$C:$C, J$5,Raw!$A:$A,$A$4,Raw!$D:$D,$A15)</f>
        <v>17571</v>
      </c>
      <c r="K15" s="33">
        <f>SUMIFS(Raw!$F:$F,Raw!$C:$C, K$5,Raw!$A:$A,$A$4,Raw!$D:$D,$A15)</f>
        <v>42717783</v>
      </c>
      <c r="L15" s="33">
        <f>_xlfn.MINIFS(Raw!$F:$F,Raw!$C:$C,L$5,Raw!$A:$A,$A$4,Raw!$D:$D,$A15, Raw!$F:$F, "&lt;&gt;0")</f>
        <v>18</v>
      </c>
      <c r="M15" s="33">
        <f>_xlfn.MAXIFS(Raw!$F:$F,Raw!$C:$C,M$5,Raw!$A:$A,$A$4,Raw!$D:$D,$A15)</f>
        <v>3029</v>
      </c>
      <c r="N15" s="33">
        <f>_xlfn.MINIFS(Raw!$F:$F,Raw!$C:$C,N$5,Raw!$A:$A,$A$4,Raw!$D:$D,$A15, Raw!$F:$F, "&lt;&gt;0")</f>
        <v>38</v>
      </c>
      <c r="O15" s="33">
        <f>_xlfn.MAXIFS(Raw!$F:$F,Raw!$C:$C,O$5,Raw!$A:$A,$A$4,Raw!$D:$D,$A15)</f>
        <v>3297</v>
      </c>
      <c r="P15" s="33">
        <f>SUMIFS(Raw!$F:$F,Raw!$C:$C, P$5,Raw!$A:$A,$A$4,Raw!$D:$D,$A15)</f>
        <v>255156</v>
      </c>
      <c r="Q15" s="33">
        <f>SUMIFS(Raw!$F:$F,Raw!$C:$C, Q$5,Raw!$A:$A,$A$4,Raw!$D:$D,$A15)</f>
        <v>133681</v>
      </c>
      <c r="R15" s="33">
        <f>SUMIFS(Raw!$F:$F,Raw!$C:$C, R$5,Raw!$A:$A,$A$4,Raw!$D:$D,$A15)</f>
        <v>29607</v>
      </c>
      <c r="S15" s="33">
        <f>SUMIFS(Raw!$F:$F,Raw!$C:$C, S$5,Raw!$A:$A,$A$4,Raw!$D:$D,$A15)</f>
        <v>13401</v>
      </c>
      <c r="T15" s="33">
        <f>SUMIFS(Raw!$F:$F,Raw!$C:$C, T$5,Raw!$A:$A,$A$4,Raw!$D:$D,$A15)</f>
        <v>21620</v>
      </c>
      <c r="U15" s="33">
        <f>SUMIFS(Raw!$F:$F,Raw!$C:$C, U$5,Raw!$A:$A,$A$4,Raw!$D:$D,$A15)</f>
        <v>30813</v>
      </c>
      <c r="V15" s="33">
        <f>SUMIFS(Raw!$F:$F,Raw!$C:$C, V$5,Raw!$A:$A,$A$4,Raw!$D:$D,$A15)</f>
        <v>177</v>
      </c>
      <c r="W15" s="33">
        <f>SUMIFS(Raw!$F:$F,Raw!$C:$C, W$5,Raw!$A:$A,$A$4,Raw!$D:$D,$A15)</f>
        <v>79433</v>
      </c>
      <c r="X15" s="33">
        <f>SUMIFS(Raw!$F:$F,Raw!$C:$C, X$5,Raw!$A:$A,$A$4,Raw!$D:$D,$A15)</f>
        <v>17413</v>
      </c>
      <c r="Y15" s="33">
        <f>SUMIFS(Raw!$F:$F,Raw!$C:$C, Y$5,Raw!$A:$A,$A$4,Raw!$D:$D,$A15)</f>
        <v>13289</v>
      </c>
      <c r="Z15" s="33">
        <f>SUMIFS(Raw!$F:$F,Raw!$C:$C, Z$5,Raw!$A:$A,$A$4,Raw!$D:$D,$A15)</f>
        <v>2676</v>
      </c>
      <c r="AA15" s="33">
        <f>SUMIFS(Raw!$F:$F,Raw!$C:$C, AA$5,Raw!$A:$A,$A$4,Raw!$D:$D,$A15)</f>
        <v>1927</v>
      </c>
      <c r="AB15" s="33">
        <f>SUMIFS(Raw!$F:$F,Raw!$C:$C, AB$5,Raw!$A:$A,$A$4,Raw!$D:$D,$A15)</f>
        <v>457</v>
      </c>
      <c r="AC15" s="33">
        <f>SUMIFS(Raw!$F:$F,Raw!$C:$C, AC$5,Raw!$A:$A,$A$4,Raw!$D:$D,$A15)</f>
        <v>21620</v>
      </c>
      <c r="AD15" s="33">
        <f>SUMIFS(Raw!$F:$F,Raw!$C:$C, AD$5,Raw!$A:$A,$A$4,Raw!$D:$D,$A15)</f>
        <v>53702</v>
      </c>
      <c r="AE15" s="33">
        <f>SUMIFS(Raw!$F:$F,Raw!$C:$C, AE$5,Raw!$A:$A,$A$4,Raw!$D:$D,$A15)</f>
        <v>35771</v>
      </c>
      <c r="AF15" s="33">
        <f>SUMIFS(Raw!$F:$F,Raw!$C:$C, AF$5,Raw!$A:$A,$A$4,Raw!$D:$D,$A15)</f>
        <v>8366</v>
      </c>
      <c r="AG15" s="33">
        <f>SUMIFS(Raw!$F:$F,Raw!$C:$C, AG$5,Raw!$A:$A,$A$4,Raw!$D:$D,$A15)</f>
        <v>14740</v>
      </c>
      <c r="AH15" s="33">
        <f>SUMIFS(Raw!$F:$F,Raw!$C:$C, AH$5,Raw!$A:$A,$A$4,Raw!$D:$D,$A15)</f>
        <v>11185</v>
      </c>
      <c r="AI15" s="33">
        <f>SUMIFS(Raw!$F:$F,Raw!$C:$C, AI$5,Raw!$A:$A,$A$4,Raw!$D:$D,$A15)</f>
        <v>1</v>
      </c>
      <c r="AJ15" s="33">
        <f>SUMIFS(Raw!$F:$F,Raw!$C:$C, AJ$5,Raw!$A:$A,$A$4,Raw!$D:$D,$A15)</f>
        <v>7164</v>
      </c>
    </row>
    <row r="16" spans="1:36" x14ac:dyDescent="0.25">
      <c r="A16" s="13" t="str">
        <f>IF(Refs!A9="","",Refs!A9)</f>
        <v>Y59</v>
      </c>
      <c r="B16" s="3" t="str">
        <f>IF(Refs!B9="","",Refs!B9)</f>
        <v>South East</v>
      </c>
      <c r="C16" s="28" t="str">
        <f>IF(Refs!D9="","",Refs!D9)</f>
        <v>Region</v>
      </c>
      <c r="D16" s="33">
        <f>SUMIFS(Raw!$F:$F,Raw!$C:$C, D$5,Raw!$A:$A,$A$4,Raw!$D:$D,$A16)</f>
        <v>281096</v>
      </c>
      <c r="E16" s="33">
        <f>SUMIFS(Raw!$F:$F,Raw!$C:$C, E$5,Raw!$A:$A,$A$4,Raw!$D:$D,$A16)</f>
        <v>211012</v>
      </c>
      <c r="F16" s="33">
        <f>SUMIFS(Raw!$F:$F,Raw!$C:$C, F$5,Raw!$A:$A,$A$4,Raw!$D:$D,$A16)</f>
        <v>63317</v>
      </c>
      <c r="G16" s="33">
        <f>SUMIFS(Raw!$F:$F,Raw!$C:$C, G$5,Raw!$A:$A,$A$4,Raw!$D:$D,$A16)</f>
        <v>63873</v>
      </c>
      <c r="H16" s="33">
        <f>SUMIFS(Raw!$F:$F,Raw!$C:$C, H$5,Raw!$A:$A,$A$4,Raw!$D:$D,$A16)</f>
        <v>3231</v>
      </c>
      <c r="I16" s="33">
        <f>SUMIFS(Raw!$F:$F,Raw!$C:$C, I$5,Raw!$A:$A,$A$4,Raw!$D:$D,$A16)</f>
        <v>28458</v>
      </c>
      <c r="J16" s="33">
        <f>SUMIFS(Raw!$F:$F,Raw!$C:$C, J$5,Raw!$A:$A,$A$4,Raw!$D:$D,$A16)</f>
        <v>32184</v>
      </c>
      <c r="K16" s="33">
        <f>SUMIFS(Raw!$F:$F,Raw!$C:$C, K$5,Raw!$A:$A,$A$4,Raw!$D:$D,$A16)</f>
        <v>117954140</v>
      </c>
      <c r="L16" s="33">
        <f>_xlfn.MINIFS(Raw!$F:$F,Raw!$C:$C,L$5,Raw!$A:$A,$A$4,Raw!$D:$D,$A16, Raw!$F:$F, "&lt;&gt;0")</f>
        <v>14</v>
      </c>
      <c r="M16" s="33">
        <f>_xlfn.MAXIFS(Raw!$F:$F,Raw!$C:$C,M$5,Raw!$A:$A,$A$4,Raw!$D:$D,$A16)</f>
        <v>3102</v>
      </c>
      <c r="N16" s="33">
        <f>_xlfn.MINIFS(Raw!$F:$F,Raw!$C:$C,N$5,Raw!$A:$A,$A$4,Raw!$D:$D,$A16, Raw!$F:$F, "&lt;&gt;0")</f>
        <v>71</v>
      </c>
      <c r="O16" s="33">
        <f>_xlfn.MAXIFS(Raw!$F:$F,Raw!$C:$C,O$5,Raw!$A:$A,$A$4,Raw!$D:$D,$A16)</f>
        <v>6026</v>
      </c>
      <c r="P16" s="33">
        <f>SUMIFS(Raw!$F:$F,Raw!$C:$C, P$5,Raw!$A:$A,$A$4,Raw!$D:$D,$A16)</f>
        <v>198929</v>
      </c>
      <c r="Q16" s="33">
        <f>SUMIFS(Raw!$F:$F,Raw!$C:$C, Q$5,Raw!$A:$A,$A$4,Raw!$D:$D,$A16)</f>
        <v>92483</v>
      </c>
      <c r="R16" s="33">
        <f>SUMIFS(Raw!$F:$F,Raw!$C:$C, R$5,Raw!$A:$A,$A$4,Raw!$D:$D,$A16)</f>
        <v>65631</v>
      </c>
      <c r="S16" s="33">
        <f>SUMIFS(Raw!$F:$F,Raw!$C:$C, S$5,Raw!$A:$A,$A$4,Raw!$D:$D,$A16)</f>
        <v>19148</v>
      </c>
      <c r="T16" s="33">
        <f>SUMIFS(Raw!$F:$F,Raw!$C:$C, T$5,Raw!$A:$A,$A$4,Raw!$D:$D,$A16)</f>
        <v>20575</v>
      </c>
      <c r="U16" s="33">
        <f>SUMIFS(Raw!$F:$F,Raw!$C:$C, U$5,Raw!$A:$A,$A$4,Raw!$D:$D,$A16)</f>
        <v>21591</v>
      </c>
      <c r="V16" s="33">
        <f>SUMIFS(Raw!$F:$F,Raw!$C:$C, V$5,Raw!$A:$A,$A$4,Raw!$D:$D,$A16)</f>
        <v>99</v>
      </c>
      <c r="W16" s="33">
        <f>SUMIFS(Raw!$F:$F,Raw!$C:$C, W$5,Raw!$A:$A,$A$4,Raw!$D:$D,$A16)</f>
        <v>66035</v>
      </c>
      <c r="X16" s="33">
        <f>SUMIFS(Raw!$F:$F,Raw!$C:$C, X$5,Raw!$A:$A,$A$4,Raw!$D:$D,$A16)</f>
        <v>33252</v>
      </c>
      <c r="Y16" s="33">
        <f>SUMIFS(Raw!$F:$F,Raw!$C:$C, Y$5,Raw!$A:$A,$A$4,Raw!$D:$D,$A16)</f>
        <v>11423</v>
      </c>
      <c r="Z16" s="33">
        <f>SUMIFS(Raw!$F:$F,Raw!$C:$C, Z$5,Raw!$A:$A,$A$4,Raw!$D:$D,$A16)</f>
        <v>593</v>
      </c>
      <c r="AA16" s="33">
        <f>SUMIFS(Raw!$F:$F,Raw!$C:$C, AA$5,Raw!$A:$A,$A$4,Raw!$D:$D,$A16)</f>
        <v>2440</v>
      </c>
      <c r="AB16" s="33">
        <f>SUMIFS(Raw!$F:$F,Raw!$C:$C, AB$5,Raw!$A:$A,$A$4,Raw!$D:$D,$A16)</f>
        <v>1399</v>
      </c>
      <c r="AC16" s="33">
        <f>SUMIFS(Raw!$F:$F,Raw!$C:$C, AC$5,Raw!$A:$A,$A$4,Raw!$D:$D,$A16)</f>
        <v>18248</v>
      </c>
      <c r="AD16" s="33">
        <f>SUMIFS(Raw!$F:$F,Raw!$C:$C, AD$5,Raw!$A:$A,$A$4,Raw!$D:$D,$A16)</f>
        <v>22714</v>
      </c>
      <c r="AE16" s="33">
        <f>SUMIFS(Raw!$F:$F,Raw!$C:$C, AE$5,Raw!$A:$A,$A$4,Raw!$D:$D,$A16)</f>
        <v>16589</v>
      </c>
      <c r="AF16" s="33">
        <f>SUMIFS(Raw!$F:$F,Raw!$C:$C, AF$5,Raw!$A:$A,$A$4,Raw!$D:$D,$A16)</f>
        <v>2485</v>
      </c>
      <c r="AG16" s="33">
        <f>SUMIFS(Raw!$F:$F,Raw!$C:$C, AG$5,Raw!$A:$A,$A$4,Raw!$D:$D,$A16)</f>
        <v>7592</v>
      </c>
      <c r="AH16" s="33">
        <f>SUMIFS(Raw!$F:$F,Raw!$C:$C, AH$5,Raw!$A:$A,$A$4,Raw!$D:$D,$A16)</f>
        <v>10483</v>
      </c>
      <c r="AI16" s="33">
        <f>SUMIFS(Raw!$F:$F,Raw!$C:$C, AI$5,Raw!$A:$A,$A$4,Raw!$D:$D,$A16)</f>
        <v>0</v>
      </c>
      <c r="AJ16" s="33">
        <f>SUMIFS(Raw!$F:$F,Raw!$C:$C, AJ$5,Raw!$A:$A,$A$4,Raw!$D:$D,$A16)</f>
        <v>20417</v>
      </c>
    </row>
    <row r="17" spans="1:36" x14ac:dyDescent="0.25">
      <c r="A17" s="13" t="str">
        <f>IF(Refs!A10="","",Refs!A10)</f>
        <v>Y58</v>
      </c>
      <c r="B17" s="3" t="str">
        <f>IF(Refs!B10="","",Refs!B10)</f>
        <v>South West</v>
      </c>
      <c r="C17" s="28" t="str">
        <f>IF(Refs!D10="","",Refs!D10)</f>
        <v>Region</v>
      </c>
      <c r="D17" s="33">
        <f>SUMIFS(Raw!$F:$F,Raw!$C:$C, D$5,Raw!$A:$A,$A$4,Raw!$D:$D,$A17)</f>
        <v>179311</v>
      </c>
      <c r="E17" s="33">
        <f>SUMIFS(Raw!$F:$F,Raw!$C:$C, E$5,Raw!$A:$A,$A$4,Raw!$D:$D,$A17)</f>
        <v>141269</v>
      </c>
      <c r="F17" s="33">
        <f>SUMIFS(Raw!$F:$F,Raw!$C:$C, F$5,Raw!$A:$A,$A$4,Raw!$D:$D,$A17)</f>
        <v>69150</v>
      </c>
      <c r="G17" s="33">
        <f>SUMIFS(Raw!$F:$F,Raw!$C:$C, G$5,Raw!$A:$A,$A$4,Raw!$D:$D,$A17)</f>
        <v>29345</v>
      </c>
      <c r="H17" s="33">
        <f>SUMIFS(Raw!$F:$F,Raw!$C:$C, H$5,Raw!$A:$A,$A$4,Raw!$D:$D,$A17)</f>
        <v>2565</v>
      </c>
      <c r="I17" s="33">
        <f>SUMIFS(Raw!$F:$F,Raw!$C:$C, I$5,Raw!$A:$A,$A$4,Raw!$D:$D,$A17)</f>
        <v>2723</v>
      </c>
      <c r="J17" s="33">
        <f>SUMIFS(Raw!$F:$F,Raw!$C:$C, J$5,Raw!$A:$A,$A$4,Raw!$D:$D,$A17)</f>
        <v>24057</v>
      </c>
      <c r="K17" s="33">
        <f>SUMIFS(Raw!$F:$F,Raw!$C:$C, K$5,Raw!$A:$A,$A$4,Raw!$D:$D,$A17)</f>
        <v>43145643</v>
      </c>
      <c r="L17" s="33">
        <f>_xlfn.MINIFS(Raw!$F:$F,Raw!$C:$C,L$5,Raw!$A:$A,$A$4,Raw!$D:$D,$A17, Raw!$F:$F, "&lt;&gt;0")</f>
        <v>37</v>
      </c>
      <c r="M17" s="33">
        <f>_xlfn.MAXIFS(Raw!$F:$F,Raw!$C:$C,M$5,Raw!$A:$A,$A$4,Raw!$D:$D,$A17)</f>
        <v>3592</v>
      </c>
      <c r="N17" s="33">
        <f>_xlfn.MINIFS(Raw!$F:$F,Raw!$C:$C,N$5,Raw!$A:$A,$A$4,Raw!$D:$D,$A17, Raw!$F:$F, "&lt;&gt;0")</f>
        <v>80</v>
      </c>
      <c r="O17" s="33">
        <f>_xlfn.MAXIFS(Raw!$F:$F,Raw!$C:$C,O$5,Raw!$A:$A,$A$4,Raw!$D:$D,$A17)</f>
        <v>5552</v>
      </c>
      <c r="P17" s="33">
        <f>SUMIFS(Raw!$F:$F,Raw!$C:$C, P$5,Raw!$A:$A,$A$4,Raw!$D:$D,$A17)</f>
        <v>127374</v>
      </c>
      <c r="Q17" s="33">
        <f>SUMIFS(Raw!$F:$F,Raw!$C:$C, Q$5,Raw!$A:$A,$A$4,Raw!$D:$D,$A17)</f>
        <v>66778</v>
      </c>
      <c r="R17" s="33">
        <f>SUMIFS(Raw!$F:$F,Raw!$C:$C, R$5,Raw!$A:$A,$A$4,Raw!$D:$D,$A17)</f>
        <v>25057</v>
      </c>
      <c r="S17" s="33">
        <f>SUMIFS(Raw!$F:$F,Raw!$C:$C, S$5,Raw!$A:$A,$A$4,Raw!$D:$D,$A17)</f>
        <v>9380</v>
      </c>
      <c r="T17" s="33">
        <f>SUMIFS(Raw!$F:$F,Raw!$C:$C, T$5,Raw!$A:$A,$A$4,Raw!$D:$D,$A17)</f>
        <v>16097</v>
      </c>
      <c r="U17" s="33">
        <f>SUMIFS(Raw!$F:$F,Raw!$C:$C, U$5,Raw!$A:$A,$A$4,Raw!$D:$D,$A17)</f>
        <v>15743</v>
      </c>
      <c r="V17" s="33">
        <f>SUMIFS(Raw!$F:$F,Raw!$C:$C, V$5,Raw!$A:$A,$A$4,Raw!$D:$D,$A17)</f>
        <v>238</v>
      </c>
      <c r="W17" s="33">
        <f>SUMIFS(Raw!$F:$F,Raw!$C:$C, W$5,Raw!$A:$A,$A$4,Raw!$D:$D,$A17)</f>
        <v>37807</v>
      </c>
      <c r="X17" s="33">
        <f>SUMIFS(Raw!$F:$F,Raw!$C:$C, X$5,Raw!$A:$A,$A$4,Raw!$D:$D,$A17)</f>
        <v>15137</v>
      </c>
      <c r="Y17" s="33">
        <f>SUMIFS(Raw!$F:$F,Raw!$C:$C, Y$5,Raw!$A:$A,$A$4,Raw!$D:$D,$A17)</f>
        <v>5692</v>
      </c>
      <c r="Z17" s="33">
        <f>SUMIFS(Raw!$F:$F,Raw!$C:$C, Z$5,Raw!$A:$A,$A$4,Raw!$D:$D,$A17)</f>
        <v>500</v>
      </c>
      <c r="AA17" s="33">
        <f>SUMIFS(Raw!$F:$F,Raw!$C:$C, AA$5,Raw!$A:$A,$A$4,Raw!$D:$D,$A17)</f>
        <v>1495</v>
      </c>
      <c r="AB17" s="33">
        <f>SUMIFS(Raw!$F:$F,Raw!$C:$C, AB$5,Raw!$A:$A,$A$4,Raw!$D:$D,$A17)</f>
        <v>1486</v>
      </c>
      <c r="AC17" s="33">
        <f>SUMIFS(Raw!$F:$F,Raw!$C:$C, AC$5,Raw!$A:$A,$A$4,Raw!$D:$D,$A17)</f>
        <v>20185</v>
      </c>
      <c r="AD17" s="33">
        <f>SUMIFS(Raw!$F:$F,Raw!$C:$C, AD$5,Raw!$A:$A,$A$4,Raw!$D:$D,$A17)</f>
        <v>16149</v>
      </c>
      <c r="AE17" s="33">
        <f>SUMIFS(Raw!$F:$F,Raw!$C:$C, AE$5,Raw!$A:$A,$A$4,Raw!$D:$D,$A17)</f>
        <v>8117</v>
      </c>
      <c r="AF17" s="33">
        <f>SUMIFS(Raw!$F:$F,Raw!$C:$C, AF$5,Raw!$A:$A,$A$4,Raw!$D:$D,$A17)</f>
        <v>5056</v>
      </c>
      <c r="AG17" s="33">
        <f>SUMIFS(Raw!$F:$F,Raw!$C:$C, AG$5,Raw!$A:$A,$A$4,Raw!$D:$D,$A17)</f>
        <v>1013</v>
      </c>
      <c r="AH17" s="33">
        <f>SUMIFS(Raw!$F:$F,Raw!$C:$C, AH$5,Raw!$A:$A,$A$4,Raw!$D:$D,$A17)</f>
        <v>3993</v>
      </c>
      <c r="AI17" s="33">
        <f>SUMIFS(Raw!$F:$F,Raw!$C:$C, AI$5,Raw!$A:$A,$A$4,Raw!$D:$D,$A17)</f>
        <v>0</v>
      </c>
      <c r="AJ17" s="33">
        <f>SUMIFS(Raw!$F:$F,Raw!$C:$C, AJ$5,Raw!$A:$A,$A$4,Raw!$D:$D,$A17)</f>
        <v>6077</v>
      </c>
    </row>
    <row r="18" spans="1:36" x14ac:dyDescent="0.25">
      <c r="A18" s="13" t="str">
        <f>IF(Refs!A11="","",Refs!A11)</f>
        <v/>
      </c>
      <c r="B18" s="3" t="str">
        <f>IF(Refs!B11="","",Refs!B11)</f>
        <v>-----------</v>
      </c>
      <c r="C18" s="28" t="str">
        <f>IF(Refs!D11="","",Refs!D11)</f>
        <v/>
      </c>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row>
    <row r="19" spans="1:36" x14ac:dyDescent="0.25">
      <c r="A19" s="13" t="str">
        <f>IF(Refs!A12="","",Refs!A12)</f>
        <v>0DE</v>
      </c>
      <c r="B19" s="3" t="str">
        <f>IF(Refs!B12="","",Refs!B12)</f>
        <v>Arden GEM</v>
      </c>
      <c r="C19" s="28" t="str">
        <f>IF(Refs!D12="","",Refs!D12)</f>
        <v>Provider</v>
      </c>
      <c r="D19" s="33">
        <f>SUMIFS(Raw!$F:$F,Raw!$C:$C,D$5,Raw!$A:$A,$A$4,Raw!$E:$E,$A19)</f>
        <v>25266</v>
      </c>
      <c r="E19" s="33">
        <f>SUMIFS(Raw!$F:$F,Raw!$C:$C,E$5,Raw!$A:$A,$A$4,Raw!$E:$E,$A19)</f>
        <v>22349</v>
      </c>
      <c r="F19" s="33">
        <f>SUMIFS(Raw!$F:$F,Raw!$C:$C,F$5,Raw!$A:$A,$A$4,Raw!$E:$E,$A19)</f>
        <v>11191</v>
      </c>
      <c r="G19" s="33">
        <f>SUMIFS(Raw!$F:$F,Raw!$C:$C,G$5,Raw!$A:$A,$A$4,Raw!$E:$E,$A19)</f>
        <v>582</v>
      </c>
      <c r="H19" s="33">
        <f>SUMIFS(Raw!$F:$F,Raw!$C:$C,H$5,Raw!$A:$A,$A$4,Raw!$E:$E,$A19)</f>
        <v>112</v>
      </c>
      <c r="I19" s="33">
        <f>SUMIFS(Raw!$F:$F,Raw!$C:$C,I$5,Raw!$A:$A,$A$4,Raw!$E:$E,$A19)</f>
        <v>88</v>
      </c>
      <c r="J19" s="33">
        <f>SUMIFS(Raw!$F:$F,Raw!$C:$C,J$5,Raw!$A:$A,$A$4,Raw!$E:$E,$A19)</f>
        <v>383</v>
      </c>
      <c r="K19" s="33">
        <f>SUMIFS(Raw!$F:$F,Raw!$C:$C,K$5,Raw!$A:$A,$A$4,Raw!$E:$E,$A19)</f>
        <v>1086435</v>
      </c>
      <c r="L19" s="33">
        <f>_xlfn.MINIFS(Raw!$F:$F,Raw!$C:$C,L$5,Raw!$A:$A,$A$4,Raw!$E:$E,$A19, Raw!$F:$F, "&lt;&gt;0")</f>
        <v>101</v>
      </c>
      <c r="M19" s="33">
        <f>_xlfn.MAXIFS(Raw!$F:$F,Raw!$C:$C,M$5,Raw!$A:$A,$A$4,Raw!$E:$E,$A19)</f>
        <v>422</v>
      </c>
      <c r="N19" s="33">
        <f>_xlfn.MINIFS(Raw!$F:$F,Raw!$C:$C,N$5,Raw!$A:$A,$A$4,Raw!$E:$E,$A19, Raw!$F:$F, "&lt;&gt;0")</f>
        <v>141</v>
      </c>
      <c r="O19" s="33">
        <f>_xlfn.MAXIFS(Raw!$F:$F,Raw!$C:$C,O$5,Raw!$A:$A,$A$4,Raw!$E:$E,$A19)</f>
        <v>494</v>
      </c>
      <c r="P19" s="33">
        <f>SUMIFS(Raw!$F:$F,Raw!$C:$C,P$5,Raw!$A:$A,$A$4,Raw!$E:$E,$A19)</f>
        <v>13085</v>
      </c>
      <c r="Q19" s="33">
        <f>SUMIFS(Raw!$F:$F,Raw!$C:$C,Q$5,Raw!$A:$A,$A$4,Raw!$E:$E,$A19)</f>
        <v>39</v>
      </c>
      <c r="R19" s="33">
        <f>SUMIFS(Raw!$F:$F,Raw!$C:$C,R$5,Raw!$A:$A,$A$4,Raw!$E:$E,$A19)</f>
        <v>4356</v>
      </c>
      <c r="S19" s="33">
        <f>SUMIFS(Raw!$F:$F,Raw!$C:$C,S$5,Raw!$A:$A,$A$4,Raw!$E:$E,$A19)</f>
        <v>832</v>
      </c>
      <c r="T19" s="33">
        <f>SUMIFS(Raw!$F:$F,Raw!$C:$C,T$5,Raw!$A:$A,$A$4,Raw!$E:$E,$A19)</f>
        <v>1462</v>
      </c>
      <c r="U19" s="33">
        <f>SUMIFS(Raw!$F:$F,Raw!$C:$C,U$5,Raw!$A:$A,$A$4,Raw!$E:$E,$A19)</f>
        <v>2325</v>
      </c>
      <c r="V19" s="33">
        <f>SUMIFS(Raw!$F:$F,Raw!$C:$C,V$5,Raw!$A:$A,$A$4,Raw!$E:$E,$A19)</f>
        <v>14</v>
      </c>
      <c r="W19" s="33">
        <f>SUMIFS(Raw!$F:$F,Raw!$C:$C,W$5,Raw!$A:$A,$A$4,Raw!$E:$E,$A19)</f>
        <v>3206</v>
      </c>
      <c r="X19" s="33">
        <f>SUMIFS(Raw!$F:$F,Raw!$C:$C,X$5,Raw!$A:$A,$A$4,Raw!$E:$E,$A19)</f>
        <v>1693</v>
      </c>
      <c r="Y19" s="33">
        <f>SUMIFS(Raw!$F:$F,Raw!$C:$C,Y$5,Raw!$A:$A,$A$4,Raw!$E:$E,$A19)</f>
        <v>617</v>
      </c>
      <c r="Z19" s="33">
        <f>SUMIFS(Raw!$F:$F,Raw!$C:$C,Z$5,Raw!$A:$A,$A$4,Raw!$E:$E,$A19)</f>
        <v>21</v>
      </c>
      <c r="AA19" s="33">
        <f>SUMIFS(Raw!$F:$F,Raw!$C:$C,AA$5,Raw!$A:$A,$A$4,Raw!$E:$E,$A19)</f>
        <v>244</v>
      </c>
      <c r="AB19" s="33">
        <f>SUMIFS(Raw!$F:$F,Raw!$C:$C,AB$5,Raw!$A:$A,$A$4,Raw!$E:$E,$A19)</f>
        <v>126</v>
      </c>
      <c r="AC19" s="33">
        <f>SUMIFS(Raw!$F:$F,Raw!$C:$C,AC$5,Raw!$A:$A,$A$4,Raw!$E:$E,$A19)</f>
        <v>342</v>
      </c>
      <c r="AD19" s="33">
        <f>SUMIFS(Raw!$F:$F,Raw!$C:$C,AD$5,Raw!$A:$A,$A$4,Raw!$E:$E,$A19)</f>
        <v>3059</v>
      </c>
      <c r="AE19" s="33">
        <f>SUMIFS(Raw!$F:$F,Raw!$C:$C,AE$5,Raw!$A:$A,$A$4,Raw!$E:$E,$A19)</f>
        <v>1030</v>
      </c>
      <c r="AF19" s="33">
        <f>SUMIFS(Raw!$F:$F,Raw!$C:$C,AF$5,Raw!$A:$A,$A$4,Raw!$E:$E,$A19)</f>
        <v>844</v>
      </c>
      <c r="AG19" s="33">
        <f>SUMIFS(Raw!$F:$F,Raw!$C:$C,AG$5,Raw!$A:$A,$A$4,Raw!$E:$E,$A19)</f>
        <v>1090</v>
      </c>
      <c r="AH19" s="33">
        <f>SUMIFS(Raw!$F:$F,Raw!$C:$C,AH$5,Raw!$A:$A,$A$4,Raw!$E:$E,$A19)</f>
        <v>289</v>
      </c>
      <c r="AI19" s="33">
        <f>SUMIFS(Raw!$F:$F,Raw!$C:$C,AI$5,Raw!$A:$A,$A$4,Raw!$E:$E,$A19)</f>
        <v>0</v>
      </c>
      <c r="AJ19" s="33">
        <f>SUMIFS(Raw!$F:$F,Raw!$C:$C,AJ$5,Raw!$A:$A,$A$4,Raw!$E:$E,$A19)</f>
        <v>0</v>
      </c>
    </row>
    <row r="20" spans="1:36" x14ac:dyDescent="0.25">
      <c r="A20" s="13" t="str">
        <f>IF(Refs!A13="","",Refs!A13)</f>
        <v>NBP</v>
      </c>
      <c r="B20" s="3" t="str">
        <f>IF(Refs!B13="","",Refs!B13)</f>
        <v>BRISDOC</v>
      </c>
      <c r="C20" s="28" t="str">
        <f>IF(Refs!D13="","",Refs!D13)</f>
        <v>Provider</v>
      </c>
      <c r="D20" s="33">
        <f>SUMIFS(Raw!$F:$F,Raw!$C:$C,D$5,Raw!$A:$A,$A$4,Raw!$E:$E,$A20)</f>
        <v>30702</v>
      </c>
      <c r="E20" s="33">
        <f>SUMIFS(Raw!$F:$F,Raw!$C:$C,E$5,Raw!$A:$A,$A$4,Raw!$E:$E,$A20)</f>
        <v>25784</v>
      </c>
      <c r="F20" s="33">
        <f>SUMIFS(Raw!$F:$F,Raw!$C:$C,F$5,Raw!$A:$A,$A$4,Raw!$E:$E,$A20)</f>
        <v>10067</v>
      </c>
      <c r="G20" s="33">
        <f>SUMIFS(Raw!$F:$F,Raw!$C:$C,G$5,Raw!$A:$A,$A$4,Raw!$E:$E,$A20)</f>
        <v>4918</v>
      </c>
      <c r="H20" s="33">
        <f>SUMIFS(Raw!$F:$F,Raw!$C:$C,H$5,Raw!$A:$A,$A$4,Raw!$E:$E,$A20)</f>
        <v>691</v>
      </c>
      <c r="I20" s="33">
        <f>SUMIFS(Raw!$F:$F,Raw!$C:$C,I$5,Raw!$A:$A,$A$4,Raw!$E:$E,$A20)</f>
        <v>1038</v>
      </c>
      <c r="J20" s="33">
        <f>SUMIFS(Raw!$F:$F,Raw!$C:$C,J$5,Raw!$A:$A,$A$4,Raw!$E:$E,$A20)</f>
        <v>3189</v>
      </c>
      <c r="K20" s="33">
        <f>SUMIFS(Raw!$F:$F,Raw!$C:$C,K$5,Raw!$A:$A,$A$4,Raw!$E:$E,$A20)</f>
        <v>8395056</v>
      </c>
      <c r="L20" s="33">
        <f>_xlfn.MINIFS(Raw!$F:$F,Raw!$C:$C,L$5,Raw!$A:$A,$A$4,Raw!$E:$E,$A20, Raw!$F:$F, "&lt;&gt;0")</f>
        <v>249</v>
      </c>
      <c r="M20" s="33">
        <f>_xlfn.MAXIFS(Raw!$F:$F,Raw!$C:$C,M$5,Raw!$A:$A,$A$4,Raw!$E:$E,$A20)</f>
        <v>2611</v>
      </c>
      <c r="N20" s="33">
        <f>_xlfn.MINIFS(Raw!$F:$F,Raw!$C:$C,N$5,Raw!$A:$A,$A$4,Raw!$E:$E,$A20, Raw!$F:$F, "&lt;&gt;0")</f>
        <v>393</v>
      </c>
      <c r="O20" s="33">
        <f>_xlfn.MAXIFS(Raw!$F:$F,Raw!$C:$C,O$5,Raw!$A:$A,$A$4,Raw!$E:$E,$A20)</f>
        <v>2895</v>
      </c>
      <c r="P20" s="33">
        <f>SUMIFS(Raw!$F:$F,Raw!$C:$C,P$5,Raw!$A:$A,$A$4,Raw!$E:$E,$A20)</f>
        <v>21216</v>
      </c>
      <c r="Q20" s="33">
        <f>SUMIFS(Raw!$F:$F,Raw!$C:$C,Q$5,Raw!$A:$A,$A$4,Raw!$E:$E,$A20)</f>
        <v>10601</v>
      </c>
      <c r="R20" s="33">
        <f>SUMIFS(Raw!$F:$F,Raw!$C:$C,R$5,Raw!$A:$A,$A$4,Raw!$E:$E,$A20)</f>
        <v>5376</v>
      </c>
      <c r="S20" s="33">
        <f>SUMIFS(Raw!$F:$F,Raw!$C:$C,S$5,Raw!$A:$A,$A$4,Raw!$E:$E,$A20)</f>
        <v>2023</v>
      </c>
      <c r="T20" s="33">
        <f>SUMIFS(Raw!$F:$F,Raw!$C:$C,T$5,Raw!$A:$A,$A$4,Raw!$E:$E,$A20)</f>
        <v>3449</v>
      </c>
      <c r="U20" s="33">
        <f>SUMIFS(Raw!$F:$F,Raw!$C:$C,U$5,Raw!$A:$A,$A$4,Raw!$E:$E,$A20)</f>
        <v>3476</v>
      </c>
      <c r="V20" s="33">
        <f>SUMIFS(Raw!$F:$F,Raw!$C:$C,V$5,Raw!$A:$A,$A$4,Raw!$E:$E,$A20)</f>
        <v>67</v>
      </c>
      <c r="W20" s="33">
        <f>SUMIFS(Raw!$F:$F,Raw!$C:$C,W$5,Raw!$A:$A,$A$4,Raw!$E:$E,$A20)</f>
        <v>6402</v>
      </c>
      <c r="X20" s="33">
        <f>SUMIFS(Raw!$F:$F,Raw!$C:$C,X$5,Raw!$A:$A,$A$4,Raw!$E:$E,$A20)</f>
        <v>3238</v>
      </c>
      <c r="Y20" s="33">
        <f>SUMIFS(Raw!$F:$F,Raw!$C:$C,Y$5,Raw!$A:$A,$A$4,Raw!$E:$E,$A20)</f>
        <v>502</v>
      </c>
      <c r="Z20" s="33">
        <f>SUMIFS(Raw!$F:$F,Raw!$C:$C,Z$5,Raw!$A:$A,$A$4,Raw!$E:$E,$A20)</f>
        <v>65</v>
      </c>
      <c r="AA20" s="33">
        <f>SUMIFS(Raw!$F:$F,Raw!$C:$C,AA$5,Raw!$A:$A,$A$4,Raw!$E:$E,$A20)</f>
        <v>159</v>
      </c>
      <c r="AB20" s="33">
        <f>SUMIFS(Raw!$F:$F,Raw!$C:$C,AB$5,Raw!$A:$A,$A$4,Raw!$E:$E,$A20)</f>
        <v>299</v>
      </c>
      <c r="AC20" s="33">
        <f>SUMIFS(Raw!$F:$F,Raw!$C:$C,AC$5,Raw!$A:$A,$A$4,Raw!$E:$E,$A20)</f>
        <v>4714</v>
      </c>
      <c r="AD20" s="33">
        <f>SUMIFS(Raw!$F:$F,Raw!$C:$C,AD$5,Raw!$A:$A,$A$4,Raw!$E:$E,$A20)</f>
        <v>2729</v>
      </c>
      <c r="AE20" s="33">
        <f>SUMIFS(Raw!$F:$F,Raw!$C:$C,AE$5,Raw!$A:$A,$A$4,Raw!$E:$E,$A20)</f>
        <v>1874</v>
      </c>
      <c r="AF20" s="33">
        <f>SUMIFS(Raw!$F:$F,Raw!$C:$C,AF$5,Raw!$A:$A,$A$4,Raw!$E:$E,$A20)</f>
        <v>2</v>
      </c>
      <c r="AG20" s="33">
        <f>SUMIFS(Raw!$F:$F,Raw!$C:$C,AG$5,Raw!$A:$A,$A$4,Raw!$E:$E,$A20)</f>
        <v>8</v>
      </c>
      <c r="AH20" s="33">
        <f>SUMIFS(Raw!$F:$F,Raw!$C:$C,AH$5,Raw!$A:$A,$A$4,Raw!$E:$E,$A20)</f>
        <v>23</v>
      </c>
      <c r="AI20" s="33">
        <f>SUMIFS(Raw!$F:$F,Raw!$C:$C,AI$5,Raw!$A:$A,$A$4,Raw!$E:$E,$A20)</f>
        <v>0</v>
      </c>
      <c r="AJ20" s="33">
        <f>SUMIFS(Raw!$F:$F,Raw!$C:$C,AJ$5,Raw!$A:$A,$A$4,Raw!$E:$E,$A20)</f>
        <v>32</v>
      </c>
    </row>
    <row r="21" spans="1:36" x14ac:dyDescent="0.25">
      <c r="A21" s="13" t="str">
        <f>IF(Refs!A14="","",Refs!A14)</f>
        <v>NQW</v>
      </c>
      <c r="B21" s="3" t="str">
        <f>IF(Refs!B14="","",Refs!B14)</f>
        <v>Devon Doctors</v>
      </c>
      <c r="C21" s="28" t="str">
        <f>IF(Refs!D14="","",Refs!D14)</f>
        <v>Provider</v>
      </c>
      <c r="D21" s="33">
        <f>SUMIFS(Raw!$F:$F,Raw!$C:$C,D$5,Raw!$A:$A,$A$4,Raw!$E:$E,$A21)</f>
        <v>53116</v>
      </c>
      <c r="E21" s="33">
        <f>SUMIFS(Raw!$F:$F,Raw!$C:$C,E$5,Raw!$A:$A,$A$4,Raw!$E:$E,$A21)</f>
        <v>37154</v>
      </c>
      <c r="F21" s="33">
        <f>SUMIFS(Raw!$F:$F,Raw!$C:$C,F$5,Raw!$A:$A,$A$4,Raw!$E:$E,$A21)</f>
        <v>17015</v>
      </c>
      <c r="G21" s="33">
        <f>SUMIFS(Raw!$F:$F,Raw!$C:$C,G$5,Raw!$A:$A,$A$4,Raw!$E:$E,$A21)</f>
        <v>14195</v>
      </c>
      <c r="H21" s="33">
        <f>SUMIFS(Raw!$F:$F,Raw!$C:$C,H$5,Raw!$A:$A,$A$4,Raw!$E:$E,$A21)</f>
        <v>625</v>
      </c>
      <c r="I21" s="33">
        <f>SUMIFS(Raw!$F:$F,Raw!$C:$C,I$5,Raw!$A:$A,$A$4,Raw!$E:$E,$A21)</f>
        <v>610</v>
      </c>
      <c r="J21" s="33">
        <f>SUMIFS(Raw!$F:$F,Raw!$C:$C,J$5,Raw!$A:$A,$A$4,Raw!$E:$E,$A21)</f>
        <v>12960</v>
      </c>
      <c r="K21" s="33">
        <f>SUMIFS(Raw!$F:$F,Raw!$C:$C,K$5,Raw!$A:$A,$A$4,Raw!$E:$E,$A21)</f>
        <v>17977219</v>
      </c>
      <c r="L21" s="33">
        <f>_xlfn.MINIFS(Raw!$F:$F,Raw!$C:$C,L$5,Raw!$A:$A,$A$4,Raw!$E:$E,$A21, Raw!$F:$F, "&lt;&gt;0")</f>
        <v>175</v>
      </c>
      <c r="M21" s="33">
        <f>_xlfn.MAXIFS(Raw!$F:$F,Raw!$C:$C,M$5,Raw!$A:$A,$A$4,Raw!$E:$E,$A21)</f>
        <v>3592</v>
      </c>
      <c r="N21" s="33">
        <f>_xlfn.MINIFS(Raw!$F:$F,Raw!$C:$C,N$5,Raw!$A:$A,$A$4,Raw!$E:$E,$A21, Raw!$F:$F, "&lt;&gt;0")</f>
        <v>371</v>
      </c>
      <c r="O21" s="33">
        <f>_xlfn.MAXIFS(Raw!$F:$F,Raw!$C:$C,O$5,Raw!$A:$A,$A$4,Raw!$E:$E,$A21)</f>
        <v>5552</v>
      </c>
      <c r="P21" s="33">
        <f>SUMIFS(Raw!$F:$F,Raw!$C:$C,P$5,Raw!$A:$A,$A$4,Raw!$E:$E,$A21)</f>
        <v>33943</v>
      </c>
      <c r="Q21" s="33">
        <f>SUMIFS(Raw!$F:$F,Raw!$C:$C,Q$5,Raw!$A:$A,$A$4,Raw!$E:$E,$A21)</f>
        <v>17955</v>
      </c>
      <c r="R21" s="33">
        <f>SUMIFS(Raw!$F:$F,Raw!$C:$C,R$5,Raw!$A:$A,$A$4,Raw!$E:$E,$A21)</f>
        <v>3752</v>
      </c>
      <c r="S21" s="33">
        <f>SUMIFS(Raw!$F:$F,Raw!$C:$C,S$5,Raw!$A:$A,$A$4,Raw!$E:$E,$A21)</f>
        <v>1825</v>
      </c>
      <c r="T21" s="33">
        <f>SUMIFS(Raw!$F:$F,Raw!$C:$C,T$5,Raw!$A:$A,$A$4,Raw!$E:$E,$A21)</f>
        <v>4099</v>
      </c>
      <c r="U21" s="33">
        <f>SUMIFS(Raw!$F:$F,Raw!$C:$C,U$5,Raw!$A:$A,$A$4,Raw!$E:$E,$A21)</f>
        <v>3443</v>
      </c>
      <c r="V21" s="33">
        <f>SUMIFS(Raw!$F:$F,Raw!$C:$C,V$5,Raw!$A:$A,$A$4,Raw!$E:$E,$A21)</f>
        <v>167</v>
      </c>
      <c r="W21" s="33">
        <f>SUMIFS(Raw!$F:$F,Raw!$C:$C,W$5,Raw!$A:$A,$A$4,Raw!$E:$E,$A21)</f>
        <v>10304</v>
      </c>
      <c r="X21" s="33">
        <f>SUMIFS(Raw!$F:$F,Raw!$C:$C,X$5,Raw!$A:$A,$A$4,Raw!$E:$E,$A21)</f>
        <v>5881</v>
      </c>
      <c r="Y21" s="33">
        <f>SUMIFS(Raw!$F:$F,Raw!$C:$C,Y$5,Raw!$A:$A,$A$4,Raw!$E:$E,$A21)</f>
        <v>238</v>
      </c>
      <c r="Z21" s="33">
        <f>SUMIFS(Raw!$F:$F,Raw!$C:$C,Z$5,Raw!$A:$A,$A$4,Raw!$E:$E,$A21)</f>
        <v>119</v>
      </c>
      <c r="AA21" s="33">
        <f>SUMIFS(Raw!$F:$F,Raw!$C:$C,AA$5,Raw!$A:$A,$A$4,Raw!$E:$E,$A21)</f>
        <v>185</v>
      </c>
      <c r="AB21" s="33">
        <f>SUMIFS(Raw!$F:$F,Raw!$C:$C,AB$5,Raw!$A:$A,$A$4,Raw!$E:$E,$A21)</f>
        <v>174</v>
      </c>
      <c r="AC21" s="33">
        <f>SUMIFS(Raw!$F:$F,Raw!$C:$C,AC$5,Raw!$A:$A,$A$4,Raw!$E:$E,$A21)</f>
        <v>3359</v>
      </c>
      <c r="AD21" s="33">
        <f>SUMIFS(Raw!$F:$F,Raw!$C:$C,AD$5,Raw!$A:$A,$A$4,Raw!$E:$E,$A21)</f>
        <v>5639</v>
      </c>
      <c r="AE21" s="33">
        <f>SUMIFS(Raw!$F:$F,Raw!$C:$C,AE$5,Raw!$A:$A,$A$4,Raw!$E:$E,$A21)</f>
        <v>2206</v>
      </c>
      <c r="AF21" s="33">
        <f>SUMIFS(Raw!$F:$F,Raw!$C:$C,AF$5,Raw!$A:$A,$A$4,Raw!$E:$E,$A21)</f>
        <v>2954</v>
      </c>
      <c r="AG21" s="33">
        <f>SUMIFS(Raw!$F:$F,Raw!$C:$C,AG$5,Raw!$A:$A,$A$4,Raw!$E:$E,$A21)</f>
        <v>122</v>
      </c>
      <c r="AH21" s="33">
        <f>SUMIFS(Raw!$F:$F,Raw!$C:$C,AH$5,Raw!$A:$A,$A$4,Raw!$E:$E,$A21)</f>
        <v>1995</v>
      </c>
      <c r="AI21" s="33">
        <f>SUMIFS(Raw!$F:$F,Raw!$C:$C,AI$5,Raw!$A:$A,$A$4,Raw!$E:$E,$A21)</f>
        <v>0</v>
      </c>
      <c r="AJ21" s="33">
        <f>SUMIFS(Raw!$F:$F,Raw!$C:$C,AJ$5,Raw!$A:$A,$A$4,Raw!$E:$E,$A21)</f>
        <v>3483</v>
      </c>
    </row>
    <row r="22" spans="1:36" x14ac:dyDescent="0.25">
      <c r="A22" s="13" t="str">
        <f>IF(Refs!A15="","",Refs!A15)</f>
        <v>RDY</v>
      </c>
      <c r="B22" s="3" t="str">
        <f>IF(Refs!B15="","",Refs!B15)</f>
        <v>DHC</v>
      </c>
      <c r="C22" s="28" t="str">
        <f>IF(Refs!D15="","",Refs!D15)</f>
        <v>Provider</v>
      </c>
      <c r="D22" s="33">
        <f>SUMIFS(Raw!$F:$F,Raw!$C:$C,D$5,Raw!$A:$A,$A$4,Raw!$E:$E,$A22)</f>
        <v>30592</v>
      </c>
      <c r="E22" s="33">
        <f>SUMIFS(Raw!$F:$F,Raw!$C:$C,E$5,Raw!$A:$A,$A$4,Raw!$E:$E,$A22)</f>
        <v>22014</v>
      </c>
      <c r="F22" s="33">
        <f>SUMIFS(Raw!$F:$F,Raw!$C:$C,F$5,Raw!$A:$A,$A$4,Raw!$E:$E,$A22)</f>
        <v>11987</v>
      </c>
      <c r="G22" s="33">
        <f>SUMIFS(Raw!$F:$F,Raw!$C:$C,G$5,Raw!$A:$A,$A$4,Raw!$E:$E,$A22)</f>
        <v>2563</v>
      </c>
      <c r="H22" s="33">
        <f>SUMIFS(Raw!$F:$F,Raw!$C:$C,H$5,Raw!$A:$A,$A$4,Raw!$E:$E,$A22)</f>
        <v>193</v>
      </c>
      <c r="I22" s="33">
        <f>SUMIFS(Raw!$F:$F,Raw!$C:$C,I$5,Raw!$A:$A,$A$4,Raw!$E:$E,$A22)</f>
        <v>142</v>
      </c>
      <c r="J22" s="33">
        <f>SUMIFS(Raw!$F:$F,Raw!$C:$C,J$5,Raw!$A:$A,$A$4,Raw!$E:$E,$A22)</f>
        <v>2228</v>
      </c>
      <c r="K22" s="33">
        <f>SUMIFS(Raw!$F:$F,Raw!$C:$C,K$5,Raw!$A:$A,$A$4,Raw!$E:$E,$A22)</f>
        <v>4691087</v>
      </c>
      <c r="L22" s="33">
        <f>_xlfn.MINIFS(Raw!$F:$F,Raw!$C:$C,L$5,Raw!$A:$A,$A$4,Raw!$E:$E,$A22, Raw!$F:$F, "&lt;&gt;0")</f>
        <v>180</v>
      </c>
      <c r="M22" s="33">
        <f>_xlfn.MAXIFS(Raw!$F:$F,Raw!$C:$C,M$5,Raw!$A:$A,$A$4,Raw!$E:$E,$A22)</f>
        <v>2108</v>
      </c>
      <c r="N22" s="33">
        <f>_xlfn.MINIFS(Raw!$F:$F,Raw!$C:$C,N$5,Raw!$A:$A,$A$4,Raw!$E:$E,$A22, Raw!$F:$F, "&lt;&gt;0")</f>
        <v>358</v>
      </c>
      <c r="O22" s="33">
        <f>_xlfn.MAXIFS(Raw!$F:$F,Raw!$C:$C,O$5,Raw!$A:$A,$A$4,Raw!$E:$E,$A22)</f>
        <v>2661</v>
      </c>
      <c r="P22" s="33">
        <f>SUMIFS(Raw!$F:$F,Raw!$C:$C,P$5,Raw!$A:$A,$A$4,Raw!$E:$E,$A22)</f>
        <v>21196</v>
      </c>
      <c r="Q22" s="33">
        <f>SUMIFS(Raw!$F:$F,Raw!$C:$C,Q$5,Raw!$A:$A,$A$4,Raw!$E:$E,$A22)</f>
        <v>7877</v>
      </c>
      <c r="R22" s="33">
        <f>SUMIFS(Raw!$F:$F,Raw!$C:$C,R$5,Raw!$A:$A,$A$4,Raw!$E:$E,$A22)</f>
        <v>3257</v>
      </c>
      <c r="S22" s="33">
        <f>SUMIFS(Raw!$F:$F,Raw!$C:$C,S$5,Raw!$A:$A,$A$4,Raw!$E:$E,$A22)</f>
        <v>766</v>
      </c>
      <c r="T22" s="33">
        <f>SUMIFS(Raw!$F:$F,Raw!$C:$C,T$5,Raw!$A:$A,$A$4,Raw!$E:$E,$A22)</f>
        <v>2799</v>
      </c>
      <c r="U22" s="33">
        <f>SUMIFS(Raw!$F:$F,Raw!$C:$C,U$5,Raw!$A:$A,$A$4,Raw!$E:$E,$A22)</f>
        <v>3328</v>
      </c>
      <c r="V22" s="33">
        <f>SUMIFS(Raw!$F:$F,Raw!$C:$C,V$5,Raw!$A:$A,$A$4,Raw!$E:$E,$A22)</f>
        <v>1</v>
      </c>
      <c r="W22" s="33">
        <f>SUMIFS(Raw!$F:$F,Raw!$C:$C,W$5,Raw!$A:$A,$A$4,Raw!$E:$E,$A22)</f>
        <v>5113</v>
      </c>
      <c r="X22" s="33">
        <f>SUMIFS(Raw!$F:$F,Raw!$C:$C,X$5,Raw!$A:$A,$A$4,Raw!$E:$E,$A22)</f>
        <v>2341</v>
      </c>
      <c r="Y22" s="33">
        <f>SUMIFS(Raw!$F:$F,Raw!$C:$C,Y$5,Raw!$A:$A,$A$4,Raw!$E:$E,$A22)</f>
        <v>2249</v>
      </c>
      <c r="Z22" s="33">
        <f>SUMIFS(Raw!$F:$F,Raw!$C:$C,Z$5,Raw!$A:$A,$A$4,Raw!$E:$E,$A22)</f>
        <v>63</v>
      </c>
      <c r="AA22" s="33">
        <f>SUMIFS(Raw!$F:$F,Raw!$C:$C,AA$5,Raw!$A:$A,$A$4,Raw!$E:$E,$A22)</f>
        <v>740</v>
      </c>
      <c r="AB22" s="33">
        <f>SUMIFS(Raw!$F:$F,Raw!$C:$C,AB$5,Raw!$A:$A,$A$4,Raw!$E:$E,$A22)</f>
        <v>27</v>
      </c>
      <c r="AC22" s="33">
        <f>SUMIFS(Raw!$F:$F,Raw!$C:$C,AC$5,Raw!$A:$A,$A$4,Raw!$E:$E,$A22)</f>
        <v>2092</v>
      </c>
      <c r="AD22" s="33">
        <f>SUMIFS(Raw!$F:$F,Raw!$C:$C,AD$5,Raw!$A:$A,$A$4,Raw!$E:$E,$A22)</f>
        <v>2099</v>
      </c>
      <c r="AE22" s="33">
        <f>SUMIFS(Raw!$F:$F,Raw!$C:$C,AE$5,Raw!$A:$A,$A$4,Raw!$E:$E,$A22)</f>
        <v>870</v>
      </c>
      <c r="AF22" s="33">
        <f>SUMIFS(Raw!$F:$F,Raw!$C:$C,AF$5,Raw!$A:$A,$A$4,Raw!$E:$E,$A22)</f>
        <v>1482</v>
      </c>
      <c r="AG22" s="33">
        <f>SUMIFS(Raw!$F:$F,Raw!$C:$C,AG$5,Raw!$A:$A,$A$4,Raw!$E:$E,$A22)</f>
        <v>213</v>
      </c>
      <c r="AH22" s="33">
        <f>SUMIFS(Raw!$F:$F,Raw!$C:$C,AH$5,Raw!$A:$A,$A$4,Raw!$E:$E,$A22)</f>
        <v>1665</v>
      </c>
      <c r="AI22" s="33">
        <f>SUMIFS(Raw!$F:$F,Raw!$C:$C,AI$5,Raw!$A:$A,$A$4,Raw!$E:$E,$A22)</f>
        <v>0</v>
      </c>
      <c r="AJ22" s="33">
        <f>SUMIFS(Raw!$F:$F,Raw!$C:$C,AJ$5,Raw!$A:$A,$A$4,Raw!$E:$E,$A22)</f>
        <v>1246</v>
      </c>
    </row>
    <row r="23" spans="1:36" x14ac:dyDescent="0.25">
      <c r="A23" s="13" t="str">
        <f>IF(Refs!A16="","",Refs!A16)</f>
        <v>NNJ</v>
      </c>
      <c r="B23" s="3" t="str">
        <f>IF(Refs!B16="","",Refs!B16)</f>
        <v>DHU</v>
      </c>
      <c r="C23" s="28" t="str">
        <f>IF(Refs!D16="","",Refs!D16)</f>
        <v>Provider</v>
      </c>
      <c r="D23" s="33">
        <f>SUMIFS(Raw!$F:$F,Raw!$C:$C,D$5,Raw!$A:$A,$A$4,Raw!$E:$E,$A23)</f>
        <v>35290</v>
      </c>
      <c r="E23" s="33">
        <f>SUMIFS(Raw!$F:$F,Raw!$C:$C,E$5,Raw!$A:$A,$A$4,Raw!$E:$E,$A23)</f>
        <v>28449</v>
      </c>
      <c r="F23" s="33">
        <f>SUMIFS(Raw!$F:$F,Raw!$C:$C,F$5,Raw!$A:$A,$A$4,Raw!$E:$E,$A23)</f>
        <v>17564</v>
      </c>
      <c r="G23" s="33">
        <f>SUMIFS(Raw!$F:$F,Raw!$C:$C,G$5,Raw!$A:$A,$A$4,Raw!$E:$E,$A23)</f>
        <v>1936</v>
      </c>
      <c r="H23" s="33">
        <f>SUMIFS(Raw!$F:$F,Raw!$C:$C,H$5,Raw!$A:$A,$A$4,Raw!$E:$E,$A23)</f>
        <v>300</v>
      </c>
      <c r="I23" s="33">
        <f>SUMIFS(Raw!$F:$F,Raw!$C:$C,I$5,Raw!$A:$A,$A$4,Raw!$E:$E,$A23)</f>
        <v>1636</v>
      </c>
      <c r="J23" s="33">
        <f>SUMIFS(Raw!$F:$F,Raw!$C:$C,J$5,Raw!$A:$A,$A$4,Raw!$E:$E,$A23)</f>
        <v>0</v>
      </c>
      <c r="K23" s="33">
        <f>SUMIFS(Raw!$F:$F,Raw!$C:$C,K$5,Raw!$A:$A,$A$4,Raw!$E:$E,$A23)</f>
        <v>3393236</v>
      </c>
      <c r="L23" s="33">
        <f>_xlfn.MINIFS(Raw!$F:$F,Raw!$C:$C,L$5,Raw!$A:$A,$A$4,Raw!$E:$E,$A23, Raw!$F:$F, "&lt;&gt;0")</f>
        <v>27</v>
      </c>
      <c r="M23" s="33">
        <f>_xlfn.MAXIFS(Raw!$F:$F,Raw!$C:$C,M$5,Raw!$A:$A,$A$4,Raw!$E:$E,$A23)</f>
        <v>980</v>
      </c>
      <c r="N23" s="33">
        <f>_xlfn.MINIFS(Raw!$F:$F,Raw!$C:$C,N$5,Raw!$A:$A,$A$4,Raw!$E:$E,$A23, Raw!$F:$F, "&lt;&gt;0")</f>
        <v>50</v>
      </c>
      <c r="O23" s="33">
        <f>_xlfn.MAXIFS(Raw!$F:$F,Raw!$C:$C,O$5,Raw!$A:$A,$A$4,Raw!$E:$E,$A23)</f>
        <v>1131</v>
      </c>
      <c r="P23" s="33">
        <f>SUMIFS(Raw!$F:$F,Raw!$C:$C,P$5,Raw!$A:$A,$A$4,Raw!$E:$E,$A23)</f>
        <v>27491</v>
      </c>
      <c r="Q23" s="33">
        <f>SUMIFS(Raw!$F:$F,Raw!$C:$C,Q$5,Raw!$A:$A,$A$4,Raw!$E:$E,$A23)</f>
        <v>12510</v>
      </c>
      <c r="R23" s="33">
        <f>SUMIFS(Raw!$F:$F,Raw!$C:$C,R$5,Raw!$A:$A,$A$4,Raw!$E:$E,$A23)</f>
        <v>6999</v>
      </c>
      <c r="S23" s="33">
        <f>SUMIFS(Raw!$F:$F,Raw!$C:$C,S$5,Raw!$A:$A,$A$4,Raw!$E:$E,$A23)</f>
        <v>1756</v>
      </c>
      <c r="T23" s="33">
        <f>SUMIFS(Raw!$F:$F,Raw!$C:$C,T$5,Raw!$A:$A,$A$4,Raw!$E:$E,$A23)</f>
        <v>4464</v>
      </c>
      <c r="U23" s="33">
        <f>SUMIFS(Raw!$F:$F,Raw!$C:$C,U$5,Raw!$A:$A,$A$4,Raw!$E:$E,$A23)</f>
        <v>2833</v>
      </c>
      <c r="V23" s="33">
        <f>SUMIFS(Raw!$F:$F,Raw!$C:$C,V$5,Raw!$A:$A,$A$4,Raw!$E:$E,$A23)</f>
        <v>4</v>
      </c>
      <c r="W23" s="33">
        <f>SUMIFS(Raw!$F:$F,Raw!$C:$C,W$5,Raw!$A:$A,$A$4,Raw!$E:$E,$A23)</f>
        <v>6902</v>
      </c>
      <c r="X23" s="33">
        <f>SUMIFS(Raw!$F:$F,Raw!$C:$C,X$5,Raw!$A:$A,$A$4,Raw!$E:$E,$A23)</f>
        <v>3458</v>
      </c>
      <c r="Y23" s="33">
        <f>SUMIFS(Raw!$F:$F,Raw!$C:$C,Y$5,Raw!$A:$A,$A$4,Raw!$E:$E,$A23)</f>
        <v>1288</v>
      </c>
      <c r="Z23" s="33">
        <f>SUMIFS(Raw!$F:$F,Raw!$C:$C,Z$5,Raw!$A:$A,$A$4,Raw!$E:$E,$A23)</f>
        <v>107</v>
      </c>
      <c r="AA23" s="33">
        <f>SUMIFS(Raw!$F:$F,Raw!$C:$C,AA$5,Raw!$A:$A,$A$4,Raw!$E:$E,$A23)</f>
        <v>372</v>
      </c>
      <c r="AB23" s="33">
        <f>SUMIFS(Raw!$F:$F,Raw!$C:$C,AB$5,Raw!$A:$A,$A$4,Raw!$E:$E,$A23)</f>
        <v>268</v>
      </c>
      <c r="AC23" s="33">
        <f>SUMIFS(Raw!$F:$F,Raw!$C:$C,AC$5,Raw!$A:$A,$A$4,Raw!$E:$E,$A23)</f>
        <v>1562</v>
      </c>
      <c r="AD23" s="33">
        <f>SUMIFS(Raw!$F:$F,Raw!$C:$C,AD$5,Raw!$A:$A,$A$4,Raw!$E:$E,$A23)</f>
        <v>6206</v>
      </c>
      <c r="AE23" s="33">
        <f>SUMIFS(Raw!$F:$F,Raw!$C:$C,AE$5,Raw!$A:$A,$A$4,Raw!$E:$E,$A23)</f>
        <v>2395</v>
      </c>
      <c r="AF23" s="33">
        <f>SUMIFS(Raw!$F:$F,Raw!$C:$C,AF$5,Raw!$A:$A,$A$4,Raw!$E:$E,$A23)</f>
        <v>401</v>
      </c>
      <c r="AG23" s="33">
        <f>SUMIFS(Raw!$F:$F,Raw!$C:$C,AG$5,Raw!$A:$A,$A$4,Raw!$E:$E,$A23)</f>
        <v>29</v>
      </c>
      <c r="AH23" s="33">
        <f>SUMIFS(Raw!$F:$F,Raw!$C:$C,AH$5,Raw!$A:$A,$A$4,Raw!$E:$E,$A23)</f>
        <v>1506</v>
      </c>
      <c r="AI23" s="33">
        <f>SUMIFS(Raw!$F:$F,Raw!$C:$C,AI$5,Raw!$A:$A,$A$4,Raw!$E:$E,$A23)</f>
        <v>0</v>
      </c>
      <c r="AJ23" s="33">
        <f>SUMIFS(Raw!$F:$F,Raw!$C:$C,AJ$5,Raw!$A:$A,$A$4,Raw!$E:$E,$A23)</f>
        <v>181</v>
      </c>
    </row>
    <row r="24" spans="1:36" x14ac:dyDescent="0.25">
      <c r="A24" s="13" t="str">
        <f>IF(Refs!A17="","",Refs!A17)</f>
        <v>Y00415</v>
      </c>
      <c r="B24" s="3" t="str">
        <f>IF(Refs!B17="","",Refs!B17)</f>
        <v>HUC</v>
      </c>
      <c r="C24" s="28" t="str">
        <f>IF(Refs!D17="","",Refs!D17)</f>
        <v>Provider</v>
      </c>
      <c r="D24" s="33">
        <f>SUMIFS(Raw!$F:$F,Raw!$C:$C,D$5,Raw!$A:$A,$A$4,Raw!$E:$E,$A24)</f>
        <v>127145</v>
      </c>
      <c r="E24" s="33">
        <f>SUMIFS(Raw!$F:$F,Raw!$C:$C,E$5,Raw!$A:$A,$A$4,Raw!$E:$E,$A24)</f>
        <v>89272</v>
      </c>
      <c r="F24" s="33">
        <f>SUMIFS(Raw!$F:$F,Raw!$C:$C,F$5,Raw!$A:$A,$A$4,Raw!$E:$E,$A24)</f>
        <v>44843</v>
      </c>
      <c r="G24" s="33">
        <f>SUMIFS(Raw!$F:$F,Raw!$C:$C,G$5,Raw!$A:$A,$A$4,Raw!$E:$E,$A24)</f>
        <v>11304</v>
      </c>
      <c r="H24" s="33">
        <f>SUMIFS(Raw!$F:$F,Raw!$C:$C,H$5,Raw!$A:$A,$A$4,Raw!$E:$E,$A24)</f>
        <v>808</v>
      </c>
      <c r="I24" s="33">
        <f>SUMIFS(Raw!$F:$F,Raw!$C:$C,I$5,Raw!$A:$A,$A$4,Raw!$E:$E,$A24)</f>
        <v>692</v>
      </c>
      <c r="J24" s="33">
        <f>SUMIFS(Raw!$F:$F,Raw!$C:$C,J$5,Raw!$A:$A,$A$4,Raw!$E:$E,$A24)</f>
        <v>9804</v>
      </c>
      <c r="K24" s="33">
        <f>SUMIFS(Raw!$F:$F,Raw!$C:$C,K$5,Raw!$A:$A,$A$4,Raw!$E:$E,$A24)</f>
        <v>24115682</v>
      </c>
      <c r="L24" s="33">
        <f>_xlfn.MINIFS(Raw!$F:$F,Raw!$C:$C,L$5,Raw!$A:$A,$A$4,Raw!$E:$E,$A24, Raw!$F:$F, "&lt;&gt;0")</f>
        <v>32</v>
      </c>
      <c r="M24" s="33">
        <f>_xlfn.MAXIFS(Raw!$F:$F,Raw!$C:$C,M$5,Raw!$A:$A,$A$4,Raw!$E:$E,$A24)</f>
        <v>2088</v>
      </c>
      <c r="N24" s="33">
        <f>_xlfn.MINIFS(Raw!$F:$F,Raw!$C:$C,N$5,Raw!$A:$A,$A$4,Raw!$E:$E,$A24, Raw!$F:$F, "&lt;&gt;0")</f>
        <v>131</v>
      </c>
      <c r="O24" s="33">
        <f>_xlfn.MAXIFS(Raw!$F:$F,Raw!$C:$C,O$5,Raw!$A:$A,$A$4,Raw!$E:$E,$A24)</f>
        <v>2542</v>
      </c>
      <c r="P24" s="33">
        <f>SUMIFS(Raw!$F:$F,Raw!$C:$C,P$5,Raw!$A:$A,$A$4,Raw!$E:$E,$A24)</f>
        <v>76371</v>
      </c>
      <c r="Q24" s="33">
        <f>SUMIFS(Raw!$F:$F,Raw!$C:$C,Q$5,Raw!$A:$A,$A$4,Raw!$E:$E,$A24)</f>
        <v>41142</v>
      </c>
      <c r="R24" s="33">
        <f>SUMIFS(Raw!$F:$F,Raw!$C:$C,R$5,Raw!$A:$A,$A$4,Raw!$E:$E,$A24)</f>
        <v>20329</v>
      </c>
      <c r="S24" s="33">
        <f>SUMIFS(Raw!$F:$F,Raw!$C:$C,S$5,Raw!$A:$A,$A$4,Raw!$E:$E,$A24)</f>
        <v>6419</v>
      </c>
      <c r="T24" s="33">
        <f>SUMIFS(Raw!$F:$F,Raw!$C:$C,T$5,Raw!$A:$A,$A$4,Raw!$E:$E,$A24)</f>
        <v>7570</v>
      </c>
      <c r="U24" s="33">
        <f>SUMIFS(Raw!$F:$F,Raw!$C:$C,U$5,Raw!$A:$A,$A$4,Raw!$E:$E,$A24)</f>
        <v>8016</v>
      </c>
      <c r="V24" s="33">
        <f>SUMIFS(Raw!$F:$F,Raw!$C:$C,V$5,Raw!$A:$A,$A$4,Raw!$E:$E,$A24)</f>
        <v>6</v>
      </c>
      <c r="W24" s="33">
        <f>SUMIFS(Raw!$F:$F,Raw!$C:$C,W$5,Raw!$A:$A,$A$4,Raw!$E:$E,$A24)</f>
        <v>30185</v>
      </c>
      <c r="X24" s="33">
        <f>SUMIFS(Raw!$F:$F,Raw!$C:$C,X$5,Raw!$A:$A,$A$4,Raw!$E:$E,$A24)</f>
        <v>8021</v>
      </c>
      <c r="Y24" s="33">
        <f>SUMIFS(Raw!$F:$F,Raw!$C:$C,Y$5,Raw!$A:$A,$A$4,Raw!$E:$E,$A24)</f>
        <v>3939</v>
      </c>
      <c r="Z24" s="33">
        <f>SUMIFS(Raw!$F:$F,Raw!$C:$C,Z$5,Raw!$A:$A,$A$4,Raw!$E:$E,$A24)</f>
        <v>249</v>
      </c>
      <c r="AA24" s="33">
        <f>SUMIFS(Raw!$F:$F,Raw!$C:$C,AA$5,Raw!$A:$A,$A$4,Raw!$E:$E,$A24)</f>
        <v>2739</v>
      </c>
      <c r="AB24" s="33">
        <f>SUMIFS(Raw!$F:$F,Raw!$C:$C,AB$5,Raw!$A:$A,$A$4,Raw!$E:$E,$A24)</f>
        <v>291</v>
      </c>
      <c r="AC24" s="33">
        <f>SUMIFS(Raw!$F:$F,Raw!$C:$C,AC$5,Raw!$A:$A,$A$4,Raw!$E:$E,$A24)</f>
        <v>10170</v>
      </c>
      <c r="AD24" s="33">
        <f>SUMIFS(Raw!$F:$F,Raw!$C:$C,AD$5,Raw!$A:$A,$A$4,Raw!$E:$E,$A24)</f>
        <v>5185</v>
      </c>
      <c r="AE24" s="33">
        <f>SUMIFS(Raw!$F:$F,Raw!$C:$C,AE$5,Raw!$A:$A,$A$4,Raw!$E:$E,$A24)</f>
        <v>6861</v>
      </c>
      <c r="AF24" s="33">
        <f>SUMIFS(Raw!$F:$F,Raw!$C:$C,AF$5,Raw!$A:$A,$A$4,Raw!$E:$E,$A24)</f>
        <v>5450</v>
      </c>
      <c r="AG24" s="33">
        <f>SUMIFS(Raw!$F:$F,Raw!$C:$C,AG$5,Raw!$A:$A,$A$4,Raw!$E:$E,$A24)</f>
        <v>2765</v>
      </c>
      <c r="AH24" s="33">
        <f>SUMIFS(Raw!$F:$F,Raw!$C:$C,AH$5,Raw!$A:$A,$A$4,Raw!$E:$E,$A24)</f>
        <v>1824</v>
      </c>
      <c r="AI24" s="33">
        <f>SUMIFS(Raw!$F:$F,Raw!$C:$C,AI$5,Raw!$A:$A,$A$4,Raw!$E:$E,$A24)</f>
        <v>0</v>
      </c>
      <c r="AJ24" s="33">
        <f>SUMIFS(Raw!$F:$F,Raw!$C:$C,AJ$5,Raw!$A:$A,$A$4,Raw!$E:$E,$A24)</f>
        <v>662</v>
      </c>
    </row>
    <row r="25" spans="1:36" x14ac:dyDescent="0.25">
      <c r="A25" s="13" t="str">
        <f>IF(Refs!A18="","",Refs!A18)</f>
        <v>NVE</v>
      </c>
      <c r="B25" s="3" t="str">
        <f>IF(Refs!B18="","",Refs!B18)</f>
        <v>IC24</v>
      </c>
      <c r="C25" s="28" t="str">
        <f>IF(Refs!D18="","",Refs!D18)</f>
        <v>Provider</v>
      </c>
      <c r="D25" s="33">
        <f>SUMIFS(Raw!$F:$F,Raw!$C:$C,D$5,Raw!$A:$A,$A$4,Raw!$E:$E,$A25)</f>
        <v>70294</v>
      </c>
      <c r="E25" s="33">
        <f>SUMIFS(Raw!$F:$F,Raw!$C:$C,E$5,Raw!$A:$A,$A$4,Raw!$E:$E,$A25)</f>
        <v>51577</v>
      </c>
      <c r="F25" s="33">
        <f>SUMIFS(Raw!$F:$F,Raw!$C:$C,F$5,Raw!$A:$A,$A$4,Raw!$E:$E,$A25)</f>
        <v>20913</v>
      </c>
      <c r="G25" s="33">
        <f>SUMIFS(Raw!$F:$F,Raw!$C:$C,G$5,Raw!$A:$A,$A$4,Raw!$E:$E,$A25)</f>
        <v>15652</v>
      </c>
      <c r="H25" s="33">
        <f>SUMIFS(Raw!$F:$F,Raw!$C:$C,H$5,Raw!$A:$A,$A$4,Raw!$E:$E,$A25)</f>
        <v>4504</v>
      </c>
      <c r="I25" s="33">
        <f>SUMIFS(Raw!$F:$F,Raw!$C:$C,I$5,Raw!$A:$A,$A$4,Raw!$E:$E,$A25)</f>
        <v>1172</v>
      </c>
      <c r="J25" s="33">
        <f>SUMIFS(Raw!$F:$F,Raw!$C:$C,J$5,Raw!$A:$A,$A$4,Raw!$E:$E,$A25)</f>
        <v>9976</v>
      </c>
      <c r="K25" s="33">
        <f>SUMIFS(Raw!$F:$F,Raw!$C:$C,K$5,Raw!$A:$A,$A$4,Raw!$E:$E,$A25)</f>
        <v>34020378</v>
      </c>
      <c r="L25" s="33">
        <f>_xlfn.MINIFS(Raw!$F:$F,Raw!$C:$C,L$5,Raw!$A:$A,$A$4,Raw!$E:$E,$A25, Raw!$F:$F, "&lt;&gt;0")</f>
        <v>210</v>
      </c>
      <c r="M25" s="33">
        <f>_xlfn.MAXIFS(Raw!$F:$F,Raw!$C:$C,M$5,Raw!$A:$A,$A$4,Raw!$E:$E,$A25)</f>
        <v>320</v>
      </c>
      <c r="N25" s="33">
        <f>_xlfn.MINIFS(Raw!$F:$F,Raw!$C:$C,N$5,Raw!$A:$A,$A$4,Raw!$E:$E,$A25, Raw!$F:$F, "&lt;&gt;0")</f>
        <v>320</v>
      </c>
      <c r="O25" s="33">
        <f>_xlfn.MAXIFS(Raw!$F:$F,Raw!$C:$C,O$5,Raw!$A:$A,$A$4,Raw!$E:$E,$A25)</f>
        <v>1697</v>
      </c>
      <c r="P25" s="33">
        <f>SUMIFS(Raw!$F:$F,Raw!$C:$C,P$5,Raw!$A:$A,$A$4,Raw!$E:$E,$A25)</f>
        <v>48942</v>
      </c>
      <c r="Q25" s="33">
        <f>SUMIFS(Raw!$F:$F,Raw!$C:$C,Q$5,Raw!$A:$A,$A$4,Raw!$E:$E,$A25)</f>
        <v>29255</v>
      </c>
      <c r="R25" s="33">
        <f>SUMIFS(Raw!$F:$F,Raw!$C:$C,R$5,Raw!$A:$A,$A$4,Raw!$E:$E,$A25)</f>
        <v>540</v>
      </c>
      <c r="S25" s="33">
        <f>SUMIFS(Raw!$F:$F,Raw!$C:$C,S$5,Raw!$A:$A,$A$4,Raw!$E:$E,$A25)</f>
        <v>162</v>
      </c>
      <c r="T25" s="33">
        <f>SUMIFS(Raw!$F:$F,Raw!$C:$C,T$5,Raw!$A:$A,$A$4,Raw!$E:$E,$A25)</f>
        <v>5195</v>
      </c>
      <c r="U25" s="33">
        <f>SUMIFS(Raw!$F:$F,Raw!$C:$C,U$5,Raw!$A:$A,$A$4,Raw!$E:$E,$A25)</f>
        <v>4325</v>
      </c>
      <c r="V25" s="33">
        <f>SUMIFS(Raw!$F:$F,Raw!$C:$C,V$5,Raw!$A:$A,$A$4,Raw!$E:$E,$A25)</f>
        <v>8</v>
      </c>
      <c r="W25" s="33">
        <f>SUMIFS(Raw!$F:$F,Raw!$C:$C,W$5,Raw!$A:$A,$A$4,Raw!$E:$E,$A25)</f>
        <v>15982</v>
      </c>
      <c r="X25" s="33">
        <f>SUMIFS(Raw!$F:$F,Raw!$C:$C,X$5,Raw!$A:$A,$A$4,Raw!$E:$E,$A25)</f>
        <v>10303</v>
      </c>
      <c r="Y25" s="33">
        <f>SUMIFS(Raw!$F:$F,Raw!$C:$C,Y$5,Raw!$A:$A,$A$4,Raw!$E:$E,$A25)</f>
        <v>2892</v>
      </c>
      <c r="Z25" s="33">
        <f>SUMIFS(Raw!$F:$F,Raw!$C:$C,Z$5,Raw!$A:$A,$A$4,Raw!$E:$E,$A25)</f>
        <v>114</v>
      </c>
      <c r="AA25" s="33">
        <f>SUMIFS(Raw!$F:$F,Raw!$C:$C,AA$5,Raw!$A:$A,$A$4,Raw!$E:$E,$A25)</f>
        <v>365</v>
      </c>
      <c r="AB25" s="33">
        <f>SUMIFS(Raw!$F:$F,Raw!$C:$C,AB$5,Raw!$A:$A,$A$4,Raw!$E:$E,$A25)</f>
        <v>83</v>
      </c>
      <c r="AC25" s="33">
        <f>SUMIFS(Raw!$F:$F,Raw!$C:$C,AC$5,Raw!$A:$A,$A$4,Raw!$E:$E,$A25)</f>
        <v>2436</v>
      </c>
      <c r="AD25" s="33">
        <f>SUMIFS(Raw!$F:$F,Raw!$C:$C,AD$5,Raw!$A:$A,$A$4,Raw!$E:$E,$A25)</f>
        <v>7239</v>
      </c>
      <c r="AE25" s="33">
        <f>SUMIFS(Raw!$F:$F,Raw!$C:$C,AE$5,Raw!$A:$A,$A$4,Raw!$E:$E,$A25)</f>
        <v>2668</v>
      </c>
      <c r="AF25" s="33">
        <f>SUMIFS(Raw!$F:$F,Raw!$C:$C,AF$5,Raw!$A:$A,$A$4,Raw!$E:$E,$A25)</f>
        <v>2932</v>
      </c>
      <c r="AG25" s="33">
        <f>SUMIFS(Raw!$F:$F,Raw!$C:$C,AG$5,Raw!$A:$A,$A$4,Raw!$E:$E,$A25)</f>
        <v>32</v>
      </c>
      <c r="AH25" s="33">
        <f>SUMIFS(Raw!$F:$F,Raw!$C:$C,AH$5,Raw!$A:$A,$A$4,Raw!$E:$E,$A25)</f>
        <v>2855</v>
      </c>
      <c r="AI25" s="33">
        <f>SUMIFS(Raw!$F:$F,Raw!$C:$C,AI$5,Raw!$A:$A,$A$4,Raw!$E:$E,$A25)</f>
        <v>0</v>
      </c>
      <c r="AJ25" s="33">
        <f>SUMIFS(Raw!$F:$F,Raw!$C:$C,AJ$5,Raw!$A:$A,$A$4,Raw!$E:$E,$A25)</f>
        <v>0</v>
      </c>
    </row>
    <row r="26" spans="1:36" x14ac:dyDescent="0.25">
      <c r="A26" s="13" t="str">
        <f>IF(Refs!A19="","",Refs!A19)</f>
        <v>R1F</v>
      </c>
      <c r="B26" s="3" t="str">
        <f>IF(Refs!B19="","",Refs!B19)</f>
        <v>IOW</v>
      </c>
      <c r="C26" s="28" t="str">
        <f>IF(Refs!D19="","",Refs!D19)</f>
        <v>Provider</v>
      </c>
      <c r="D26" s="33">
        <f>SUMIFS(Raw!$F:$F,Raw!$C:$C,D$5,Raw!$A:$A,$A$4,Raw!$E:$E,$A26)</f>
        <v>8880</v>
      </c>
      <c r="E26" s="33">
        <f>SUMIFS(Raw!$F:$F,Raw!$C:$C,E$5,Raw!$A:$A,$A$4,Raw!$E:$E,$A26)</f>
        <v>8148</v>
      </c>
      <c r="F26" s="33">
        <f>SUMIFS(Raw!$F:$F,Raw!$C:$C,F$5,Raw!$A:$A,$A$4,Raw!$E:$E,$A26)</f>
        <v>6979</v>
      </c>
      <c r="G26" s="33">
        <f>SUMIFS(Raw!$F:$F,Raw!$C:$C,G$5,Raw!$A:$A,$A$4,Raw!$E:$E,$A26)</f>
        <v>732</v>
      </c>
      <c r="H26" s="33">
        <f>SUMIFS(Raw!$F:$F,Raw!$C:$C,H$5,Raw!$A:$A,$A$4,Raw!$E:$E,$A26)</f>
        <v>185</v>
      </c>
      <c r="I26" s="33">
        <f>SUMIFS(Raw!$F:$F,Raw!$C:$C,I$5,Raw!$A:$A,$A$4,Raw!$E:$E,$A26)</f>
        <v>136</v>
      </c>
      <c r="J26" s="33">
        <f>SUMIFS(Raw!$F:$F,Raw!$C:$C,J$5,Raw!$A:$A,$A$4,Raw!$E:$E,$A26)</f>
        <v>411</v>
      </c>
      <c r="K26" s="33">
        <f>SUMIFS(Raw!$F:$F,Raw!$C:$C,K$5,Raw!$A:$A,$A$4,Raw!$E:$E,$A26)</f>
        <v>352568</v>
      </c>
      <c r="L26" s="33">
        <f>_xlfn.MINIFS(Raw!$F:$F,Raw!$C:$C,L$5,Raw!$A:$A,$A$4,Raw!$E:$E,$A26, Raw!$F:$F, "&lt;&gt;0")</f>
        <v>14</v>
      </c>
      <c r="M26" s="33">
        <f>_xlfn.MAXIFS(Raw!$F:$F,Raw!$C:$C,M$5,Raw!$A:$A,$A$4,Raw!$E:$E,$A26)</f>
        <v>505</v>
      </c>
      <c r="N26" s="33">
        <f>_xlfn.MINIFS(Raw!$F:$F,Raw!$C:$C,N$5,Raw!$A:$A,$A$4,Raw!$E:$E,$A26, Raw!$F:$F, "&lt;&gt;0")</f>
        <v>71</v>
      </c>
      <c r="O26" s="33">
        <f>_xlfn.MAXIFS(Raw!$F:$F,Raw!$C:$C,O$5,Raw!$A:$A,$A$4,Raw!$E:$E,$A26)</f>
        <v>1105</v>
      </c>
      <c r="P26" s="33">
        <f>SUMIFS(Raw!$F:$F,Raw!$C:$C,P$5,Raw!$A:$A,$A$4,Raw!$E:$E,$A26)</f>
        <v>8149</v>
      </c>
      <c r="Q26" s="33">
        <f>SUMIFS(Raw!$F:$F,Raw!$C:$C,Q$5,Raw!$A:$A,$A$4,Raw!$E:$E,$A26)</f>
        <v>4522</v>
      </c>
      <c r="R26" s="33">
        <f>SUMIFS(Raw!$F:$F,Raw!$C:$C,R$5,Raw!$A:$A,$A$4,Raw!$E:$E,$A26)</f>
        <v>469</v>
      </c>
      <c r="S26" s="33">
        <f>SUMIFS(Raw!$F:$F,Raw!$C:$C,S$5,Raw!$A:$A,$A$4,Raw!$E:$E,$A26)</f>
        <v>339</v>
      </c>
      <c r="T26" s="33">
        <f>SUMIFS(Raw!$F:$F,Raw!$C:$C,T$5,Raw!$A:$A,$A$4,Raw!$E:$E,$A26)</f>
        <v>1025</v>
      </c>
      <c r="U26" s="33">
        <f>SUMIFS(Raw!$F:$F,Raw!$C:$C,U$5,Raw!$A:$A,$A$4,Raw!$E:$E,$A26)</f>
        <v>1265</v>
      </c>
      <c r="V26" s="33">
        <f>SUMIFS(Raw!$F:$F,Raw!$C:$C,V$5,Raw!$A:$A,$A$4,Raw!$E:$E,$A26)</f>
        <v>0</v>
      </c>
      <c r="W26" s="33">
        <f>SUMIFS(Raw!$F:$F,Raw!$C:$C,W$5,Raw!$A:$A,$A$4,Raw!$E:$E,$A26)</f>
        <v>2554</v>
      </c>
      <c r="X26" s="33">
        <f>SUMIFS(Raw!$F:$F,Raw!$C:$C,X$5,Raw!$A:$A,$A$4,Raw!$E:$E,$A26)</f>
        <v>1418</v>
      </c>
      <c r="Y26" s="33">
        <f>SUMIFS(Raw!$F:$F,Raw!$C:$C,Y$5,Raw!$A:$A,$A$4,Raw!$E:$E,$A26)</f>
        <v>563</v>
      </c>
      <c r="Z26" s="33">
        <f>SUMIFS(Raw!$F:$F,Raw!$C:$C,Z$5,Raw!$A:$A,$A$4,Raw!$E:$E,$A26)</f>
        <v>11</v>
      </c>
      <c r="AA26" s="33">
        <f>SUMIFS(Raw!$F:$F,Raw!$C:$C,AA$5,Raw!$A:$A,$A$4,Raw!$E:$E,$A26)</f>
        <v>34</v>
      </c>
      <c r="AB26" s="33">
        <f>SUMIFS(Raw!$F:$F,Raw!$C:$C,AB$5,Raw!$A:$A,$A$4,Raw!$E:$E,$A26)</f>
        <v>25</v>
      </c>
      <c r="AC26" s="33">
        <f>SUMIFS(Raw!$F:$F,Raw!$C:$C,AC$5,Raw!$A:$A,$A$4,Raw!$E:$E,$A26)</f>
        <v>325</v>
      </c>
      <c r="AD26" s="33">
        <f>SUMIFS(Raw!$F:$F,Raw!$C:$C,AD$5,Raw!$A:$A,$A$4,Raw!$E:$E,$A26)</f>
        <v>929</v>
      </c>
      <c r="AE26" s="33">
        <f>SUMIFS(Raw!$F:$F,Raw!$C:$C,AE$5,Raw!$A:$A,$A$4,Raw!$E:$E,$A26)</f>
        <v>1271</v>
      </c>
      <c r="AF26" s="33">
        <f>SUMIFS(Raw!$F:$F,Raw!$C:$C,AF$5,Raw!$A:$A,$A$4,Raw!$E:$E,$A26)</f>
        <v>1</v>
      </c>
      <c r="AG26" s="33">
        <f>SUMIFS(Raw!$F:$F,Raw!$C:$C,AG$5,Raw!$A:$A,$A$4,Raw!$E:$E,$A26)</f>
        <v>32</v>
      </c>
      <c r="AH26" s="33">
        <f>SUMIFS(Raw!$F:$F,Raw!$C:$C,AH$5,Raw!$A:$A,$A$4,Raw!$E:$E,$A26)</f>
        <v>402</v>
      </c>
      <c r="AI26" s="33">
        <f>SUMIFS(Raw!$F:$F,Raw!$C:$C,AI$5,Raw!$A:$A,$A$4,Raw!$E:$E,$A26)</f>
        <v>0</v>
      </c>
      <c r="AJ26" s="33">
        <f>SUMIFS(Raw!$F:$F,Raw!$C:$C,AJ$5,Raw!$A:$A,$A$4,Raw!$E:$E,$A26)</f>
        <v>8</v>
      </c>
    </row>
    <row r="27" spans="1:36" x14ac:dyDescent="0.25">
      <c r="A27" s="13" t="str">
        <f>IF(Refs!A20="","",Refs!A20)</f>
        <v>RRU</v>
      </c>
      <c r="B27" s="3" t="str">
        <f>IF(Refs!B20="","",Refs!B20)</f>
        <v>LAS</v>
      </c>
      <c r="C27" s="28" t="str">
        <f>IF(Refs!D20="","",Refs!D20)</f>
        <v>Provider</v>
      </c>
      <c r="D27" s="33">
        <f>SUMIFS(Raw!$F:$F,Raw!$C:$C,D$5,Raw!$A:$A,$A$4,Raw!$E:$E,$A27)</f>
        <v>209375</v>
      </c>
      <c r="E27" s="33">
        <f>SUMIFS(Raw!$F:$F,Raw!$C:$C,E$5,Raw!$A:$A,$A$4,Raw!$E:$E,$A27)</f>
        <v>191815</v>
      </c>
      <c r="F27" s="33">
        <f>SUMIFS(Raw!$F:$F,Raw!$C:$C,F$5,Raw!$A:$A,$A$4,Raw!$E:$E,$A27)</f>
        <v>124419</v>
      </c>
      <c r="G27" s="33">
        <f>SUMIFS(Raw!$F:$F,Raw!$C:$C,G$5,Raw!$A:$A,$A$4,Raw!$E:$E,$A27)</f>
        <v>17560</v>
      </c>
      <c r="H27" s="33">
        <f>SUMIFS(Raw!$F:$F,Raw!$C:$C,H$5,Raw!$A:$A,$A$4,Raw!$E:$E,$A27)</f>
        <v>7153</v>
      </c>
      <c r="I27" s="33">
        <f>SUMIFS(Raw!$F:$F,Raw!$C:$C,I$5,Raw!$A:$A,$A$4,Raw!$E:$E,$A27)</f>
        <v>1509</v>
      </c>
      <c r="J27" s="33">
        <f>SUMIFS(Raw!$F:$F,Raw!$C:$C,J$5,Raw!$A:$A,$A$4,Raw!$E:$E,$A27)</f>
        <v>8898</v>
      </c>
      <c r="K27" s="33">
        <f>SUMIFS(Raw!$F:$F,Raw!$C:$C,K$5,Raw!$A:$A,$A$4,Raw!$E:$E,$A27)</f>
        <v>20711584</v>
      </c>
      <c r="L27" s="33">
        <f>_xlfn.MINIFS(Raw!$F:$F,Raw!$C:$C,L$5,Raw!$A:$A,$A$4,Raw!$E:$E,$A27, Raw!$F:$F, "&lt;&gt;0")</f>
        <v>18</v>
      </c>
      <c r="M27" s="33">
        <f>_xlfn.MAXIFS(Raw!$F:$F,Raw!$C:$C,M$5,Raw!$A:$A,$A$4,Raw!$E:$E,$A27)</f>
        <v>958</v>
      </c>
      <c r="N27" s="33">
        <f>_xlfn.MINIFS(Raw!$F:$F,Raw!$C:$C,N$5,Raw!$A:$A,$A$4,Raw!$E:$E,$A27, Raw!$F:$F, "&lt;&gt;0")</f>
        <v>38</v>
      </c>
      <c r="O27" s="33">
        <f>_xlfn.MAXIFS(Raw!$F:$F,Raw!$C:$C,O$5,Raw!$A:$A,$A$4,Raw!$E:$E,$A27)</f>
        <v>1318</v>
      </c>
      <c r="P27" s="33">
        <f>SUMIFS(Raw!$F:$F,Raw!$C:$C,P$5,Raw!$A:$A,$A$4,Raw!$E:$E,$A27)</f>
        <v>178860</v>
      </c>
      <c r="Q27" s="33">
        <f>SUMIFS(Raw!$F:$F,Raw!$C:$C,Q$5,Raw!$A:$A,$A$4,Raw!$E:$E,$A27)</f>
        <v>93109</v>
      </c>
      <c r="R27" s="33">
        <f>SUMIFS(Raw!$F:$F,Raw!$C:$C,R$5,Raw!$A:$A,$A$4,Raw!$E:$E,$A27)</f>
        <v>13720</v>
      </c>
      <c r="S27" s="33">
        <f>SUMIFS(Raw!$F:$F,Raw!$C:$C,S$5,Raw!$A:$A,$A$4,Raw!$E:$E,$A27)</f>
        <v>6249</v>
      </c>
      <c r="T27" s="33">
        <f>SUMIFS(Raw!$F:$F,Raw!$C:$C,T$5,Raw!$A:$A,$A$4,Raw!$E:$E,$A27)</f>
        <v>14188</v>
      </c>
      <c r="U27" s="33">
        <f>SUMIFS(Raw!$F:$F,Raw!$C:$C,U$5,Raw!$A:$A,$A$4,Raw!$E:$E,$A27)</f>
        <v>20736</v>
      </c>
      <c r="V27" s="33">
        <f>SUMIFS(Raw!$F:$F,Raw!$C:$C,V$5,Raw!$A:$A,$A$4,Raw!$E:$E,$A27)</f>
        <v>169</v>
      </c>
      <c r="W27" s="33">
        <f>SUMIFS(Raw!$F:$F,Raw!$C:$C,W$5,Raw!$A:$A,$A$4,Raw!$E:$E,$A27)</f>
        <v>58580</v>
      </c>
      <c r="X27" s="33">
        <f>SUMIFS(Raw!$F:$F,Raw!$C:$C,X$5,Raw!$A:$A,$A$4,Raw!$E:$E,$A27)</f>
        <v>12264</v>
      </c>
      <c r="Y27" s="33">
        <f>SUMIFS(Raw!$F:$F,Raw!$C:$C,Y$5,Raw!$A:$A,$A$4,Raw!$E:$E,$A27)</f>
        <v>7994</v>
      </c>
      <c r="Z27" s="33">
        <f>SUMIFS(Raw!$F:$F,Raw!$C:$C,Z$5,Raw!$A:$A,$A$4,Raw!$E:$E,$A27)</f>
        <v>2105</v>
      </c>
      <c r="AA27" s="33">
        <f>SUMIFS(Raw!$F:$F,Raw!$C:$C,AA$5,Raw!$A:$A,$A$4,Raw!$E:$E,$A27)</f>
        <v>1305</v>
      </c>
      <c r="AB27" s="33">
        <f>SUMIFS(Raw!$F:$F,Raw!$C:$C,AB$5,Raw!$A:$A,$A$4,Raw!$E:$E,$A27)</f>
        <v>272</v>
      </c>
      <c r="AC27" s="33">
        <f>SUMIFS(Raw!$F:$F,Raw!$C:$C,AC$5,Raw!$A:$A,$A$4,Raw!$E:$E,$A27)</f>
        <v>18981</v>
      </c>
      <c r="AD27" s="33">
        <f>SUMIFS(Raw!$F:$F,Raw!$C:$C,AD$5,Raw!$A:$A,$A$4,Raw!$E:$E,$A27)</f>
        <v>42266</v>
      </c>
      <c r="AE27" s="33">
        <f>SUMIFS(Raw!$F:$F,Raw!$C:$C,AE$5,Raw!$A:$A,$A$4,Raw!$E:$E,$A27)</f>
        <v>28456</v>
      </c>
      <c r="AF27" s="33">
        <f>SUMIFS(Raw!$F:$F,Raw!$C:$C,AF$5,Raw!$A:$A,$A$4,Raw!$E:$E,$A27)</f>
        <v>5527</v>
      </c>
      <c r="AG27" s="33">
        <f>SUMIFS(Raw!$F:$F,Raw!$C:$C,AG$5,Raw!$A:$A,$A$4,Raw!$E:$E,$A27)</f>
        <v>13565</v>
      </c>
      <c r="AH27" s="33">
        <f>SUMIFS(Raw!$F:$F,Raw!$C:$C,AH$5,Raw!$A:$A,$A$4,Raw!$E:$E,$A27)</f>
        <v>7806</v>
      </c>
      <c r="AI27" s="33">
        <f>SUMIFS(Raw!$F:$F,Raw!$C:$C,AI$5,Raw!$A:$A,$A$4,Raw!$E:$E,$A27)</f>
        <v>1</v>
      </c>
      <c r="AJ27" s="33">
        <f>SUMIFS(Raw!$F:$F,Raw!$C:$C,AJ$5,Raw!$A:$A,$A$4,Raw!$E:$E,$A27)</f>
        <v>5458</v>
      </c>
    </row>
    <row r="28" spans="1:36" x14ac:dyDescent="0.25">
      <c r="A28" s="13" t="str">
        <f>IF(Refs!A21="","",Refs!A21)</f>
        <v>NKB</v>
      </c>
      <c r="B28" s="3" t="str">
        <f>IF(Refs!B21="","",Refs!B21)</f>
        <v>LCW</v>
      </c>
      <c r="C28" s="28" t="str">
        <f>IF(Refs!D21="","",Refs!D21)</f>
        <v>Provider</v>
      </c>
      <c r="D28" s="33">
        <f>SUMIFS(Raw!$F:$F,Raw!$C:$C,D$5,Raw!$A:$A,$A$4,Raw!$E:$E,$A28)</f>
        <v>46545</v>
      </c>
      <c r="E28" s="33">
        <f>SUMIFS(Raw!$F:$F,Raw!$C:$C,E$5,Raw!$A:$A,$A$4,Raw!$E:$E,$A28)</f>
        <v>41587</v>
      </c>
      <c r="F28" s="33">
        <f>SUMIFS(Raw!$F:$F,Raw!$C:$C,F$5,Raw!$A:$A,$A$4,Raw!$E:$E,$A28)</f>
        <v>22392</v>
      </c>
      <c r="G28" s="33">
        <f>SUMIFS(Raw!$F:$F,Raw!$C:$C,G$5,Raw!$A:$A,$A$4,Raw!$E:$E,$A28)</f>
        <v>4764</v>
      </c>
      <c r="H28" s="33">
        <f>SUMIFS(Raw!$F:$F,Raw!$C:$C,H$5,Raw!$A:$A,$A$4,Raw!$E:$E,$A28)</f>
        <v>1530</v>
      </c>
      <c r="I28" s="33">
        <f>SUMIFS(Raw!$F:$F,Raw!$C:$C,I$5,Raw!$A:$A,$A$4,Raw!$E:$E,$A28)</f>
        <v>812</v>
      </c>
      <c r="J28" s="33">
        <f>SUMIFS(Raw!$F:$F,Raw!$C:$C,J$5,Raw!$A:$A,$A$4,Raw!$E:$E,$A28)</f>
        <v>2422</v>
      </c>
      <c r="K28" s="33">
        <f>SUMIFS(Raw!$F:$F,Raw!$C:$C,K$5,Raw!$A:$A,$A$4,Raw!$E:$E,$A28)</f>
        <v>8208102</v>
      </c>
      <c r="L28" s="33">
        <f>_xlfn.MINIFS(Raw!$F:$F,Raw!$C:$C,L$5,Raw!$A:$A,$A$4,Raw!$E:$E,$A28, Raw!$F:$F, "&lt;&gt;0")</f>
        <v>210</v>
      </c>
      <c r="M28" s="33">
        <f>_xlfn.MAXIFS(Raw!$F:$F,Raw!$C:$C,M$5,Raw!$A:$A,$A$4,Raw!$E:$E,$A28)</f>
        <v>1495</v>
      </c>
      <c r="N28" s="33">
        <f>_xlfn.MINIFS(Raw!$F:$F,Raw!$C:$C,N$5,Raw!$A:$A,$A$4,Raw!$E:$E,$A28, Raw!$F:$F, "&lt;&gt;0")</f>
        <v>388</v>
      </c>
      <c r="O28" s="33">
        <f>_xlfn.MAXIFS(Raw!$F:$F,Raw!$C:$C,O$5,Raw!$A:$A,$A$4,Raw!$E:$E,$A28)</f>
        <v>1800</v>
      </c>
      <c r="P28" s="33">
        <f>SUMIFS(Raw!$F:$F,Raw!$C:$C,P$5,Raw!$A:$A,$A$4,Raw!$E:$E,$A28)</f>
        <v>50175</v>
      </c>
      <c r="Q28" s="33">
        <f>SUMIFS(Raw!$F:$F,Raw!$C:$C,Q$5,Raw!$A:$A,$A$4,Raw!$E:$E,$A28)</f>
        <v>27394</v>
      </c>
      <c r="R28" s="33">
        <f>SUMIFS(Raw!$F:$F,Raw!$C:$C,R$5,Raw!$A:$A,$A$4,Raw!$E:$E,$A28)</f>
        <v>9427</v>
      </c>
      <c r="S28" s="33">
        <f>SUMIFS(Raw!$F:$F,Raw!$C:$C,S$5,Raw!$A:$A,$A$4,Raw!$E:$E,$A28)</f>
        <v>5497</v>
      </c>
      <c r="T28" s="33">
        <f>SUMIFS(Raw!$F:$F,Raw!$C:$C,T$5,Raw!$A:$A,$A$4,Raw!$E:$E,$A28)</f>
        <v>4341</v>
      </c>
      <c r="U28" s="33">
        <f>SUMIFS(Raw!$F:$F,Raw!$C:$C,U$5,Raw!$A:$A,$A$4,Raw!$E:$E,$A28)</f>
        <v>6372</v>
      </c>
      <c r="V28" s="33">
        <f>SUMIFS(Raw!$F:$F,Raw!$C:$C,V$5,Raw!$A:$A,$A$4,Raw!$E:$E,$A28)</f>
        <v>8</v>
      </c>
      <c r="W28" s="33">
        <f>SUMIFS(Raw!$F:$F,Raw!$C:$C,W$5,Raw!$A:$A,$A$4,Raw!$E:$E,$A28)</f>
        <v>10623</v>
      </c>
      <c r="X28" s="33">
        <f>SUMIFS(Raw!$F:$F,Raw!$C:$C,X$5,Raw!$A:$A,$A$4,Raw!$E:$E,$A28)</f>
        <v>4681</v>
      </c>
      <c r="Y28" s="33">
        <f>SUMIFS(Raw!$F:$F,Raw!$C:$C,Y$5,Raw!$A:$A,$A$4,Raw!$E:$E,$A28)</f>
        <v>4213</v>
      </c>
      <c r="Z28" s="33">
        <f>SUMIFS(Raw!$F:$F,Raw!$C:$C,Z$5,Raw!$A:$A,$A$4,Raw!$E:$E,$A28)</f>
        <v>130</v>
      </c>
      <c r="AA28" s="33">
        <f>SUMIFS(Raw!$F:$F,Raw!$C:$C,AA$5,Raw!$A:$A,$A$4,Raw!$E:$E,$A28)</f>
        <v>459</v>
      </c>
      <c r="AB28" s="33">
        <f>SUMIFS(Raw!$F:$F,Raw!$C:$C,AB$5,Raw!$A:$A,$A$4,Raw!$E:$E,$A28)</f>
        <v>69</v>
      </c>
      <c r="AC28" s="33">
        <f>SUMIFS(Raw!$F:$F,Raw!$C:$C,AC$5,Raw!$A:$A,$A$4,Raw!$E:$E,$A28)</f>
        <v>0</v>
      </c>
      <c r="AD28" s="33">
        <f>SUMIFS(Raw!$F:$F,Raw!$C:$C,AD$5,Raw!$A:$A,$A$4,Raw!$E:$E,$A28)</f>
        <v>7250</v>
      </c>
      <c r="AE28" s="33">
        <f>SUMIFS(Raw!$F:$F,Raw!$C:$C,AE$5,Raw!$A:$A,$A$4,Raw!$E:$E,$A28)</f>
        <v>3100</v>
      </c>
      <c r="AF28" s="33">
        <f>SUMIFS(Raw!$F:$F,Raw!$C:$C,AF$5,Raw!$A:$A,$A$4,Raw!$E:$E,$A28)</f>
        <v>2678</v>
      </c>
      <c r="AG28" s="33">
        <f>SUMIFS(Raw!$F:$F,Raw!$C:$C,AG$5,Raw!$A:$A,$A$4,Raw!$E:$E,$A28)</f>
        <v>1175</v>
      </c>
      <c r="AH28" s="33">
        <f>SUMIFS(Raw!$F:$F,Raw!$C:$C,AH$5,Raw!$A:$A,$A$4,Raw!$E:$E,$A28)</f>
        <v>2033</v>
      </c>
      <c r="AI28" s="33">
        <f>SUMIFS(Raw!$F:$F,Raw!$C:$C,AI$5,Raw!$A:$A,$A$4,Raw!$E:$E,$A28)</f>
        <v>0</v>
      </c>
      <c r="AJ28" s="33">
        <f>SUMIFS(Raw!$F:$F,Raw!$C:$C,AJ$5,Raw!$A:$A,$A$4,Raw!$E:$E,$A28)</f>
        <v>10</v>
      </c>
    </row>
    <row r="29" spans="1:36" x14ac:dyDescent="0.25">
      <c r="A29" s="13" t="str">
        <f>IF(Refs!A22="","",Refs!A22)</f>
        <v>8J296</v>
      </c>
      <c r="B29" s="3" t="str">
        <f>IF(Refs!B22="","",Refs!B22)</f>
        <v>Medvivo</v>
      </c>
      <c r="C29" s="28" t="str">
        <f>IF(Refs!D22="","",Refs!D22)</f>
        <v>Provider</v>
      </c>
      <c r="D29" s="33">
        <f>SUMIFS(Raw!$F:$F,Raw!$C:$C,D$5,Raw!$A:$A,$A$4,Raw!$E:$E,$A29)</f>
        <v>32784</v>
      </c>
      <c r="E29" s="33">
        <f>SUMIFS(Raw!$F:$F,Raw!$C:$C,E$5,Raw!$A:$A,$A$4,Raw!$E:$E,$A29)</f>
        <v>30727</v>
      </c>
      <c r="F29" s="33">
        <f>SUMIFS(Raw!$F:$F,Raw!$C:$C,F$5,Raw!$A:$A,$A$4,Raw!$E:$E,$A29)</f>
        <v>20436</v>
      </c>
      <c r="G29" s="33">
        <f>SUMIFS(Raw!$F:$F,Raw!$C:$C,G$5,Raw!$A:$A,$A$4,Raw!$E:$E,$A29)</f>
        <v>2028</v>
      </c>
      <c r="H29" s="33">
        <f>SUMIFS(Raw!$F:$F,Raw!$C:$C,H$5,Raw!$A:$A,$A$4,Raw!$E:$E,$A29)</f>
        <v>491</v>
      </c>
      <c r="I29" s="33">
        <f>SUMIFS(Raw!$F:$F,Raw!$C:$C,I$5,Raw!$A:$A,$A$4,Raw!$E:$E,$A29)</f>
        <v>269</v>
      </c>
      <c r="J29" s="33">
        <f>SUMIFS(Raw!$F:$F,Raw!$C:$C,J$5,Raw!$A:$A,$A$4,Raw!$E:$E,$A29)</f>
        <v>1268</v>
      </c>
      <c r="K29" s="33">
        <f>SUMIFS(Raw!$F:$F,Raw!$C:$C,K$5,Raw!$A:$A,$A$4,Raw!$E:$E,$A29)</f>
        <v>3278148</v>
      </c>
      <c r="L29" s="33">
        <f>_xlfn.MINIFS(Raw!$F:$F,Raw!$C:$C,L$5,Raw!$A:$A,$A$4,Raw!$E:$E,$A29, Raw!$F:$F, "&lt;&gt;0")</f>
        <v>37</v>
      </c>
      <c r="M29" s="33">
        <f>_xlfn.MAXIFS(Raw!$F:$F,Raw!$C:$C,M$5,Raw!$A:$A,$A$4,Raw!$E:$E,$A29)</f>
        <v>923</v>
      </c>
      <c r="N29" s="33">
        <f>_xlfn.MINIFS(Raw!$F:$F,Raw!$C:$C,N$5,Raw!$A:$A,$A$4,Raw!$E:$E,$A29, Raw!$F:$F, "&lt;&gt;0")</f>
        <v>80</v>
      </c>
      <c r="O29" s="33">
        <f>_xlfn.MAXIFS(Raw!$F:$F,Raw!$C:$C,O$5,Raw!$A:$A,$A$4,Raw!$E:$E,$A29)</f>
        <v>1132</v>
      </c>
      <c r="P29" s="33">
        <f>SUMIFS(Raw!$F:$F,Raw!$C:$C,P$5,Raw!$A:$A,$A$4,Raw!$E:$E,$A29)</f>
        <v>25480</v>
      </c>
      <c r="Q29" s="33">
        <f>SUMIFS(Raw!$F:$F,Raw!$C:$C,Q$5,Raw!$A:$A,$A$4,Raw!$E:$E,$A29)</f>
        <v>14216</v>
      </c>
      <c r="R29" s="33">
        <f>SUMIFS(Raw!$F:$F,Raw!$C:$C,R$5,Raw!$A:$A,$A$4,Raw!$E:$E,$A29)</f>
        <v>5760</v>
      </c>
      <c r="S29" s="33">
        <f>SUMIFS(Raw!$F:$F,Raw!$C:$C,S$5,Raw!$A:$A,$A$4,Raw!$E:$E,$A29)</f>
        <v>1969</v>
      </c>
      <c r="T29" s="33">
        <f>SUMIFS(Raw!$F:$F,Raw!$C:$C,T$5,Raw!$A:$A,$A$4,Raw!$E:$E,$A29)</f>
        <v>2367</v>
      </c>
      <c r="U29" s="33">
        <f>SUMIFS(Raw!$F:$F,Raw!$C:$C,U$5,Raw!$A:$A,$A$4,Raw!$E:$E,$A29)</f>
        <v>2508</v>
      </c>
      <c r="V29" s="33">
        <f>SUMIFS(Raw!$F:$F,Raw!$C:$C,V$5,Raw!$A:$A,$A$4,Raw!$E:$E,$A29)</f>
        <v>1</v>
      </c>
      <c r="W29" s="33">
        <f>SUMIFS(Raw!$F:$F,Raw!$C:$C,W$5,Raw!$A:$A,$A$4,Raw!$E:$E,$A29)</f>
        <v>8269</v>
      </c>
      <c r="X29" s="33">
        <f>SUMIFS(Raw!$F:$F,Raw!$C:$C,X$5,Raw!$A:$A,$A$4,Raw!$E:$E,$A29)</f>
        <v>1925</v>
      </c>
      <c r="Y29" s="33">
        <f>SUMIFS(Raw!$F:$F,Raw!$C:$C,Y$5,Raw!$A:$A,$A$4,Raw!$E:$E,$A29)</f>
        <v>1854</v>
      </c>
      <c r="Z29" s="33">
        <f>SUMIFS(Raw!$F:$F,Raw!$C:$C,Z$5,Raw!$A:$A,$A$4,Raw!$E:$E,$A29)</f>
        <v>64</v>
      </c>
      <c r="AA29" s="33">
        <f>SUMIFS(Raw!$F:$F,Raw!$C:$C,AA$5,Raw!$A:$A,$A$4,Raw!$E:$E,$A29)</f>
        <v>279</v>
      </c>
      <c r="AB29" s="33">
        <f>SUMIFS(Raw!$F:$F,Raw!$C:$C,AB$5,Raw!$A:$A,$A$4,Raw!$E:$E,$A29)</f>
        <v>398</v>
      </c>
      <c r="AC29" s="33">
        <f>SUMIFS(Raw!$F:$F,Raw!$C:$C,AC$5,Raw!$A:$A,$A$4,Raw!$E:$E,$A29)</f>
        <v>4281</v>
      </c>
      <c r="AD29" s="33">
        <f>SUMIFS(Raw!$F:$F,Raw!$C:$C,AD$5,Raw!$A:$A,$A$4,Raw!$E:$E,$A29)</f>
        <v>3534</v>
      </c>
      <c r="AE29" s="33">
        <f>SUMIFS(Raw!$F:$F,Raw!$C:$C,AE$5,Raw!$A:$A,$A$4,Raw!$E:$E,$A29)</f>
        <v>1517</v>
      </c>
      <c r="AF29" s="33">
        <f>SUMIFS(Raw!$F:$F,Raw!$C:$C,AF$5,Raw!$A:$A,$A$4,Raw!$E:$E,$A29)</f>
        <v>614</v>
      </c>
      <c r="AG29" s="33">
        <f>SUMIFS(Raw!$F:$F,Raw!$C:$C,AG$5,Raw!$A:$A,$A$4,Raw!$E:$E,$A29)</f>
        <v>661</v>
      </c>
      <c r="AH29" s="33">
        <f>SUMIFS(Raw!$F:$F,Raw!$C:$C,AH$5,Raw!$A:$A,$A$4,Raw!$E:$E,$A29)</f>
        <v>120</v>
      </c>
      <c r="AI29" s="33">
        <f>SUMIFS(Raw!$F:$F,Raw!$C:$C,AI$5,Raw!$A:$A,$A$4,Raw!$E:$E,$A29)</f>
        <v>0</v>
      </c>
      <c r="AJ29" s="33">
        <f>SUMIFS(Raw!$F:$F,Raw!$C:$C,AJ$5,Raw!$A:$A,$A$4,Raw!$E:$E,$A29)</f>
        <v>429</v>
      </c>
    </row>
    <row r="30" spans="1:36" x14ac:dyDescent="0.25">
      <c r="A30" s="13" t="str">
        <f>IF(Refs!A23="","",Refs!A23)</f>
        <v>00R</v>
      </c>
      <c r="B30" s="3" t="str">
        <f>IF(Refs!B23="","",Refs!B23)</f>
        <v>ML CSU (Blackpool)</v>
      </c>
      <c r="C30" s="28" t="str">
        <f>IF(Refs!D23="","",Refs!D23)</f>
        <v>Provider</v>
      </c>
      <c r="D30" s="33">
        <f>SUMIFS(Raw!$F:$F,Raw!$C:$C,D$5,Raw!$A:$A,$A$4,Raw!$E:$E,$A30)</f>
        <v>201986</v>
      </c>
      <c r="E30" s="33">
        <f>SUMIFS(Raw!$F:$F,Raw!$C:$C,E$5,Raw!$A:$A,$A$4,Raw!$E:$E,$A30)</f>
        <v>129608</v>
      </c>
      <c r="F30" s="33">
        <f>SUMIFS(Raw!$F:$F,Raw!$C:$C,F$5,Raw!$A:$A,$A$4,Raw!$E:$E,$A30)</f>
        <v>40336</v>
      </c>
      <c r="G30" s="33">
        <f>SUMIFS(Raw!$F:$F,Raw!$C:$C,G$5,Raw!$A:$A,$A$4,Raw!$E:$E,$A30)</f>
        <v>47579</v>
      </c>
      <c r="H30" s="33">
        <f>SUMIFS(Raw!$F:$F,Raw!$C:$C,H$5,Raw!$A:$A,$A$4,Raw!$E:$E,$A30)</f>
        <v>2402</v>
      </c>
      <c r="I30" s="33">
        <f>SUMIFS(Raw!$F:$F,Raw!$C:$C,I$5,Raw!$A:$A,$A$4,Raw!$E:$E,$A30)</f>
        <v>2726</v>
      </c>
      <c r="J30" s="33">
        <f>SUMIFS(Raw!$F:$F,Raw!$C:$C,J$5,Raw!$A:$A,$A$4,Raw!$E:$E,$A30)</f>
        <v>42451</v>
      </c>
      <c r="K30" s="33">
        <f>SUMIFS(Raw!$F:$F,Raw!$C:$C,K$5,Raw!$A:$A,$A$4,Raw!$E:$E,$A30)</f>
        <v>102830090</v>
      </c>
      <c r="L30" s="33">
        <f>_xlfn.MINIFS(Raw!$F:$F,Raw!$C:$C,L$5,Raw!$A:$A,$A$4,Raw!$E:$E,$A30, Raw!$F:$F, "&lt;&gt;0")</f>
        <v>1062</v>
      </c>
      <c r="M30" s="33">
        <f>_xlfn.MAXIFS(Raw!$F:$F,Raw!$C:$C,M$5,Raw!$A:$A,$A$4,Raw!$E:$E,$A30)</f>
        <v>3861</v>
      </c>
      <c r="N30" s="33">
        <f>_xlfn.MINIFS(Raw!$F:$F,Raw!$C:$C,N$5,Raw!$A:$A,$A$4,Raw!$E:$E,$A30, Raw!$F:$F, "&lt;&gt;0")</f>
        <v>1201</v>
      </c>
      <c r="O30" s="33">
        <f>_xlfn.MAXIFS(Raw!$F:$F,Raw!$C:$C,O$5,Raw!$A:$A,$A$4,Raw!$E:$E,$A30)</f>
        <v>4295</v>
      </c>
      <c r="P30" s="33">
        <f>SUMIFS(Raw!$F:$F,Raw!$C:$C,P$5,Raw!$A:$A,$A$4,Raw!$E:$E,$A30)</f>
        <v>116358</v>
      </c>
      <c r="Q30" s="33">
        <f>SUMIFS(Raw!$F:$F,Raw!$C:$C,Q$5,Raw!$A:$A,$A$4,Raw!$E:$E,$A30)</f>
        <v>32728</v>
      </c>
      <c r="R30" s="33">
        <f>SUMIFS(Raw!$F:$F,Raw!$C:$C,R$5,Raw!$A:$A,$A$4,Raw!$E:$E,$A30)</f>
        <v>7443</v>
      </c>
      <c r="S30" s="33">
        <f>SUMIFS(Raw!$F:$F,Raw!$C:$C,S$5,Raw!$A:$A,$A$4,Raw!$E:$E,$A30)</f>
        <v>1755</v>
      </c>
      <c r="T30" s="33">
        <f>SUMIFS(Raw!$F:$F,Raw!$C:$C,T$5,Raw!$A:$A,$A$4,Raw!$E:$E,$A30)</f>
        <v>12220</v>
      </c>
      <c r="U30" s="33">
        <f>SUMIFS(Raw!$F:$F,Raw!$C:$C,U$5,Raw!$A:$A,$A$4,Raw!$E:$E,$A30)</f>
        <v>13693</v>
      </c>
      <c r="V30" s="33">
        <f>SUMIFS(Raw!$F:$F,Raw!$C:$C,V$5,Raw!$A:$A,$A$4,Raw!$E:$E,$A30)</f>
        <v>0</v>
      </c>
      <c r="W30" s="33">
        <f>SUMIFS(Raw!$F:$F,Raw!$C:$C,W$5,Raw!$A:$A,$A$4,Raw!$E:$E,$A30)</f>
        <v>42777</v>
      </c>
      <c r="X30" s="33">
        <f>SUMIFS(Raw!$F:$F,Raw!$C:$C,X$5,Raw!$A:$A,$A$4,Raw!$E:$E,$A30)</f>
        <v>15288</v>
      </c>
      <c r="Y30" s="33">
        <f>SUMIFS(Raw!$F:$F,Raw!$C:$C,Y$5,Raw!$A:$A,$A$4,Raw!$E:$E,$A30)</f>
        <v>4224</v>
      </c>
      <c r="Z30" s="33">
        <f>SUMIFS(Raw!$F:$F,Raw!$C:$C,Z$5,Raw!$A:$A,$A$4,Raw!$E:$E,$A30)</f>
        <v>285</v>
      </c>
      <c r="AA30" s="33">
        <f>SUMIFS(Raw!$F:$F,Raw!$C:$C,AA$5,Raw!$A:$A,$A$4,Raw!$E:$E,$A30)</f>
        <v>3143</v>
      </c>
      <c r="AB30" s="33">
        <f>SUMIFS(Raw!$F:$F,Raw!$C:$C,AB$5,Raw!$A:$A,$A$4,Raw!$E:$E,$A30)</f>
        <v>2993</v>
      </c>
      <c r="AC30" s="33">
        <f>SUMIFS(Raw!$F:$F,Raw!$C:$C,AC$5,Raw!$A:$A,$A$4,Raw!$E:$E,$A30)</f>
        <v>10705</v>
      </c>
      <c r="AD30" s="33">
        <f>SUMIFS(Raw!$F:$F,Raw!$C:$C,AD$5,Raw!$A:$A,$A$4,Raw!$E:$E,$A30)</f>
        <v>13793</v>
      </c>
      <c r="AE30" s="33">
        <f>SUMIFS(Raw!$F:$F,Raw!$C:$C,AE$5,Raw!$A:$A,$A$4,Raw!$E:$E,$A30)</f>
        <v>10057</v>
      </c>
      <c r="AF30" s="33">
        <f>SUMIFS(Raw!$F:$F,Raw!$C:$C,AF$5,Raw!$A:$A,$A$4,Raw!$E:$E,$A30)</f>
        <v>714</v>
      </c>
      <c r="AG30" s="33">
        <f>SUMIFS(Raw!$F:$F,Raw!$C:$C,AG$5,Raw!$A:$A,$A$4,Raw!$E:$E,$A30)</f>
        <v>1968</v>
      </c>
      <c r="AH30" s="33">
        <f>SUMIFS(Raw!$F:$F,Raw!$C:$C,AH$5,Raw!$A:$A,$A$4,Raw!$E:$E,$A30)</f>
        <v>3534</v>
      </c>
      <c r="AI30" s="33">
        <f>SUMIFS(Raw!$F:$F,Raw!$C:$C,AI$5,Raw!$A:$A,$A$4,Raw!$E:$E,$A30)</f>
        <v>1</v>
      </c>
      <c r="AJ30" s="33">
        <f>SUMIFS(Raw!$F:$F,Raw!$C:$C,AJ$5,Raw!$A:$A,$A$4,Raw!$E:$E,$A30)</f>
        <v>223</v>
      </c>
    </row>
    <row r="31" spans="1:36" x14ac:dyDescent="0.25">
      <c r="A31" s="13" t="str">
        <f>IF(Refs!A24="","",Refs!A24)</f>
        <v>0CX</v>
      </c>
      <c r="B31" s="3" t="str">
        <f>IF(Refs!B24="","",Refs!B24)</f>
        <v>ML CSU (Leicestershire)</v>
      </c>
      <c r="C31" s="28" t="str">
        <f>IF(Refs!D24="","",Refs!D24)</f>
        <v>Provider</v>
      </c>
      <c r="D31" s="33">
        <f>SUMIFS(Raw!$F:$F,Raw!$C:$C,D$5,Raw!$A:$A,$A$4,Raw!$E:$E,$A31)</f>
        <v>36967</v>
      </c>
      <c r="E31" s="33">
        <f>SUMIFS(Raw!$F:$F,Raw!$C:$C,E$5,Raw!$A:$A,$A$4,Raw!$E:$E,$A31)</f>
        <v>31265</v>
      </c>
      <c r="F31" s="33">
        <f>SUMIFS(Raw!$F:$F,Raw!$C:$C,F$5,Raw!$A:$A,$A$4,Raw!$E:$E,$A31)</f>
        <v>19730</v>
      </c>
      <c r="G31" s="33">
        <f>SUMIFS(Raw!$F:$F,Raw!$C:$C,G$5,Raw!$A:$A,$A$4,Raw!$E:$E,$A31)</f>
        <v>2002</v>
      </c>
      <c r="H31" s="33">
        <f>SUMIFS(Raw!$F:$F,Raw!$C:$C,H$5,Raw!$A:$A,$A$4,Raw!$E:$E,$A31)</f>
        <v>271</v>
      </c>
      <c r="I31" s="33">
        <f>SUMIFS(Raw!$F:$F,Raw!$C:$C,I$5,Raw!$A:$A,$A$4,Raw!$E:$E,$A31)</f>
        <v>288</v>
      </c>
      <c r="J31" s="33">
        <f>SUMIFS(Raw!$F:$F,Raw!$C:$C,J$5,Raw!$A:$A,$A$4,Raw!$E:$E,$A31)</f>
        <v>1443</v>
      </c>
      <c r="K31" s="33">
        <f>SUMIFS(Raw!$F:$F,Raw!$C:$C,K$5,Raw!$A:$A,$A$4,Raw!$E:$E,$A31)</f>
        <v>3643957</v>
      </c>
      <c r="L31" s="33">
        <f>_xlfn.MINIFS(Raw!$F:$F,Raw!$C:$C,L$5,Raw!$A:$A,$A$4,Raw!$E:$E,$A31, Raw!$F:$F, "&lt;&gt;0")</f>
        <v>30</v>
      </c>
      <c r="M31" s="33">
        <f>_xlfn.MAXIFS(Raw!$F:$F,Raw!$C:$C,M$5,Raw!$A:$A,$A$4,Raw!$E:$E,$A31)</f>
        <v>959</v>
      </c>
      <c r="N31" s="33">
        <f>_xlfn.MINIFS(Raw!$F:$F,Raw!$C:$C,N$5,Raw!$A:$A,$A$4,Raw!$E:$E,$A31, Raw!$F:$F, "&lt;&gt;0")</f>
        <v>82</v>
      </c>
      <c r="O31" s="33">
        <f>_xlfn.MAXIFS(Raw!$F:$F,Raw!$C:$C,O$5,Raw!$A:$A,$A$4,Raw!$E:$E,$A31)</f>
        <v>1127</v>
      </c>
      <c r="P31" s="33">
        <f>SUMIFS(Raw!$F:$F,Raw!$C:$C,P$5,Raw!$A:$A,$A$4,Raw!$E:$E,$A31)</f>
        <v>21691</v>
      </c>
      <c r="Q31" s="33">
        <f>SUMIFS(Raw!$F:$F,Raw!$C:$C,Q$5,Raw!$A:$A,$A$4,Raw!$E:$E,$A31)</f>
        <v>2976</v>
      </c>
      <c r="R31" s="33">
        <f>SUMIFS(Raw!$F:$F,Raw!$C:$C,R$5,Raw!$A:$A,$A$4,Raw!$E:$E,$A31)</f>
        <v>8852</v>
      </c>
      <c r="S31" s="33">
        <f>SUMIFS(Raw!$F:$F,Raw!$C:$C,S$5,Raw!$A:$A,$A$4,Raw!$E:$E,$A31)</f>
        <v>443</v>
      </c>
      <c r="T31" s="33">
        <f>SUMIFS(Raw!$F:$F,Raw!$C:$C,T$5,Raw!$A:$A,$A$4,Raw!$E:$E,$A31)</f>
        <v>2478</v>
      </c>
      <c r="U31" s="33">
        <f>SUMIFS(Raw!$F:$F,Raw!$C:$C,U$5,Raw!$A:$A,$A$4,Raw!$E:$E,$A31)</f>
        <v>2495</v>
      </c>
      <c r="V31" s="33">
        <f>SUMIFS(Raw!$F:$F,Raw!$C:$C,V$5,Raw!$A:$A,$A$4,Raw!$E:$E,$A31)</f>
        <v>2</v>
      </c>
      <c r="W31" s="33">
        <f>SUMIFS(Raw!$F:$F,Raw!$C:$C,W$5,Raw!$A:$A,$A$4,Raw!$E:$E,$A31)</f>
        <v>7434</v>
      </c>
      <c r="X31" s="33">
        <f>SUMIFS(Raw!$F:$F,Raw!$C:$C,X$5,Raw!$A:$A,$A$4,Raw!$E:$E,$A31)</f>
        <v>3206</v>
      </c>
      <c r="Y31" s="33">
        <f>SUMIFS(Raw!$F:$F,Raw!$C:$C,Y$5,Raw!$A:$A,$A$4,Raw!$E:$E,$A31)</f>
        <v>1379</v>
      </c>
      <c r="Z31" s="33">
        <f>SUMIFS(Raw!$F:$F,Raw!$C:$C,Z$5,Raw!$A:$A,$A$4,Raw!$E:$E,$A31)</f>
        <v>51</v>
      </c>
      <c r="AA31" s="33">
        <f>SUMIFS(Raw!$F:$F,Raw!$C:$C,AA$5,Raw!$A:$A,$A$4,Raw!$E:$E,$A31)</f>
        <v>189</v>
      </c>
      <c r="AB31" s="33">
        <f>SUMIFS(Raw!$F:$F,Raw!$C:$C,AB$5,Raw!$A:$A,$A$4,Raw!$E:$E,$A31)</f>
        <v>305</v>
      </c>
      <c r="AC31" s="33">
        <f>SUMIFS(Raw!$F:$F,Raw!$C:$C,AC$5,Raw!$A:$A,$A$4,Raw!$E:$E,$A31)</f>
        <v>969</v>
      </c>
      <c r="AD31" s="33">
        <f>SUMIFS(Raw!$F:$F,Raw!$C:$C,AD$5,Raw!$A:$A,$A$4,Raw!$E:$E,$A31)</f>
        <v>2923</v>
      </c>
      <c r="AE31" s="33">
        <f>SUMIFS(Raw!$F:$F,Raw!$C:$C,AE$5,Raw!$A:$A,$A$4,Raw!$E:$E,$A31)</f>
        <v>2694</v>
      </c>
      <c r="AF31" s="33">
        <f>SUMIFS(Raw!$F:$F,Raw!$C:$C,AF$5,Raw!$A:$A,$A$4,Raw!$E:$E,$A31)</f>
        <v>228</v>
      </c>
      <c r="AG31" s="33">
        <f>SUMIFS(Raw!$F:$F,Raw!$C:$C,AG$5,Raw!$A:$A,$A$4,Raw!$E:$E,$A31)</f>
        <v>64</v>
      </c>
      <c r="AH31" s="33">
        <f>SUMIFS(Raw!$F:$F,Raw!$C:$C,AH$5,Raw!$A:$A,$A$4,Raw!$E:$E,$A31)</f>
        <v>461</v>
      </c>
      <c r="AI31" s="33">
        <f>SUMIFS(Raw!$F:$F,Raw!$C:$C,AI$5,Raw!$A:$A,$A$4,Raw!$E:$E,$A31)</f>
        <v>0</v>
      </c>
      <c r="AJ31" s="33">
        <f>SUMIFS(Raw!$F:$F,Raw!$C:$C,AJ$5,Raw!$A:$A,$A$4,Raw!$E:$E,$A31)</f>
        <v>183</v>
      </c>
    </row>
    <row r="32" spans="1:36" x14ac:dyDescent="0.25">
      <c r="A32" s="13" t="str">
        <f>IF(Refs!A25="","",Refs!A25)</f>
        <v>RX6</v>
      </c>
      <c r="B32" s="3" t="str">
        <f>IF(Refs!B25="","",Refs!B25)</f>
        <v>NEAS</v>
      </c>
      <c r="C32" s="28" t="str">
        <f>IF(Refs!D25="","",Refs!D25)</f>
        <v>Provider</v>
      </c>
      <c r="D32" s="33">
        <f>SUMIFS(Raw!$F:$F,Raw!$C:$C,D$5,Raw!$A:$A,$A$4,Raw!$E:$E,$A32)</f>
        <v>87394</v>
      </c>
      <c r="E32" s="33">
        <f>SUMIFS(Raw!$F:$F,Raw!$C:$C,E$5,Raw!$A:$A,$A$4,Raw!$E:$E,$A32)</f>
        <v>52772</v>
      </c>
      <c r="F32" s="33">
        <f>SUMIFS(Raw!$F:$F,Raw!$C:$C,F$5,Raw!$A:$A,$A$4,Raw!$E:$E,$A32)</f>
        <v>16791</v>
      </c>
      <c r="G32" s="33">
        <f>SUMIFS(Raw!$F:$F,Raw!$C:$C,G$5,Raw!$A:$A,$A$4,Raw!$E:$E,$A32)</f>
        <v>22361</v>
      </c>
      <c r="H32" s="33">
        <f>SUMIFS(Raw!$F:$F,Raw!$C:$C,H$5,Raw!$A:$A,$A$4,Raw!$E:$E,$A32)</f>
        <v>1219</v>
      </c>
      <c r="I32" s="33">
        <f>SUMIFS(Raw!$F:$F,Raw!$C:$C,I$5,Raw!$A:$A,$A$4,Raw!$E:$E,$A32)</f>
        <v>812</v>
      </c>
      <c r="J32" s="33">
        <f>SUMIFS(Raw!$F:$F,Raw!$C:$C,J$5,Raw!$A:$A,$A$4,Raw!$E:$E,$A32)</f>
        <v>20330</v>
      </c>
      <c r="K32" s="33">
        <f>SUMIFS(Raw!$F:$F,Raw!$C:$C,K$5,Raw!$A:$A,$A$4,Raw!$E:$E,$A32)</f>
        <v>44084467</v>
      </c>
      <c r="L32" s="33">
        <f>_xlfn.MINIFS(Raw!$F:$F,Raw!$C:$C,L$5,Raw!$A:$A,$A$4,Raw!$E:$E,$A32, Raw!$F:$F, "&lt;&gt;0")</f>
        <v>907</v>
      </c>
      <c r="M32" s="33">
        <f>_xlfn.MAXIFS(Raw!$F:$F,Raw!$C:$C,M$5,Raw!$A:$A,$A$4,Raw!$E:$E,$A32)</f>
        <v>3178</v>
      </c>
      <c r="N32" s="33">
        <f>_xlfn.MINIFS(Raw!$F:$F,Raw!$C:$C,N$5,Raw!$A:$A,$A$4,Raw!$E:$E,$A32, Raw!$F:$F, "&lt;&gt;0")</f>
        <v>1133</v>
      </c>
      <c r="O32" s="33">
        <f>_xlfn.MAXIFS(Raw!$F:$F,Raw!$C:$C,O$5,Raw!$A:$A,$A$4,Raw!$E:$E,$A32)</f>
        <v>4764</v>
      </c>
      <c r="P32" s="33">
        <f>SUMIFS(Raw!$F:$F,Raw!$C:$C,P$5,Raw!$A:$A,$A$4,Raw!$E:$E,$A32)</f>
        <v>53379</v>
      </c>
      <c r="Q32" s="33">
        <f>SUMIFS(Raw!$F:$F,Raw!$C:$C,Q$5,Raw!$A:$A,$A$4,Raw!$E:$E,$A32)</f>
        <v>18582</v>
      </c>
      <c r="R32" s="33">
        <f>SUMIFS(Raw!$F:$F,Raw!$C:$C,R$5,Raw!$A:$A,$A$4,Raw!$E:$E,$A32)</f>
        <v>7531</v>
      </c>
      <c r="S32" s="33">
        <f>SUMIFS(Raw!$F:$F,Raw!$C:$C,S$5,Raw!$A:$A,$A$4,Raw!$E:$E,$A32)</f>
        <v>3647</v>
      </c>
      <c r="T32" s="33">
        <f>SUMIFS(Raw!$F:$F,Raw!$C:$C,T$5,Raw!$A:$A,$A$4,Raw!$E:$E,$A32)</f>
        <v>8578</v>
      </c>
      <c r="U32" s="33">
        <f>SUMIFS(Raw!$F:$F,Raw!$C:$C,U$5,Raw!$A:$A,$A$4,Raw!$E:$E,$A32)</f>
        <v>6344</v>
      </c>
      <c r="V32" s="33">
        <f>SUMIFS(Raw!$F:$F,Raw!$C:$C,V$5,Raw!$A:$A,$A$4,Raw!$E:$E,$A32)</f>
        <v>1</v>
      </c>
      <c r="W32" s="33">
        <f>SUMIFS(Raw!$F:$F,Raw!$C:$C,W$5,Raw!$A:$A,$A$4,Raw!$E:$E,$A32)</f>
        <v>18451</v>
      </c>
      <c r="X32" s="33">
        <f>SUMIFS(Raw!$F:$F,Raw!$C:$C,X$5,Raw!$A:$A,$A$4,Raw!$E:$E,$A32)</f>
        <v>5048</v>
      </c>
      <c r="Y32" s="33">
        <f>SUMIFS(Raw!$F:$F,Raw!$C:$C,Y$5,Raw!$A:$A,$A$4,Raw!$E:$E,$A32)</f>
        <v>5958</v>
      </c>
      <c r="Z32" s="33">
        <f>SUMIFS(Raw!$F:$F,Raw!$C:$C,Z$5,Raw!$A:$A,$A$4,Raw!$E:$E,$A32)</f>
        <v>132</v>
      </c>
      <c r="AA32" s="33">
        <f>SUMIFS(Raw!$F:$F,Raw!$C:$C,AA$5,Raw!$A:$A,$A$4,Raw!$E:$E,$A32)</f>
        <v>469</v>
      </c>
      <c r="AB32" s="33">
        <f>SUMIFS(Raw!$F:$F,Raw!$C:$C,AB$5,Raw!$A:$A,$A$4,Raw!$E:$E,$A32)</f>
        <v>59</v>
      </c>
      <c r="AC32" s="33">
        <f>SUMIFS(Raw!$F:$F,Raw!$C:$C,AC$5,Raw!$A:$A,$A$4,Raw!$E:$E,$A32)</f>
        <v>3157</v>
      </c>
      <c r="AD32" s="33">
        <f>SUMIFS(Raw!$F:$F,Raw!$C:$C,AD$5,Raw!$A:$A,$A$4,Raw!$E:$E,$A32)</f>
        <v>5182</v>
      </c>
      <c r="AE32" s="33">
        <f>SUMIFS(Raw!$F:$F,Raw!$C:$C,AE$5,Raw!$A:$A,$A$4,Raw!$E:$E,$A32)</f>
        <v>4087</v>
      </c>
      <c r="AF32" s="33">
        <f>SUMIFS(Raw!$F:$F,Raw!$C:$C,AF$5,Raw!$A:$A,$A$4,Raw!$E:$E,$A32)</f>
        <v>565</v>
      </c>
      <c r="AG32" s="33">
        <f>SUMIFS(Raw!$F:$F,Raw!$C:$C,AG$5,Raw!$A:$A,$A$4,Raw!$E:$E,$A32)</f>
        <v>3918</v>
      </c>
      <c r="AH32" s="33">
        <f>SUMIFS(Raw!$F:$F,Raw!$C:$C,AH$5,Raw!$A:$A,$A$4,Raw!$E:$E,$A32)</f>
        <v>1090</v>
      </c>
      <c r="AI32" s="33">
        <f>SUMIFS(Raw!$F:$F,Raw!$C:$C,AI$5,Raw!$A:$A,$A$4,Raw!$E:$E,$A32)</f>
        <v>0</v>
      </c>
      <c r="AJ32" s="33">
        <f>SUMIFS(Raw!$F:$F,Raw!$C:$C,AJ$5,Raw!$A:$A,$A$4,Raw!$E:$E,$A32)</f>
        <v>2235</v>
      </c>
    </row>
    <row r="33" spans="1:36" x14ac:dyDescent="0.25">
      <c r="A33" s="13" t="str">
        <f>IF(Refs!A26="","",Refs!A26)</f>
        <v>0AR</v>
      </c>
      <c r="B33" s="3" t="str">
        <f>IF(Refs!B26="","",Refs!B26)</f>
        <v>NECS</v>
      </c>
      <c r="C33" s="28" t="str">
        <f>IF(Refs!D26="","",Refs!D26)</f>
        <v>Provider</v>
      </c>
      <c r="D33" s="33">
        <f>SUMIFS(Raw!$F:$F,Raw!$C:$C,D$5,Raw!$A:$A,$A$4,Raw!$E:$E,$A33)</f>
        <v>210423</v>
      </c>
      <c r="E33" s="33">
        <f>SUMIFS(Raw!$F:$F,Raw!$C:$C,E$5,Raw!$A:$A,$A$4,Raw!$E:$E,$A33)</f>
        <v>175929</v>
      </c>
      <c r="F33" s="33">
        <f>SUMIFS(Raw!$F:$F,Raw!$C:$C,F$5,Raw!$A:$A,$A$4,Raw!$E:$E,$A33)</f>
        <v>65043</v>
      </c>
      <c r="G33" s="33">
        <f>SUMIFS(Raw!$F:$F,Raw!$C:$C,G$5,Raw!$A:$A,$A$4,Raw!$E:$E,$A33)</f>
        <v>30705</v>
      </c>
      <c r="H33" s="33">
        <f>SUMIFS(Raw!$F:$F,Raw!$C:$C,H$5,Raw!$A:$A,$A$4,Raw!$E:$E,$A33)</f>
        <v>3044</v>
      </c>
      <c r="I33" s="33">
        <f>SUMIFS(Raw!$F:$F,Raw!$C:$C,I$5,Raw!$A:$A,$A$4,Raw!$E:$E,$A33)</f>
        <v>3167</v>
      </c>
      <c r="J33" s="33">
        <f>SUMIFS(Raw!$F:$F,Raw!$C:$C,J$5,Raw!$A:$A,$A$4,Raw!$E:$E,$A33)</f>
        <v>24494</v>
      </c>
      <c r="K33" s="33">
        <f>SUMIFS(Raw!$F:$F,Raw!$C:$C,K$5,Raw!$A:$A,$A$4,Raw!$E:$E,$A33)</f>
        <v>87011702</v>
      </c>
      <c r="L33" s="33">
        <f>_xlfn.MINIFS(Raw!$F:$F,Raw!$C:$C,L$5,Raw!$A:$A,$A$4,Raw!$E:$E,$A33, Raw!$F:$F, "&lt;&gt;0")</f>
        <v>39</v>
      </c>
      <c r="M33" s="33">
        <f>_xlfn.MAXIFS(Raw!$F:$F,Raw!$C:$C,M$5,Raw!$A:$A,$A$4,Raw!$E:$E,$A33)</f>
        <v>2065</v>
      </c>
      <c r="N33" s="33">
        <f>_xlfn.MINIFS(Raw!$F:$F,Raw!$C:$C,N$5,Raw!$A:$A,$A$4,Raw!$E:$E,$A33, Raw!$F:$F, "&lt;&gt;0")</f>
        <v>85</v>
      </c>
      <c r="O33" s="33">
        <f>_xlfn.MAXIFS(Raw!$F:$F,Raw!$C:$C,O$5,Raw!$A:$A,$A$4,Raw!$E:$E,$A33)</f>
        <v>2451</v>
      </c>
      <c r="P33" s="33">
        <f>SUMIFS(Raw!$F:$F,Raw!$C:$C,P$5,Raw!$A:$A,$A$4,Raw!$E:$E,$A33)</f>
        <v>166364</v>
      </c>
      <c r="Q33" s="33">
        <f>SUMIFS(Raw!$F:$F,Raw!$C:$C,Q$5,Raw!$A:$A,$A$4,Raw!$E:$E,$A33)</f>
        <v>34852</v>
      </c>
      <c r="R33" s="33">
        <f>SUMIFS(Raw!$F:$F,Raw!$C:$C,R$5,Raw!$A:$A,$A$4,Raw!$E:$E,$A33)</f>
        <v>26988</v>
      </c>
      <c r="S33" s="33">
        <f>SUMIFS(Raw!$F:$F,Raw!$C:$C,S$5,Raw!$A:$A,$A$4,Raw!$E:$E,$A33)</f>
        <v>4829</v>
      </c>
      <c r="T33" s="33">
        <f>SUMIFS(Raw!$F:$F,Raw!$C:$C,T$5,Raw!$A:$A,$A$4,Raw!$E:$E,$A33)</f>
        <v>16402</v>
      </c>
      <c r="U33" s="33">
        <f>SUMIFS(Raw!$F:$F,Raw!$C:$C,U$5,Raw!$A:$A,$A$4,Raw!$E:$E,$A33)</f>
        <v>21379</v>
      </c>
      <c r="V33" s="33">
        <f>SUMIFS(Raw!$F:$F,Raw!$C:$C,V$5,Raw!$A:$A,$A$4,Raw!$E:$E,$A33)</f>
        <v>5</v>
      </c>
      <c r="W33" s="33">
        <f>SUMIFS(Raw!$F:$F,Raw!$C:$C,W$5,Raw!$A:$A,$A$4,Raw!$E:$E,$A33)</f>
        <v>45873</v>
      </c>
      <c r="X33" s="33">
        <f>SUMIFS(Raw!$F:$F,Raw!$C:$C,X$5,Raw!$A:$A,$A$4,Raw!$E:$E,$A33)</f>
        <v>26515</v>
      </c>
      <c r="Y33" s="33">
        <f>SUMIFS(Raw!$F:$F,Raw!$C:$C,Y$5,Raw!$A:$A,$A$4,Raw!$E:$E,$A33)</f>
        <v>15152</v>
      </c>
      <c r="Z33" s="33">
        <f>SUMIFS(Raw!$F:$F,Raw!$C:$C,Z$5,Raw!$A:$A,$A$4,Raw!$E:$E,$A33)</f>
        <v>315</v>
      </c>
      <c r="AA33" s="33">
        <f>SUMIFS(Raw!$F:$F,Raw!$C:$C,AA$5,Raw!$A:$A,$A$4,Raw!$E:$E,$A33)</f>
        <v>1998</v>
      </c>
      <c r="AB33" s="33">
        <f>SUMIFS(Raw!$F:$F,Raw!$C:$C,AB$5,Raw!$A:$A,$A$4,Raw!$E:$E,$A33)</f>
        <v>2636</v>
      </c>
      <c r="AC33" s="33">
        <f>SUMIFS(Raw!$F:$F,Raw!$C:$C,AC$5,Raw!$A:$A,$A$4,Raw!$E:$E,$A33)</f>
        <v>8219</v>
      </c>
      <c r="AD33" s="33">
        <f>SUMIFS(Raw!$F:$F,Raw!$C:$C,AD$5,Raw!$A:$A,$A$4,Raw!$E:$E,$A33)</f>
        <v>17000</v>
      </c>
      <c r="AE33" s="33">
        <f>SUMIFS(Raw!$F:$F,Raw!$C:$C,AE$5,Raw!$A:$A,$A$4,Raw!$E:$E,$A33)</f>
        <v>9404</v>
      </c>
      <c r="AF33" s="33">
        <f>SUMIFS(Raw!$F:$F,Raw!$C:$C,AF$5,Raw!$A:$A,$A$4,Raw!$E:$E,$A33)</f>
        <v>1828</v>
      </c>
      <c r="AG33" s="33">
        <f>SUMIFS(Raw!$F:$F,Raw!$C:$C,AG$5,Raw!$A:$A,$A$4,Raw!$E:$E,$A33)</f>
        <v>2357</v>
      </c>
      <c r="AH33" s="33">
        <f>SUMIFS(Raw!$F:$F,Raw!$C:$C,AH$5,Raw!$A:$A,$A$4,Raw!$E:$E,$A33)</f>
        <v>5662</v>
      </c>
      <c r="AI33" s="33">
        <f>SUMIFS(Raw!$F:$F,Raw!$C:$C,AI$5,Raw!$A:$A,$A$4,Raw!$E:$E,$A33)</f>
        <v>0</v>
      </c>
      <c r="AJ33" s="33">
        <f>SUMIFS(Raw!$F:$F,Raw!$C:$C,AJ$5,Raw!$A:$A,$A$4,Raw!$E:$E,$A33)</f>
        <v>8343</v>
      </c>
    </row>
    <row r="34" spans="1:36" x14ac:dyDescent="0.25">
      <c r="A34" s="13" t="str">
        <f>IF(Refs!A27="","",Refs!A27)</f>
        <v>52R</v>
      </c>
      <c r="B34" s="3" t="str">
        <f>IF(Refs!B27="","",Refs!B27)</f>
        <v>Notts CCG</v>
      </c>
      <c r="C34" s="28" t="str">
        <f>IF(Refs!D27="","",Refs!D27)</f>
        <v>Provider</v>
      </c>
      <c r="D34" s="33">
        <f>SUMIFS(Raw!$F:$F,Raw!$C:$C,D$5,Raw!$A:$A,$A$4,Raw!$E:$E,$A34)</f>
        <v>35761</v>
      </c>
      <c r="E34" s="33">
        <f>SUMIFS(Raw!$F:$F,Raw!$C:$C,E$5,Raw!$A:$A,$A$4,Raw!$E:$E,$A34)</f>
        <v>28718</v>
      </c>
      <c r="F34" s="33">
        <f>SUMIFS(Raw!$F:$F,Raw!$C:$C,F$5,Raw!$A:$A,$A$4,Raw!$E:$E,$A34)</f>
        <v>18424</v>
      </c>
      <c r="G34" s="33">
        <f>SUMIFS(Raw!$F:$F,Raw!$C:$C,G$5,Raw!$A:$A,$A$4,Raw!$E:$E,$A34)</f>
        <v>1864</v>
      </c>
      <c r="H34" s="33">
        <f>SUMIFS(Raw!$F:$F,Raw!$C:$C,H$5,Raw!$A:$A,$A$4,Raw!$E:$E,$A34)</f>
        <v>267</v>
      </c>
      <c r="I34" s="33">
        <f>SUMIFS(Raw!$F:$F,Raw!$C:$C,I$5,Raw!$A:$A,$A$4,Raw!$E:$E,$A34)</f>
        <v>240</v>
      </c>
      <c r="J34" s="33">
        <f>SUMIFS(Raw!$F:$F,Raw!$C:$C,J$5,Raw!$A:$A,$A$4,Raw!$E:$E,$A34)</f>
        <v>1357</v>
      </c>
      <c r="K34" s="33">
        <f>SUMIFS(Raw!$F:$F,Raw!$C:$C,K$5,Raw!$A:$A,$A$4,Raw!$E:$E,$A34)</f>
        <v>3247375</v>
      </c>
      <c r="L34" s="33">
        <f>_xlfn.MINIFS(Raw!$F:$F,Raw!$C:$C,L$5,Raw!$A:$A,$A$4,Raw!$E:$E,$A34, Raw!$F:$F, "&lt;&gt;0")</f>
        <v>43</v>
      </c>
      <c r="M34" s="33">
        <f>_xlfn.MAXIFS(Raw!$F:$F,Raw!$C:$C,M$5,Raw!$A:$A,$A$4,Raw!$E:$E,$A34)</f>
        <v>967</v>
      </c>
      <c r="N34" s="33">
        <f>_xlfn.MINIFS(Raw!$F:$F,Raw!$C:$C,N$5,Raw!$A:$A,$A$4,Raw!$E:$E,$A34, Raw!$F:$F, "&lt;&gt;0")</f>
        <v>72</v>
      </c>
      <c r="O34" s="33">
        <f>_xlfn.MAXIFS(Raw!$F:$F,Raw!$C:$C,O$5,Raw!$A:$A,$A$4,Raw!$E:$E,$A34)</f>
        <v>1113</v>
      </c>
      <c r="P34" s="33">
        <f>SUMIFS(Raw!$F:$F,Raw!$C:$C,P$5,Raw!$A:$A,$A$4,Raw!$E:$E,$A34)</f>
        <v>19005</v>
      </c>
      <c r="Q34" s="33">
        <f>SUMIFS(Raw!$F:$F,Raw!$C:$C,Q$5,Raw!$A:$A,$A$4,Raw!$E:$E,$A34)</f>
        <v>0</v>
      </c>
      <c r="R34" s="33">
        <f>SUMIFS(Raw!$F:$F,Raw!$C:$C,R$5,Raw!$A:$A,$A$4,Raw!$E:$E,$A34)</f>
        <v>8437</v>
      </c>
      <c r="S34" s="33">
        <f>SUMIFS(Raw!$F:$F,Raw!$C:$C,S$5,Raw!$A:$A,$A$4,Raw!$E:$E,$A34)</f>
        <v>0</v>
      </c>
      <c r="T34" s="33">
        <f>SUMIFS(Raw!$F:$F,Raw!$C:$C,T$5,Raw!$A:$A,$A$4,Raw!$E:$E,$A34)</f>
        <v>1898</v>
      </c>
      <c r="U34" s="33">
        <f>SUMIFS(Raw!$F:$F,Raw!$C:$C,U$5,Raw!$A:$A,$A$4,Raw!$E:$E,$A34)</f>
        <v>2285</v>
      </c>
      <c r="V34" s="33">
        <f>SUMIFS(Raw!$F:$F,Raw!$C:$C,V$5,Raw!$A:$A,$A$4,Raw!$E:$E,$A34)</f>
        <v>3</v>
      </c>
      <c r="W34" s="33">
        <f>SUMIFS(Raw!$F:$F,Raw!$C:$C,W$5,Raw!$A:$A,$A$4,Raw!$E:$E,$A34)</f>
        <v>5610</v>
      </c>
      <c r="X34" s="33">
        <f>SUMIFS(Raw!$F:$F,Raw!$C:$C,X$5,Raw!$A:$A,$A$4,Raw!$E:$E,$A34)</f>
        <v>3111</v>
      </c>
      <c r="Y34" s="33">
        <f>SUMIFS(Raw!$F:$F,Raw!$C:$C,Y$5,Raw!$A:$A,$A$4,Raw!$E:$E,$A34)</f>
        <v>2276</v>
      </c>
      <c r="Z34" s="33">
        <f>SUMIFS(Raw!$F:$F,Raw!$C:$C,Z$5,Raw!$A:$A,$A$4,Raw!$E:$E,$A34)</f>
        <v>37</v>
      </c>
      <c r="AA34" s="33">
        <f>SUMIFS(Raw!$F:$F,Raw!$C:$C,AA$5,Raw!$A:$A,$A$4,Raw!$E:$E,$A34)</f>
        <v>244</v>
      </c>
      <c r="AB34" s="33">
        <f>SUMIFS(Raw!$F:$F,Raw!$C:$C,AB$5,Raw!$A:$A,$A$4,Raw!$E:$E,$A34)</f>
        <v>242</v>
      </c>
      <c r="AC34" s="33">
        <f>SUMIFS(Raw!$F:$F,Raw!$C:$C,AC$5,Raw!$A:$A,$A$4,Raw!$E:$E,$A34)</f>
        <v>575</v>
      </c>
      <c r="AD34" s="33">
        <f>SUMIFS(Raw!$F:$F,Raw!$C:$C,AD$5,Raw!$A:$A,$A$4,Raw!$E:$E,$A34)</f>
        <v>2467</v>
      </c>
      <c r="AE34" s="33">
        <f>SUMIFS(Raw!$F:$F,Raw!$C:$C,AE$5,Raw!$A:$A,$A$4,Raw!$E:$E,$A34)</f>
        <v>1293</v>
      </c>
      <c r="AF34" s="33">
        <f>SUMIFS(Raw!$F:$F,Raw!$C:$C,AF$5,Raw!$A:$A,$A$4,Raw!$E:$E,$A34)</f>
        <v>0</v>
      </c>
      <c r="AG34" s="33">
        <f>SUMIFS(Raw!$F:$F,Raw!$C:$C,AG$5,Raw!$A:$A,$A$4,Raw!$E:$E,$A34)</f>
        <v>303</v>
      </c>
      <c r="AH34" s="33">
        <f>SUMIFS(Raw!$F:$F,Raw!$C:$C,AH$5,Raw!$A:$A,$A$4,Raw!$E:$E,$A34)</f>
        <v>83</v>
      </c>
      <c r="AI34" s="33">
        <f>SUMIFS(Raw!$F:$F,Raw!$C:$C,AI$5,Raw!$A:$A,$A$4,Raw!$E:$E,$A34)</f>
        <v>0</v>
      </c>
      <c r="AJ34" s="33">
        <f>SUMIFS(Raw!$F:$F,Raw!$C:$C,AJ$5,Raw!$A:$A,$A$4,Raw!$E:$E,$A34)</f>
        <v>0</v>
      </c>
    </row>
    <row r="35" spans="1:36" x14ac:dyDescent="0.25">
      <c r="A35" s="13" t="str">
        <f>IF(Refs!A28="","",Refs!A28)</f>
        <v>NTP</v>
      </c>
      <c r="B35" s="3" t="str">
        <f>IF(Refs!B28="","",Refs!B28)</f>
        <v>PPG</v>
      </c>
      <c r="C35" s="28" t="str">
        <f>IF(Refs!D28="","",Refs!D28)</f>
        <v>Provider</v>
      </c>
      <c r="D35" s="33">
        <f>SUMIFS(Raw!$F:$F,Raw!$C:$C,D$5,Raw!$A:$A,$A$4,Raw!$E:$E,$A35)</f>
        <v>70586</v>
      </c>
      <c r="E35" s="33">
        <f>SUMIFS(Raw!$F:$F,Raw!$C:$C,E$5,Raw!$A:$A,$A$4,Raw!$E:$E,$A35)</f>
        <v>58412</v>
      </c>
      <c r="F35" s="33">
        <f>SUMIFS(Raw!$F:$F,Raw!$C:$C,F$5,Raw!$A:$A,$A$4,Raw!$E:$E,$A35)</f>
        <v>25044</v>
      </c>
      <c r="G35" s="33">
        <f>SUMIFS(Raw!$F:$F,Raw!$C:$C,G$5,Raw!$A:$A,$A$4,Raw!$E:$E,$A35)</f>
        <v>9590</v>
      </c>
      <c r="H35" s="33">
        <f>SUMIFS(Raw!$F:$F,Raw!$C:$C,H$5,Raw!$A:$A,$A$4,Raw!$E:$E,$A35)</f>
        <v>730</v>
      </c>
      <c r="I35" s="33">
        <f>SUMIFS(Raw!$F:$F,Raw!$C:$C,I$5,Raw!$A:$A,$A$4,Raw!$E:$E,$A35)</f>
        <v>1691</v>
      </c>
      <c r="J35" s="33">
        <f>SUMIFS(Raw!$F:$F,Raw!$C:$C,J$5,Raw!$A:$A,$A$4,Raw!$E:$E,$A35)</f>
        <v>7169</v>
      </c>
      <c r="K35" s="33">
        <f>SUMIFS(Raw!$F:$F,Raw!$C:$C,K$5,Raw!$A:$A,$A$4,Raw!$E:$E,$A35)</f>
        <v>20669563</v>
      </c>
      <c r="L35" s="33">
        <f>_xlfn.MINIFS(Raw!$F:$F,Raw!$C:$C,L$5,Raw!$A:$A,$A$4,Raw!$E:$E,$A35, Raw!$F:$F, "&lt;&gt;0")</f>
        <v>198</v>
      </c>
      <c r="M35" s="33">
        <f>_xlfn.MAXIFS(Raw!$F:$F,Raw!$C:$C,M$5,Raw!$A:$A,$A$4,Raw!$E:$E,$A35)</f>
        <v>2696</v>
      </c>
      <c r="N35" s="33">
        <f>_xlfn.MINIFS(Raw!$F:$F,Raw!$C:$C,N$5,Raw!$A:$A,$A$4,Raw!$E:$E,$A35, Raw!$F:$F, "&lt;&gt;0")</f>
        <v>351</v>
      </c>
      <c r="O35" s="33">
        <f>_xlfn.MAXIFS(Raw!$F:$F,Raw!$C:$C,O$5,Raw!$A:$A,$A$4,Raw!$E:$E,$A35)</f>
        <v>3025</v>
      </c>
      <c r="P35" s="33">
        <f>SUMIFS(Raw!$F:$F,Raw!$C:$C,P$5,Raw!$A:$A,$A$4,Raw!$E:$E,$A35)</f>
        <v>54368</v>
      </c>
      <c r="Q35" s="33">
        <f>SUMIFS(Raw!$F:$F,Raw!$C:$C,Q$5,Raw!$A:$A,$A$4,Raw!$E:$E,$A35)</f>
        <v>25526</v>
      </c>
      <c r="R35" s="33">
        <f>SUMIFS(Raw!$F:$F,Raw!$C:$C,R$5,Raw!$A:$A,$A$4,Raw!$E:$E,$A35)</f>
        <v>13355</v>
      </c>
      <c r="S35" s="33">
        <f>SUMIFS(Raw!$F:$F,Raw!$C:$C,S$5,Raw!$A:$A,$A$4,Raw!$E:$E,$A35)</f>
        <v>4740</v>
      </c>
      <c r="T35" s="33">
        <f>SUMIFS(Raw!$F:$F,Raw!$C:$C,T$5,Raw!$A:$A,$A$4,Raw!$E:$E,$A35)</f>
        <v>8555</v>
      </c>
      <c r="U35" s="33">
        <f>SUMIFS(Raw!$F:$F,Raw!$C:$C,U$5,Raw!$A:$A,$A$4,Raw!$E:$E,$A35)</f>
        <v>7840</v>
      </c>
      <c r="V35" s="33">
        <f>SUMIFS(Raw!$F:$F,Raw!$C:$C,V$5,Raw!$A:$A,$A$4,Raw!$E:$E,$A35)</f>
        <v>2</v>
      </c>
      <c r="W35" s="33">
        <f>SUMIFS(Raw!$F:$F,Raw!$C:$C,W$5,Raw!$A:$A,$A$4,Raw!$E:$E,$A35)</f>
        <v>18570</v>
      </c>
      <c r="X35" s="33">
        <f>SUMIFS(Raw!$F:$F,Raw!$C:$C,X$5,Raw!$A:$A,$A$4,Raw!$E:$E,$A35)</f>
        <v>6377</v>
      </c>
      <c r="Y35" s="33">
        <f>SUMIFS(Raw!$F:$F,Raw!$C:$C,Y$5,Raw!$A:$A,$A$4,Raw!$E:$E,$A35)</f>
        <v>2756</v>
      </c>
      <c r="Z35" s="33">
        <f>SUMIFS(Raw!$F:$F,Raw!$C:$C,Z$5,Raw!$A:$A,$A$4,Raw!$E:$E,$A35)</f>
        <v>128</v>
      </c>
      <c r="AA35" s="33">
        <f>SUMIFS(Raw!$F:$F,Raw!$C:$C,AA$5,Raw!$A:$A,$A$4,Raw!$E:$E,$A35)</f>
        <v>410</v>
      </c>
      <c r="AB35" s="33">
        <f>SUMIFS(Raw!$F:$F,Raw!$C:$C,AB$5,Raw!$A:$A,$A$4,Raw!$E:$E,$A35)</f>
        <v>105</v>
      </c>
      <c r="AC35" s="33">
        <f>SUMIFS(Raw!$F:$F,Raw!$C:$C,AC$5,Raw!$A:$A,$A$4,Raw!$E:$E,$A35)</f>
        <v>3169</v>
      </c>
      <c r="AD35" s="33">
        <f>SUMIFS(Raw!$F:$F,Raw!$C:$C,AD$5,Raw!$A:$A,$A$4,Raw!$E:$E,$A35)</f>
        <v>5179</v>
      </c>
      <c r="AE35" s="33">
        <f>SUMIFS(Raw!$F:$F,Raw!$C:$C,AE$5,Raw!$A:$A,$A$4,Raw!$E:$E,$A35)</f>
        <v>3861</v>
      </c>
      <c r="AF35" s="33">
        <f>SUMIFS(Raw!$F:$F,Raw!$C:$C,AF$5,Raw!$A:$A,$A$4,Raw!$E:$E,$A35)</f>
        <v>315</v>
      </c>
      <c r="AG35" s="33">
        <f>SUMIFS(Raw!$F:$F,Raw!$C:$C,AG$5,Raw!$A:$A,$A$4,Raw!$E:$E,$A35)</f>
        <v>424</v>
      </c>
      <c r="AH35" s="33">
        <f>SUMIFS(Raw!$F:$F,Raw!$C:$C,AH$5,Raw!$A:$A,$A$4,Raw!$E:$E,$A35)</f>
        <v>1550</v>
      </c>
      <c r="AI35" s="33">
        <f>SUMIFS(Raw!$F:$F,Raw!$C:$C,AI$5,Raw!$A:$A,$A$4,Raw!$E:$E,$A35)</f>
        <v>0</v>
      </c>
      <c r="AJ35" s="33">
        <f>SUMIFS(Raw!$F:$F,Raw!$C:$C,AJ$5,Raw!$A:$A,$A$4,Raw!$E:$E,$A35)</f>
        <v>30</v>
      </c>
    </row>
    <row r="36" spans="1:36" x14ac:dyDescent="0.25">
      <c r="A36" s="13" t="str">
        <f>IF(Refs!A29="","",Refs!A29)</f>
        <v>RYE</v>
      </c>
      <c r="B36" s="3" t="str">
        <f>IF(Refs!B29="","",Refs!B29)</f>
        <v>SCAS</v>
      </c>
      <c r="C36" s="28" t="str">
        <f>IF(Refs!D29="","",Refs!D29)</f>
        <v>Provider</v>
      </c>
      <c r="D36" s="33">
        <f>SUMIFS(Raw!$F:$F,Raw!$C:$C,D$5,Raw!$A:$A,$A$4,Raw!$E:$E,$A36)</f>
        <v>133345</v>
      </c>
      <c r="E36" s="33">
        <f>SUMIFS(Raw!$F:$F,Raw!$C:$C,E$5,Raw!$A:$A,$A$4,Raw!$E:$E,$A36)</f>
        <v>100833</v>
      </c>
      <c r="F36" s="33">
        <f>SUMIFS(Raw!$F:$F,Raw!$C:$C,F$5,Raw!$A:$A,$A$4,Raw!$E:$E,$A36)</f>
        <v>27874</v>
      </c>
      <c r="G36" s="33">
        <f>SUMIFS(Raw!$F:$F,Raw!$C:$C,G$5,Raw!$A:$A,$A$4,Raw!$E:$E,$A36)</f>
        <v>32324</v>
      </c>
      <c r="H36" s="33">
        <f>SUMIFS(Raw!$F:$F,Raw!$C:$C,H$5,Raw!$A:$A,$A$4,Raw!$E:$E,$A36)</f>
        <v>1471</v>
      </c>
      <c r="I36" s="33">
        <f>SUMIFS(Raw!$F:$F,Raw!$C:$C,I$5,Raw!$A:$A,$A$4,Raw!$E:$E,$A36)</f>
        <v>1804</v>
      </c>
      <c r="J36" s="33">
        <f>SUMIFS(Raw!$F:$F,Raw!$C:$C,J$5,Raw!$A:$A,$A$4,Raw!$E:$E,$A36)</f>
        <v>29049</v>
      </c>
      <c r="K36" s="33">
        <f>SUMIFS(Raw!$F:$F,Raw!$C:$C,K$5,Raw!$A:$A,$A$4,Raw!$E:$E,$A36)</f>
        <v>67926360</v>
      </c>
      <c r="L36" s="33">
        <f>_xlfn.MINIFS(Raw!$F:$F,Raw!$C:$C,L$5,Raw!$A:$A,$A$4,Raw!$E:$E,$A36, Raw!$F:$F, "&lt;&gt;0")</f>
        <v>1378</v>
      </c>
      <c r="M36" s="33">
        <f>_xlfn.MAXIFS(Raw!$F:$F,Raw!$C:$C,M$5,Raw!$A:$A,$A$4,Raw!$E:$E,$A36)</f>
        <v>2546</v>
      </c>
      <c r="N36" s="33">
        <f>_xlfn.MINIFS(Raw!$F:$F,Raw!$C:$C,N$5,Raw!$A:$A,$A$4,Raw!$E:$E,$A36, Raw!$F:$F, "&lt;&gt;0")</f>
        <v>1507</v>
      </c>
      <c r="O36" s="33">
        <f>_xlfn.MAXIFS(Raw!$F:$F,Raw!$C:$C,O$5,Raw!$A:$A,$A$4,Raw!$E:$E,$A36)</f>
        <v>2844</v>
      </c>
      <c r="P36" s="33">
        <f>SUMIFS(Raw!$F:$F,Raw!$C:$C,P$5,Raw!$A:$A,$A$4,Raw!$E:$E,$A36)</f>
        <v>92697</v>
      </c>
      <c r="Q36" s="33">
        <f>SUMIFS(Raw!$F:$F,Raw!$C:$C,Q$5,Raw!$A:$A,$A$4,Raw!$E:$E,$A36)</f>
        <v>37796</v>
      </c>
      <c r="R36" s="33">
        <f>SUMIFS(Raw!$F:$F,Raw!$C:$C,R$5,Raw!$A:$A,$A$4,Raw!$E:$E,$A36)</f>
        <v>20068</v>
      </c>
      <c r="S36" s="33">
        <f>SUMIFS(Raw!$F:$F,Raw!$C:$C,S$5,Raw!$A:$A,$A$4,Raw!$E:$E,$A36)</f>
        <v>6437</v>
      </c>
      <c r="T36" s="33">
        <f>SUMIFS(Raw!$F:$F,Raw!$C:$C,T$5,Raw!$A:$A,$A$4,Raw!$E:$E,$A36)</f>
        <v>9932</v>
      </c>
      <c r="U36" s="33">
        <f>SUMIFS(Raw!$F:$F,Raw!$C:$C,U$5,Raw!$A:$A,$A$4,Raw!$E:$E,$A36)</f>
        <v>10293</v>
      </c>
      <c r="V36" s="33">
        <f>SUMIFS(Raw!$F:$F,Raw!$C:$C,V$5,Raw!$A:$A,$A$4,Raw!$E:$E,$A36)</f>
        <v>97</v>
      </c>
      <c r="W36" s="33">
        <f>SUMIFS(Raw!$F:$F,Raw!$C:$C,W$5,Raw!$A:$A,$A$4,Raw!$E:$E,$A36)</f>
        <v>26681</v>
      </c>
      <c r="X36" s="33">
        <f>SUMIFS(Raw!$F:$F,Raw!$C:$C,X$5,Raw!$A:$A,$A$4,Raw!$E:$E,$A36)</f>
        <v>16213</v>
      </c>
      <c r="Y36" s="33">
        <f>SUMIFS(Raw!$F:$F,Raw!$C:$C,Y$5,Raw!$A:$A,$A$4,Raw!$E:$E,$A36)</f>
        <v>6162</v>
      </c>
      <c r="Z36" s="33">
        <f>SUMIFS(Raw!$F:$F,Raw!$C:$C,Z$5,Raw!$A:$A,$A$4,Raw!$E:$E,$A36)</f>
        <v>250</v>
      </c>
      <c r="AA36" s="33">
        <f>SUMIFS(Raw!$F:$F,Raw!$C:$C,AA$5,Raw!$A:$A,$A$4,Raw!$E:$E,$A36)</f>
        <v>747</v>
      </c>
      <c r="AB36" s="33">
        <f>SUMIFS(Raw!$F:$F,Raw!$C:$C,AB$5,Raw!$A:$A,$A$4,Raw!$E:$E,$A36)</f>
        <v>425</v>
      </c>
      <c r="AC36" s="33">
        <f>SUMIFS(Raw!$F:$F,Raw!$C:$C,AC$5,Raw!$A:$A,$A$4,Raw!$E:$E,$A36)</f>
        <v>9151</v>
      </c>
      <c r="AD36" s="33">
        <f>SUMIFS(Raw!$F:$F,Raw!$C:$C,AD$5,Raw!$A:$A,$A$4,Raw!$E:$E,$A36)</f>
        <v>12713</v>
      </c>
      <c r="AE36" s="33">
        <f>SUMIFS(Raw!$F:$F,Raw!$C:$C,AE$5,Raw!$A:$A,$A$4,Raw!$E:$E,$A36)</f>
        <v>4484</v>
      </c>
      <c r="AF36" s="33">
        <f>SUMIFS(Raw!$F:$F,Raw!$C:$C,AF$5,Raw!$A:$A,$A$4,Raw!$E:$E,$A36)</f>
        <v>664</v>
      </c>
      <c r="AG36" s="33">
        <f>SUMIFS(Raw!$F:$F,Raw!$C:$C,AG$5,Raw!$A:$A,$A$4,Raw!$E:$E,$A36)</f>
        <v>680</v>
      </c>
      <c r="AH36" s="33">
        <f>SUMIFS(Raw!$F:$F,Raw!$C:$C,AH$5,Raw!$A:$A,$A$4,Raw!$E:$E,$A36)</f>
        <v>3418</v>
      </c>
      <c r="AI36" s="33">
        <f>SUMIFS(Raw!$F:$F,Raw!$C:$C,AI$5,Raw!$A:$A,$A$4,Raw!$E:$E,$A36)</f>
        <v>0</v>
      </c>
      <c r="AJ36" s="33">
        <f>SUMIFS(Raw!$F:$F,Raw!$C:$C,AJ$5,Raw!$A:$A,$A$4,Raw!$E:$E,$A36)</f>
        <v>20189</v>
      </c>
    </row>
    <row r="37" spans="1:36" x14ac:dyDescent="0.25">
      <c r="A37" s="13" t="str">
        <f>IF(Refs!A30="","",Refs!A30)</f>
        <v>RYD</v>
      </c>
      <c r="B37" s="3" t="str">
        <f>IF(Refs!B30="","",Refs!B30)</f>
        <v>SECAmb</v>
      </c>
      <c r="C37" s="28" t="str">
        <f>IF(Refs!D30="","",Refs!D30)</f>
        <v>Provider</v>
      </c>
      <c r="D37" s="33">
        <f>SUMIFS(Raw!$F:$F,Raw!$C:$C,D$5,Raw!$A:$A,$A$4,Raw!$E:$E,$A37)</f>
        <v>113797</v>
      </c>
      <c r="E37" s="33">
        <f>SUMIFS(Raw!$F:$F,Raw!$C:$C,E$5,Raw!$A:$A,$A$4,Raw!$E:$E,$A37)</f>
        <v>81242</v>
      </c>
      <c r="F37" s="33">
        <f>SUMIFS(Raw!$F:$F,Raw!$C:$C,F$5,Raw!$A:$A,$A$4,Raw!$E:$E,$A37)</f>
        <v>19342</v>
      </c>
      <c r="G37" s="33">
        <f>SUMIFS(Raw!$F:$F,Raw!$C:$C,G$5,Raw!$A:$A,$A$4,Raw!$E:$E,$A37)</f>
        <v>26989</v>
      </c>
      <c r="H37" s="33">
        <f>SUMIFS(Raw!$F:$F,Raw!$C:$C,H$5,Raw!$A:$A,$A$4,Raw!$E:$E,$A37)</f>
        <v>1279</v>
      </c>
      <c r="I37" s="33">
        <f>SUMIFS(Raw!$F:$F,Raw!$C:$C,I$5,Raw!$A:$A,$A$4,Raw!$E:$E,$A37)</f>
        <v>25710</v>
      </c>
      <c r="J37" s="33">
        <f>SUMIFS(Raw!$F:$F,Raw!$C:$C,J$5,Raw!$A:$A,$A$4,Raw!$E:$E,$A37)</f>
        <v>0</v>
      </c>
      <c r="K37" s="33">
        <f>SUMIFS(Raw!$F:$F,Raw!$C:$C,K$5,Raw!$A:$A,$A$4,Raw!$E:$E,$A37)</f>
        <v>42568794</v>
      </c>
      <c r="L37" s="33">
        <f>_xlfn.MINIFS(Raw!$F:$F,Raw!$C:$C,L$5,Raw!$A:$A,$A$4,Raw!$E:$E,$A37, Raw!$F:$F, "&lt;&gt;0")</f>
        <v>412</v>
      </c>
      <c r="M37" s="33">
        <f>_xlfn.MAXIFS(Raw!$F:$F,Raw!$C:$C,M$5,Raw!$A:$A,$A$4,Raw!$E:$E,$A37)</f>
        <v>3102</v>
      </c>
      <c r="N37" s="33">
        <f>_xlfn.MINIFS(Raw!$F:$F,Raw!$C:$C,N$5,Raw!$A:$A,$A$4,Raw!$E:$E,$A37, Raw!$F:$F, "&lt;&gt;0")</f>
        <v>623</v>
      </c>
      <c r="O37" s="33">
        <f>_xlfn.MAXIFS(Raw!$F:$F,Raw!$C:$C,O$5,Raw!$A:$A,$A$4,Raw!$E:$E,$A37)</f>
        <v>6026</v>
      </c>
      <c r="P37" s="33">
        <f>SUMIFS(Raw!$F:$F,Raw!$C:$C,P$5,Raw!$A:$A,$A$4,Raw!$E:$E,$A37)</f>
        <v>78261</v>
      </c>
      <c r="Q37" s="33">
        <f>SUMIFS(Raw!$F:$F,Raw!$C:$C,Q$5,Raw!$A:$A,$A$4,Raw!$E:$E,$A37)</f>
        <v>40677</v>
      </c>
      <c r="R37" s="33">
        <f>SUMIFS(Raw!$F:$F,Raw!$C:$C,R$5,Raw!$A:$A,$A$4,Raw!$E:$E,$A37)</f>
        <v>40594</v>
      </c>
      <c r="S37" s="33">
        <f>SUMIFS(Raw!$F:$F,Raw!$C:$C,S$5,Raw!$A:$A,$A$4,Raw!$E:$E,$A37)</f>
        <v>10793</v>
      </c>
      <c r="T37" s="33">
        <f>SUMIFS(Raw!$F:$F,Raw!$C:$C,T$5,Raw!$A:$A,$A$4,Raw!$E:$E,$A37)</f>
        <v>6859</v>
      </c>
      <c r="U37" s="33">
        <f>SUMIFS(Raw!$F:$F,Raw!$C:$C,U$5,Raw!$A:$A,$A$4,Raw!$E:$E,$A37)</f>
        <v>7266</v>
      </c>
      <c r="V37" s="33">
        <f>SUMIFS(Raw!$F:$F,Raw!$C:$C,V$5,Raw!$A:$A,$A$4,Raw!$E:$E,$A37)</f>
        <v>2</v>
      </c>
      <c r="W37" s="33">
        <f>SUMIFS(Raw!$F:$F,Raw!$C:$C,W$5,Raw!$A:$A,$A$4,Raw!$E:$E,$A37)</f>
        <v>29798</v>
      </c>
      <c r="X37" s="33">
        <f>SUMIFS(Raw!$F:$F,Raw!$C:$C,X$5,Raw!$A:$A,$A$4,Raw!$E:$E,$A37)</f>
        <v>13219</v>
      </c>
      <c r="Y37" s="33">
        <f>SUMIFS(Raw!$F:$F,Raw!$C:$C,Y$5,Raw!$A:$A,$A$4,Raw!$E:$E,$A37)</f>
        <v>3953</v>
      </c>
      <c r="Z37" s="33">
        <f>SUMIFS(Raw!$F:$F,Raw!$C:$C,Z$5,Raw!$A:$A,$A$4,Raw!$E:$E,$A37)</f>
        <v>274</v>
      </c>
      <c r="AA37" s="33">
        <f>SUMIFS(Raw!$F:$F,Raw!$C:$C,AA$5,Raw!$A:$A,$A$4,Raw!$E:$E,$A37)</f>
        <v>1531</v>
      </c>
      <c r="AB37" s="33">
        <f>SUMIFS(Raw!$F:$F,Raw!$C:$C,AB$5,Raw!$A:$A,$A$4,Raw!$E:$E,$A37)</f>
        <v>915</v>
      </c>
      <c r="AC37" s="33">
        <f>SUMIFS(Raw!$F:$F,Raw!$C:$C,AC$5,Raw!$A:$A,$A$4,Raw!$E:$E,$A37)</f>
        <v>7418</v>
      </c>
      <c r="AD37" s="33">
        <f>SUMIFS(Raw!$F:$F,Raw!$C:$C,AD$5,Raw!$A:$A,$A$4,Raw!$E:$E,$A37)</f>
        <v>7026</v>
      </c>
      <c r="AE37" s="33">
        <f>SUMIFS(Raw!$F:$F,Raw!$C:$C,AE$5,Raw!$A:$A,$A$4,Raw!$E:$E,$A37)</f>
        <v>8859</v>
      </c>
      <c r="AF37" s="33">
        <f>SUMIFS(Raw!$F:$F,Raw!$C:$C,AF$5,Raw!$A:$A,$A$4,Raw!$E:$E,$A37)</f>
        <v>1519</v>
      </c>
      <c r="AG37" s="33">
        <f>SUMIFS(Raw!$F:$F,Raw!$C:$C,AG$5,Raw!$A:$A,$A$4,Raw!$E:$E,$A37)</f>
        <v>6563</v>
      </c>
      <c r="AH37" s="33">
        <f>SUMIFS(Raw!$F:$F,Raw!$C:$C,AH$5,Raw!$A:$A,$A$4,Raw!$E:$E,$A37)</f>
        <v>5876</v>
      </c>
      <c r="AI37" s="33">
        <f>SUMIFS(Raw!$F:$F,Raw!$C:$C,AI$5,Raw!$A:$A,$A$4,Raw!$E:$E,$A37)</f>
        <v>0</v>
      </c>
      <c r="AJ37" s="33">
        <f>SUMIFS(Raw!$F:$F,Raw!$C:$C,AJ$5,Raw!$A:$A,$A$4,Raw!$E:$E,$A37)</f>
        <v>218</v>
      </c>
    </row>
    <row r="38" spans="1:36" ht="15" customHeight="1" x14ac:dyDescent="0.25">
      <c r="A38" s="13" t="str">
        <f>IF(Refs!A31="","",Refs!A31)</f>
        <v>NLO</v>
      </c>
      <c r="B38" s="3" t="str">
        <f>IF(Refs!B31="","",Refs!B31)</f>
        <v>Vocare</v>
      </c>
      <c r="C38" s="28" t="str">
        <f>IF(Refs!D31="","",Refs!D31)</f>
        <v>Provider</v>
      </c>
      <c r="D38" s="33">
        <f>SUMIFS(Raw!$F:$F,Raw!$C:$C,D$5,Raw!$A:$A,$A$4,Raw!$E:$E,$A38)</f>
        <v>86415</v>
      </c>
      <c r="E38" s="33">
        <f>SUMIFS(Raw!$F:$F,Raw!$C:$C,E$5,Raw!$A:$A,$A$4,Raw!$E:$E,$A38)</f>
        <v>65547</v>
      </c>
      <c r="F38" s="33">
        <f>SUMIFS(Raw!$F:$F,Raw!$C:$C,F$5,Raw!$A:$A,$A$4,Raw!$E:$E,$A38)</f>
        <v>16242</v>
      </c>
      <c r="G38" s="33">
        <f>SUMIFS(Raw!$F:$F,Raw!$C:$C,G$5,Raw!$A:$A,$A$4,Raw!$E:$E,$A38)</f>
        <v>16865</v>
      </c>
      <c r="H38" s="33">
        <f>SUMIFS(Raw!$F:$F,Raw!$C:$C,H$5,Raw!$A:$A,$A$4,Raw!$E:$E,$A38)</f>
        <v>1961</v>
      </c>
      <c r="I38" s="33">
        <f>SUMIFS(Raw!$F:$F,Raw!$C:$C,I$5,Raw!$A:$A,$A$4,Raw!$E:$E,$A38)</f>
        <v>2102</v>
      </c>
      <c r="J38" s="33">
        <f>SUMIFS(Raw!$F:$F,Raw!$C:$C,J$5,Raw!$A:$A,$A$4,Raw!$E:$E,$A38)</f>
        <v>12802</v>
      </c>
      <c r="K38" s="33">
        <f>SUMIFS(Raw!$F:$F,Raw!$C:$C,K$5,Raw!$A:$A,$A$4,Raw!$E:$E,$A38)</f>
        <v>26069138</v>
      </c>
      <c r="L38" s="33">
        <f>_xlfn.MINIFS(Raw!$F:$F,Raw!$C:$C,L$5,Raw!$A:$A,$A$4,Raw!$E:$E,$A38, Raw!$F:$F, "&lt;&gt;0")</f>
        <v>528</v>
      </c>
      <c r="M38" s="33">
        <f>_xlfn.MAXIFS(Raw!$F:$F,Raw!$C:$C,M$5,Raw!$A:$A,$A$4,Raw!$E:$E,$A38)</f>
        <v>3029</v>
      </c>
      <c r="N38" s="33">
        <f>_xlfn.MINIFS(Raw!$F:$F,Raw!$C:$C,N$5,Raw!$A:$A,$A$4,Raw!$E:$E,$A38, Raw!$F:$F, "&lt;&gt;0")</f>
        <v>753</v>
      </c>
      <c r="O38" s="33">
        <f>_xlfn.MAXIFS(Raw!$F:$F,Raw!$C:$C,O$5,Raw!$A:$A,$A$4,Raw!$E:$E,$A38)</f>
        <v>3297</v>
      </c>
      <c r="P38" s="33">
        <f>SUMIFS(Raw!$F:$F,Raw!$C:$C,P$5,Raw!$A:$A,$A$4,Raw!$E:$E,$A38)</f>
        <v>62457</v>
      </c>
      <c r="Q38" s="33">
        <f>SUMIFS(Raw!$F:$F,Raw!$C:$C,Q$5,Raw!$A:$A,$A$4,Raw!$E:$E,$A38)</f>
        <v>37957</v>
      </c>
      <c r="R38" s="33">
        <f>SUMIFS(Raw!$F:$F,Raw!$C:$C,R$5,Raw!$A:$A,$A$4,Raw!$E:$E,$A38)</f>
        <v>17023</v>
      </c>
      <c r="S38" s="33">
        <f>SUMIFS(Raw!$F:$F,Raw!$C:$C,S$5,Raw!$A:$A,$A$4,Raw!$E:$E,$A38)</f>
        <v>5307</v>
      </c>
      <c r="T38" s="33">
        <f>SUMIFS(Raw!$F:$F,Raw!$C:$C,T$5,Raw!$A:$A,$A$4,Raw!$E:$E,$A38)</f>
        <v>7399</v>
      </c>
      <c r="U38" s="33">
        <f>SUMIFS(Raw!$F:$F,Raw!$C:$C,U$5,Raw!$A:$A,$A$4,Raw!$E:$E,$A38)</f>
        <v>7466</v>
      </c>
      <c r="V38" s="33">
        <f>SUMIFS(Raw!$F:$F,Raw!$C:$C,V$5,Raw!$A:$A,$A$4,Raw!$E:$E,$A38)</f>
        <v>1</v>
      </c>
      <c r="W38" s="33">
        <f>SUMIFS(Raw!$F:$F,Raw!$C:$C,W$5,Raw!$A:$A,$A$4,Raw!$E:$E,$A38)</f>
        <v>19622</v>
      </c>
      <c r="X38" s="33">
        <f>SUMIFS(Raw!$F:$F,Raw!$C:$C,X$5,Raw!$A:$A,$A$4,Raw!$E:$E,$A38)</f>
        <v>1110</v>
      </c>
      <c r="Y38" s="33">
        <f>SUMIFS(Raw!$F:$F,Raw!$C:$C,Y$5,Raw!$A:$A,$A$4,Raw!$E:$E,$A38)</f>
        <v>2761</v>
      </c>
      <c r="Z38" s="33">
        <f>SUMIFS(Raw!$F:$F,Raw!$C:$C,Z$5,Raw!$A:$A,$A$4,Raw!$E:$E,$A38)</f>
        <v>970</v>
      </c>
      <c r="AA38" s="33">
        <f>SUMIFS(Raw!$F:$F,Raw!$C:$C,AA$5,Raw!$A:$A,$A$4,Raw!$E:$E,$A38)</f>
        <v>375</v>
      </c>
      <c r="AB38" s="33">
        <f>SUMIFS(Raw!$F:$F,Raw!$C:$C,AB$5,Raw!$A:$A,$A$4,Raw!$E:$E,$A38)</f>
        <v>963</v>
      </c>
      <c r="AC38" s="33">
        <f>SUMIFS(Raw!$F:$F,Raw!$C:$C,AC$5,Raw!$A:$A,$A$4,Raw!$E:$E,$A38)</f>
        <v>13246</v>
      </c>
      <c r="AD38" s="33">
        <f>SUMIFS(Raw!$F:$F,Raw!$C:$C,AD$5,Raw!$A:$A,$A$4,Raw!$E:$E,$A38)</f>
        <v>8516</v>
      </c>
      <c r="AE38" s="33">
        <f>SUMIFS(Raw!$F:$F,Raw!$C:$C,AE$5,Raw!$A:$A,$A$4,Raw!$E:$E,$A38)</f>
        <v>6632</v>
      </c>
      <c r="AF38" s="33">
        <f>SUMIFS(Raw!$F:$F,Raw!$C:$C,AF$5,Raw!$A:$A,$A$4,Raw!$E:$E,$A38)</f>
        <v>269</v>
      </c>
      <c r="AG38" s="33">
        <f>SUMIFS(Raw!$F:$F,Raw!$C:$C,AG$5,Raw!$A:$A,$A$4,Raw!$E:$E,$A38)</f>
        <v>0</v>
      </c>
      <c r="AH38" s="33">
        <f>SUMIFS(Raw!$F:$F,Raw!$C:$C,AH$5,Raw!$A:$A,$A$4,Raw!$E:$E,$A38)</f>
        <v>2401</v>
      </c>
      <c r="AI38" s="33">
        <f>SUMIFS(Raw!$F:$F,Raw!$C:$C,AI$5,Raw!$A:$A,$A$4,Raw!$E:$E,$A38)</f>
        <v>0</v>
      </c>
      <c r="AJ38" s="33">
        <f>SUMIFS(Raw!$F:$F,Raw!$C:$C,AJ$5,Raw!$A:$A,$A$4,Raw!$E:$E,$A38)</f>
        <v>3494</v>
      </c>
    </row>
    <row r="39" spans="1:36" ht="15" customHeight="1" x14ac:dyDescent="0.25">
      <c r="A39" s="13" t="str">
        <f>IF(Refs!A32="","",Refs!A32)</f>
        <v>RYA</v>
      </c>
      <c r="B39" s="3" t="str">
        <f>IF(Refs!B32="","",Refs!B32)</f>
        <v>WMAS</v>
      </c>
      <c r="C39" s="28" t="str">
        <f>IF(Refs!D32="","",Refs!D32)</f>
        <v>Provider</v>
      </c>
      <c r="D39" s="33">
        <f>SUMIFS(Raw!$F:$F,Raw!$C:$C,D$5,Raw!$A:$A,$A$4,Raw!$E:$E,$A39)</f>
        <v>146857</v>
      </c>
      <c r="E39" s="33">
        <f>SUMIFS(Raw!$F:$F,Raw!$C:$C,E$5,Raw!$A:$A,$A$4,Raw!$E:$E,$A39)</f>
        <v>125626</v>
      </c>
      <c r="F39" s="33">
        <f>SUMIFS(Raw!$F:$F,Raw!$C:$C,F$5,Raw!$A:$A,$A$4,Raw!$E:$E,$A39)</f>
        <v>66956</v>
      </c>
      <c r="G39" s="33">
        <f>SUMIFS(Raw!$F:$F,Raw!$C:$C,G$5,Raw!$A:$A,$A$4,Raw!$E:$E,$A39)</f>
        <v>16028</v>
      </c>
      <c r="H39" s="33">
        <f>SUMIFS(Raw!$F:$F,Raw!$C:$C,H$5,Raw!$A:$A,$A$4,Raw!$E:$E,$A39)</f>
        <v>1638</v>
      </c>
      <c r="I39" s="33">
        <f>SUMIFS(Raw!$F:$F,Raw!$C:$C,I$5,Raw!$A:$A,$A$4,Raw!$E:$E,$A39)</f>
        <v>1223</v>
      </c>
      <c r="J39" s="33">
        <f>SUMIFS(Raw!$F:$F,Raw!$C:$C,J$5,Raw!$A:$A,$A$4,Raw!$E:$E,$A39)</f>
        <v>13167</v>
      </c>
      <c r="K39" s="33">
        <f>SUMIFS(Raw!$F:$F,Raw!$C:$C,K$5,Raw!$A:$A,$A$4,Raw!$E:$E,$A39)</f>
        <v>29610611</v>
      </c>
      <c r="L39" s="33">
        <f>_xlfn.MINIFS(Raw!$F:$F,Raw!$C:$C,L$5,Raw!$A:$A,$A$4,Raw!$E:$E,$A39, Raw!$F:$F, "&lt;&gt;0")</f>
        <v>24</v>
      </c>
      <c r="M39" s="33">
        <f>_xlfn.MAXIFS(Raw!$F:$F,Raw!$C:$C,M$5,Raw!$A:$A,$A$4,Raw!$E:$E,$A39)</f>
        <v>3217</v>
      </c>
      <c r="N39" s="33">
        <f>_xlfn.MINIFS(Raw!$F:$F,Raw!$C:$C,N$5,Raw!$A:$A,$A$4,Raw!$E:$E,$A39, Raw!$F:$F, "&lt;&gt;0")</f>
        <v>82</v>
      </c>
      <c r="O39" s="33">
        <f>_xlfn.MAXIFS(Raw!$F:$F,Raw!$C:$C,O$5,Raw!$A:$A,$A$4,Raw!$E:$E,$A39)</f>
        <v>3819</v>
      </c>
      <c r="P39" s="33">
        <f>SUMIFS(Raw!$F:$F,Raw!$C:$C,P$5,Raw!$A:$A,$A$4,Raw!$E:$E,$A39)</f>
        <v>121575</v>
      </c>
      <c r="Q39" s="33">
        <f>SUMIFS(Raw!$F:$F,Raw!$C:$C,Q$5,Raw!$A:$A,$A$4,Raw!$E:$E,$A39)</f>
        <v>40274</v>
      </c>
      <c r="R39" s="33">
        <f>SUMIFS(Raw!$F:$F,Raw!$C:$C,R$5,Raw!$A:$A,$A$4,Raw!$E:$E,$A39)</f>
        <v>16402</v>
      </c>
      <c r="S39" s="33">
        <f>SUMIFS(Raw!$F:$F,Raw!$C:$C,S$5,Raw!$A:$A,$A$4,Raw!$E:$E,$A39)</f>
        <v>2312</v>
      </c>
      <c r="T39" s="33">
        <f>SUMIFS(Raw!$F:$F,Raw!$C:$C,T$5,Raw!$A:$A,$A$4,Raw!$E:$E,$A39)</f>
        <v>12691</v>
      </c>
      <c r="U39" s="33">
        <f>SUMIFS(Raw!$F:$F,Raw!$C:$C,U$5,Raw!$A:$A,$A$4,Raw!$E:$E,$A39)</f>
        <v>14971</v>
      </c>
      <c r="V39" s="33">
        <f>SUMIFS(Raw!$F:$F,Raw!$C:$C,V$5,Raw!$A:$A,$A$4,Raw!$E:$E,$A39)</f>
        <v>94</v>
      </c>
      <c r="W39" s="33">
        <f>SUMIFS(Raw!$F:$F,Raw!$C:$C,W$5,Raw!$A:$A,$A$4,Raw!$E:$E,$A39)</f>
        <v>41873</v>
      </c>
      <c r="X39" s="33">
        <f>SUMIFS(Raw!$F:$F,Raw!$C:$C,X$5,Raw!$A:$A,$A$4,Raw!$E:$E,$A39)</f>
        <v>17831</v>
      </c>
      <c r="Y39" s="33">
        <f>SUMIFS(Raw!$F:$F,Raw!$C:$C,Y$5,Raw!$A:$A,$A$4,Raw!$E:$E,$A39)</f>
        <v>6825</v>
      </c>
      <c r="Z39" s="33">
        <f>SUMIFS(Raw!$F:$F,Raw!$C:$C,Z$5,Raw!$A:$A,$A$4,Raw!$E:$E,$A39)</f>
        <v>289</v>
      </c>
      <c r="AA39" s="33">
        <f>SUMIFS(Raw!$F:$F,Raw!$C:$C,AA$5,Raw!$A:$A,$A$4,Raw!$E:$E,$A39)</f>
        <v>736</v>
      </c>
      <c r="AB39" s="33">
        <f>SUMIFS(Raw!$F:$F,Raw!$C:$C,AB$5,Raw!$A:$A,$A$4,Raw!$E:$E,$A39)</f>
        <v>195</v>
      </c>
      <c r="AC39" s="33">
        <f>SUMIFS(Raw!$F:$F,Raw!$C:$C,AC$5,Raw!$A:$A,$A$4,Raw!$E:$E,$A39)</f>
        <v>7298</v>
      </c>
      <c r="AD39" s="33">
        <f>SUMIFS(Raw!$F:$F,Raw!$C:$C,AD$5,Raw!$A:$A,$A$4,Raw!$E:$E,$A39)</f>
        <v>18772</v>
      </c>
      <c r="AE39" s="33">
        <f>SUMIFS(Raw!$F:$F,Raw!$C:$C,AE$5,Raw!$A:$A,$A$4,Raw!$E:$E,$A39)</f>
        <v>8390</v>
      </c>
      <c r="AF39" s="33">
        <f>SUMIFS(Raw!$F:$F,Raw!$C:$C,AF$5,Raw!$A:$A,$A$4,Raw!$E:$E,$A39)</f>
        <v>449</v>
      </c>
      <c r="AG39" s="33">
        <f>SUMIFS(Raw!$F:$F,Raw!$C:$C,AG$5,Raw!$A:$A,$A$4,Raw!$E:$E,$A39)</f>
        <v>2037</v>
      </c>
      <c r="AH39" s="33">
        <f>SUMIFS(Raw!$F:$F,Raw!$C:$C,AH$5,Raw!$A:$A,$A$4,Raw!$E:$E,$A39)</f>
        <v>2954</v>
      </c>
      <c r="AI39" s="33">
        <f>SUMIFS(Raw!$F:$F,Raw!$C:$C,AI$5,Raw!$A:$A,$A$4,Raw!$E:$E,$A39)</f>
        <v>0</v>
      </c>
      <c r="AJ39" s="33">
        <f>SUMIFS(Raw!$F:$F,Raw!$C:$C,AJ$5,Raw!$A:$A,$A$4,Raw!$E:$E,$A39)</f>
        <v>906</v>
      </c>
    </row>
    <row r="40" spans="1:36" ht="15" customHeight="1" x14ac:dyDescent="0.25">
      <c r="A40" s="13" t="str">
        <f>IF(Refs!A33="","",Refs!A33)</f>
        <v/>
      </c>
      <c r="B40" s="3" t="str">
        <f>IF(Refs!B33="","",Refs!B33)</f>
        <v>-----------</v>
      </c>
      <c r="C40" s="28"/>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row>
    <row r="41" spans="1:36" ht="19.5" customHeight="1" x14ac:dyDescent="0.25">
      <c r="A41" s="13" t="str">
        <f>IF(Refs!A34="","",Refs!A34)</f>
        <v>111AA1</v>
      </c>
      <c r="B41" s="3" t="str">
        <f>IF(Refs!B34="","",Refs!B34)</f>
        <v>North East</v>
      </c>
      <c r="C41" s="28" t="str">
        <f>IF(Refs!D34="","",Refs!D34)</f>
        <v>Area</v>
      </c>
      <c r="D41" s="33">
        <f>SUMIFS(Raw!$F:$F,Raw!$C:$C,D$5,Raw!$A:$A,$A$4,Raw!$B:$B,$A41)</f>
        <v>87394</v>
      </c>
      <c r="E41" s="33">
        <f>SUMIFS(Raw!$F:$F,Raw!$C:$C,E$5,Raw!$A:$A,$A$4,Raw!$B:$B,$A41)</f>
        <v>52772</v>
      </c>
      <c r="F41" s="33">
        <f>SUMIFS(Raw!$F:$F,Raw!$C:$C,F$5,Raw!$A:$A,$A$4,Raw!$B:$B,$A41)</f>
        <v>16791</v>
      </c>
      <c r="G41" s="33">
        <f>SUMIFS(Raw!$F:$F,Raw!$C:$C,G$5,Raw!$A:$A,$A$4,Raw!$B:$B,$A41)</f>
        <v>22361</v>
      </c>
      <c r="H41" s="33">
        <f>SUMIFS(Raw!$F:$F,Raw!$C:$C,H$5,Raw!$A:$A,$A$4,Raw!$B:$B,$A41)</f>
        <v>1219</v>
      </c>
      <c r="I41" s="33">
        <f>SUMIFS(Raw!$F:$F,Raw!$C:$C,I$5,Raw!$A:$A,$A$4,Raw!$B:$B,$A41)</f>
        <v>812</v>
      </c>
      <c r="J41" s="33">
        <f>SUMIFS(Raw!$F:$F,Raw!$C:$C,J$5,Raw!$A:$A,$A$4,Raw!$B:$B,$A41)</f>
        <v>20330</v>
      </c>
      <c r="K41" s="33">
        <f>SUMIFS(Raw!$F:$F,Raw!$C:$C,K$5,Raw!$A:$A,$A$4,Raw!$B:$B,$A41)</f>
        <v>44084467</v>
      </c>
      <c r="L41" s="33">
        <f>_xlfn.MINIFS(Raw!$F:$F,Raw!$C:$C,L$5,Raw!$A:$A,$A$4,Raw!$B:$B,$A41, Raw!$F:$F, "&lt;&gt;0")</f>
        <v>907</v>
      </c>
      <c r="M41" s="33">
        <f>_xlfn.MAXIFS(Raw!$F:$F,Raw!$C:$C,M$5,Raw!$A:$A,$A$4,Raw!$B:$B,$A41)</f>
        <v>3178</v>
      </c>
      <c r="N41" s="33">
        <f>_xlfn.MINIFS(Raw!$F:$F,Raw!$C:$C,N$5,Raw!$A:$A,$A$4,Raw!$B:$B,$A41, Raw!$F:$F, "&lt;&gt;0")</f>
        <v>1133</v>
      </c>
      <c r="O41" s="33">
        <f>_xlfn.MAXIFS(Raw!$F:$F,Raw!$C:$C,O$5,Raw!$A:$A,$A$4,Raw!$B:$B,$A41)</f>
        <v>4764</v>
      </c>
      <c r="P41" s="33">
        <f>SUMIFS(Raw!$F:$F,Raw!$C:$C,P$5,Raw!$A:$A,$A$4,Raw!$B:$B,$A41)</f>
        <v>53379</v>
      </c>
      <c r="Q41" s="33">
        <f>SUMIFS(Raw!$F:$F,Raw!$C:$C,Q$5,Raw!$A:$A,$A$4,Raw!$B:$B,$A41)</f>
        <v>18582</v>
      </c>
      <c r="R41" s="33">
        <f>SUMIFS(Raw!$F:$F,Raw!$C:$C,R$5,Raw!$A:$A,$A$4,Raw!$B:$B,$A41)</f>
        <v>7531</v>
      </c>
      <c r="S41" s="33">
        <f>SUMIFS(Raw!$F:$F,Raw!$C:$C,S$5,Raw!$A:$A,$A$4,Raw!$B:$B,$A41)</f>
        <v>3647</v>
      </c>
      <c r="T41" s="33">
        <f>SUMIFS(Raw!$F:$F,Raw!$C:$C,T$5,Raw!$A:$A,$A$4,Raw!$B:$B,$A41)</f>
        <v>8578</v>
      </c>
      <c r="U41" s="33">
        <f>SUMIFS(Raw!$F:$F,Raw!$C:$C,U$5,Raw!$A:$A,$A$4,Raw!$B:$B,$A41)</f>
        <v>6344</v>
      </c>
      <c r="V41" s="33">
        <f>SUMIFS(Raw!$F:$F,Raw!$C:$C,V$5,Raw!$A:$A,$A$4,Raw!$B:$B,$A41)</f>
        <v>1</v>
      </c>
      <c r="W41" s="33">
        <f>SUMIFS(Raw!$F:$F,Raw!$C:$C,W$5,Raw!$A:$A,$A$4,Raw!$B:$B,$A41)</f>
        <v>18451</v>
      </c>
      <c r="X41" s="33">
        <f>SUMIFS(Raw!$F:$F,Raw!$C:$C,X$5,Raw!$A:$A,$A$4,Raw!$B:$B,$A41)</f>
        <v>5048</v>
      </c>
      <c r="Y41" s="33">
        <f>SUMIFS(Raw!$F:$F,Raw!$C:$C,Y$5,Raw!$A:$A,$A$4,Raw!$B:$B,$A41)</f>
        <v>5958</v>
      </c>
      <c r="Z41" s="33">
        <f>SUMIFS(Raw!$F:$F,Raw!$C:$C,Z$5,Raw!$A:$A,$A$4,Raw!$B:$B,$A41)</f>
        <v>132</v>
      </c>
      <c r="AA41" s="33">
        <f>SUMIFS(Raw!$F:$F,Raw!$C:$C,AA$5,Raw!$A:$A,$A$4,Raw!$B:$B,$A41)</f>
        <v>469</v>
      </c>
      <c r="AB41" s="33">
        <f>SUMIFS(Raw!$F:$F,Raw!$C:$C,AB$5,Raw!$A:$A,$A$4,Raw!$B:$B,$A41)</f>
        <v>59</v>
      </c>
      <c r="AC41" s="33">
        <f>SUMIFS(Raw!$F:$F,Raw!$C:$C,AC$5,Raw!$A:$A,$A$4,Raw!$B:$B,$A41)</f>
        <v>3157</v>
      </c>
      <c r="AD41" s="33">
        <f>SUMIFS(Raw!$F:$F,Raw!$C:$C,AD$5,Raw!$A:$A,$A$4,Raw!$B:$B,$A41)</f>
        <v>5182</v>
      </c>
      <c r="AE41" s="33">
        <f>SUMIFS(Raw!$F:$F,Raw!$C:$C,AE$5,Raw!$A:$A,$A$4,Raw!$B:$B,$A41)</f>
        <v>4087</v>
      </c>
      <c r="AF41" s="33">
        <f>SUMIFS(Raw!$F:$F,Raw!$C:$C,AF$5,Raw!$A:$A,$A$4,Raw!$B:$B,$A41)</f>
        <v>565</v>
      </c>
      <c r="AG41" s="33">
        <f>SUMIFS(Raw!$F:$F,Raw!$C:$C,AG$5,Raw!$A:$A,$A$4,Raw!$B:$B,$A41)</f>
        <v>3918</v>
      </c>
      <c r="AH41" s="33">
        <f>SUMIFS(Raw!$F:$F,Raw!$C:$C,AH$5,Raw!$A:$A,$A$4,Raw!$B:$B,$A41)</f>
        <v>1090</v>
      </c>
      <c r="AI41" s="33">
        <f>SUMIFS(Raw!$F:$F,Raw!$C:$C,AI$5,Raw!$A:$A,$A$4,Raw!$B:$B,$A41)</f>
        <v>0</v>
      </c>
      <c r="AJ41" s="33">
        <f>SUMIFS(Raw!$F:$F,Raw!$C:$C,AJ$5,Raw!$A:$A,$A$4,Raw!$B:$B,$A41)</f>
        <v>2235</v>
      </c>
    </row>
    <row r="42" spans="1:36" x14ac:dyDescent="0.25">
      <c r="A42" s="13" t="str">
        <f>IF(Refs!A35="","",Refs!A35)</f>
        <v>111AI7</v>
      </c>
      <c r="B42" s="3" t="str">
        <f>IF(Refs!B35="","",Refs!B35)</f>
        <v>Yorkshire and Humber (NECS)</v>
      </c>
      <c r="C42" s="28" t="str">
        <f>IF(Refs!D35="","",Refs!D35)</f>
        <v>Area</v>
      </c>
      <c r="D42" s="33">
        <f>SUMIFS(Raw!$F:$F,Raw!$C:$C,D$5,Raw!$A:$A,$A$4,Raw!$B:$B,$A42)</f>
        <v>172202</v>
      </c>
      <c r="E42" s="33">
        <f>SUMIFS(Raw!$F:$F,Raw!$C:$C,E$5,Raw!$A:$A,$A$4,Raw!$B:$B,$A42)</f>
        <v>142248</v>
      </c>
      <c r="F42" s="33">
        <f>SUMIFS(Raw!$F:$F,Raw!$C:$C,F$5,Raw!$A:$A,$A$4,Raw!$B:$B,$A42)</f>
        <v>43892</v>
      </c>
      <c r="G42" s="33">
        <f>SUMIFS(Raw!$F:$F,Raw!$C:$C,G$5,Raw!$A:$A,$A$4,Raw!$B:$B,$A42)</f>
        <v>28411</v>
      </c>
      <c r="H42" s="33">
        <f>SUMIFS(Raw!$F:$F,Raw!$C:$C,H$5,Raw!$A:$A,$A$4,Raw!$B:$B,$A42)</f>
        <v>2677</v>
      </c>
      <c r="I42" s="33">
        <f>SUMIFS(Raw!$F:$F,Raw!$C:$C,I$5,Raw!$A:$A,$A$4,Raw!$B:$B,$A42)</f>
        <v>2878</v>
      </c>
      <c r="J42" s="33">
        <f>SUMIFS(Raw!$F:$F,Raw!$C:$C,J$5,Raw!$A:$A,$A$4,Raw!$B:$B,$A42)</f>
        <v>22856</v>
      </c>
      <c r="K42" s="33">
        <f>SUMIFS(Raw!$F:$F,Raw!$C:$C,K$5,Raw!$A:$A,$A$4,Raw!$B:$B,$A42)</f>
        <v>83078470</v>
      </c>
      <c r="L42" s="33">
        <f>_xlfn.MINIFS(Raw!$F:$F,Raw!$C:$C,L$5,Raw!$A:$A,$A$4,Raw!$B:$B,$A42, Raw!$F:$F, "&lt;&gt;0")</f>
        <v>439</v>
      </c>
      <c r="M42" s="33">
        <f>_xlfn.MAXIFS(Raw!$F:$F,Raw!$C:$C,M$5,Raw!$A:$A,$A$4,Raw!$B:$B,$A42)</f>
        <v>2065</v>
      </c>
      <c r="N42" s="33">
        <f>_xlfn.MINIFS(Raw!$F:$F,Raw!$C:$C,N$5,Raw!$A:$A,$A$4,Raw!$B:$B,$A42, Raw!$F:$F, "&lt;&gt;0")</f>
        <v>593</v>
      </c>
      <c r="O42" s="33">
        <f>_xlfn.MAXIFS(Raw!$F:$F,Raw!$C:$C,O$5,Raw!$A:$A,$A$4,Raw!$B:$B,$A42)</f>
        <v>2451</v>
      </c>
      <c r="P42" s="33">
        <f>SUMIFS(Raw!$F:$F,Raw!$C:$C,P$5,Raw!$A:$A,$A$4,Raw!$B:$B,$A42)</f>
        <v>134115</v>
      </c>
      <c r="Q42" s="33">
        <f>SUMIFS(Raw!$F:$F,Raw!$C:$C,Q$5,Raw!$A:$A,$A$4,Raw!$B:$B,$A42)</f>
        <v>34852</v>
      </c>
      <c r="R42" s="33">
        <f>SUMIFS(Raw!$F:$F,Raw!$C:$C,R$5,Raw!$A:$A,$A$4,Raw!$B:$B,$A42)</f>
        <v>16417</v>
      </c>
      <c r="S42" s="33">
        <f>SUMIFS(Raw!$F:$F,Raw!$C:$C,S$5,Raw!$A:$A,$A$4,Raw!$B:$B,$A42)</f>
        <v>4829</v>
      </c>
      <c r="T42" s="33">
        <f>SUMIFS(Raw!$F:$F,Raw!$C:$C,T$5,Raw!$A:$A,$A$4,Raw!$B:$B,$A42)</f>
        <v>14149</v>
      </c>
      <c r="U42" s="33">
        <f>SUMIFS(Raw!$F:$F,Raw!$C:$C,U$5,Raw!$A:$A,$A$4,Raw!$B:$B,$A42)</f>
        <v>18719</v>
      </c>
      <c r="V42" s="33">
        <f>SUMIFS(Raw!$F:$F,Raw!$C:$C,V$5,Raw!$A:$A,$A$4,Raw!$B:$B,$A42)</f>
        <v>5</v>
      </c>
      <c r="W42" s="33">
        <f>SUMIFS(Raw!$F:$F,Raw!$C:$C,W$5,Raw!$A:$A,$A$4,Raw!$B:$B,$A42)</f>
        <v>38224</v>
      </c>
      <c r="X42" s="33">
        <f>SUMIFS(Raw!$F:$F,Raw!$C:$C,X$5,Raw!$A:$A,$A$4,Raw!$B:$B,$A42)</f>
        <v>22932</v>
      </c>
      <c r="Y42" s="33">
        <f>SUMIFS(Raw!$F:$F,Raw!$C:$C,Y$5,Raw!$A:$A,$A$4,Raw!$B:$B,$A42)</f>
        <v>13264</v>
      </c>
      <c r="Z42" s="33">
        <f>SUMIFS(Raw!$F:$F,Raw!$C:$C,Z$5,Raw!$A:$A,$A$4,Raw!$B:$B,$A42)</f>
        <v>266</v>
      </c>
      <c r="AA42" s="33">
        <f>SUMIFS(Raw!$F:$F,Raw!$C:$C,AA$5,Raw!$A:$A,$A$4,Raw!$B:$B,$A42)</f>
        <v>1768</v>
      </c>
      <c r="AB42" s="33">
        <f>SUMIFS(Raw!$F:$F,Raw!$C:$C,AB$5,Raw!$A:$A,$A$4,Raw!$B:$B,$A42)</f>
        <v>2533</v>
      </c>
      <c r="AC42" s="33">
        <f>SUMIFS(Raw!$F:$F,Raw!$C:$C,AC$5,Raw!$A:$A,$A$4,Raw!$B:$B,$A42)</f>
        <v>7495</v>
      </c>
      <c r="AD42" s="33">
        <f>SUMIFS(Raw!$F:$F,Raw!$C:$C,AD$5,Raw!$A:$A,$A$4,Raw!$B:$B,$A42)</f>
        <v>14000</v>
      </c>
      <c r="AE42" s="33">
        <f>SUMIFS(Raw!$F:$F,Raw!$C:$C,AE$5,Raw!$A:$A,$A$4,Raw!$B:$B,$A42)</f>
        <v>6813</v>
      </c>
      <c r="AF42" s="33">
        <f>SUMIFS(Raw!$F:$F,Raw!$C:$C,AF$5,Raw!$A:$A,$A$4,Raw!$B:$B,$A42)</f>
        <v>560</v>
      </c>
      <c r="AG42" s="33">
        <f>SUMIFS(Raw!$F:$F,Raw!$C:$C,AG$5,Raw!$A:$A,$A$4,Raw!$B:$B,$A42)</f>
        <v>1089</v>
      </c>
      <c r="AH42" s="33">
        <f>SUMIFS(Raw!$F:$F,Raw!$C:$C,AH$5,Raw!$A:$A,$A$4,Raw!$B:$B,$A42)</f>
        <v>4983</v>
      </c>
      <c r="AI42" s="33">
        <f>SUMIFS(Raw!$F:$F,Raw!$C:$C,AI$5,Raw!$A:$A,$A$4,Raw!$B:$B,$A42)</f>
        <v>0</v>
      </c>
      <c r="AJ42" s="33">
        <f>SUMIFS(Raw!$F:$F,Raw!$C:$C,AJ$5,Raw!$A:$A,$A$4,Raw!$B:$B,$A42)</f>
        <v>8343</v>
      </c>
    </row>
    <row r="43" spans="1:36" ht="19.5" customHeight="1" x14ac:dyDescent="0.25">
      <c r="A43" s="13" t="str">
        <f>IF(Refs!A36="","",Refs!A36)</f>
        <v>111AJ3</v>
      </c>
      <c r="B43" s="3" t="str">
        <f>IF(Refs!B36="","",Refs!B36)</f>
        <v>North West including Blackpool (ML CSU)</v>
      </c>
      <c r="C43" s="28" t="str">
        <f>IF(Refs!D36="","",Refs!D36)</f>
        <v>Area</v>
      </c>
      <c r="D43" s="33">
        <f>SUMIFS(Raw!$F:$F,Raw!$C:$C,D$5,Raw!$A:$A,$A$4,Raw!$B:$B,$A43)</f>
        <v>201986</v>
      </c>
      <c r="E43" s="33">
        <f>SUMIFS(Raw!$F:$F,Raw!$C:$C,E$5,Raw!$A:$A,$A$4,Raw!$B:$B,$A43)</f>
        <v>129608</v>
      </c>
      <c r="F43" s="33">
        <f>SUMIFS(Raw!$F:$F,Raw!$C:$C,F$5,Raw!$A:$A,$A$4,Raw!$B:$B,$A43)</f>
        <v>40336</v>
      </c>
      <c r="G43" s="33">
        <f>SUMIFS(Raw!$F:$F,Raw!$C:$C,G$5,Raw!$A:$A,$A$4,Raw!$B:$B,$A43)</f>
        <v>47579</v>
      </c>
      <c r="H43" s="33">
        <f>SUMIFS(Raw!$F:$F,Raw!$C:$C,H$5,Raw!$A:$A,$A$4,Raw!$B:$B,$A43)</f>
        <v>2402</v>
      </c>
      <c r="I43" s="33">
        <f>SUMIFS(Raw!$F:$F,Raw!$C:$C,I$5,Raw!$A:$A,$A$4,Raw!$B:$B,$A43)</f>
        <v>2726</v>
      </c>
      <c r="J43" s="33">
        <f>SUMIFS(Raw!$F:$F,Raw!$C:$C,J$5,Raw!$A:$A,$A$4,Raw!$B:$B,$A43)</f>
        <v>42451</v>
      </c>
      <c r="K43" s="33">
        <f>SUMIFS(Raw!$F:$F,Raw!$C:$C,K$5,Raw!$A:$A,$A$4,Raw!$B:$B,$A43)</f>
        <v>102830090</v>
      </c>
      <c r="L43" s="33">
        <f>_xlfn.MINIFS(Raw!$F:$F,Raw!$C:$C,L$5,Raw!$A:$A,$A$4,Raw!$B:$B,$A43, Raw!$F:$F, "&lt;&gt;0")</f>
        <v>1062</v>
      </c>
      <c r="M43" s="33">
        <f>_xlfn.MAXIFS(Raw!$F:$F,Raw!$C:$C,M$5,Raw!$A:$A,$A$4,Raw!$B:$B,$A43)</f>
        <v>3861</v>
      </c>
      <c r="N43" s="33">
        <f>_xlfn.MINIFS(Raw!$F:$F,Raw!$C:$C,N$5,Raw!$A:$A,$A$4,Raw!$B:$B,$A43, Raw!$F:$F, "&lt;&gt;0")</f>
        <v>1201</v>
      </c>
      <c r="O43" s="33">
        <f>_xlfn.MAXIFS(Raw!$F:$F,Raw!$C:$C,O$5,Raw!$A:$A,$A$4,Raw!$B:$B,$A43)</f>
        <v>4295</v>
      </c>
      <c r="P43" s="33">
        <f>SUMIFS(Raw!$F:$F,Raw!$C:$C,P$5,Raw!$A:$A,$A$4,Raw!$B:$B,$A43)</f>
        <v>116358</v>
      </c>
      <c r="Q43" s="33">
        <f>SUMIFS(Raw!$F:$F,Raw!$C:$C,Q$5,Raw!$A:$A,$A$4,Raw!$B:$B,$A43)</f>
        <v>32728</v>
      </c>
      <c r="R43" s="33">
        <f>SUMIFS(Raw!$F:$F,Raw!$C:$C,R$5,Raw!$A:$A,$A$4,Raw!$B:$B,$A43)</f>
        <v>7443</v>
      </c>
      <c r="S43" s="33">
        <f>SUMIFS(Raw!$F:$F,Raw!$C:$C,S$5,Raw!$A:$A,$A$4,Raw!$B:$B,$A43)</f>
        <v>1755</v>
      </c>
      <c r="T43" s="33">
        <f>SUMIFS(Raw!$F:$F,Raw!$C:$C,T$5,Raw!$A:$A,$A$4,Raw!$B:$B,$A43)</f>
        <v>12220</v>
      </c>
      <c r="U43" s="33">
        <f>SUMIFS(Raw!$F:$F,Raw!$C:$C,U$5,Raw!$A:$A,$A$4,Raw!$B:$B,$A43)</f>
        <v>13693</v>
      </c>
      <c r="V43" s="33">
        <f>SUMIFS(Raw!$F:$F,Raw!$C:$C,V$5,Raw!$A:$A,$A$4,Raw!$B:$B,$A43)</f>
        <v>0</v>
      </c>
      <c r="W43" s="33">
        <f>SUMIFS(Raw!$F:$F,Raw!$C:$C,W$5,Raw!$A:$A,$A$4,Raw!$B:$B,$A43)</f>
        <v>42777</v>
      </c>
      <c r="X43" s="33">
        <f>SUMIFS(Raw!$F:$F,Raw!$C:$C,X$5,Raw!$A:$A,$A$4,Raw!$B:$B,$A43)</f>
        <v>15288</v>
      </c>
      <c r="Y43" s="33">
        <f>SUMIFS(Raw!$F:$F,Raw!$C:$C,Y$5,Raw!$A:$A,$A$4,Raw!$B:$B,$A43)</f>
        <v>4224</v>
      </c>
      <c r="Z43" s="33">
        <f>SUMIFS(Raw!$F:$F,Raw!$C:$C,Z$5,Raw!$A:$A,$A$4,Raw!$B:$B,$A43)</f>
        <v>285</v>
      </c>
      <c r="AA43" s="33">
        <f>SUMIFS(Raw!$F:$F,Raw!$C:$C,AA$5,Raw!$A:$A,$A$4,Raw!$B:$B,$A43)</f>
        <v>3143</v>
      </c>
      <c r="AB43" s="33">
        <f>SUMIFS(Raw!$F:$F,Raw!$C:$C,AB$5,Raw!$A:$A,$A$4,Raw!$B:$B,$A43)</f>
        <v>2993</v>
      </c>
      <c r="AC43" s="33">
        <f>SUMIFS(Raw!$F:$F,Raw!$C:$C,AC$5,Raw!$A:$A,$A$4,Raw!$B:$B,$A43)</f>
        <v>10705</v>
      </c>
      <c r="AD43" s="33">
        <f>SUMIFS(Raw!$F:$F,Raw!$C:$C,AD$5,Raw!$A:$A,$A$4,Raw!$B:$B,$A43)</f>
        <v>13793</v>
      </c>
      <c r="AE43" s="33">
        <f>SUMIFS(Raw!$F:$F,Raw!$C:$C,AE$5,Raw!$A:$A,$A$4,Raw!$B:$B,$A43)</f>
        <v>10057</v>
      </c>
      <c r="AF43" s="33">
        <f>SUMIFS(Raw!$F:$F,Raw!$C:$C,AF$5,Raw!$A:$A,$A$4,Raw!$B:$B,$A43)</f>
        <v>714</v>
      </c>
      <c r="AG43" s="33">
        <f>SUMIFS(Raw!$F:$F,Raw!$C:$C,AG$5,Raw!$A:$A,$A$4,Raw!$B:$B,$A43)</f>
        <v>1968</v>
      </c>
      <c r="AH43" s="33">
        <f>SUMIFS(Raw!$F:$F,Raw!$C:$C,AH$5,Raw!$A:$A,$A$4,Raw!$B:$B,$A43)</f>
        <v>3534</v>
      </c>
      <c r="AI43" s="33">
        <f>SUMIFS(Raw!$F:$F,Raw!$C:$C,AI$5,Raw!$A:$A,$A$4,Raw!$B:$B,$A43)</f>
        <v>1</v>
      </c>
      <c r="AJ43" s="33">
        <f>SUMIFS(Raw!$F:$F,Raw!$C:$C,AJ$5,Raw!$A:$A,$A$4,Raw!$B:$B,$A43)</f>
        <v>223</v>
      </c>
    </row>
    <row r="44" spans="1:36" ht="19.5" customHeight="1" x14ac:dyDescent="0.25">
      <c r="A44" s="13" t="str">
        <f>IF(Refs!A37="","",Refs!A37)</f>
        <v>111AJ7</v>
      </c>
      <c r="B44" s="3" t="str">
        <f>IF(Refs!B37="","",Refs!B37)</f>
        <v>Derbyshire (NECS)</v>
      </c>
      <c r="C44" s="28" t="str">
        <f>IF(Refs!D37="","",Refs!D37)</f>
        <v>Area</v>
      </c>
      <c r="D44" s="33">
        <f>SUMIFS(Raw!$F:$F,Raw!$C:$C,D$5,Raw!$A:$A,$A$4,Raw!$B:$B,$A44)</f>
        <v>38221</v>
      </c>
      <c r="E44" s="33">
        <f>SUMIFS(Raw!$F:$F,Raw!$C:$C,E$5,Raw!$A:$A,$A$4,Raw!$B:$B,$A44)</f>
        <v>33681</v>
      </c>
      <c r="F44" s="33">
        <f>SUMIFS(Raw!$F:$F,Raw!$C:$C,F$5,Raw!$A:$A,$A$4,Raw!$B:$B,$A44)</f>
        <v>21151</v>
      </c>
      <c r="G44" s="33">
        <f>SUMIFS(Raw!$F:$F,Raw!$C:$C,G$5,Raw!$A:$A,$A$4,Raw!$B:$B,$A44)</f>
        <v>2294</v>
      </c>
      <c r="H44" s="33">
        <f>SUMIFS(Raw!$F:$F,Raw!$C:$C,H$5,Raw!$A:$A,$A$4,Raw!$B:$B,$A44)</f>
        <v>367</v>
      </c>
      <c r="I44" s="33">
        <f>SUMIFS(Raw!$F:$F,Raw!$C:$C,I$5,Raw!$A:$A,$A$4,Raw!$B:$B,$A44)</f>
        <v>289</v>
      </c>
      <c r="J44" s="33">
        <f>SUMIFS(Raw!$F:$F,Raw!$C:$C,J$5,Raw!$A:$A,$A$4,Raw!$B:$B,$A44)</f>
        <v>1638</v>
      </c>
      <c r="K44" s="33">
        <f>SUMIFS(Raw!$F:$F,Raw!$C:$C,K$5,Raw!$A:$A,$A$4,Raw!$B:$B,$A44)</f>
        <v>3933232</v>
      </c>
      <c r="L44" s="33">
        <f>_xlfn.MINIFS(Raw!$F:$F,Raw!$C:$C,L$5,Raw!$A:$A,$A$4,Raw!$B:$B,$A44, Raw!$F:$F, "&lt;&gt;0")</f>
        <v>39</v>
      </c>
      <c r="M44" s="33">
        <f>_xlfn.MAXIFS(Raw!$F:$F,Raw!$C:$C,M$5,Raw!$A:$A,$A$4,Raw!$B:$B,$A44)</f>
        <v>948</v>
      </c>
      <c r="N44" s="33">
        <f>_xlfn.MINIFS(Raw!$F:$F,Raw!$C:$C,N$5,Raw!$A:$A,$A$4,Raw!$B:$B,$A44, Raw!$F:$F, "&lt;&gt;0")</f>
        <v>85</v>
      </c>
      <c r="O44" s="33">
        <f>_xlfn.MAXIFS(Raw!$F:$F,Raw!$C:$C,O$5,Raw!$A:$A,$A$4,Raw!$B:$B,$A44)</f>
        <v>1096</v>
      </c>
      <c r="P44" s="33">
        <f>SUMIFS(Raw!$F:$F,Raw!$C:$C,P$5,Raw!$A:$A,$A$4,Raw!$B:$B,$A44)</f>
        <v>32249</v>
      </c>
      <c r="Q44" s="33">
        <f>SUMIFS(Raw!$F:$F,Raw!$C:$C,Q$5,Raw!$A:$A,$A$4,Raw!$B:$B,$A44)</f>
        <v>0</v>
      </c>
      <c r="R44" s="33">
        <f>SUMIFS(Raw!$F:$F,Raw!$C:$C,R$5,Raw!$A:$A,$A$4,Raw!$B:$B,$A44)</f>
        <v>10571</v>
      </c>
      <c r="S44" s="33">
        <f>SUMIFS(Raw!$F:$F,Raw!$C:$C,S$5,Raw!$A:$A,$A$4,Raw!$B:$B,$A44)</f>
        <v>0</v>
      </c>
      <c r="T44" s="33">
        <f>SUMIFS(Raw!$F:$F,Raw!$C:$C,T$5,Raw!$A:$A,$A$4,Raw!$B:$B,$A44)</f>
        <v>2253</v>
      </c>
      <c r="U44" s="33">
        <f>SUMIFS(Raw!$F:$F,Raw!$C:$C,U$5,Raw!$A:$A,$A$4,Raw!$B:$B,$A44)</f>
        <v>2660</v>
      </c>
      <c r="V44" s="33">
        <f>SUMIFS(Raw!$F:$F,Raw!$C:$C,V$5,Raw!$A:$A,$A$4,Raw!$B:$B,$A44)</f>
        <v>0</v>
      </c>
      <c r="W44" s="33">
        <f>SUMIFS(Raw!$F:$F,Raw!$C:$C,W$5,Raw!$A:$A,$A$4,Raw!$B:$B,$A44)</f>
        <v>7649</v>
      </c>
      <c r="X44" s="33">
        <f>SUMIFS(Raw!$F:$F,Raw!$C:$C,X$5,Raw!$A:$A,$A$4,Raw!$B:$B,$A44)</f>
        <v>3583</v>
      </c>
      <c r="Y44" s="33">
        <f>SUMIFS(Raw!$F:$F,Raw!$C:$C,Y$5,Raw!$A:$A,$A$4,Raw!$B:$B,$A44)</f>
        <v>1888</v>
      </c>
      <c r="Z44" s="33">
        <f>SUMIFS(Raw!$F:$F,Raw!$C:$C,Z$5,Raw!$A:$A,$A$4,Raw!$B:$B,$A44)</f>
        <v>49</v>
      </c>
      <c r="AA44" s="33">
        <f>SUMIFS(Raw!$F:$F,Raw!$C:$C,AA$5,Raw!$A:$A,$A$4,Raw!$B:$B,$A44)</f>
        <v>230</v>
      </c>
      <c r="AB44" s="33">
        <f>SUMIFS(Raw!$F:$F,Raw!$C:$C,AB$5,Raw!$A:$A,$A$4,Raw!$B:$B,$A44)</f>
        <v>103</v>
      </c>
      <c r="AC44" s="33">
        <f>SUMIFS(Raw!$F:$F,Raw!$C:$C,AC$5,Raw!$A:$A,$A$4,Raw!$B:$B,$A44)</f>
        <v>724</v>
      </c>
      <c r="AD44" s="33">
        <f>SUMIFS(Raw!$F:$F,Raw!$C:$C,AD$5,Raw!$A:$A,$A$4,Raw!$B:$B,$A44)</f>
        <v>3000</v>
      </c>
      <c r="AE44" s="33">
        <f>SUMIFS(Raw!$F:$F,Raw!$C:$C,AE$5,Raw!$A:$A,$A$4,Raw!$B:$B,$A44)</f>
        <v>2591</v>
      </c>
      <c r="AF44" s="33">
        <f>SUMIFS(Raw!$F:$F,Raw!$C:$C,AF$5,Raw!$A:$A,$A$4,Raw!$B:$B,$A44)</f>
        <v>1268</v>
      </c>
      <c r="AG44" s="33">
        <f>SUMIFS(Raw!$F:$F,Raw!$C:$C,AG$5,Raw!$A:$A,$A$4,Raw!$B:$B,$A44)</f>
        <v>1268</v>
      </c>
      <c r="AH44" s="33">
        <f>SUMIFS(Raw!$F:$F,Raw!$C:$C,AH$5,Raw!$A:$A,$A$4,Raw!$B:$B,$A44)</f>
        <v>679</v>
      </c>
      <c r="AI44" s="33">
        <f>SUMIFS(Raw!$F:$F,Raw!$C:$C,AI$5,Raw!$A:$A,$A$4,Raw!$B:$B,$A44)</f>
        <v>0</v>
      </c>
      <c r="AJ44" s="33">
        <f>SUMIFS(Raw!$F:$F,Raw!$C:$C,AJ$5,Raw!$A:$A,$A$4,Raw!$B:$B,$A44)</f>
        <v>0</v>
      </c>
    </row>
    <row r="45" spans="1:36" x14ac:dyDescent="0.25">
      <c r="A45" s="13" t="str">
        <f>IF(Refs!A38="","",Refs!A38)</f>
        <v>111AJ6</v>
      </c>
      <c r="B45" s="3" t="str">
        <f>IF(Refs!B38="","",Refs!B38)</f>
        <v>Leicestershire and Rutland (ML CSU)</v>
      </c>
      <c r="C45" s="28" t="str">
        <f>IF(Refs!D38="","",Refs!D38)</f>
        <v>Area</v>
      </c>
      <c r="D45" s="33">
        <f>SUMIFS(Raw!$F:$F,Raw!$C:$C,D$5,Raw!$A:$A,$A$4,Raw!$B:$B,$A45)</f>
        <v>36967</v>
      </c>
      <c r="E45" s="33">
        <f>SUMIFS(Raw!$F:$F,Raw!$C:$C,E$5,Raw!$A:$A,$A$4,Raw!$B:$B,$A45)</f>
        <v>31265</v>
      </c>
      <c r="F45" s="33">
        <f>SUMIFS(Raw!$F:$F,Raw!$C:$C,F$5,Raw!$A:$A,$A$4,Raw!$B:$B,$A45)</f>
        <v>19730</v>
      </c>
      <c r="G45" s="33">
        <f>SUMIFS(Raw!$F:$F,Raw!$C:$C,G$5,Raw!$A:$A,$A$4,Raw!$B:$B,$A45)</f>
        <v>2002</v>
      </c>
      <c r="H45" s="33">
        <f>SUMIFS(Raw!$F:$F,Raw!$C:$C,H$5,Raw!$A:$A,$A$4,Raw!$B:$B,$A45)</f>
        <v>271</v>
      </c>
      <c r="I45" s="33">
        <f>SUMIFS(Raw!$F:$F,Raw!$C:$C,I$5,Raw!$A:$A,$A$4,Raw!$B:$B,$A45)</f>
        <v>288</v>
      </c>
      <c r="J45" s="33">
        <f>SUMIFS(Raw!$F:$F,Raw!$C:$C,J$5,Raw!$A:$A,$A$4,Raw!$B:$B,$A45)</f>
        <v>1443</v>
      </c>
      <c r="K45" s="33">
        <f>SUMIFS(Raw!$F:$F,Raw!$C:$C,K$5,Raw!$A:$A,$A$4,Raw!$B:$B,$A45)</f>
        <v>3643957</v>
      </c>
      <c r="L45" s="33">
        <f>_xlfn.MINIFS(Raw!$F:$F,Raw!$C:$C,L$5,Raw!$A:$A,$A$4,Raw!$B:$B,$A45, Raw!$F:$F, "&lt;&gt;0")</f>
        <v>30</v>
      </c>
      <c r="M45" s="33">
        <f>_xlfn.MAXIFS(Raw!$F:$F,Raw!$C:$C,M$5,Raw!$A:$A,$A$4,Raw!$B:$B,$A45)</f>
        <v>959</v>
      </c>
      <c r="N45" s="33">
        <f>_xlfn.MINIFS(Raw!$F:$F,Raw!$C:$C,N$5,Raw!$A:$A,$A$4,Raw!$B:$B,$A45, Raw!$F:$F, "&lt;&gt;0")</f>
        <v>82</v>
      </c>
      <c r="O45" s="33">
        <f>_xlfn.MAXIFS(Raw!$F:$F,Raw!$C:$C,O$5,Raw!$A:$A,$A$4,Raw!$B:$B,$A45)</f>
        <v>1127</v>
      </c>
      <c r="P45" s="33">
        <f>SUMIFS(Raw!$F:$F,Raw!$C:$C,P$5,Raw!$A:$A,$A$4,Raw!$B:$B,$A45)</f>
        <v>21691</v>
      </c>
      <c r="Q45" s="33">
        <f>SUMIFS(Raw!$F:$F,Raw!$C:$C,Q$5,Raw!$A:$A,$A$4,Raw!$B:$B,$A45)</f>
        <v>2976</v>
      </c>
      <c r="R45" s="33">
        <f>SUMIFS(Raw!$F:$F,Raw!$C:$C,R$5,Raw!$A:$A,$A$4,Raw!$B:$B,$A45)</f>
        <v>8852</v>
      </c>
      <c r="S45" s="33">
        <f>SUMIFS(Raw!$F:$F,Raw!$C:$C,S$5,Raw!$A:$A,$A$4,Raw!$B:$B,$A45)</f>
        <v>443</v>
      </c>
      <c r="T45" s="33">
        <f>SUMIFS(Raw!$F:$F,Raw!$C:$C,T$5,Raw!$A:$A,$A$4,Raw!$B:$B,$A45)</f>
        <v>2478</v>
      </c>
      <c r="U45" s="33">
        <f>SUMIFS(Raw!$F:$F,Raw!$C:$C,U$5,Raw!$A:$A,$A$4,Raw!$B:$B,$A45)</f>
        <v>2495</v>
      </c>
      <c r="V45" s="33">
        <f>SUMIFS(Raw!$F:$F,Raw!$C:$C,V$5,Raw!$A:$A,$A$4,Raw!$B:$B,$A45)</f>
        <v>2</v>
      </c>
      <c r="W45" s="33">
        <f>SUMIFS(Raw!$F:$F,Raw!$C:$C,W$5,Raw!$A:$A,$A$4,Raw!$B:$B,$A45)</f>
        <v>7434</v>
      </c>
      <c r="X45" s="33">
        <f>SUMIFS(Raw!$F:$F,Raw!$C:$C,X$5,Raw!$A:$A,$A$4,Raw!$B:$B,$A45)</f>
        <v>3206</v>
      </c>
      <c r="Y45" s="33">
        <f>SUMIFS(Raw!$F:$F,Raw!$C:$C,Y$5,Raw!$A:$A,$A$4,Raw!$B:$B,$A45)</f>
        <v>1379</v>
      </c>
      <c r="Z45" s="33">
        <f>SUMIFS(Raw!$F:$F,Raw!$C:$C,Z$5,Raw!$A:$A,$A$4,Raw!$B:$B,$A45)</f>
        <v>51</v>
      </c>
      <c r="AA45" s="33">
        <f>SUMIFS(Raw!$F:$F,Raw!$C:$C,AA$5,Raw!$A:$A,$A$4,Raw!$B:$B,$A45)</f>
        <v>189</v>
      </c>
      <c r="AB45" s="33">
        <f>SUMIFS(Raw!$F:$F,Raw!$C:$C,AB$5,Raw!$A:$A,$A$4,Raw!$B:$B,$A45)</f>
        <v>305</v>
      </c>
      <c r="AC45" s="33">
        <f>SUMIFS(Raw!$F:$F,Raw!$C:$C,AC$5,Raw!$A:$A,$A$4,Raw!$B:$B,$A45)</f>
        <v>969</v>
      </c>
      <c r="AD45" s="33">
        <f>SUMIFS(Raw!$F:$F,Raw!$C:$C,AD$5,Raw!$A:$A,$A$4,Raw!$B:$B,$A45)</f>
        <v>2923</v>
      </c>
      <c r="AE45" s="33">
        <f>SUMIFS(Raw!$F:$F,Raw!$C:$C,AE$5,Raw!$A:$A,$A$4,Raw!$B:$B,$A45)</f>
        <v>2694</v>
      </c>
      <c r="AF45" s="33">
        <f>SUMIFS(Raw!$F:$F,Raw!$C:$C,AF$5,Raw!$A:$A,$A$4,Raw!$B:$B,$A45)</f>
        <v>228</v>
      </c>
      <c r="AG45" s="33">
        <f>SUMIFS(Raw!$F:$F,Raw!$C:$C,AG$5,Raw!$A:$A,$A$4,Raw!$B:$B,$A45)</f>
        <v>64</v>
      </c>
      <c r="AH45" s="33">
        <f>SUMIFS(Raw!$F:$F,Raw!$C:$C,AH$5,Raw!$A:$A,$A$4,Raw!$B:$B,$A45)</f>
        <v>461</v>
      </c>
      <c r="AI45" s="33">
        <f>SUMIFS(Raw!$F:$F,Raw!$C:$C,AI$5,Raw!$A:$A,$A$4,Raw!$B:$B,$A45)</f>
        <v>0</v>
      </c>
      <c r="AJ45" s="33">
        <f>SUMIFS(Raw!$F:$F,Raw!$C:$C,AJ$5,Raw!$A:$A,$A$4,Raw!$B:$B,$A45)</f>
        <v>183</v>
      </c>
    </row>
    <row r="46" spans="1:36" x14ac:dyDescent="0.25">
      <c r="A46" s="13" t="str">
        <f>IF(Refs!A39="","",Refs!A39)</f>
        <v>111AJ5</v>
      </c>
      <c r="B46" s="3" t="str">
        <f>IF(Refs!B39="","",Refs!B39)</f>
        <v>Lincolnshire (Arden GEM)</v>
      </c>
      <c r="C46" s="28" t="str">
        <f>IF(Refs!D39="","",Refs!D39)</f>
        <v>Area</v>
      </c>
      <c r="D46" s="33">
        <f>SUMIFS(Raw!$F:$F,Raw!$C:$C,D$5,Raw!$A:$A,$A$4,Raw!$B:$B,$A46)</f>
        <v>25266</v>
      </c>
      <c r="E46" s="33">
        <f>SUMIFS(Raw!$F:$F,Raw!$C:$C,E$5,Raw!$A:$A,$A$4,Raw!$B:$B,$A46)</f>
        <v>22349</v>
      </c>
      <c r="F46" s="33">
        <f>SUMIFS(Raw!$F:$F,Raw!$C:$C,F$5,Raw!$A:$A,$A$4,Raw!$B:$B,$A46)</f>
        <v>11191</v>
      </c>
      <c r="G46" s="33">
        <f>SUMIFS(Raw!$F:$F,Raw!$C:$C,G$5,Raw!$A:$A,$A$4,Raw!$B:$B,$A46)</f>
        <v>582</v>
      </c>
      <c r="H46" s="33">
        <f>SUMIFS(Raw!$F:$F,Raw!$C:$C,H$5,Raw!$A:$A,$A$4,Raw!$B:$B,$A46)</f>
        <v>112</v>
      </c>
      <c r="I46" s="33">
        <f>SUMIFS(Raw!$F:$F,Raw!$C:$C,I$5,Raw!$A:$A,$A$4,Raw!$B:$B,$A46)</f>
        <v>88</v>
      </c>
      <c r="J46" s="33">
        <f>SUMIFS(Raw!$F:$F,Raw!$C:$C,J$5,Raw!$A:$A,$A$4,Raw!$B:$B,$A46)</f>
        <v>383</v>
      </c>
      <c r="K46" s="33">
        <f>SUMIFS(Raw!$F:$F,Raw!$C:$C,K$5,Raw!$A:$A,$A$4,Raw!$B:$B,$A46)</f>
        <v>1086435</v>
      </c>
      <c r="L46" s="33">
        <f>_xlfn.MINIFS(Raw!$F:$F,Raw!$C:$C,L$5,Raw!$A:$A,$A$4,Raw!$B:$B,$A46, Raw!$F:$F, "&lt;&gt;0")</f>
        <v>101</v>
      </c>
      <c r="M46" s="33">
        <f>_xlfn.MAXIFS(Raw!$F:$F,Raw!$C:$C,M$5,Raw!$A:$A,$A$4,Raw!$B:$B,$A46)</f>
        <v>422</v>
      </c>
      <c r="N46" s="33">
        <f>_xlfn.MINIFS(Raw!$F:$F,Raw!$C:$C,N$5,Raw!$A:$A,$A$4,Raw!$B:$B,$A46, Raw!$F:$F, "&lt;&gt;0")</f>
        <v>141</v>
      </c>
      <c r="O46" s="33">
        <f>_xlfn.MAXIFS(Raw!$F:$F,Raw!$C:$C,O$5,Raw!$A:$A,$A$4,Raw!$B:$B,$A46)</f>
        <v>494</v>
      </c>
      <c r="P46" s="33">
        <f>SUMIFS(Raw!$F:$F,Raw!$C:$C,P$5,Raw!$A:$A,$A$4,Raw!$B:$B,$A46)</f>
        <v>13085</v>
      </c>
      <c r="Q46" s="33">
        <f>SUMIFS(Raw!$F:$F,Raw!$C:$C,Q$5,Raw!$A:$A,$A$4,Raw!$B:$B,$A46)</f>
        <v>39</v>
      </c>
      <c r="R46" s="33">
        <f>SUMIFS(Raw!$F:$F,Raw!$C:$C,R$5,Raw!$A:$A,$A$4,Raw!$B:$B,$A46)</f>
        <v>4356</v>
      </c>
      <c r="S46" s="33">
        <f>SUMIFS(Raw!$F:$F,Raw!$C:$C,S$5,Raw!$A:$A,$A$4,Raw!$B:$B,$A46)</f>
        <v>832</v>
      </c>
      <c r="T46" s="33">
        <f>SUMIFS(Raw!$F:$F,Raw!$C:$C,T$5,Raw!$A:$A,$A$4,Raw!$B:$B,$A46)</f>
        <v>1462</v>
      </c>
      <c r="U46" s="33">
        <f>SUMIFS(Raw!$F:$F,Raw!$C:$C,U$5,Raw!$A:$A,$A$4,Raw!$B:$B,$A46)</f>
        <v>2325</v>
      </c>
      <c r="V46" s="33">
        <f>SUMIFS(Raw!$F:$F,Raw!$C:$C,V$5,Raw!$A:$A,$A$4,Raw!$B:$B,$A46)</f>
        <v>14</v>
      </c>
      <c r="W46" s="33">
        <f>SUMIFS(Raw!$F:$F,Raw!$C:$C,W$5,Raw!$A:$A,$A$4,Raw!$B:$B,$A46)</f>
        <v>3206</v>
      </c>
      <c r="X46" s="33">
        <f>SUMIFS(Raw!$F:$F,Raw!$C:$C,X$5,Raw!$A:$A,$A$4,Raw!$B:$B,$A46)</f>
        <v>1693</v>
      </c>
      <c r="Y46" s="33">
        <f>SUMIFS(Raw!$F:$F,Raw!$C:$C,Y$5,Raw!$A:$A,$A$4,Raw!$B:$B,$A46)</f>
        <v>617</v>
      </c>
      <c r="Z46" s="33">
        <f>SUMIFS(Raw!$F:$F,Raw!$C:$C,Z$5,Raw!$A:$A,$A$4,Raw!$B:$B,$A46)</f>
        <v>21</v>
      </c>
      <c r="AA46" s="33">
        <f>SUMIFS(Raw!$F:$F,Raw!$C:$C,AA$5,Raw!$A:$A,$A$4,Raw!$B:$B,$A46)</f>
        <v>244</v>
      </c>
      <c r="AB46" s="33">
        <f>SUMIFS(Raw!$F:$F,Raw!$C:$C,AB$5,Raw!$A:$A,$A$4,Raw!$B:$B,$A46)</f>
        <v>126</v>
      </c>
      <c r="AC46" s="33">
        <f>SUMIFS(Raw!$F:$F,Raw!$C:$C,AC$5,Raw!$A:$A,$A$4,Raw!$B:$B,$A46)</f>
        <v>342</v>
      </c>
      <c r="AD46" s="33">
        <f>SUMIFS(Raw!$F:$F,Raw!$C:$C,AD$5,Raw!$A:$A,$A$4,Raw!$B:$B,$A46)</f>
        <v>3059</v>
      </c>
      <c r="AE46" s="33">
        <f>SUMIFS(Raw!$F:$F,Raw!$C:$C,AE$5,Raw!$A:$A,$A$4,Raw!$B:$B,$A46)</f>
        <v>1030</v>
      </c>
      <c r="AF46" s="33">
        <f>SUMIFS(Raw!$F:$F,Raw!$C:$C,AF$5,Raw!$A:$A,$A$4,Raw!$B:$B,$A46)</f>
        <v>844</v>
      </c>
      <c r="AG46" s="33">
        <f>SUMIFS(Raw!$F:$F,Raw!$C:$C,AG$5,Raw!$A:$A,$A$4,Raw!$B:$B,$A46)</f>
        <v>1090</v>
      </c>
      <c r="AH46" s="33">
        <f>SUMIFS(Raw!$F:$F,Raw!$C:$C,AH$5,Raw!$A:$A,$A$4,Raw!$B:$B,$A46)</f>
        <v>289</v>
      </c>
      <c r="AI46" s="33">
        <f>SUMIFS(Raw!$F:$F,Raw!$C:$C,AI$5,Raw!$A:$A,$A$4,Raw!$B:$B,$A46)</f>
        <v>0</v>
      </c>
      <c r="AJ46" s="33">
        <f>SUMIFS(Raw!$F:$F,Raw!$C:$C,AJ$5,Raw!$A:$A,$A$4,Raw!$B:$B,$A46)</f>
        <v>0</v>
      </c>
    </row>
    <row r="47" spans="1:36" x14ac:dyDescent="0.25">
      <c r="A47" s="13" t="str">
        <f>IF(Refs!A40="","",Refs!A40)</f>
        <v>111AC6</v>
      </c>
      <c r="B47" s="3" t="str">
        <f>IF(Refs!B40="","",Refs!B40)</f>
        <v>Northamptonshire</v>
      </c>
      <c r="C47" s="28" t="str">
        <f>IF(Refs!D40="","",Refs!D40)</f>
        <v>Area</v>
      </c>
      <c r="D47" s="33">
        <f>SUMIFS(Raw!$F:$F,Raw!$C:$C,D$5,Raw!$A:$A,$A$4,Raw!$B:$B,$A47)</f>
        <v>25325</v>
      </c>
      <c r="E47" s="33">
        <f>SUMIFS(Raw!$F:$F,Raw!$C:$C,E$5,Raw!$A:$A,$A$4,Raw!$B:$B,$A47)</f>
        <v>20447</v>
      </c>
      <c r="F47" s="33">
        <f>SUMIFS(Raw!$F:$F,Raw!$C:$C,F$5,Raw!$A:$A,$A$4,Raw!$B:$B,$A47)</f>
        <v>12500</v>
      </c>
      <c r="G47" s="33">
        <f>SUMIFS(Raw!$F:$F,Raw!$C:$C,G$5,Raw!$A:$A,$A$4,Raw!$B:$B,$A47)</f>
        <v>1393</v>
      </c>
      <c r="H47" s="33">
        <f>SUMIFS(Raw!$F:$F,Raw!$C:$C,H$5,Raw!$A:$A,$A$4,Raw!$B:$B,$A47)</f>
        <v>202</v>
      </c>
      <c r="I47" s="33">
        <f>SUMIFS(Raw!$F:$F,Raw!$C:$C,I$5,Raw!$A:$A,$A$4,Raw!$B:$B,$A47)</f>
        <v>1191</v>
      </c>
      <c r="J47" s="33">
        <f>SUMIFS(Raw!$F:$F,Raw!$C:$C,J$5,Raw!$A:$A,$A$4,Raw!$B:$B,$A47)</f>
        <v>0</v>
      </c>
      <c r="K47" s="33">
        <f>SUMIFS(Raw!$F:$F,Raw!$C:$C,K$5,Raw!$A:$A,$A$4,Raw!$B:$B,$A47)</f>
        <v>2472311</v>
      </c>
      <c r="L47" s="33">
        <f>_xlfn.MINIFS(Raw!$F:$F,Raw!$C:$C,L$5,Raw!$A:$A,$A$4,Raw!$B:$B,$A47, Raw!$F:$F, "&lt;&gt;0")</f>
        <v>27</v>
      </c>
      <c r="M47" s="33">
        <f>_xlfn.MAXIFS(Raw!$F:$F,Raw!$C:$C,M$5,Raw!$A:$A,$A$4,Raw!$B:$B,$A47)</f>
        <v>941</v>
      </c>
      <c r="N47" s="33">
        <f>_xlfn.MINIFS(Raw!$F:$F,Raw!$C:$C,N$5,Raw!$A:$A,$A$4,Raw!$B:$B,$A47, Raw!$F:$F, "&lt;&gt;0")</f>
        <v>50</v>
      </c>
      <c r="O47" s="33">
        <f>_xlfn.MAXIFS(Raw!$F:$F,Raw!$C:$C,O$5,Raw!$A:$A,$A$4,Raw!$B:$B,$A47)</f>
        <v>1131</v>
      </c>
      <c r="P47" s="33">
        <f>SUMIFS(Raw!$F:$F,Raw!$C:$C,P$5,Raw!$A:$A,$A$4,Raw!$B:$B,$A47)</f>
        <v>19972</v>
      </c>
      <c r="Q47" s="33">
        <f>SUMIFS(Raw!$F:$F,Raw!$C:$C,Q$5,Raw!$A:$A,$A$4,Raw!$B:$B,$A47)</f>
        <v>9155</v>
      </c>
      <c r="R47" s="33">
        <f>SUMIFS(Raw!$F:$F,Raw!$C:$C,R$5,Raw!$A:$A,$A$4,Raw!$B:$B,$A47)</f>
        <v>5148</v>
      </c>
      <c r="S47" s="33">
        <f>SUMIFS(Raw!$F:$F,Raw!$C:$C,S$5,Raw!$A:$A,$A$4,Raw!$B:$B,$A47)</f>
        <v>1279</v>
      </c>
      <c r="T47" s="33">
        <f>SUMIFS(Raw!$F:$F,Raw!$C:$C,T$5,Raw!$A:$A,$A$4,Raw!$B:$B,$A47)</f>
        <v>3289</v>
      </c>
      <c r="U47" s="33">
        <f>SUMIFS(Raw!$F:$F,Raw!$C:$C,U$5,Raw!$A:$A,$A$4,Raw!$B:$B,$A47)</f>
        <v>1947</v>
      </c>
      <c r="V47" s="33">
        <f>SUMIFS(Raw!$F:$F,Raw!$C:$C,V$5,Raw!$A:$A,$A$4,Raw!$B:$B,$A47)</f>
        <v>3</v>
      </c>
      <c r="W47" s="33">
        <f>SUMIFS(Raw!$F:$F,Raw!$C:$C,W$5,Raw!$A:$A,$A$4,Raw!$B:$B,$A47)</f>
        <v>4708</v>
      </c>
      <c r="X47" s="33">
        <f>SUMIFS(Raw!$F:$F,Raw!$C:$C,X$5,Raw!$A:$A,$A$4,Raw!$B:$B,$A47)</f>
        <v>2676</v>
      </c>
      <c r="Y47" s="33">
        <f>SUMIFS(Raw!$F:$F,Raw!$C:$C,Y$5,Raw!$A:$A,$A$4,Raw!$B:$B,$A47)</f>
        <v>914</v>
      </c>
      <c r="Z47" s="33">
        <f>SUMIFS(Raw!$F:$F,Raw!$C:$C,Z$5,Raw!$A:$A,$A$4,Raw!$B:$B,$A47)</f>
        <v>66</v>
      </c>
      <c r="AA47" s="33">
        <f>SUMIFS(Raw!$F:$F,Raw!$C:$C,AA$5,Raw!$A:$A,$A$4,Raw!$B:$B,$A47)</f>
        <v>249</v>
      </c>
      <c r="AB47" s="33">
        <f>SUMIFS(Raw!$F:$F,Raw!$C:$C,AB$5,Raw!$A:$A,$A$4,Raw!$B:$B,$A47)</f>
        <v>166</v>
      </c>
      <c r="AC47" s="33">
        <f>SUMIFS(Raw!$F:$F,Raw!$C:$C,AC$5,Raw!$A:$A,$A$4,Raw!$B:$B,$A47)</f>
        <v>927</v>
      </c>
      <c r="AD47" s="33">
        <f>SUMIFS(Raw!$F:$F,Raw!$C:$C,AD$5,Raw!$A:$A,$A$4,Raw!$B:$B,$A47)</f>
        <v>5023</v>
      </c>
      <c r="AE47" s="33">
        <f>SUMIFS(Raw!$F:$F,Raw!$C:$C,AE$5,Raw!$A:$A,$A$4,Raw!$B:$B,$A47)</f>
        <v>1724</v>
      </c>
      <c r="AF47" s="33">
        <f>SUMIFS(Raw!$F:$F,Raw!$C:$C,AF$5,Raw!$A:$A,$A$4,Raw!$B:$B,$A47)</f>
        <v>396</v>
      </c>
      <c r="AG47" s="33">
        <f>SUMIFS(Raw!$F:$F,Raw!$C:$C,AG$5,Raw!$A:$A,$A$4,Raw!$B:$B,$A47)</f>
        <v>22</v>
      </c>
      <c r="AH47" s="33">
        <f>SUMIFS(Raw!$F:$F,Raw!$C:$C,AH$5,Raw!$A:$A,$A$4,Raw!$B:$B,$A47)</f>
        <v>1193</v>
      </c>
      <c r="AI47" s="33">
        <f>SUMIFS(Raw!$F:$F,Raw!$C:$C,AI$5,Raw!$A:$A,$A$4,Raw!$B:$B,$A47)</f>
        <v>0</v>
      </c>
      <c r="AJ47" s="33">
        <f>SUMIFS(Raw!$F:$F,Raw!$C:$C,AJ$5,Raw!$A:$A,$A$4,Raw!$B:$B,$A47)</f>
        <v>22</v>
      </c>
    </row>
    <row r="48" spans="1:36" x14ac:dyDescent="0.25">
      <c r="A48" s="13" t="str">
        <f>IF(Refs!A41="","",Refs!A41)</f>
        <v>111AJ4</v>
      </c>
      <c r="B48" s="3" t="str">
        <f>IF(Refs!B41="","",Refs!B41)</f>
        <v>Nottinghamshire (Notts CCG)</v>
      </c>
      <c r="C48" s="28" t="str">
        <f>IF(Refs!D41="","",Refs!D41)</f>
        <v>Area</v>
      </c>
      <c r="D48" s="33">
        <f>SUMIFS(Raw!$F:$F,Raw!$C:$C,D$5,Raw!$A:$A,$A$4,Raw!$B:$B,$A48)</f>
        <v>35761</v>
      </c>
      <c r="E48" s="33">
        <f>SUMIFS(Raw!$F:$F,Raw!$C:$C,E$5,Raw!$A:$A,$A$4,Raw!$B:$B,$A48)</f>
        <v>28718</v>
      </c>
      <c r="F48" s="33">
        <f>SUMIFS(Raw!$F:$F,Raw!$C:$C,F$5,Raw!$A:$A,$A$4,Raw!$B:$B,$A48)</f>
        <v>18424</v>
      </c>
      <c r="G48" s="33">
        <f>SUMIFS(Raw!$F:$F,Raw!$C:$C,G$5,Raw!$A:$A,$A$4,Raw!$B:$B,$A48)</f>
        <v>1864</v>
      </c>
      <c r="H48" s="33">
        <f>SUMIFS(Raw!$F:$F,Raw!$C:$C,H$5,Raw!$A:$A,$A$4,Raw!$B:$B,$A48)</f>
        <v>267</v>
      </c>
      <c r="I48" s="33">
        <f>SUMIFS(Raw!$F:$F,Raw!$C:$C,I$5,Raw!$A:$A,$A$4,Raw!$B:$B,$A48)</f>
        <v>240</v>
      </c>
      <c r="J48" s="33">
        <f>SUMIFS(Raw!$F:$F,Raw!$C:$C,J$5,Raw!$A:$A,$A$4,Raw!$B:$B,$A48)</f>
        <v>1357</v>
      </c>
      <c r="K48" s="33">
        <f>SUMIFS(Raw!$F:$F,Raw!$C:$C,K$5,Raw!$A:$A,$A$4,Raw!$B:$B,$A48)</f>
        <v>3247375</v>
      </c>
      <c r="L48" s="33">
        <f>_xlfn.MINIFS(Raw!$F:$F,Raw!$C:$C,L$5,Raw!$A:$A,$A$4,Raw!$B:$B,$A48, Raw!$F:$F, "&lt;&gt;0")</f>
        <v>43</v>
      </c>
      <c r="M48" s="33">
        <f>_xlfn.MAXIFS(Raw!$F:$F,Raw!$C:$C,M$5,Raw!$A:$A,$A$4,Raw!$B:$B,$A48)</f>
        <v>967</v>
      </c>
      <c r="N48" s="33">
        <f>_xlfn.MINIFS(Raw!$F:$F,Raw!$C:$C,N$5,Raw!$A:$A,$A$4,Raw!$B:$B,$A48, Raw!$F:$F, "&lt;&gt;0")</f>
        <v>72</v>
      </c>
      <c r="O48" s="33">
        <f>_xlfn.MAXIFS(Raw!$F:$F,Raw!$C:$C,O$5,Raw!$A:$A,$A$4,Raw!$B:$B,$A48)</f>
        <v>1113</v>
      </c>
      <c r="P48" s="33">
        <f>SUMIFS(Raw!$F:$F,Raw!$C:$C,P$5,Raw!$A:$A,$A$4,Raw!$B:$B,$A48)</f>
        <v>19005</v>
      </c>
      <c r="Q48" s="33">
        <f>SUMIFS(Raw!$F:$F,Raw!$C:$C,Q$5,Raw!$A:$A,$A$4,Raw!$B:$B,$A48)</f>
        <v>0</v>
      </c>
      <c r="R48" s="33">
        <f>SUMIFS(Raw!$F:$F,Raw!$C:$C,R$5,Raw!$A:$A,$A$4,Raw!$B:$B,$A48)</f>
        <v>8437</v>
      </c>
      <c r="S48" s="33">
        <f>SUMIFS(Raw!$F:$F,Raw!$C:$C,S$5,Raw!$A:$A,$A$4,Raw!$B:$B,$A48)</f>
        <v>0</v>
      </c>
      <c r="T48" s="33">
        <f>SUMIFS(Raw!$F:$F,Raw!$C:$C,T$5,Raw!$A:$A,$A$4,Raw!$B:$B,$A48)</f>
        <v>1898</v>
      </c>
      <c r="U48" s="33">
        <f>SUMIFS(Raw!$F:$F,Raw!$C:$C,U$5,Raw!$A:$A,$A$4,Raw!$B:$B,$A48)</f>
        <v>2285</v>
      </c>
      <c r="V48" s="33">
        <f>SUMIFS(Raw!$F:$F,Raw!$C:$C,V$5,Raw!$A:$A,$A$4,Raw!$B:$B,$A48)</f>
        <v>3</v>
      </c>
      <c r="W48" s="33">
        <f>SUMIFS(Raw!$F:$F,Raw!$C:$C,W$5,Raw!$A:$A,$A$4,Raw!$B:$B,$A48)</f>
        <v>5610</v>
      </c>
      <c r="X48" s="33">
        <f>SUMIFS(Raw!$F:$F,Raw!$C:$C,X$5,Raw!$A:$A,$A$4,Raw!$B:$B,$A48)</f>
        <v>3111</v>
      </c>
      <c r="Y48" s="33">
        <f>SUMIFS(Raw!$F:$F,Raw!$C:$C,Y$5,Raw!$A:$A,$A$4,Raw!$B:$B,$A48)</f>
        <v>2276</v>
      </c>
      <c r="Z48" s="33">
        <f>SUMIFS(Raw!$F:$F,Raw!$C:$C,Z$5,Raw!$A:$A,$A$4,Raw!$B:$B,$A48)</f>
        <v>37</v>
      </c>
      <c r="AA48" s="33">
        <f>SUMIFS(Raw!$F:$F,Raw!$C:$C,AA$5,Raw!$A:$A,$A$4,Raw!$B:$B,$A48)</f>
        <v>244</v>
      </c>
      <c r="AB48" s="33">
        <f>SUMIFS(Raw!$F:$F,Raw!$C:$C,AB$5,Raw!$A:$A,$A$4,Raw!$B:$B,$A48)</f>
        <v>242</v>
      </c>
      <c r="AC48" s="33">
        <f>SUMIFS(Raw!$F:$F,Raw!$C:$C,AC$5,Raw!$A:$A,$A$4,Raw!$B:$B,$A48)</f>
        <v>575</v>
      </c>
      <c r="AD48" s="33">
        <f>SUMIFS(Raw!$F:$F,Raw!$C:$C,AD$5,Raw!$A:$A,$A$4,Raw!$B:$B,$A48)</f>
        <v>2467</v>
      </c>
      <c r="AE48" s="33">
        <f>SUMIFS(Raw!$F:$F,Raw!$C:$C,AE$5,Raw!$A:$A,$A$4,Raw!$B:$B,$A48)</f>
        <v>1293</v>
      </c>
      <c r="AF48" s="33">
        <f>SUMIFS(Raw!$F:$F,Raw!$C:$C,AF$5,Raw!$A:$A,$A$4,Raw!$B:$B,$A48)</f>
        <v>0</v>
      </c>
      <c r="AG48" s="33">
        <f>SUMIFS(Raw!$F:$F,Raw!$C:$C,AG$5,Raw!$A:$A,$A$4,Raw!$B:$B,$A48)</f>
        <v>303</v>
      </c>
      <c r="AH48" s="33">
        <f>SUMIFS(Raw!$F:$F,Raw!$C:$C,AH$5,Raw!$A:$A,$A$4,Raw!$B:$B,$A48)</f>
        <v>83</v>
      </c>
      <c r="AI48" s="33">
        <f>SUMIFS(Raw!$F:$F,Raw!$C:$C,AI$5,Raw!$A:$A,$A$4,Raw!$B:$B,$A48)</f>
        <v>0</v>
      </c>
      <c r="AJ48" s="33">
        <f>SUMIFS(Raw!$F:$F,Raw!$C:$C,AJ$5,Raw!$A:$A,$A$4,Raw!$B:$B,$A48)</f>
        <v>0</v>
      </c>
    </row>
    <row r="49" spans="1:36" x14ac:dyDescent="0.25">
      <c r="A49" s="13" t="str">
        <f>IF(Refs!A42="","",Refs!A42)</f>
        <v>111AF4</v>
      </c>
      <c r="B49" s="3" t="str">
        <f>IF(Refs!B42="","",Refs!B42)</f>
        <v>Staffordshire</v>
      </c>
      <c r="C49" s="28" t="str">
        <f>IF(Refs!D42="","",Refs!D42)</f>
        <v>Area</v>
      </c>
      <c r="D49" s="33">
        <f>SUMIFS(Raw!$F:$F,Raw!$C:$C,D$5,Raw!$A:$A,$A$4,Raw!$B:$B,$A49)</f>
        <v>31648</v>
      </c>
      <c r="E49" s="33">
        <f>SUMIFS(Raw!$F:$F,Raw!$C:$C,E$5,Raw!$A:$A,$A$4,Raw!$B:$B,$A49)</f>
        <v>24186</v>
      </c>
      <c r="F49" s="33">
        <f>SUMIFS(Raw!$F:$F,Raw!$C:$C,F$5,Raw!$A:$A,$A$4,Raw!$B:$B,$A49)</f>
        <v>6815</v>
      </c>
      <c r="G49" s="33">
        <f>SUMIFS(Raw!$F:$F,Raw!$C:$C,G$5,Raw!$A:$A,$A$4,Raw!$B:$B,$A49)</f>
        <v>6096</v>
      </c>
      <c r="H49" s="33">
        <f>SUMIFS(Raw!$F:$F,Raw!$C:$C,H$5,Raw!$A:$A,$A$4,Raw!$B:$B,$A49)</f>
        <v>715</v>
      </c>
      <c r="I49" s="33">
        <f>SUMIFS(Raw!$F:$F,Raw!$C:$C,I$5,Raw!$A:$A,$A$4,Raw!$B:$B,$A49)</f>
        <v>819</v>
      </c>
      <c r="J49" s="33">
        <f>SUMIFS(Raw!$F:$F,Raw!$C:$C,J$5,Raw!$A:$A,$A$4,Raw!$B:$B,$A49)</f>
        <v>4562</v>
      </c>
      <c r="K49" s="33">
        <f>SUMIFS(Raw!$F:$F,Raw!$C:$C,K$5,Raw!$A:$A,$A$4,Raw!$B:$B,$A49)</f>
        <v>8289296</v>
      </c>
      <c r="L49" s="33">
        <f>_xlfn.MINIFS(Raw!$F:$F,Raw!$C:$C,L$5,Raw!$A:$A,$A$4,Raw!$B:$B,$A49, Raw!$F:$F, "&lt;&gt;0")</f>
        <v>528</v>
      </c>
      <c r="M49" s="33">
        <f>_xlfn.MAXIFS(Raw!$F:$F,Raw!$C:$C,M$5,Raw!$A:$A,$A$4,Raw!$B:$B,$A49)</f>
        <v>1543</v>
      </c>
      <c r="N49" s="33">
        <f>_xlfn.MINIFS(Raw!$F:$F,Raw!$C:$C,N$5,Raw!$A:$A,$A$4,Raw!$B:$B,$A49, Raw!$F:$F, "&lt;&gt;0")</f>
        <v>753</v>
      </c>
      <c r="O49" s="33">
        <f>_xlfn.MAXIFS(Raw!$F:$F,Raw!$C:$C,O$5,Raw!$A:$A,$A$4,Raw!$B:$B,$A49)</f>
        <v>1739</v>
      </c>
      <c r="P49" s="33">
        <f>SUMIFS(Raw!$F:$F,Raw!$C:$C,P$5,Raw!$A:$A,$A$4,Raw!$B:$B,$A49)</f>
        <v>22547</v>
      </c>
      <c r="Q49" s="33">
        <f>SUMIFS(Raw!$F:$F,Raw!$C:$C,Q$5,Raw!$A:$A,$A$4,Raw!$B:$B,$A49)</f>
        <v>14143</v>
      </c>
      <c r="R49" s="33">
        <f>SUMIFS(Raw!$F:$F,Raw!$C:$C,R$5,Raw!$A:$A,$A$4,Raw!$B:$B,$A49)</f>
        <v>6679</v>
      </c>
      <c r="S49" s="33">
        <f>SUMIFS(Raw!$F:$F,Raw!$C:$C,S$5,Raw!$A:$A,$A$4,Raw!$B:$B,$A49)</f>
        <v>1990</v>
      </c>
      <c r="T49" s="33">
        <f>SUMIFS(Raw!$F:$F,Raw!$C:$C,T$5,Raw!$A:$A,$A$4,Raw!$B:$B,$A49)</f>
        <v>2990</v>
      </c>
      <c r="U49" s="33">
        <f>SUMIFS(Raw!$F:$F,Raw!$C:$C,U$5,Raw!$A:$A,$A$4,Raw!$B:$B,$A49)</f>
        <v>2679</v>
      </c>
      <c r="V49" s="33">
        <f>SUMIFS(Raw!$F:$F,Raw!$C:$C,V$5,Raw!$A:$A,$A$4,Raw!$B:$B,$A49)</f>
        <v>1</v>
      </c>
      <c r="W49" s="33">
        <f>SUMIFS(Raw!$F:$F,Raw!$C:$C,W$5,Raw!$A:$A,$A$4,Raw!$B:$B,$A49)</f>
        <v>5664</v>
      </c>
      <c r="X49" s="33">
        <f>SUMIFS(Raw!$F:$F,Raw!$C:$C,X$5,Raw!$A:$A,$A$4,Raw!$B:$B,$A49)</f>
        <v>354</v>
      </c>
      <c r="Y49" s="33">
        <f>SUMIFS(Raw!$F:$F,Raw!$C:$C,Y$5,Raw!$A:$A,$A$4,Raw!$B:$B,$A49)</f>
        <v>1375</v>
      </c>
      <c r="Z49" s="33">
        <f>SUMIFS(Raw!$F:$F,Raw!$C:$C,Z$5,Raw!$A:$A,$A$4,Raw!$B:$B,$A49)</f>
        <v>367</v>
      </c>
      <c r="AA49" s="33">
        <f>SUMIFS(Raw!$F:$F,Raw!$C:$C,AA$5,Raw!$A:$A,$A$4,Raw!$B:$B,$A49)</f>
        <v>163</v>
      </c>
      <c r="AB49" s="33">
        <f>SUMIFS(Raw!$F:$F,Raw!$C:$C,AB$5,Raw!$A:$A,$A$4,Raw!$B:$B,$A49)</f>
        <v>285</v>
      </c>
      <c r="AC49" s="33">
        <f>SUMIFS(Raw!$F:$F,Raw!$C:$C,AC$5,Raw!$A:$A,$A$4,Raw!$B:$B,$A49)</f>
        <v>5517</v>
      </c>
      <c r="AD49" s="33">
        <f>SUMIFS(Raw!$F:$F,Raw!$C:$C,AD$5,Raw!$A:$A,$A$4,Raw!$B:$B,$A49)</f>
        <v>3152</v>
      </c>
      <c r="AE49" s="33">
        <f>SUMIFS(Raw!$F:$F,Raw!$C:$C,AE$5,Raw!$A:$A,$A$4,Raw!$B:$B,$A49)</f>
        <v>1550</v>
      </c>
      <c r="AF49" s="33">
        <f>SUMIFS(Raw!$F:$F,Raw!$C:$C,AF$5,Raw!$A:$A,$A$4,Raw!$B:$B,$A49)</f>
        <v>108</v>
      </c>
      <c r="AG49" s="33">
        <f>SUMIFS(Raw!$F:$F,Raw!$C:$C,AG$5,Raw!$A:$A,$A$4,Raw!$B:$B,$A49)</f>
        <v>0</v>
      </c>
      <c r="AH49" s="33">
        <f>SUMIFS(Raw!$F:$F,Raw!$C:$C,AH$5,Raw!$A:$A,$A$4,Raw!$B:$B,$A49)</f>
        <v>950</v>
      </c>
      <c r="AI49" s="33">
        <f>SUMIFS(Raw!$F:$F,Raw!$C:$C,AI$5,Raw!$A:$A,$A$4,Raw!$B:$B,$A49)</f>
        <v>0</v>
      </c>
      <c r="AJ49" s="33">
        <f>SUMIFS(Raw!$F:$F,Raw!$C:$C,AJ$5,Raw!$A:$A,$A$4,Raw!$B:$B,$A49)</f>
        <v>939</v>
      </c>
    </row>
    <row r="50" spans="1:36" x14ac:dyDescent="0.25">
      <c r="A50" s="13" t="str">
        <f>IF(Refs!A43="","",Refs!A43)</f>
        <v>111AI8</v>
      </c>
      <c r="B50" s="3" t="str">
        <f>IF(Refs!B43="","",Refs!B43)</f>
        <v>West Midlands (WMAS)</v>
      </c>
      <c r="C50" s="28" t="str">
        <f>IF(Refs!D43="","",Refs!D43)</f>
        <v>Area</v>
      </c>
      <c r="D50" s="33">
        <f>SUMIFS(Raw!$F:$F,Raw!$C:$C,D$5,Raw!$A:$A,$A$4,Raw!$B:$B,$A50)</f>
        <v>146857</v>
      </c>
      <c r="E50" s="33">
        <f>SUMIFS(Raw!$F:$F,Raw!$C:$C,E$5,Raw!$A:$A,$A$4,Raw!$B:$B,$A50)</f>
        <v>125626</v>
      </c>
      <c r="F50" s="33">
        <f>SUMIFS(Raw!$F:$F,Raw!$C:$C,F$5,Raw!$A:$A,$A$4,Raw!$B:$B,$A50)</f>
        <v>66956</v>
      </c>
      <c r="G50" s="33">
        <f>SUMIFS(Raw!$F:$F,Raw!$C:$C,G$5,Raw!$A:$A,$A$4,Raw!$B:$B,$A50)</f>
        <v>16028</v>
      </c>
      <c r="H50" s="33">
        <f>SUMIFS(Raw!$F:$F,Raw!$C:$C,H$5,Raw!$A:$A,$A$4,Raw!$B:$B,$A50)</f>
        <v>1638</v>
      </c>
      <c r="I50" s="33">
        <f>SUMIFS(Raw!$F:$F,Raw!$C:$C,I$5,Raw!$A:$A,$A$4,Raw!$B:$B,$A50)</f>
        <v>1223</v>
      </c>
      <c r="J50" s="33">
        <f>SUMIFS(Raw!$F:$F,Raw!$C:$C,J$5,Raw!$A:$A,$A$4,Raw!$B:$B,$A50)</f>
        <v>13167</v>
      </c>
      <c r="K50" s="33">
        <f>SUMIFS(Raw!$F:$F,Raw!$C:$C,K$5,Raw!$A:$A,$A$4,Raw!$B:$B,$A50)</f>
        <v>29610611</v>
      </c>
      <c r="L50" s="33">
        <f>_xlfn.MINIFS(Raw!$F:$F,Raw!$C:$C,L$5,Raw!$A:$A,$A$4,Raw!$B:$B,$A50, Raw!$F:$F, "&lt;&gt;0")</f>
        <v>24</v>
      </c>
      <c r="M50" s="33">
        <f>_xlfn.MAXIFS(Raw!$F:$F,Raw!$C:$C,M$5,Raw!$A:$A,$A$4,Raw!$B:$B,$A50)</f>
        <v>3217</v>
      </c>
      <c r="N50" s="33">
        <f>_xlfn.MINIFS(Raw!$F:$F,Raw!$C:$C,N$5,Raw!$A:$A,$A$4,Raw!$B:$B,$A50, Raw!$F:$F, "&lt;&gt;0")</f>
        <v>82</v>
      </c>
      <c r="O50" s="33">
        <f>_xlfn.MAXIFS(Raw!$F:$F,Raw!$C:$C,O$5,Raw!$A:$A,$A$4,Raw!$B:$B,$A50)</f>
        <v>3819</v>
      </c>
      <c r="P50" s="33">
        <f>SUMIFS(Raw!$F:$F,Raw!$C:$C,P$5,Raw!$A:$A,$A$4,Raw!$B:$B,$A50)</f>
        <v>121575</v>
      </c>
      <c r="Q50" s="33">
        <f>SUMIFS(Raw!$F:$F,Raw!$C:$C,Q$5,Raw!$A:$A,$A$4,Raw!$B:$B,$A50)</f>
        <v>40274</v>
      </c>
      <c r="R50" s="33">
        <f>SUMIFS(Raw!$F:$F,Raw!$C:$C,R$5,Raw!$A:$A,$A$4,Raw!$B:$B,$A50)</f>
        <v>16402</v>
      </c>
      <c r="S50" s="33">
        <f>SUMIFS(Raw!$F:$F,Raw!$C:$C,S$5,Raw!$A:$A,$A$4,Raw!$B:$B,$A50)</f>
        <v>2312</v>
      </c>
      <c r="T50" s="33">
        <f>SUMIFS(Raw!$F:$F,Raw!$C:$C,T$5,Raw!$A:$A,$A$4,Raw!$B:$B,$A50)</f>
        <v>12691</v>
      </c>
      <c r="U50" s="33">
        <f>SUMIFS(Raw!$F:$F,Raw!$C:$C,U$5,Raw!$A:$A,$A$4,Raw!$B:$B,$A50)</f>
        <v>14971</v>
      </c>
      <c r="V50" s="33">
        <f>SUMIFS(Raw!$F:$F,Raw!$C:$C,V$5,Raw!$A:$A,$A$4,Raw!$B:$B,$A50)</f>
        <v>94</v>
      </c>
      <c r="W50" s="33">
        <f>SUMIFS(Raw!$F:$F,Raw!$C:$C,W$5,Raw!$A:$A,$A$4,Raw!$B:$B,$A50)</f>
        <v>41873</v>
      </c>
      <c r="X50" s="33">
        <f>SUMIFS(Raw!$F:$F,Raw!$C:$C,X$5,Raw!$A:$A,$A$4,Raw!$B:$B,$A50)</f>
        <v>17831</v>
      </c>
      <c r="Y50" s="33">
        <f>SUMIFS(Raw!$F:$F,Raw!$C:$C,Y$5,Raw!$A:$A,$A$4,Raw!$B:$B,$A50)</f>
        <v>6825</v>
      </c>
      <c r="Z50" s="33">
        <f>SUMIFS(Raw!$F:$F,Raw!$C:$C,Z$5,Raw!$A:$A,$A$4,Raw!$B:$B,$A50)</f>
        <v>289</v>
      </c>
      <c r="AA50" s="33">
        <f>SUMIFS(Raw!$F:$F,Raw!$C:$C,AA$5,Raw!$A:$A,$A$4,Raw!$B:$B,$A50)</f>
        <v>736</v>
      </c>
      <c r="AB50" s="33">
        <f>SUMIFS(Raw!$F:$F,Raw!$C:$C,AB$5,Raw!$A:$A,$A$4,Raw!$B:$B,$A50)</f>
        <v>195</v>
      </c>
      <c r="AC50" s="33">
        <f>SUMIFS(Raw!$F:$F,Raw!$C:$C,AC$5,Raw!$A:$A,$A$4,Raw!$B:$B,$A50)</f>
        <v>7298</v>
      </c>
      <c r="AD50" s="33">
        <f>SUMIFS(Raw!$F:$F,Raw!$C:$C,AD$5,Raw!$A:$A,$A$4,Raw!$B:$B,$A50)</f>
        <v>18772</v>
      </c>
      <c r="AE50" s="33">
        <f>SUMIFS(Raw!$F:$F,Raw!$C:$C,AE$5,Raw!$A:$A,$A$4,Raw!$B:$B,$A50)</f>
        <v>8390</v>
      </c>
      <c r="AF50" s="33">
        <f>SUMIFS(Raw!$F:$F,Raw!$C:$C,AF$5,Raw!$A:$A,$A$4,Raw!$B:$B,$A50)</f>
        <v>449</v>
      </c>
      <c r="AG50" s="33">
        <f>SUMIFS(Raw!$F:$F,Raw!$C:$C,AG$5,Raw!$A:$A,$A$4,Raw!$B:$B,$A50)</f>
        <v>2037</v>
      </c>
      <c r="AH50" s="33">
        <f>SUMIFS(Raw!$F:$F,Raw!$C:$C,AH$5,Raw!$A:$A,$A$4,Raw!$B:$B,$A50)</f>
        <v>2954</v>
      </c>
      <c r="AI50" s="33">
        <f>SUMIFS(Raw!$F:$F,Raw!$C:$C,AI$5,Raw!$A:$A,$A$4,Raw!$B:$B,$A50)</f>
        <v>0</v>
      </c>
      <c r="AJ50" s="33">
        <f>SUMIFS(Raw!$F:$F,Raw!$C:$C,AJ$5,Raw!$A:$A,$A$4,Raw!$B:$B,$A50)</f>
        <v>906</v>
      </c>
    </row>
    <row r="51" spans="1:36" ht="19.5" customHeight="1" x14ac:dyDescent="0.25">
      <c r="A51" s="13" t="str">
        <f>IF(Refs!A44="","",Refs!A44)</f>
        <v>111AC5</v>
      </c>
      <c r="B51" s="3" t="str">
        <f>IF(Refs!B44="","",Refs!B44)</f>
        <v>Cambridgeshire and Peterborough</v>
      </c>
      <c r="C51" s="28" t="str">
        <f>IF(Refs!D44="","",Refs!D44)</f>
        <v>Area</v>
      </c>
      <c r="D51" s="33">
        <f>SUMIFS(Raw!$F:$F,Raw!$C:$C,D$5,Raw!$A:$A,$A$4,Raw!$B:$B,$A51)</f>
        <v>31482</v>
      </c>
      <c r="E51" s="33">
        <f>SUMIFS(Raw!$F:$F,Raw!$C:$C,E$5,Raw!$A:$A,$A$4,Raw!$B:$B,$A51)</f>
        <v>24614</v>
      </c>
      <c r="F51" s="33">
        <f>SUMIFS(Raw!$F:$F,Raw!$C:$C,F$5,Raw!$A:$A,$A$4,Raw!$B:$B,$A51)</f>
        <v>11949</v>
      </c>
      <c r="G51" s="33">
        <f>SUMIFS(Raw!$F:$F,Raw!$C:$C,G$5,Raw!$A:$A,$A$4,Raw!$B:$B,$A51)</f>
        <v>3329</v>
      </c>
      <c r="H51" s="33">
        <f>SUMIFS(Raw!$F:$F,Raw!$C:$C,H$5,Raw!$A:$A,$A$4,Raw!$B:$B,$A51)</f>
        <v>215</v>
      </c>
      <c r="I51" s="33">
        <f>SUMIFS(Raw!$F:$F,Raw!$C:$C,I$5,Raw!$A:$A,$A$4,Raw!$B:$B,$A51)</f>
        <v>198</v>
      </c>
      <c r="J51" s="33">
        <f>SUMIFS(Raw!$F:$F,Raw!$C:$C,J$5,Raw!$A:$A,$A$4,Raw!$B:$B,$A51)</f>
        <v>2916</v>
      </c>
      <c r="K51" s="33">
        <f>SUMIFS(Raw!$F:$F,Raw!$C:$C,K$5,Raw!$A:$A,$A$4,Raw!$B:$B,$A51)</f>
        <v>6943856</v>
      </c>
      <c r="L51" s="33">
        <f>_xlfn.MINIFS(Raw!$F:$F,Raw!$C:$C,L$5,Raw!$A:$A,$A$4,Raw!$B:$B,$A51, Raw!$F:$F, "&lt;&gt;0")</f>
        <v>32</v>
      </c>
      <c r="M51" s="33">
        <f>_xlfn.MAXIFS(Raw!$F:$F,Raw!$C:$C,M$5,Raw!$A:$A,$A$4,Raw!$B:$B,$A51)</f>
        <v>1950</v>
      </c>
      <c r="N51" s="33">
        <f>_xlfn.MINIFS(Raw!$F:$F,Raw!$C:$C,N$5,Raw!$A:$A,$A$4,Raw!$B:$B,$A51, Raw!$F:$F, "&lt;&gt;0")</f>
        <v>149</v>
      </c>
      <c r="O51" s="33">
        <f>_xlfn.MAXIFS(Raw!$F:$F,Raw!$C:$C,O$5,Raw!$A:$A,$A$4,Raw!$B:$B,$A51)</f>
        <v>2460</v>
      </c>
      <c r="P51" s="33">
        <f>SUMIFS(Raw!$F:$F,Raw!$C:$C,P$5,Raw!$A:$A,$A$4,Raw!$B:$B,$A51)</f>
        <v>21737</v>
      </c>
      <c r="Q51" s="33">
        <f>SUMIFS(Raw!$F:$F,Raw!$C:$C,Q$5,Raw!$A:$A,$A$4,Raw!$B:$B,$A51)</f>
        <v>12816</v>
      </c>
      <c r="R51" s="33">
        <f>SUMIFS(Raw!$F:$F,Raw!$C:$C,R$5,Raw!$A:$A,$A$4,Raw!$B:$B,$A51)</f>
        <v>6079</v>
      </c>
      <c r="S51" s="33">
        <f>SUMIFS(Raw!$F:$F,Raw!$C:$C,S$5,Raw!$A:$A,$A$4,Raw!$B:$B,$A51)</f>
        <v>1946</v>
      </c>
      <c r="T51" s="33">
        <f>SUMIFS(Raw!$F:$F,Raw!$C:$C,T$5,Raw!$A:$A,$A$4,Raw!$B:$B,$A51)</f>
        <v>2229</v>
      </c>
      <c r="U51" s="33">
        <f>SUMIFS(Raw!$F:$F,Raw!$C:$C,U$5,Raw!$A:$A,$A$4,Raw!$B:$B,$A51)</f>
        <v>2306</v>
      </c>
      <c r="V51" s="33">
        <f>SUMIFS(Raw!$F:$F,Raw!$C:$C,V$5,Raw!$A:$A,$A$4,Raw!$B:$B,$A51)</f>
        <v>0</v>
      </c>
      <c r="W51" s="33">
        <f>SUMIFS(Raw!$F:$F,Raw!$C:$C,W$5,Raw!$A:$A,$A$4,Raw!$B:$B,$A51)</f>
        <v>7467</v>
      </c>
      <c r="X51" s="33">
        <f>SUMIFS(Raw!$F:$F,Raw!$C:$C,X$5,Raw!$A:$A,$A$4,Raw!$B:$B,$A51)</f>
        <v>1968</v>
      </c>
      <c r="Y51" s="33">
        <f>SUMIFS(Raw!$F:$F,Raw!$C:$C,Y$5,Raw!$A:$A,$A$4,Raw!$B:$B,$A51)</f>
        <v>1416</v>
      </c>
      <c r="Z51" s="33">
        <f>SUMIFS(Raw!$F:$F,Raw!$C:$C,Z$5,Raw!$A:$A,$A$4,Raw!$B:$B,$A51)</f>
        <v>70</v>
      </c>
      <c r="AA51" s="33">
        <f>SUMIFS(Raw!$F:$F,Raw!$C:$C,AA$5,Raw!$A:$A,$A$4,Raw!$B:$B,$A51)</f>
        <v>884</v>
      </c>
      <c r="AB51" s="33">
        <f>SUMIFS(Raw!$F:$F,Raw!$C:$C,AB$5,Raw!$A:$A,$A$4,Raw!$B:$B,$A51)</f>
        <v>210</v>
      </c>
      <c r="AC51" s="33">
        <f>SUMIFS(Raw!$F:$F,Raw!$C:$C,AC$5,Raw!$A:$A,$A$4,Raw!$B:$B,$A51)</f>
        <v>3456</v>
      </c>
      <c r="AD51" s="33">
        <f>SUMIFS(Raw!$F:$F,Raw!$C:$C,AD$5,Raw!$A:$A,$A$4,Raw!$B:$B,$A51)</f>
        <v>1731</v>
      </c>
      <c r="AE51" s="33">
        <f>SUMIFS(Raw!$F:$F,Raw!$C:$C,AE$5,Raw!$A:$A,$A$4,Raw!$B:$B,$A51)</f>
        <v>1543</v>
      </c>
      <c r="AF51" s="33">
        <f>SUMIFS(Raw!$F:$F,Raw!$C:$C,AF$5,Raw!$A:$A,$A$4,Raw!$B:$B,$A51)</f>
        <v>1597</v>
      </c>
      <c r="AG51" s="33">
        <f>SUMIFS(Raw!$F:$F,Raw!$C:$C,AG$5,Raw!$A:$A,$A$4,Raw!$B:$B,$A51)</f>
        <v>514</v>
      </c>
      <c r="AH51" s="33">
        <f>SUMIFS(Raw!$F:$F,Raw!$C:$C,AH$5,Raw!$A:$A,$A$4,Raw!$B:$B,$A51)</f>
        <v>403</v>
      </c>
      <c r="AI51" s="33">
        <f>SUMIFS(Raw!$F:$F,Raw!$C:$C,AI$5,Raw!$A:$A,$A$4,Raw!$B:$B,$A51)</f>
        <v>0</v>
      </c>
      <c r="AJ51" s="33">
        <f>SUMIFS(Raw!$F:$F,Raw!$C:$C,AJ$5,Raw!$A:$A,$A$4,Raw!$B:$B,$A51)</f>
        <v>83</v>
      </c>
    </row>
    <row r="52" spans="1:36" x14ac:dyDescent="0.25">
      <c r="A52" s="13" t="str">
        <f>IF(Refs!A45="","",Refs!A45)</f>
        <v>111AB2</v>
      </c>
      <c r="B52" s="3" t="str">
        <f>IF(Refs!B45="","",Refs!B45)</f>
        <v>Hertfordshire</v>
      </c>
      <c r="C52" s="28" t="str">
        <f>IF(Refs!D45="","",Refs!D45)</f>
        <v>Area</v>
      </c>
      <c r="D52" s="33">
        <f>SUMIFS(Raw!$F:$F,Raw!$C:$C,D$5,Raw!$A:$A,$A$4,Raw!$B:$B,$A52)</f>
        <v>58011</v>
      </c>
      <c r="E52" s="33">
        <f>SUMIFS(Raw!$F:$F,Raw!$C:$C,E$5,Raw!$A:$A,$A$4,Raw!$B:$B,$A52)</f>
        <v>32544</v>
      </c>
      <c r="F52" s="33">
        <f>SUMIFS(Raw!$F:$F,Raw!$C:$C,F$5,Raw!$A:$A,$A$4,Raw!$B:$B,$A52)</f>
        <v>16391</v>
      </c>
      <c r="G52" s="33">
        <f>SUMIFS(Raw!$F:$F,Raw!$C:$C,G$5,Raw!$A:$A,$A$4,Raw!$B:$B,$A52)</f>
        <v>4253</v>
      </c>
      <c r="H52" s="33">
        <f>SUMIFS(Raw!$F:$F,Raw!$C:$C,H$5,Raw!$A:$A,$A$4,Raw!$B:$B,$A52)</f>
        <v>381</v>
      </c>
      <c r="I52" s="33">
        <f>SUMIFS(Raw!$F:$F,Raw!$C:$C,I$5,Raw!$A:$A,$A$4,Raw!$B:$B,$A52)</f>
        <v>273</v>
      </c>
      <c r="J52" s="33">
        <f>SUMIFS(Raw!$F:$F,Raw!$C:$C,J$5,Raw!$A:$A,$A$4,Raw!$B:$B,$A52)</f>
        <v>3599</v>
      </c>
      <c r="K52" s="33">
        <f>SUMIFS(Raw!$F:$F,Raw!$C:$C,K$5,Raw!$A:$A,$A$4,Raw!$B:$B,$A52)</f>
        <v>8871351</v>
      </c>
      <c r="L52" s="33">
        <f>_xlfn.MINIFS(Raw!$F:$F,Raw!$C:$C,L$5,Raw!$A:$A,$A$4,Raw!$B:$B,$A52, Raw!$F:$F, "&lt;&gt;0")</f>
        <v>40</v>
      </c>
      <c r="M52" s="33">
        <f>_xlfn.MAXIFS(Raw!$F:$F,Raw!$C:$C,M$5,Raw!$A:$A,$A$4,Raw!$B:$B,$A52)</f>
        <v>1814</v>
      </c>
      <c r="N52" s="33">
        <f>_xlfn.MINIFS(Raw!$F:$F,Raw!$C:$C,N$5,Raw!$A:$A,$A$4,Raw!$B:$B,$A52, Raw!$F:$F, "&lt;&gt;0")</f>
        <v>230</v>
      </c>
      <c r="O52" s="33">
        <f>_xlfn.MAXIFS(Raw!$F:$F,Raw!$C:$C,O$5,Raw!$A:$A,$A$4,Raw!$B:$B,$A52)</f>
        <v>2397</v>
      </c>
      <c r="P52" s="33">
        <f>SUMIFS(Raw!$F:$F,Raw!$C:$C,P$5,Raw!$A:$A,$A$4,Raw!$B:$B,$A52)</f>
        <v>26961</v>
      </c>
      <c r="Q52" s="33">
        <f>SUMIFS(Raw!$F:$F,Raw!$C:$C,Q$5,Raw!$A:$A,$A$4,Raw!$B:$B,$A52)</f>
        <v>14265</v>
      </c>
      <c r="R52" s="33">
        <f>SUMIFS(Raw!$F:$F,Raw!$C:$C,R$5,Raw!$A:$A,$A$4,Raw!$B:$B,$A52)</f>
        <v>7045</v>
      </c>
      <c r="S52" s="33">
        <f>SUMIFS(Raw!$F:$F,Raw!$C:$C,S$5,Raw!$A:$A,$A$4,Raw!$B:$B,$A52)</f>
        <v>2195</v>
      </c>
      <c r="T52" s="33">
        <f>SUMIFS(Raw!$F:$F,Raw!$C:$C,T$5,Raw!$A:$A,$A$4,Raw!$B:$B,$A52)</f>
        <v>2742</v>
      </c>
      <c r="U52" s="33">
        <f>SUMIFS(Raw!$F:$F,Raw!$C:$C,U$5,Raw!$A:$A,$A$4,Raw!$B:$B,$A52)</f>
        <v>2485</v>
      </c>
      <c r="V52" s="33">
        <f>SUMIFS(Raw!$F:$F,Raw!$C:$C,V$5,Raw!$A:$A,$A$4,Raw!$B:$B,$A52)</f>
        <v>4</v>
      </c>
      <c r="W52" s="33">
        <f>SUMIFS(Raw!$F:$F,Raw!$C:$C,W$5,Raw!$A:$A,$A$4,Raw!$B:$B,$A52)</f>
        <v>11304</v>
      </c>
      <c r="X52" s="33">
        <f>SUMIFS(Raw!$F:$F,Raw!$C:$C,X$5,Raw!$A:$A,$A$4,Raw!$B:$B,$A52)</f>
        <v>2862</v>
      </c>
      <c r="Y52" s="33">
        <f>SUMIFS(Raw!$F:$F,Raw!$C:$C,Y$5,Raw!$A:$A,$A$4,Raw!$B:$B,$A52)</f>
        <v>1253</v>
      </c>
      <c r="Z52" s="33">
        <f>SUMIFS(Raw!$F:$F,Raw!$C:$C,Z$5,Raw!$A:$A,$A$4,Raw!$B:$B,$A52)</f>
        <v>77</v>
      </c>
      <c r="AA52" s="33">
        <f>SUMIFS(Raw!$F:$F,Raw!$C:$C,AA$5,Raw!$A:$A,$A$4,Raw!$B:$B,$A52)</f>
        <v>952</v>
      </c>
      <c r="AB52" s="33">
        <f>SUMIFS(Raw!$F:$F,Raw!$C:$C,AB$5,Raw!$A:$A,$A$4,Raw!$B:$B,$A52)</f>
        <v>37</v>
      </c>
      <c r="AC52" s="33">
        <f>SUMIFS(Raw!$F:$F,Raw!$C:$C,AC$5,Raw!$A:$A,$A$4,Raw!$B:$B,$A52)</f>
        <v>3501</v>
      </c>
      <c r="AD52" s="33">
        <f>SUMIFS(Raw!$F:$F,Raw!$C:$C,AD$5,Raw!$A:$A,$A$4,Raw!$B:$B,$A52)</f>
        <v>1744</v>
      </c>
      <c r="AE52" s="33">
        <f>SUMIFS(Raw!$F:$F,Raw!$C:$C,AE$5,Raw!$A:$A,$A$4,Raw!$B:$B,$A52)</f>
        <v>2550</v>
      </c>
      <c r="AF52" s="33">
        <f>SUMIFS(Raw!$F:$F,Raw!$C:$C,AF$5,Raw!$A:$A,$A$4,Raw!$B:$B,$A52)</f>
        <v>1970</v>
      </c>
      <c r="AG52" s="33">
        <f>SUMIFS(Raw!$F:$F,Raw!$C:$C,AG$5,Raw!$A:$A,$A$4,Raw!$B:$B,$A52)</f>
        <v>1129</v>
      </c>
      <c r="AH52" s="33">
        <f>SUMIFS(Raw!$F:$F,Raw!$C:$C,AH$5,Raw!$A:$A,$A$4,Raw!$B:$B,$A52)</f>
        <v>563</v>
      </c>
      <c r="AI52" s="33">
        <f>SUMIFS(Raw!$F:$F,Raw!$C:$C,AI$5,Raw!$A:$A,$A$4,Raw!$B:$B,$A52)</f>
        <v>0</v>
      </c>
      <c r="AJ52" s="33">
        <f>SUMIFS(Raw!$F:$F,Raw!$C:$C,AJ$5,Raw!$A:$A,$A$4,Raw!$B:$B,$A52)</f>
        <v>252</v>
      </c>
    </row>
    <row r="53" spans="1:36" x14ac:dyDescent="0.25">
      <c r="A53" s="13" t="str">
        <f>IF(Refs!A46="","",Refs!A46)</f>
        <v>111AG7</v>
      </c>
      <c r="B53" s="3" t="str">
        <f>IF(Refs!B46="","",Refs!B46)</f>
        <v>Luton and Bedfordshire</v>
      </c>
      <c r="C53" s="28" t="str">
        <f>IF(Refs!D46="","",Refs!D46)</f>
        <v>Area</v>
      </c>
      <c r="D53" s="33">
        <f>SUMIFS(Raw!$F:$F,Raw!$C:$C,D$5,Raw!$A:$A,$A$4,Raw!$B:$B,$A53)</f>
        <v>28275</v>
      </c>
      <c r="E53" s="33">
        <f>SUMIFS(Raw!$F:$F,Raw!$C:$C,E$5,Raw!$A:$A,$A$4,Raw!$B:$B,$A53)</f>
        <v>24361</v>
      </c>
      <c r="F53" s="33">
        <f>SUMIFS(Raw!$F:$F,Raw!$C:$C,F$5,Raw!$A:$A,$A$4,Raw!$B:$B,$A53)</f>
        <v>12567</v>
      </c>
      <c r="G53" s="33">
        <f>SUMIFS(Raw!$F:$F,Raw!$C:$C,G$5,Raw!$A:$A,$A$4,Raw!$B:$B,$A53)</f>
        <v>2676</v>
      </c>
      <c r="H53" s="33">
        <f>SUMIFS(Raw!$F:$F,Raw!$C:$C,H$5,Raw!$A:$A,$A$4,Raw!$B:$B,$A53)</f>
        <v>145</v>
      </c>
      <c r="I53" s="33">
        <f>SUMIFS(Raw!$F:$F,Raw!$C:$C,I$5,Raw!$A:$A,$A$4,Raw!$B:$B,$A53)</f>
        <v>156</v>
      </c>
      <c r="J53" s="33">
        <f>SUMIFS(Raw!$F:$F,Raw!$C:$C,J$5,Raw!$A:$A,$A$4,Raw!$B:$B,$A53)</f>
        <v>2375</v>
      </c>
      <c r="K53" s="33">
        <f>SUMIFS(Raw!$F:$F,Raw!$C:$C,K$5,Raw!$A:$A,$A$4,Raw!$B:$B,$A53)</f>
        <v>6229750</v>
      </c>
      <c r="L53" s="33">
        <f>_xlfn.MINIFS(Raw!$F:$F,Raw!$C:$C,L$5,Raw!$A:$A,$A$4,Raw!$B:$B,$A53, Raw!$F:$F, "&lt;&gt;0")</f>
        <v>41</v>
      </c>
      <c r="M53" s="33">
        <f>_xlfn.MAXIFS(Raw!$F:$F,Raw!$C:$C,M$5,Raw!$A:$A,$A$4,Raw!$B:$B,$A53)</f>
        <v>2056</v>
      </c>
      <c r="N53" s="33">
        <f>_xlfn.MINIFS(Raw!$F:$F,Raw!$C:$C,N$5,Raw!$A:$A,$A$4,Raw!$B:$B,$A53, Raw!$F:$F, "&lt;&gt;0")</f>
        <v>197</v>
      </c>
      <c r="O53" s="33">
        <f>_xlfn.MAXIFS(Raw!$F:$F,Raw!$C:$C,O$5,Raw!$A:$A,$A$4,Raw!$B:$B,$A53)</f>
        <v>2542</v>
      </c>
      <c r="P53" s="33">
        <f>SUMIFS(Raw!$F:$F,Raw!$C:$C,P$5,Raw!$A:$A,$A$4,Raw!$B:$B,$A53)</f>
        <v>21519</v>
      </c>
      <c r="Q53" s="33">
        <f>SUMIFS(Raw!$F:$F,Raw!$C:$C,Q$5,Raw!$A:$A,$A$4,Raw!$B:$B,$A53)</f>
        <v>10685</v>
      </c>
      <c r="R53" s="33">
        <f>SUMIFS(Raw!$F:$F,Raw!$C:$C,R$5,Raw!$A:$A,$A$4,Raw!$B:$B,$A53)</f>
        <v>5549</v>
      </c>
      <c r="S53" s="33">
        <f>SUMIFS(Raw!$F:$F,Raw!$C:$C,S$5,Raw!$A:$A,$A$4,Raw!$B:$B,$A53)</f>
        <v>1755</v>
      </c>
      <c r="T53" s="33">
        <f>SUMIFS(Raw!$F:$F,Raw!$C:$C,T$5,Raw!$A:$A,$A$4,Raw!$B:$B,$A53)</f>
        <v>1976</v>
      </c>
      <c r="U53" s="33">
        <f>SUMIFS(Raw!$F:$F,Raw!$C:$C,U$5,Raw!$A:$A,$A$4,Raw!$B:$B,$A53)</f>
        <v>2469</v>
      </c>
      <c r="V53" s="33">
        <f>SUMIFS(Raw!$F:$F,Raw!$C:$C,V$5,Raw!$A:$A,$A$4,Raw!$B:$B,$A53)</f>
        <v>1</v>
      </c>
      <c r="W53" s="33">
        <f>SUMIFS(Raw!$F:$F,Raw!$C:$C,W$5,Raw!$A:$A,$A$4,Raw!$B:$B,$A53)</f>
        <v>9038</v>
      </c>
      <c r="X53" s="33">
        <f>SUMIFS(Raw!$F:$F,Raw!$C:$C,X$5,Raw!$A:$A,$A$4,Raw!$B:$B,$A53)</f>
        <v>2574</v>
      </c>
      <c r="Y53" s="33">
        <f>SUMIFS(Raw!$F:$F,Raw!$C:$C,Y$5,Raw!$A:$A,$A$4,Raw!$B:$B,$A53)</f>
        <v>938</v>
      </c>
      <c r="Z53" s="33">
        <f>SUMIFS(Raw!$F:$F,Raw!$C:$C,Z$5,Raw!$A:$A,$A$4,Raw!$B:$B,$A53)</f>
        <v>87</v>
      </c>
      <c r="AA53" s="33">
        <f>SUMIFS(Raw!$F:$F,Raw!$C:$C,AA$5,Raw!$A:$A,$A$4,Raw!$B:$B,$A53)</f>
        <v>675</v>
      </c>
      <c r="AB53" s="33">
        <f>SUMIFS(Raw!$F:$F,Raw!$C:$C,AB$5,Raw!$A:$A,$A$4,Raw!$B:$B,$A53)</f>
        <v>38</v>
      </c>
      <c r="AC53" s="33">
        <f>SUMIFS(Raw!$F:$F,Raw!$C:$C,AC$5,Raw!$A:$A,$A$4,Raw!$B:$B,$A53)</f>
        <v>2400</v>
      </c>
      <c r="AD53" s="33">
        <f>SUMIFS(Raw!$F:$F,Raw!$C:$C,AD$5,Raw!$A:$A,$A$4,Raw!$B:$B,$A53)</f>
        <v>1323</v>
      </c>
      <c r="AE53" s="33">
        <f>SUMIFS(Raw!$F:$F,Raw!$C:$C,AE$5,Raw!$A:$A,$A$4,Raw!$B:$B,$A53)</f>
        <v>2446</v>
      </c>
      <c r="AF53" s="33">
        <f>SUMIFS(Raw!$F:$F,Raw!$C:$C,AF$5,Raw!$A:$A,$A$4,Raw!$B:$B,$A53)</f>
        <v>1378</v>
      </c>
      <c r="AG53" s="33">
        <f>SUMIFS(Raw!$F:$F,Raw!$C:$C,AG$5,Raw!$A:$A,$A$4,Raw!$B:$B,$A53)</f>
        <v>787</v>
      </c>
      <c r="AH53" s="33">
        <f>SUMIFS(Raw!$F:$F,Raw!$C:$C,AH$5,Raw!$A:$A,$A$4,Raw!$B:$B,$A53)</f>
        <v>675</v>
      </c>
      <c r="AI53" s="33">
        <f>SUMIFS(Raw!$F:$F,Raw!$C:$C,AI$5,Raw!$A:$A,$A$4,Raw!$B:$B,$A53)</f>
        <v>0</v>
      </c>
      <c r="AJ53" s="33">
        <f>SUMIFS(Raw!$F:$F,Raw!$C:$C,AJ$5,Raw!$A:$A,$A$4,Raw!$B:$B,$A53)</f>
        <v>231</v>
      </c>
    </row>
    <row r="54" spans="1:36" x14ac:dyDescent="0.25">
      <c r="A54" s="13" t="str">
        <f>IF(Refs!A47="","",Refs!A47)</f>
        <v>111AH4</v>
      </c>
      <c r="B54" s="3" t="str">
        <f>IF(Refs!B47="","",Refs!B47)</f>
        <v>Mid and South Essex</v>
      </c>
      <c r="C54" s="28" t="str">
        <f>IF(Refs!D47="","",Refs!D47)</f>
        <v>Area</v>
      </c>
      <c r="D54" s="33">
        <f>SUMIFS(Raw!$F:$F,Raw!$C:$C,D$5,Raw!$A:$A,$A$4,Raw!$B:$B,$A54)</f>
        <v>40176</v>
      </c>
      <c r="E54" s="33">
        <f>SUMIFS(Raw!$F:$F,Raw!$C:$C,E$5,Raw!$A:$A,$A$4,Raw!$B:$B,$A54)</f>
        <v>29978</v>
      </c>
      <c r="F54" s="33">
        <f>SUMIFS(Raw!$F:$F,Raw!$C:$C,F$5,Raw!$A:$A,$A$4,Raw!$B:$B,$A54)</f>
        <v>11675</v>
      </c>
      <c r="G54" s="33">
        <f>SUMIFS(Raw!$F:$F,Raw!$C:$C,G$5,Raw!$A:$A,$A$4,Raw!$B:$B,$A54)</f>
        <v>8823</v>
      </c>
      <c r="H54" s="33">
        <f>SUMIFS(Raw!$F:$F,Raw!$C:$C,H$5,Raw!$A:$A,$A$4,Raw!$B:$B,$A54)</f>
        <v>2525</v>
      </c>
      <c r="I54" s="33">
        <f>SUMIFS(Raw!$F:$F,Raw!$C:$C,I$5,Raw!$A:$A,$A$4,Raw!$B:$B,$A54)</f>
        <v>616</v>
      </c>
      <c r="J54" s="33">
        <f>SUMIFS(Raw!$F:$F,Raw!$C:$C,J$5,Raw!$A:$A,$A$4,Raw!$B:$B,$A54)</f>
        <v>5682</v>
      </c>
      <c r="K54" s="33">
        <f>SUMIFS(Raw!$F:$F,Raw!$C:$C,K$5,Raw!$A:$A,$A$4,Raw!$B:$B,$A54)</f>
        <v>20676504</v>
      </c>
      <c r="L54" s="33">
        <f>_xlfn.MINIFS(Raw!$F:$F,Raw!$C:$C,L$5,Raw!$A:$A,$A$4,Raw!$B:$B,$A54, Raw!$F:$F, "&lt;&gt;0")</f>
        <v>210</v>
      </c>
      <c r="M54" s="33">
        <f>_xlfn.MAXIFS(Raw!$F:$F,Raw!$C:$C,M$5,Raw!$A:$A,$A$4,Raw!$B:$B,$A54)</f>
        <v>320</v>
      </c>
      <c r="N54" s="33">
        <f>_xlfn.MINIFS(Raw!$F:$F,Raw!$C:$C,N$5,Raw!$A:$A,$A$4,Raw!$B:$B,$A54, Raw!$F:$F, "&lt;&gt;0")</f>
        <v>320</v>
      </c>
      <c r="O54" s="33">
        <f>_xlfn.MAXIFS(Raw!$F:$F,Raw!$C:$C,O$5,Raw!$A:$A,$A$4,Raw!$B:$B,$A54)</f>
        <v>1697</v>
      </c>
      <c r="P54" s="33">
        <f>SUMIFS(Raw!$F:$F,Raw!$C:$C,P$5,Raw!$A:$A,$A$4,Raw!$B:$B,$A54)</f>
        <v>28576</v>
      </c>
      <c r="Q54" s="33">
        <f>SUMIFS(Raw!$F:$F,Raw!$C:$C,Q$5,Raw!$A:$A,$A$4,Raw!$B:$B,$A54)</f>
        <v>17391</v>
      </c>
      <c r="R54" s="33">
        <f>SUMIFS(Raw!$F:$F,Raw!$C:$C,R$5,Raw!$A:$A,$A$4,Raw!$B:$B,$A54)</f>
        <v>231</v>
      </c>
      <c r="S54" s="33">
        <f>SUMIFS(Raw!$F:$F,Raw!$C:$C,S$5,Raw!$A:$A,$A$4,Raw!$B:$B,$A54)</f>
        <v>50</v>
      </c>
      <c r="T54" s="33">
        <f>SUMIFS(Raw!$F:$F,Raw!$C:$C,T$5,Raw!$A:$A,$A$4,Raw!$B:$B,$A54)</f>
        <v>2742</v>
      </c>
      <c r="U54" s="33">
        <f>SUMIFS(Raw!$F:$F,Raw!$C:$C,U$5,Raw!$A:$A,$A$4,Raw!$B:$B,$A54)</f>
        <v>2676</v>
      </c>
      <c r="V54" s="33">
        <f>SUMIFS(Raw!$F:$F,Raw!$C:$C,V$5,Raw!$A:$A,$A$4,Raw!$B:$B,$A54)</f>
        <v>2</v>
      </c>
      <c r="W54" s="33">
        <f>SUMIFS(Raw!$F:$F,Raw!$C:$C,W$5,Raw!$A:$A,$A$4,Raw!$B:$B,$A54)</f>
        <v>10107</v>
      </c>
      <c r="X54" s="33">
        <f>SUMIFS(Raw!$F:$F,Raw!$C:$C,X$5,Raw!$A:$A,$A$4,Raw!$B:$B,$A54)</f>
        <v>6341</v>
      </c>
      <c r="Y54" s="33">
        <f>SUMIFS(Raw!$F:$F,Raw!$C:$C,Y$5,Raw!$A:$A,$A$4,Raw!$B:$B,$A54)</f>
        <v>1230</v>
      </c>
      <c r="Z54" s="33">
        <f>SUMIFS(Raw!$F:$F,Raw!$C:$C,Z$5,Raw!$A:$A,$A$4,Raw!$B:$B,$A54)</f>
        <v>83</v>
      </c>
      <c r="AA54" s="33">
        <f>SUMIFS(Raw!$F:$F,Raw!$C:$C,AA$5,Raw!$A:$A,$A$4,Raw!$B:$B,$A54)</f>
        <v>195</v>
      </c>
      <c r="AB54" s="33">
        <f>SUMIFS(Raw!$F:$F,Raw!$C:$C,AB$5,Raw!$A:$A,$A$4,Raw!$B:$B,$A54)</f>
        <v>47</v>
      </c>
      <c r="AC54" s="33">
        <f>SUMIFS(Raw!$F:$F,Raw!$C:$C,AC$5,Raw!$A:$A,$A$4,Raw!$B:$B,$A54)</f>
        <v>1317</v>
      </c>
      <c r="AD54" s="33">
        <f>SUMIFS(Raw!$F:$F,Raw!$C:$C,AD$5,Raw!$A:$A,$A$4,Raw!$B:$B,$A54)</f>
        <v>3836</v>
      </c>
      <c r="AE54" s="33">
        <f>SUMIFS(Raw!$F:$F,Raw!$C:$C,AE$5,Raw!$A:$A,$A$4,Raw!$B:$B,$A54)</f>
        <v>1535</v>
      </c>
      <c r="AF54" s="33">
        <f>SUMIFS(Raw!$F:$F,Raw!$C:$C,AF$5,Raw!$A:$A,$A$4,Raw!$B:$B,$A54)</f>
        <v>1973</v>
      </c>
      <c r="AG54" s="33">
        <f>SUMIFS(Raw!$F:$F,Raw!$C:$C,AG$5,Raw!$A:$A,$A$4,Raw!$B:$B,$A54)</f>
        <v>23</v>
      </c>
      <c r="AH54" s="33">
        <f>SUMIFS(Raw!$F:$F,Raw!$C:$C,AH$5,Raw!$A:$A,$A$4,Raw!$B:$B,$A54)</f>
        <v>1803</v>
      </c>
      <c r="AI54" s="33">
        <f>SUMIFS(Raw!$F:$F,Raw!$C:$C,AI$5,Raw!$A:$A,$A$4,Raw!$B:$B,$A54)</f>
        <v>0</v>
      </c>
      <c r="AJ54" s="33">
        <f>SUMIFS(Raw!$F:$F,Raw!$C:$C,AJ$5,Raw!$A:$A,$A$4,Raw!$B:$B,$A54)</f>
        <v>0</v>
      </c>
    </row>
    <row r="55" spans="1:36" x14ac:dyDescent="0.25">
      <c r="A55" s="13" t="str">
        <f>IF(Refs!A48="","",Refs!A48)</f>
        <v>111AC7</v>
      </c>
      <c r="B55" s="3" t="str">
        <f>IF(Refs!B48="","",Refs!B48)</f>
        <v>Milton Keynes</v>
      </c>
      <c r="C55" s="28" t="str">
        <f>IF(Refs!D48="","",Refs!D48)</f>
        <v>Area</v>
      </c>
      <c r="D55" s="33">
        <f>SUMIFS(Raw!$F:$F,Raw!$C:$C,D$5,Raw!$A:$A,$A$4,Raw!$B:$B,$A55)</f>
        <v>9965</v>
      </c>
      <c r="E55" s="33">
        <f>SUMIFS(Raw!$F:$F,Raw!$C:$C,E$5,Raw!$A:$A,$A$4,Raw!$B:$B,$A55)</f>
        <v>8002</v>
      </c>
      <c r="F55" s="33">
        <f>SUMIFS(Raw!$F:$F,Raw!$C:$C,F$5,Raw!$A:$A,$A$4,Raw!$B:$B,$A55)</f>
        <v>5064</v>
      </c>
      <c r="G55" s="33">
        <f>SUMIFS(Raw!$F:$F,Raw!$C:$C,G$5,Raw!$A:$A,$A$4,Raw!$B:$B,$A55)</f>
        <v>543</v>
      </c>
      <c r="H55" s="33">
        <f>SUMIFS(Raw!$F:$F,Raw!$C:$C,H$5,Raw!$A:$A,$A$4,Raw!$B:$B,$A55)</f>
        <v>98</v>
      </c>
      <c r="I55" s="33">
        <f>SUMIFS(Raw!$F:$F,Raw!$C:$C,I$5,Raw!$A:$A,$A$4,Raw!$B:$B,$A55)</f>
        <v>445</v>
      </c>
      <c r="J55" s="33">
        <f>SUMIFS(Raw!$F:$F,Raw!$C:$C,J$5,Raw!$A:$A,$A$4,Raw!$B:$B,$A55)</f>
        <v>0</v>
      </c>
      <c r="K55" s="33">
        <f>SUMIFS(Raw!$F:$F,Raw!$C:$C,K$5,Raw!$A:$A,$A$4,Raw!$B:$B,$A55)</f>
        <v>920925</v>
      </c>
      <c r="L55" s="33">
        <f>_xlfn.MINIFS(Raw!$F:$F,Raw!$C:$C,L$5,Raw!$A:$A,$A$4,Raw!$B:$B,$A55, Raw!$F:$F, "&lt;&gt;0")</f>
        <v>45</v>
      </c>
      <c r="M55" s="33">
        <f>_xlfn.MAXIFS(Raw!$F:$F,Raw!$C:$C,M$5,Raw!$A:$A,$A$4,Raw!$B:$B,$A55)</f>
        <v>980</v>
      </c>
      <c r="N55" s="33">
        <f>_xlfn.MINIFS(Raw!$F:$F,Raw!$C:$C,N$5,Raw!$A:$A,$A$4,Raw!$B:$B,$A55, Raw!$F:$F, "&lt;&gt;0")</f>
        <v>63</v>
      </c>
      <c r="O55" s="33">
        <f>_xlfn.MAXIFS(Raw!$F:$F,Raw!$C:$C,O$5,Raw!$A:$A,$A$4,Raw!$B:$B,$A55)</f>
        <v>1129</v>
      </c>
      <c r="P55" s="33">
        <f>SUMIFS(Raw!$F:$F,Raw!$C:$C,P$5,Raw!$A:$A,$A$4,Raw!$B:$B,$A55)</f>
        <v>7519</v>
      </c>
      <c r="Q55" s="33">
        <f>SUMIFS(Raw!$F:$F,Raw!$C:$C,Q$5,Raw!$A:$A,$A$4,Raw!$B:$B,$A55)</f>
        <v>3355</v>
      </c>
      <c r="R55" s="33">
        <f>SUMIFS(Raw!$F:$F,Raw!$C:$C,R$5,Raw!$A:$A,$A$4,Raw!$B:$B,$A55)</f>
        <v>1851</v>
      </c>
      <c r="S55" s="33">
        <f>SUMIFS(Raw!$F:$F,Raw!$C:$C,S$5,Raw!$A:$A,$A$4,Raw!$B:$B,$A55)</f>
        <v>477</v>
      </c>
      <c r="T55" s="33">
        <f>SUMIFS(Raw!$F:$F,Raw!$C:$C,T$5,Raw!$A:$A,$A$4,Raw!$B:$B,$A55)</f>
        <v>1175</v>
      </c>
      <c r="U55" s="33">
        <f>SUMIFS(Raw!$F:$F,Raw!$C:$C,U$5,Raw!$A:$A,$A$4,Raw!$B:$B,$A55)</f>
        <v>886</v>
      </c>
      <c r="V55" s="33">
        <f>SUMIFS(Raw!$F:$F,Raw!$C:$C,V$5,Raw!$A:$A,$A$4,Raw!$B:$B,$A55)</f>
        <v>1</v>
      </c>
      <c r="W55" s="33">
        <f>SUMIFS(Raw!$F:$F,Raw!$C:$C,W$5,Raw!$A:$A,$A$4,Raw!$B:$B,$A55)</f>
        <v>2194</v>
      </c>
      <c r="X55" s="33">
        <f>SUMIFS(Raw!$F:$F,Raw!$C:$C,X$5,Raw!$A:$A,$A$4,Raw!$B:$B,$A55)</f>
        <v>782</v>
      </c>
      <c r="Y55" s="33">
        <f>SUMIFS(Raw!$F:$F,Raw!$C:$C,Y$5,Raw!$A:$A,$A$4,Raw!$B:$B,$A55)</f>
        <v>374</v>
      </c>
      <c r="Z55" s="33">
        <f>SUMIFS(Raw!$F:$F,Raw!$C:$C,Z$5,Raw!$A:$A,$A$4,Raw!$B:$B,$A55)</f>
        <v>41</v>
      </c>
      <c r="AA55" s="33">
        <f>SUMIFS(Raw!$F:$F,Raw!$C:$C,AA$5,Raw!$A:$A,$A$4,Raw!$B:$B,$A55)</f>
        <v>123</v>
      </c>
      <c r="AB55" s="33">
        <f>SUMIFS(Raw!$F:$F,Raw!$C:$C,AB$5,Raw!$A:$A,$A$4,Raw!$B:$B,$A55)</f>
        <v>102</v>
      </c>
      <c r="AC55" s="33">
        <f>SUMIFS(Raw!$F:$F,Raw!$C:$C,AC$5,Raw!$A:$A,$A$4,Raw!$B:$B,$A55)</f>
        <v>635</v>
      </c>
      <c r="AD55" s="33">
        <f>SUMIFS(Raw!$F:$F,Raw!$C:$C,AD$5,Raw!$A:$A,$A$4,Raw!$B:$B,$A55)</f>
        <v>1183</v>
      </c>
      <c r="AE55" s="33">
        <f>SUMIFS(Raw!$F:$F,Raw!$C:$C,AE$5,Raw!$A:$A,$A$4,Raw!$B:$B,$A55)</f>
        <v>671</v>
      </c>
      <c r="AF55" s="33">
        <f>SUMIFS(Raw!$F:$F,Raw!$C:$C,AF$5,Raw!$A:$A,$A$4,Raw!$B:$B,$A55)</f>
        <v>5</v>
      </c>
      <c r="AG55" s="33">
        <f>SUMIFS(Raw!$F:$F,Raw!$C:$C,AG$5,Raw!$A:$A,$A$4,Raw!$B:$B,$A55)</f>
        <v>7</v>
      </c>
      <c r="AH55" s="33">
        <f>SUMIFS(Raw!$F:$F,Raw!$C:$C,AH$5,Raw!$A:$A,$A$4,Raw!$B:$B,$A55)</f>
        <v>313</v>
      </c>
      <c r="AI55" s="33">
        <f>SUMIFS(Raw!$F:$F,Raw!$C:$C,AI$5,Raw!$A:$A,$A$4,Raw!$B:$B,$A55)</f>
        <v>0</v>
      </c>
      <c r="AJ55" s="33">
        <f>SUMIFS(Raw!$F:$F,Raw!$C:$C,AJ$5,Raw!$A:$A,$A$4,Raw!$B:$B,$A55)</f>
        <v>159</v>
      </c>
    </row>
    <row r="56" spans="1:36" x14ac:dyDescent="0.25">
      <c r="A56" s="13" t="str">
        <f>IF(Refs!A49="","",Refs!A49)</f>
        <v>111AG8</v>
      </c>
      <c r="B56" s="3" t="str">
        <f>IF(Refs!B49="","",Refs!B49)</f>
        <v>Norfolk including Great Yarmouth and Waveney</v>
      </c>
      <c r="C56" s="28" t="str">
        <f>IF(Refs!D49="","",Refs!D49)</f>
        <v>Area</v>
      </c>
      <c r="D56" s="33">
        <f>SUMIFS(Raw!$F:$F,Raw!$C:$C,D$5,Raw!$A:$A,$A$4,Raw!$B:$B,$A56)</f>
        <v>30118</v>
      </c>
      <c r="E56" s="33">
        <f>SUMIFS(Raw!$F:$F,Raw!$C:$C,E$5,Raw!$A:$A,$A$4,Raw!$B:$B,$A56)</f>
        <v>21599</v>
      </c>
      <c r="F56" s="33">
        <f>SUMIFS(Raw!$F:$F,Raw!$C:$C,F$5,Raw!$A:$A,$A$4,Raw!$B:$B,$A56)</f>
        <v>9238</v>
      </c>
      <c r="G56" s="33">
        <f>SUMIFS(Raw!$F:$F,Raw!$C:$C,G$5,Raw!$A:$A,$A$4,Raw!$B:$B,$A56)</f>
        <v>6829</v>
      </c>
      <c r="H56" s="33">
        <f>SUMIFS(Raw!$F:$F,Raw!$C:$C,H$5,Raw!$A:$A,$A$4,Raw!$B:$B,$A56)</f>
        <v>1979</v>
      </c>
      <c r="I56" s="33">
        <f>SUMIFS(Raw!$F:$F,Raw!$C:$C,I$5,Raw!$A:$A,$A$4,Raw!$B:$B,$A56)</f>
        <v>556</v>
      </c>
      <c r="J56" s="33">
        <f>SUMIFS(Raw!$F:$F,Raw!$C:$C,J$5,Raw!$A:$A,$A$4,Raw!$B:$B,$A56)</f>
        <v>4294</v>
      </c>
      <c r="K56" s="33">
        <f>SUMIFS(Raw!$F:$F,Raw!$C:$C,K$5,Raw!$A:$A,$A$4,Raw!$B:$B,$A56)</f>
        <v>13343874</v>
      </c>
      <c r="L56" s="33">
        <f>_xlfn.MINIFS(Raw!$F:$F,Raw!$C:$C,L$5,Raw!$A:$A,$A$4,Raw!$B:$B,$A56, Raw!$F:$F, "&lt;&gt;0")</f>
        <v>210</v>
      </c>
      <c r="M56" s="33">
        <f>_xlfn.MAXIFS(Raw!$F:$F,Raw!$C:$C,M$5,Raw!$A:$A,$A$4,Raw!$B:$B,$A56)</f>
        <v>320</v>
      </c>
      <c r="N56" s="33">
        <f>_xlfn.MINIFS(Raw!$F:$F,Raw!$C:$C,N$5,Raw!$A:$A,$A$4,Raw!$B:$B,$A56, Raw!$F:$F, "&lt;&gt;0")</f>
        <v>320</v>
      </c>
      <c r="O56" s="33">
        <f>_xlfn.MAXIFS(Raw!$F:$F,Raw!$C:$C,O$5,Raw!$A:$A,$A$4,Raw!$B:$B,$A56)</f>
        <v>1507</v>
      </c>
      <c r="P56" s="33">
        <f>SUMIFS(Raw!$F:$F,Raw!$C:$C,P$5,Raw!$A:$A,$A$4,Raw!$B:$B,$A56)</f>
        <v>20366</v>
      </c>
      <c r="Q56" s="33">
        <f>SUMIFS(Raw!$F:$F,Raw!$C:$C,Q$5,Raw!$A:$A,$A$4,Raw!$B:$B,$A56)</f>
        <v>11864</v>
      </c>
      <c r="R56" s="33">
        <f>SUMIFS(Raw!$F:$F,Raw!$C:$C,R$5,Raw!$A:$A,$A$4,Raw!$B:$B,$A56)</f>
        <v>309</v>
      </c>
      <c r="S56" s="33">
        <f>SUMIFS(Raw!$F:$F,Raw!$C:$C,S$5,Raw!$A:$A,$A$4,Raw!$B:$B,$A56)</f>
        <v>112</v>
      </c>
      <c r="T56" s="33">
        <f>SUMIFS(Raw!$F:$F,Raw!$C:$C,T$5,Raw!$A:$A,$A$4,Raw!$B:$B,$A56)</f>
        <v>2453</v>
      </c>
      <c r="U56" s="33">
        <f>SUMIFS(Raw!$F:$F,Raw!$C:$C,U$5,Raw!$A:$A,$A$4,Raw!$B:$B,$A56)</f>
        <v>1649</v>
      </c>
      <c r="V56" s="33">
        <f>SUMIFS(Raw!$F:$F,Raw!$C:$C,V$5,Raw!$A:$A,$A$4,Raw!$B:$B,$A56)</f>
        <v>6</v>
      </c>
      <c r="W56" s="33">
        <f>SUMIFS(Raw!$F:$F,Raw!$C:$C,W$5,Raw!$A:$A,$A$4,Raw!$B:$B,$A56)</f>
        <v>5875</v>
      </c>
      <c r="X56" s="33">
        <f>SUMIFS(Raw!$F:$F,Raw!$C:$C,X$5,Raw!$A:$A,$A$4,Raw!$B:$B,$A56)</f>
        <v>3962</v>
      </c>
      <c r="Y56" s="33">
        <f>SUMIFS(Raw!$F:$F,Raw!$C:$C,Y$5,Raw!$A:$A,$A$4,Raw!$B:$B,$A56)</f>
        <v>1662</v>
      </c>
      <c r="Z56" s="33">
        <f>SUMIFS(Raw!$F:$F,Raw!$C:$C,Z$5,Raw!$A:$A,$A$4,Raw!$B:$B,$A56)</f>
        <v>31</v>
      </c>
      <c r="AA56" s="33">
        <f>SUMIFS(Raw!$F:$F,Raw!$C:$C,AA$5,Raw!$A:$A,$A$4,Raw!$B:$B,$A56)</f>
        <v>170</v>
      </c>
      <c r="AB56" s="33">
        <f>SUMIFS(Raw!$F:$F,Raw!$C:$C,AB$5,Raw!$A:$A,$A$4,Raw!$B:$B,$A56)</f>
        <v>36</v>
      </c>
      <c r="AC56" s="33">
        <f>SUMIFS(Raw!$F:$F,Raw!$C:$C,AC$5,Raw!$A:$A,$A$4,Raw!$B:$B,$A56)</f>
        <v>1119</v>
      </c>
      <c r="AD56" s="33">
        <f>SUMIFS(Raw!$F:$F,Raw!$C:$C,AD$5,Raw!$A:$A,$A$4,Raw!$B:$B,$A56)</f>
        <v>3403</v>
      </c>
      <c r="AE56" s="33">
        <f>SUMIFS(Raw!$F:$F,Raw!$C:$C,AE$5,Raw!$A:$A,$A$4,Raw!$B:$B,$A56)</f>
        <v>1133</v>
      </c>
      <c r="AF56" s="33">
        <f>SUMIFS(Raw!$F:$F,Raw!$C:$C,AF$5,Raw!$A:$A,$A$4,Raw!$B:$B,$A56)</f>
        <v>959</v>
      </c>
      <c r="AG56" s="33">
        <f>SUMIFS(Raw!$F:$F,Raw!$C:$C,AG$5,Raw!$A:$A,$A$4,Raw!$B:$B,$A56)</f>
        <v>9</v>
      </c>
      <c r="AH56" s="33">
        <f>SUMIFS(Raw!$F:$F,Raw!$C:$C,AH$5,Raw!$A:$A,$A$4,Raw!$B:$B,$A56)</f>
        <v>1052</v>
      </c>
      <c r="AI56" s="33">
        <f>SUMIFS(Raw!$F:$F,Raw!$C:$C,AI$5,Raw!$A:$A,$A$4,Raw!$B:$B,$A56)</f>
        <v>0</v>
      </c>
      <c r="AJ56" s="33">
        <f>SUMIFS(Raw!$F:$F,Raw!$C:$C,AJ$5,Raw!$A:$A,$A$4,Raw!$B:$B,$A56)</f>
        <v>0</v>
      </c>
    </row>
    <row r="57" spans="1:36" x14ac:dyDescent="0.25">
      <c r="A57" s="13" t="str">
        <f>IF(Refs!A50="","",Refs!A50)</f>
        <v>111AH7</v>
      </c>
      <c r="B57" s="3" t="str">
        <f>IF(Refs!B50="","",Refs!B50)</f>
        <v>North East Essex &amp; Suffolk</v>
      </c>
      <c r="C57" s="28" t="str">
        <f>IF(Refs!D50="","",Refs!D50)</f>
        <v>Area</v>
      </c>
      <c r="D57" s="33">
        <f>SUMIFS(Raw!$F:$F,Raw!$C:$C,D$5,Raw!$A:$A,$A$4,Raw!$B:$B,$A57)</f>
        <v>29711</v>
      </c>
      <c r="E57" s="33">
        <f>SUMIFS(Raw!$F:$F,Raw!$C:$C,E$5,Raw!$A:$A,$A$4,Raw!$B:$B,$A57)</f>
        <v>24789</v>
      </c>
      <c r="F57" s="33">
        <f>SUMIFS(Raw!$F:$F,Raw!$C:$C,F$5,Raw!$A:$A,$A$4,Raw!$B:$B,$A57)</f>
        <v>10646</v>
      </c>
      <c r="G57" s="33">
        <f>SUMIFS(Raw!$F:$F,Raw!$C:$C,G$5,Raw!$A:$A,$A$4,Raw!$B:$B,$A57)</f>
        <v>2877</v>
      </c>
      <c r="H57" s="33">
        <f>SUMIFS(Raw!$F:$F,Raw!$C:$C,H$5,Raw!$A:$A,$A$4,Raw!$B:$B,$A57)</f>
        <v>236</v>
      </c>
      <c r="I57" s="33">
        <f>SUMIFS(Raw!$F:$F,Raw!$C:$C,I$5,Raw!$A:$A,$A$4,Raw!$B:$B,$A57)</f>
        <v>619</v>
      </c>
      <c r="J57" s="33">
        <f>SUMIFS(Raw!$F:$F,Raw!$C:$C,J$5,Raw!$A:$A,$A$4,Raw!$B:$B,$A57)</f>
        <v>2022</v>
      </c>
      <c r="K57" s="33">
        <f>SUMIFS(Raw!$F:$F,Raw!$C:$C,K$5,Raw!$A:$A,$A$4,Raw!$B:$B,$A57)</f>
        <v>8740757</v>
      </c>
      <c r="L57" s="33">
        <f>_xlfn.MINIFS(Raw!$F:$F,Raw!$C:$C,L$5,Raw!$A:$A,$A$4,Raw!$B:$B,$A57, Raw!$F:$F, "&lt;&gt;0")</f>
        <v>217</v>
      </c>
      <c r="M57" s="33">
        <f>_xlfn.MAXIFS(Raw!$F:$F,Raw!$C:$C,M$5,Raw!$A:$A,$A$4,Raw!$B:$B,$A57)</f>
        <v>2689</v>
      </c>
      <c r="N57" s="33">
        <f>_xlfn.MINIFS(Raw!$F:$F,Raw!$C:$C,N$5,Raw!$A:$A,$A$4,Raw!$B:$B,$A57, Raw!$F:$F, "&lt;&gt;0")</f>
        <v>376</v>
      </c>
      <c r="O57" s="33">
        <f>_xlfn.MAXIFS(Raw!$F:$F,Raw!$C:$C,O$5,Raw!$A:$A,$A$4,Raw!$B:$B,$A57)</f>
        <v>3025</v>
      </c>
      <c r="P57" s="33">
        <f>SUMIFS(Raw!$F:$F,Raw!$C:$C,P$5,Raw!$A:$A,$A$4,Raw!$B:$B,$A57)</f>
        <v>22796</v>
      </c>
      <c r="Q57" s="33">
        <f>SUMIFS(Raw!$F:$F,Raw!$C:$C,Q$5,Raw!$A:$A,$A$4,Raw!$B:$B,$A57)</f>
        <v>10545</v>
      </c>
      <c r="R57" s="33">
        <f>SUMIFS(Raw!$F:$F,Raw!$C:$C,R$5,Raw!$A:$A,$A$4,Raw!$B:$B,$A57)</f>
        <v>5827</v>
      </c>
      <c r="S57" s="33">
        <f>SUMIFS(Raw!$F:$F,Raw!$C:$C,S$5,Raw!$A:$A,$A$4,Raw!$B:$B,$A57)</f>
        <v>2026</v>
      </c>
      <c r="T57" s="33">
        <f>SUMIFS(Raw!$F:$F,Raw!$C:$C,T$5,Raw!$A:$A,$A$4,Raw!$B:$B,$A57)</f>
        <v>3731</v>
      </c>
      <c r="U57" s="33">
        <f>SUMIFS(Raw!$F:$F,Raw!$C:$C,U$5,Raw!$A:$A,$A$4,Raw!$B:$B,$A57)</f>
        <v>3167</v>
      </c>
      <c r="V57" s="33">
        <f>SUMIFS(Raw!$F:$F,Raw!$C:$C,V$5,Raw!$A:$A,$A$4,Raw!$B:$B,$A57)</f>
        <v>0</v>
      </c>
      <c r="W57" s="33">
        <f>SUMIFS(Raw!$F:$F,Raw!$C:$C,W$5,Raw!$A:$A,$A$4,Raw!$B:$B,$A57)</f>
        <v>7577</v>
      </c>
      <c r="X57" s="33">
        <f>SUMIFS(Raw!$F:$F,Raw!$C:$C,X$5,Raw!$A:$A,$A$4,Raw!$B:$B,$A57)</f>
        <v>2511</v>
      </c>
      <c r="Y57" s="33">
        <f>SUMIFS(Raw!$F:$F,Raw!$C:$C,Y$5,Raw!$A:$A,$A$4,Raw!$B:$B,$A57)</f>
        <v>1466</v>
      </c>
      <c r="Z57" s="33">
        <f>SUMIFS(Raw!$F:$F,Raw!$C:$C,Z$5,Raw!$A:$A,$A$4,Raw!$B:$B,$A57)</f>
        <v>43</v>
      </c>
      <c r="AA57" s="33">
        <f>SUMIFS(Raw!$F:$F,Raw!$C:$C,AA$5,Raw!$A:$A,$A$4,Raw!$B:$B,$A57)</f>
        <v>199</v>
      </c>
      <c r="AB57" s="33">
        <f>SUMIFS(Raw!$F:$F,Raw!$C:$C,AB$5,Raw!$A:$A,$A$4,Raw!$B:$B,$A57)</f>
        <v>45</v>
      </c>
      <c r="AC57" s="33">
        <f>SUMIFS(Raw!$F:$F,Raw!$C:$C,AC$5,Raw!$A:$A,$A$4,Raw!$B:$B,$A57)</f>
        <v>1166</v>
      </c>
      <c r="AD57" s="33">
        <f>SUMIFS(Raw!$F:$F,Raw!$C:$C,AD$5,Raw!$A:$A,$A$4,Raw!$B:$B,$A57)</f>
        <v>2163</v>
      </c>
      <c r="AE57" s="33">
        <f>SUMIFS(Raw!$F:$F,Raw!$C:$C,AE$5,Raw!$A:$A,$A$4,Raw!$B:$B,$A57)</f>
        <v>1103</v>
      </c>
      <c r="AF57" s="33">
        <f>SUMIFS(Raw!$F:$F,Raw!$C:$C,AF$5,Raw!$A:$A,$A$4,Raw!$B:$B,$A57)</f>
        <v>10</v>
      </c>
      <c r="AG57" s="33">
        <f>SUMIFS(Raw!$F:$F,Raw!$C:$C,AG$5,Raw!$A:$A,$A$4,Raw!$B:$B,$A57)</f>
        <v>98</v>
      </c>
      <c r="AH57" s="33">
        <f>SUMIFS(Raw!$F:$F,Raw!$C:$C,AH$5,Raw!$A:$A,$A$4,Raw!$B:$B,$A57)</f>
        <v>678</v>
      </c>
      <c r="AI57" s="33">
        <f>SUMIFS(Raw!$F:$F,Raw!$C:$C,AI$5,Raw!$A:$A,$A$4,Raw!$B:$B,$A57)</f>
        <v>0</v>
      </c>
      <c r="AJ57" s="33">
        <f>SUMIFS(Raw!$F:$F,Raw!$C:$C,AJ$5,Raw!$A:$A,$A$4,Raw!$B:$B,$A57)</f>
        <v>0</v>
      </c>
    </row>
    <row r="58" spans="1:36" x14ac:dyDescent="0.25">
      <c r="A58" s="13" t="str">
        <f>IF(Refs!A51="","",Refs!A51)</f>
        <v>111AI3</v>
      </c>
      <c r="B58" s="3" t="str">
        <f>IF(Refs!B51="","",Refs!B51)</f>
        <v>West Essex (HUC)</v>
      </c>
      <c r="C58" s="28" t="str">
        <f>IF(Refs!D51="","",Refs!D51)</f>
        <v>Area</v>
      </c>
      <c r="D58" s="33">
        <f>SUMIFS(Raw!$F:$F,Raw!$C:$C,D$5,Raw!$A:$A,$A$4,Raw!$B:$B,$A58)</f>
        <v>9377</v>
      </c>
      <c r="E58" s="33">
        <f>SUMIFS(Raw!$F:$F,Raw!$C:$C,E$5,Raw!$A:$A,$A$4,Raw!$B:$B,$A58)</f>
        <v>7753</v>
      </c>
      <c r="F58" s="33">
        <f>SUMIFS(Raw!$F:$F,Raw!$C:$C,F$5,Raw!$A:$A,$A$4,Raw!$B:$B,$A58)</f>
        <v>3936</v>
      </c>
      <c r="G58" s="33">
        <f>SUMIFS(Raw!$F:$F,Raw!$C:$C,G$5,Raw!$A:$A,$A$4,Raw!$B:$B,$A58)</f>
        <v>1046</v>
      </c>
      <c r="H58" s="33">
        <f>SUMIFS(Raw!$F:$F,Raw!$C:$C,H$5,Raw!$A:$A,$A$4,Raw!$B:$B,$A58)</f>
        <v>67</v>
      </c>
      <c r="I58" s="33">
        <f>SUMIFS(Raw!$F:$F,Raw!$C:$C,I$5,Raw!$A:$A,$A$4,Raw!$B:$B,$A58)</f>
        <v>65</v>
      </c>
      <c r="J58" s="33">
        <f>SUMIFS(Raw!$F:$F,Raw!$C:$C,J$5,Raw!$A:$A,$A$4,Raw!$B:$B,$A58)</f>
        <v>914</v>
      </c>
      <c r="K58" s="33">
        <f>SUMIFS(Raw!$F:$F,Raw!$C:$C,K$5,Raw!$A:$A,$A$4,Raw!$B:$B,$A58)</f>
        <v>2070725</v>
      </c>
      <c r="L58" s="33">
        <f>_xlfn.MINIFS(Raw!$F:$F,Raw!$C:$C,L$5,Raw!$A:$A,$A$4,Raw!$B:$B,$A58, Raw!$F:$F, "&lt;&gt;0")</f>
        <v>52</v>
      </c>
      <c r="M58" s="33">
        <f>_xlfn.MAXIFS(Raw!$F:$F,Raw!$C:$C,M$5,Raw!$A:$A,$A$4,Raw!$B:$B,$A58)</f>
        <v>2088</v>
      </c>
      <c r="N58" s="33">
        <f>_xlfn.MINIFS(Raw!$F:$F,Raw!$C:$C,N$5,Raw!$A:$A,$A$4,Raw!$B:$B,$A58, Raw!$F:$F, "&lt;&gt;0")</f>
        <v>131</v>
      </c>
      <c r="O58" s="33">
        <f>_xlfn.MAXIFS(Raw!$F:$F,Raw!$C:$C,O$5,Raw!$A:$A,$A$4,Raw!$B:$B,$A58)</f>
        <v>2520</v>
      </c>
      <c r="P58" s="33">
        <f>SUMIFS(Raw!$F:$F,Raw!$C:$C,P$5,Raw!$A:$A,$A$4,Raw!$B:$B,$A58)</f>
        <v>6154</v>
      </c>
      <c r="Q58" s="33">
        <f>SUMIFS(Raw!$F:$F,Raw!$C:$C,Q$5,Raw!$A:$A,$A$4,Raw!$B:$B,$A58)</f>
        <v>3376</v>
      </c>
      <c r="R58" s="33">
        <f>SUMIFS(Raw!$F:$F,Raw!$C:$C,R$5,Raw!$A:$A,$A$4,Raw!$B:$B,$A58)</f>
        <v>1656</v>
      </c>
      <c r="S58" s="33">
        <f>SUMIFS(Raw!$F:$F,Raw!$C:$C,S$5,Raw!$A:$A,$A$4,Raw!$B:$B,$A58)</f>
        <v>523</v>
      </c>
      <c r="T58" s="33">
        <f>SUMIFS(Raw!$F:$F,Raw!$C:$C,T$5,Raw!$A:$A,$A$4,Raw!$B:$B,$A58)</f>
        <v>623</v>
      </c>
      <c r="U58" s="33">
        <f>SUMIFS(Raw!$F:$F,Raw!$C:$C,U$5,Raw!$A:$A,$A$4,Raw!$B:$B,$A58)</f>
        <v>756</v>
      </c>
      <c r="V58" s="33">
        <f>SUMIFS(Raw!$F:$F,Raw!$C:$C,V$5,Raw!$A:$A,$A$4,Raw!$B:$B,$A58)</f>
        <v>1</v>
      </c>
      <c r="W58" s="33">
        <f>SUMIFS(Raw!$F:$F,Raw!$C:$C,W$5,Raw!$A:$A,$A$4,Raw!$B:$B,$A58)</f>
        <v>2376</v>
      </c>
      <c r="X58" s="33">
        <f>SUMIFS(Raw!$F:$F,Raw!$C:$C,X$5,Raw!$A:$A,$A$4,Raw!$B:$B,$A58)</f>
        <v>617</v>
      </c>
      <c r="Y58" s="33">
        <f>SUMIFS(Raw!$F:$F,Raw!$C:$C,Y$5,Raw!$A:$A,$A$4,Raw!$B:$B,$A58)</f>
        <v>332</v>
      </c>
      <c r="Z58" s="33">
        <f>SUMIFS(Raw!$F:$F,Raw!$C:$C,Z$5,Raw!$A:$A,$A$4,Raw!$B:$B,$A58)</f>
        <v>15</v>
      </c>
      <c r="AA58" s="33">
        <f>SUMIFS(Raw!$F:$F,Raw!$C:$C,AA$5,Raw!$A:$A,$A$4,Raw!$B:$B,$A58)</f>
        <v>228</v>
      </c>
      <c r="AB58" s="33">
        <f>SUMIFS(Raw!$F:$F,Raw!$C:$C,AB$5,Raw!$A:$A,$A$4,Raw!$B:$B,$A58)</f>
        <v>6</v>
      </c>
      <c r="AC58" s="33">
        <f>SUMIFS(Raw!$F:$F,Raw!$C:$C,AC$5,Raw!$A:$A,$A$4,Raw!$B:$B,$A58)</f>
        <v>813</v>
      </c>
      <c r="AD58" s="33">
        <f>SUMIFS(Raw!$F:$F,Raw!$C:$C,AD$5,Raw!$A:$A,$A$4,Raw!$B:$B,$A58)</f>
        <v>387</v>
      </c>
      <c r="AE58" s="33">
        <f>SUMIFS(Raw!$F:$F,Raw!$C:$C,AE$5,Raw!$A:$A,$A$4,Raw!$B:$B,$A58)</f>
        <v>322</v>
      </c>
      <c r="AF58" s="33">
        <f>SUMIFS(Raw!$F:$F,Raw!$C:$C,AF$5,Raw!$A:$A,$A$4,Raw!$B:$B,$A58)</f>
        <v>505</v>
      </c>
      <c r="AG58" s="33">
        <f>SUMIFS(Raw!$F:$F,Raw!$C:$C,AG$5,Raw!$A:$A,$A$4,Raw!$B:$B,$A58)</f>
        <v>335</v>
      </c>
      <c r="AH58" s="33">
        <f>SUMIFS(Raw!$F:$F,Raw!$C:$C,AH$5,Raw!$A:$A,$A$4,Raw!$B:$B,$A58)</f>
        <v>183</v>
      </c>
      <c r="AI58" s="33">
        <f>SUMIFS(Raw!$F:$F,Raw!$C:$C,AI$5,Raw!$A:$A,$A$4,Raw!$B:$B,$A58)</f>
        <v>0</v>
      </c>
      <c r="AJ58" s="33">
        <f>SUMIFS(Raw!$F:$F,Raw!$C:$C,AJ$5,Raw!$A:$A,$A$4,Raw!$B:$B,$A58)</f>
        <v>96</v>
      </c>
    </row>
    <row r="59" spans="1:36" ht="20" customHeight="1" x14ac:dyDescent="0.25">
      <c r="A59" s="13" t="str">
        <f>IF(Refs!A52="","",Refs!A52)</f>
        <v>111AD5</v>
      </c>
      <c r="B59" s="3" t="str">
        <f>IF(Refs!B52="","",Refs!B52)</f>
        <v>North Central London</v>
      </c>
      <c r="C59" s="28" t="str">
        <f>IF(Refs!D52="","",Refs!D52)</f>
        <v>Area</v>
      </c>
      <c r="D59" s="33">
        <f>SUMIFS(Raw!$F:$F,Raw!$C:$C,D$5,Raw!$A:$A,$A$4,Raw!$B:$B,$A59)</f>
        <v>46545</v>
      </c>
      <c r="E59" s="33">
        <f>SUMIFS(Raw!$F:$F,Raw!$C:$C,E$5,Raw!$A:$A,$A$4,Raw!$B:$B,$A59)</f>
        <v>41587</v>
      </c>
      <c r="F59" s="33">
        <f>SUMIFS(Raw!$F:$F,Raw!$C:$C,F$5,Raw!$A:$A,$A$4,Raw!$B:$B,$A59)</f>
        <v>22392</v>
      </c>
      <c r="G59" s="33">
        <f>SUMIFS(Raw!$F:$F,Raw!$C:$C,G$5,Raw!$A:$A,$A$4,Raw!$B:$B,$A59)</f>
        <v>4764</v>
      </c>
      <c r="H59" s="33">
        <f>SUMIFS(Raw!$F:$F,Raw!$C:$C,H$5,Raw!$A:$A,$A$4,Raw!$B:$B,$A59)</f>
        <v>1530</v>
      </c>
      <c r="I59" s="33">
        <f>SUMIFS(Raw!$F:$F,Raw!$C:$C,I$5,Raw!$A:$A,$A$4,Raw!$B:$B,$A59)</f>
        <v>812</v>
      </c>
      <c r="J59" s="33">
        <f>SUMIFS(Raw!$F:$F,Raw!$C:$C,J$5,Raw!$A:$A,$A$4,Raw!$B:$B,$A59)</f>
        <v>2422</v>
      </c>
      <c r="K59" s="33">
        <f>SUMIFS(Raw!$F:$F,Raw!$C:$C,K$5,Raw!$A:$A,$A$4,Raw!$B:$B,$A59)</f>
        <v>8208102</v>
      </c>
      <c r="L59" s="33">
        <f>_xlfn.MINIFS(Raw!$F:$F,Raw!$C:$C,L$5,Raw!$A:$A,$A$4,Raw!$B:$B,$A59, Raw!$F:$F, "&lt;&gt;0")</f>
        <v>210</v>
      </c>
      <c r="M59" s="33">
        <f>_xlfn.MAXIFS(Raw!$F:$F,Raw!$C:$C,M$5,Raw!$A:$A,$A$4,Raw!$B:$B,$A59)</f>
        <v>1495</v>
      </c>
      <c r="N59" s="33">
        <f>_xlfn.MINIFS(Raw!$F:$F,Raw!$C:$C,N$5,Raw!$A:$A,$A$4,Raw!$B:$B,$A59, Raw!$F:$F, "&lt;&gt;0")</f>
        <v>388</v>
      </c>
      <c r="O59" s="33">
        <f>_xlfn.MAXIFS(Raw!$F:$F,Raw!$C:$C,O$5,Raw!$A:$A,$A$4,Raw!$B:$B,$A59)</f>
        <v>1800</v>
      </c>
      <c r="P59" s="33">
        <f>SUMIFS(Raw!$F:$F,Raw!$C:$C,P$5,Raw!$A:$A,$A$4,Raw!$B:$B,$A59)</f>
        <v>50175</v>
      </c>
      <c r="Q59" s="33">
        <f>SUMIFS(Raw!$F:$F,Raw!$C:$C,Q$5,Raw!$A:$A,$A$4,Raw!$B:$B,$A59)</f>
        <v>27394</v>
      </c>
      <c r="R59" s="33">
        <f>SUMIFS(Raw!$F:$F,Raw!$C:$C,R$5,Raw!$A:$A,$A$4,Raw!$B:$B,$A59)</f>
        <v>9427</v>
      </c>
      <c r="S59" s="33">
        <f>SUMIFS(Raw!$F:$F,Raw!$C:$C,S$5,Raw!$A:$A,$A$4,Raw!$B:$B,$A59)</f>
        <v>5497</v>
      </c>
      <c r="T59" s="33">
        <f>SUMIFS(Raw!$F:$F,Raw!$C:$C,T$5,Raw!$A:$A,$A$4,Raw!$B:$B,$A59)</f>
        <v>4341</v>
      </c>
      <c r="U59" s="33">
        <f>SUMIFS(Raw!$F:$F,Raw!$C:$C,U$5,Raw!$A:$A,$A$4,Raw!$B:$B,$A59)</f>
        <v>6372</v>
      </c>
      <c r="V59" s="33">
        <f>SUMIFS(Raw!$F:$F,Raw!$C:$C,V$5,Raw!$A:$A,$A$4,Raw!$B:$B,$A59)</f>
        <v>8</v>
      </c>
      <c r="W59" s="33">
        <f>SUMIFS(Raw!$F:$F,Raw!$C:$C,W$5,Raw!$A:$A,$A$4,Raw!$B:$B,$A59)</f>
        <v>10623</v>
      </c>
      <c r="X59" s="33">
        <f>SUMIFS(Raw!$F:$F,Raw!$C:$C,X$5,Raw!$A:$A,$A$4,Raw!$B:$B,$A59)</f>
        <v>4681</v>
      </c>
      <c r="Y59" s="33">
        <f>SUMIFS(Raw!$F:$F,Raw!$C:$C,Y$5,Raw!$A:$A,$A$4,Raw!$B:$B,$A59)</f>
        <v>4213</v>
      </c>
      <c r="Z59" s="33">
        <f>SUMIFS(Raw!$F:$F,Raw!$C:$C,Z$5,Raw!$A:$A,$A$4,Raw!$B:$B,$A59)</f>
        <v>130</v>
      </c>
      <c r="AA59" s="33">
        <f>SUMIFS(Raw!$F:$F,Raw!$C:$C,AA$5,Raw!$A:$A,$A$4,Raw!$B:$B,$A59)</f>
        <v>459</v>
      </c>
      <c r="AB59" s="33">
        <f>SUMIFS(Raw!$F:$F,Raw!$C:$C,AB$5,Raw!$A:$A,$A$4,Raw!$B:$B,$A59)</f>
        <v>69</v>
      </c>
      <c r="AC59" s="33">
        <f>SUMIFS(Raw!$F:$F,Raw!$C:$C,AC$5,Raw!$A:$A,$A$4,Raw!$B:$B,$A59)</f>
        <v>0</v>
      </c>
      <c r="AD59" s="33">
        <f>SUMIFS(Raw!$F:$F,Raw!$C:$C,AD$5,Raw!$A:$A,$A$4,Raw!$B:$B,$A59)</f>
        <v>7250</v>
      </c>
      <c r="AE59" s="33">
        <f>SUMIFS(Raw!$F:$F,Raw!$C:$C,AE$5,Raw!$A:$A,$A$4,Raw!$B:$B,$A59)</f>
        <v>3100</v>
      </c>
      <c r="AF59" s="33">
        <f>SUMIFS(Raw!$F:$F,Raw!$C:$C,AF$5,Raw!$A:$A,$A$4,Raw!$B:$B,$A59)</f>
        <v>2678</v>
      </c>
      <c r="AG59" s="33">
        <f>SUMIFS(Raw!$F:$F,Raw!$C:$C,AG$5,Raw!$A:$A,$A$4,Raw!$B:$B,$A59)</f>
        <v>1175</v>
      </c>
      <c r="AH59" s="33">
        <f>SUMIFS(Raw!$F:$F,Raw!$C:$C,AH$5,Raw!$A:$A,$A$4,Raw!$B:$B,$A59)</f>
        <v>2033</v>
      </c>
      <c r="AI59" s="33">
        <f>SUMIFS(Raw!$F:$F,Raw!$C:$C,AI$5,Raw!$A:$A,$A$4,Raw!$B:$B,$A59)</f>
        <v>0</v>
      </c>
      <c r="AJ59" s="33">
        <f>SUMIFS(Raw!$F:$F,Raw!$C:$C,AJ$5,Raw!$A:$A,$A$4,Raw!$B:$B,$A59)</f>
        <v>10</v>
      </c>
    </row>
    <row r="60" spans="1:36" x14ac:dyDescent="0.25">
      <c r="A60" s="13" t="str">
        <f>IF(Refs!A53="","",Refs!A53)</f>
        <v>111AH5</v>
      </c>
      <c r="B60" s="3" t="str">
        <f>IF(Refs!B53="","",Refs!B53)</f>
        <v>North East London</v>
      </c>
      <c r="C60" s="28" t="str">
        <f>IF(Refs!D53="","",Refs!D53)</f>
        <v>Area</v>
      </c>
      <c r="D60" s="33">
        <f>SUMIFS(Raw!$F:$F,Raw!$C:$C,D$5,Raw!$A:$A,$A$4,Raw!$B:$B,$A60)</f>
        <v>81347</v>
      </c>
      <c r="E60" s="33">
        <f>SUMIFS(Raw!$F:$F,Raw!$C:$C,E$5,Raw!$A:$A,$A$4,Raw!$B:$B,$A60)</f>
        <v>74862</v>
      </c>
      <c r="F60" s="33">
        <f>SUMIFS(Raw!$F:$F,Raw!$C:$C,F$5,Raw!$A:$A,$A$4,Raw!$B:$B,$A60)</f>
        <v>49561</v>
      </c>
      <c r="G60" s="33">
        <f>SUMIFS(Raw!$F:$F,Raw!$C:$C,G$5,Raw!$A:$A,$A$4,Raw!$B:$B,$A60)</f>
        <v>6485</v>
      </c>
      <c r="H60" s="33">
        <f>SUMIFS(Raw!$F:$F,Raw!$C:$C,H$5,Raw!$A:$A,$A$4,Raw!$B:$B,$A60)</f>
        <v>2427</v>
      </c>
      <c r="I60" s="33">
        <f>SUMIFS(Raw!$F:$F,Raw!$C:$C,I$5,Raw!$A:$A,$A$4,Raw!$B:$B,$A60)</f>
        <v>490</v>
      </c>
      <c r="J60" s="33">
        <f>SUMIFS(Raw!$F:$F,Raw!$C:$C,J$5,Raw!$A:$A,$A$4,Raw!$B:$B,$A60)</f>
        <v>3568</v>
      </c>
      <c r="K60" s="33">
        <f>SUMIFS(Raw!$F:$F,Raw!$C:$C,K$5,Raw!$A:$A,$A$4,Raw!$B:$B,$A60)</f>
        <v>8336798</v>
      </c>
      <c r="L60" s="33">
        <f>_xlfn.MINIFS(Raw!$F:$F,Raw!$C:$C,L$5,Raw!$A:$A,$A$4,Raw!$B:$B,$A60, Raw!$F:$F, "&lt;&gt;0")</f>
        <v>27</v>
      </c>
      <c r="M60" s="33">
        <f>_xlfn.MAXIFS(Raw!$F:$F,Raw!$C:$C,M$5,Raw!$A:$A,$A$4,Raw!$B:$B,$A60)</f>
        <v>606</v>
      </c>
      <c r="N60" s="33">
        <f>_xlfn.MINIFS(Raw!$F:$F,Raw!$C:$C,N$5,Raw!$A:$A,$A$4,Raw!$B:$B,$A60, Raw!$F:$F, "&lt;&gt;0")</f>
        <v>48</v>
      </c>
      <c r="O60" s="33">
        <f>_xlfn.MAXIFS(Raw!$F:$F,Raw!$C:$C,O$5,Raw!$A:$A,$A$4,Raw!$B:$B,$A60)</f>
        <v>914</v>
      </c>
      <c r="P60" s="33">
        <f>SUMIFS(Raw!$F:$F,Raw!$C:$C,P$5,Raw!$A:$A,$A$4,Raw!$B:$B,$A60)</f>
        <v>65758</v>
      </c>
      <c r="Q60" s="33">
        <f>SUMIFS(Raw!$F:$F,Raw!$C:$C,Q$5,Raw!$A:$A,$A$4,Raw!$B:$B,$A60)</f>
        <v>34470</v>
      </c>
      <c r="R60" s="33">
        <f>SUMIFS(Raw!$F:$F,Raw!$C:$C,R$5,Raw!$A:$A,$A$4,Raw!$B:$B,$A60)</f>
        <v>5394</v>
      </c>
      <c r="S60" s="33">
        <f>SUMIFS(Raw!$F:$F,Raw!$C:$C,S$5,Raw!$A:$A,$A$4,Raw!$B:$B,$A60)</f>
        <v>3080</v>
      </c>
      <c r="T60" s="33">
        <f>SUMIFS(Raw!$F:$F,Raw!$C:$C,T$5,Raw!$A:$A,$A$4,Raw!$B:$B,$A60)</f>
        <v>4871</v>
      </c>
      <c r="U60" s="33">
        <f>SUMIFS(Raw!$F:$F,Raw!$C:$C,U$5,Raw!$A:$A,$A$4,Raw!$B:$B,$A60)</f>
        <v>7177</v>
      </c>
      <c r="V60" s="33">
        <f>SUMIFS(Raw!$F:$F,Raw!$C:$C,V$5,Raw!$A:$A,$A$4,Raw!$B:$B,$A60)</f>
        <v>78</v>
      </c>
      <c r="W60" s="33">
        <f>SUMIFS(Raw!$F:$F,Raw!$C:$C,W$5,Raw!$A:$A,$A$4,Raw!$B:$B,$A60)</f>
        <v>25402</v>
      </c>
      <c r="X60" s="33">
        <f>SUMIFS(Raw!$F:$F,Raw!$C:$C,X$5,Raw!$A:$A,$A$4,Raw!$B:$B,$A60)</f>
        <v>2817</v>
      </c>
      <c r="Y60" s="33">
        <f>SUMIFS(Raw!$F:$F,Raw!$C:$C,Y$5,Raw!$A:$A,$A$4,Raw!$B:$B,$A60)</f>
        <v>2845</v>
      </c>
      <c r="Z60" s="33">
        <f>SUMIFS(Raw!$F:$F,Raw!$C:$C,Z$5,Raw!$A:$A,$A$4,Raw!$B:$B,$A60)</f>
        <v>190</v>
      </c>
      <c r="AA60" s="33">
        <f>SUMIFS(Raw!$F:$F,Raw!$C:$C,AA$5,Raw!$A:$A,$A$4,Raw!$B:$B,$A60)</f>
        <v>994</v>
      </c>
      <c r="AB60" s="33">
        <f>SUMIFS(Raw!$F:$F,Raw!$C:$C,AB$5,Raw!$A:$A,$A$4,Raw!$B:$B,$A60)</f>
        <v>94</v>
      </c>
      <c r="AC60" s="33">
        <f>SUMIFS(Raw!$F:$F,Raw!$C:$C,AC$5,Raw!$A:$A,$A$4,Raw!$B:$B,$A60)</f>
        <v>6157</v>
      </c>
      <c r="AD60" s="33">
        <f>SUMIFS(Raw!$F:$F,Raw!$C:$C,AD$5,Raw!$A:$A,$A$4,Raw!$B:$B,$A60)</f>
        <v>15133</v>
      </c>
      <c r="AE60" s="33">
        <f>SUMIFS(Raw!$F:$F,Raw!$C:$C,AE$5,Raw!$A:$A,$A$4,Raw!$B:$B,$A60)</f>
        <v>13949</v>
      </c>
      <c r="AF60" s="33">
        <f>SUMIFS(Raw!$F:$F,Raw!$C:$C,AF$5,Raw!$A:$A,$A$4,Raw!$B:$B,$A60)</f>
        <v>4704</v>
      </c>
      <c r="AG60" s="33">
        <f>SUMIFS(Raw!$F:$F,Raw!$C:$C,AG$5,Raw!$A:$A,$A$4,Raw!$B:$B,$A60)</f>
        <v>4146</v>
      </c>
      <c r="AH60" s="33">
        <f>SUMIFS(Raw!$F:$F,Raw!$C:$C,AH$5,Raw!$A:$A,$A$4,Raw!$B:$B,$A60)</f>
        <v>1459</v>
      </c>
      <c r="AI60" s="33">
        <f>SUMIFS(Raw!$F:$F,Raw!$C:$C,AI$5,Raw!$A:$A,$A$4,Raw!$B:$B,$A60)</f>
        <v>0</v>
      </c>
      <c r="AJ60" s="33">
        <f>SUMIFS(Raw!$F:$F,Raw!$C:$C,AJ$5,Raw!$A:$A,$A$4,Raw!$B:$B,$A60)</f>
        <v>1960</v>
      </c>
    </row>
    <row r="61" spans="1:36" x14ac:dyDescent="0.25">
      <c r="A61" s="13" t="str">
        <f>IF(Refs!A54="","",Refs!A54)</f>
        <v>111AJ1</v>
      </c>
      <c r="B61" s="3" t="str">
        <f>IF(Refs!B54="","",Refs!B54)</f>
        <v>North West London</v>
      </c>
      <c r="C61" s="28" t="str">
        <f>IF(Refs!D54="","",Refs!D54)</f>
        <v>Area</v>
      </c>
      <c r="D61" s="33">
        <f>SUMIFS(Raw!$F:$F,Raw!$C:$C,D$5,Raw!$A:$A,$A$4,Raw!$B:$B,$A61)</f>
        <v>66484</v>
      </c>
      <c r="E61" s="33">
        <f>SUMIFS(Raw!$F:$F,Raw!$C:$C,E$5,Raw!$A:$A,$A$4,Raw!$B:$B,$A61)</f>
        <v>61124</v>
      </c>
      <c r="F61" s="33">
        <f>SUMIFS(Raw!$F:$F,Raw!$C:$C,F$5,Raw!$A:$A,$A$4,Raw!$B:$B,$A61)</f>
        <v>38775</v>
      </c>
      <c r="G61" s="33">
        <f>SUMIFS(Raw!$F:$F,Raw!$C:$C,G$5,Raw!$A:$A,$A$4,Raw!$B:$B,$A61)</f>
        <v>5360</v>
      </c>
      <c r="H61" s="33">
        <f>SUMIFS(Raw!$F:$F,Raw!$C:$C,H$5,Raw!$A:$A,$A$4,Raw!$B:$B,$A61)</f>
        <v>2437</v>
      </c>
      <c r="I61" s="33">
        <f>SUMIFS(Raw!$F:$F,Raw!$C:$C,I$5,Raw!$A:$A,$A$4,Raw!$B:$B,$A61)</f>
        <v>549</v>
      </c>
      <c r="J61" s="33">
        <f>SUMIFS(Raw!$F:$F,Raw!$C:$C,J$5,Raw!$A:$A,$A$4,Raw!$B:$B,$A61)</f>
        <v>2374</v>
      </c>
      <c r="K61" s="33">
        <f>SUMIFS(Raw!$F:$F,Raw!$C:$C,K$5,Raw!$A:$A,$A$4,Raw!$B:$B,$A61)</f>
        <v>5880277</v>
      </c>
      <c r="L61" s="33">
        <f>_xlfn.MINIFS(Raw!$F:$F,Raw!$C:$C,L$5,Raw!$A:$A,$A$4,Raw!$B:$B,$A61, Raw!$F:$F, "&lt;&gt;0")</f>
        <v>101</v>
      </c>
      <c r="M61" s="33">
        <f>_xlfn.MAXIFS(Raw!$F:$F,Raw!$C:$C,M$5,Raw!$A:$A,$A$4,Raw!$B:$B,$A61)</f>
        <v>958</v>
      </c>
      <c r="N61" s="33">
        <f>_xlfn.MINIFS(Raw!$F:$F,Raw!$C:$C,N$5,Raw!$A:$A,$A$4,Raw!$B:$B,$A61, Raw!$F:$F, "&lt;&gt;0")</f>
        <v>265</v>
      </c>
      <c r="O61" s="33">
        <f>_xlfn.MAXIFS(Raw!$F:$F,Raw!$C:$C,O$5,Raw!$A:$A,$A$4,Raw!$B:$B,$A61)</f>
        <v>1318</v>
      </c>
      <c r="P61" s="33">
        <f>SUMIFS(Raw!$F:$F,Raw!$C:$C,P$5,Raw!$A:$A,$A$4,Raw!$B:$B,$A61)</f>
        <v>56745</v>
      </c>
      <c r="Q61" s="33">
        <f>SUMIFS(Raw!$F:$F,Raw!$C:$C,Q$5,Raw!$A:$A,$A$4,Raw!$B:$B,$A61)</f>
        <v>28921</v>
      </c>
      <c r="R61" s="33">
        <f>SUMIFS(Raw!$F:$F,Raw!$C:$C,R$5,Raw!$A:$A,$A$4,Raw!$B:$B,$A61)</f>
        <v>4429</v>
      </c>
      <c r="S61" s="33">
        <f>SUMIFS(Raw!$F:$F,Raw!$C:$C,S$5,Raw!$A:$A,$A$4,Raw!$B:$B,$A61)</f>
        <v>907</v>
      </c>
      <c r="T61" s="33">
        <f>SUMIFS(Raw!$F:$F,Raw!$C:$C,T$5,Raw!$A:$A,$A$4,Raw!$B:$B,$A61)</f>
        <v>4746</v>
      </c>
      <c r="U61" s="33">
        <f>SUMIFS(Raw!$F:$F,Raw!$C:$C,U$5,Raw!$A:$A,$A$4,Raw!$B:$B,$A61)</f>
        <v>6929</v>
      </c>
      <c r="V61" s="33">
        <f>SUMIFS(Raw!$F:$F,Raw!$C:$C,V$5,Raw!$A:$A,$A$4,Raw!$B:$B,$A61)</f>
        <v>27</v>
      </c>
      <c r="W61" s="33">
        <f>SUMIFS(Raw!$F:$F,Raw!$C:$C,W$5,Raw!$A:$A,$A$4,Raw!$B:$B,$A61)</f>
        <v>15113</v>
      </c>
      <c r="X61" s="33">
        <f>SUMIFS(Raw!$F:$F,Raw!$C:$C,X$5,Raw!$A:$A,$A$4,Raw!$B:$B,$A61)</f>
        <v>6045</v>
      </c>
      <c r="Y61" s="33">
        <f>SUMIFS(Raw!$F:$F,Raw!$C:$C,Y$5,Raw!$A:$A,$A$4,Raw!$B:$B,$A61)</f>
        <v>3056</v>
      </c>
      <c r="Z61" s="33">
        <f>SUMIFS(Raw!$F:$F,Raw!$C:$C,Z$5,Raw!$A:$A,$A$4,Raw!$B:$B,$A61)</f>
        <v>617</v>
      </c>
      <c r="AA61" s="33">
        <f>SUMIFS(Raw!$F:$F,Raw!$C:$C,AA$5,Raw!$A:$A,$A$4,Raw!$B:$B,$A61)</f>
        <v>164</v>
      </c>
      <c r="AB61" s="33">
        <f>SUMIFS(Raw!$F:$F,Raw!$C:$C,AB$5,Raw!$A:$A,$A$4,Raw!$B:$B,$A61)</f>
        <v>112</v>
      </c>
      <c r="AC61" s="33">
        <f>SUMIFS(Raw!$F:$F,Raw!$C:$C,AC$5,Raw!$A:$A,$A$4,Raw!$B:$B,$A61)</f>
        <v>6853</v>
      </c>
      <c r="AD61" s="33">
        <f>SUMIFS(Raw!$F:$F,Raw!$C:$C,AD$5,Raw!$A:$A,$A$4,Raw!$B:$B,$A61)</f>
        <v>13083</v>
      </c>
      <c r="AE61" s="33">
        <f>SUMIFS(Raw!$F:$F,Raw!$C:$C,AE$5,Raw!$A:$A,$A$4,Raw!$B:$B,$A61)</f>
        <v>6790</v>
      </c>
      <c r="AF61" s="33">
        <f>SUMIFS(Raw!$F:$F,Raw!$C:$C,AF$5,Raw!$A:$A,$A$4,Raw!$B:$B,$A61)</f>
        <v>57</v>
      </c>
      <c r="AG61" s="33">
        <f>SUMIFS(Raw!$F:$F,Raw!$C:$C,AG$5,Raw!$A:$A,$A$4,Raw!$B:$B,$A61)</f>
        <v>4300</v>
      </c>
      <c r="AH61" s="33">
        <f>SUMIFS(Raw!$F:$F,Raw!$C:$C,AH$5,Raw!$A:$A,$A$4,Raw!$B:$B,$A61)</f>
        <v>2016</v>
      </c>
      <c r="AI61" s="33">
        <f>SUMIFS(Raw!$F:$F,Raw!$C:$C,AI$5,Raw!$A:$A,$A$4,Raw!$B:$B,$A61)</f>
        <v>0</v>
      </c>
      <c r="AJ61" s="33">
        <f>SUMIFS(Raw!$F:$F,Raw!$C:$C,AJ$5,Raw!$A:$A,$A$4,Raw!$B:$B,$A61)</f>
        <v>522</v>
      </c>
    </row>
    <row r="62" spans="1:36" x14ac:dyDescent="0.25">
      <c r="A62" s="13" t="str">
        <f>IF(Refs!A55="","",Refs!A55)</f>
        <v>111AD7</v>
      </c>
      <c r="B62" s="3" t="str">
        <f>IF(Refs!B55="","",Refs!B55)</f>
        <v>South East London</v>
      </c>
      <c r="C62" s="28" t="str">
        <f>IF(Refs!D55="","",Refs!D55)</f>
        <v>Area</v>
      </c>
      <c r="D62" s="33">
        <f>SUMIFS(Raw!$F:$F,Raw!$C:$C,D$5,Raw!$A:$A,$A$4,Raw!$B:$B,$A62)</f>
        <v>61544</v>
      </c>
      <c r="E62" s="33">
        <f>SUMIFS(Raw!$F:$F,Raw!$C:$C,E$5,Raw!$A:$A,$A$4,Raw!$B:$B,$A62)</f>
        <v>55829</v>
      </c>
      <c r="F62" s="33">
        <f>SUMIFS(Raw!$F:$F,Raw!$C:$C,F$5,Raw!$A:$A,$A$4,Raw!$B:$B,$A62)</f>
        <v>36083</v>
      </c>
      <c r="G62" s="33">
        <f>SUMIFS(Raw!$F:$F,Raw!$C:$C,G$5,Raw!$A:$A,$A$4,Raw!$B:$B,$A62)</f>
        <v>5715</v>
      </c>
      <c r="H62" s="33">
        <f>SUMIFS(Raw!$F:$F,Raw!$C:$C,H$5,Raw!$A:$A,$A$4,Raw!$B:$B,$A62)</f>
        <v>2289</v>
      </c>
      <c r="I62" s="33">
        <f>SUMIFS(Raw!$F:$F,Raw!$C:$C,I$5,Raw!$A:$A,$A$4,Raw!$B:$B,$A62)</f>
        <v>470</v>
      </c>
      <c r="J62" s="33">
        <f>SUMIFS(Raw!$F:$F,Raw!$C:$C,J$5,Raw!$A:$A,$A$4,Raw!$B:$B,$A62)</f>
        <v>2956</v>
      </c>
      <c r="K62" s="33">
        <f>SUMIFS(Raw!$F:$F,Raw!$C:$C,K$5,Raw!$A:$A,$A$4,Raw!$B:$B,$A62)</f>
        <v>6494509</v>
      </c>
      <c r="L62" s="33">
        <f>_xlfn.MINIFS(Raw!$F:$F,Raw!$C:$C,L$5,Raw!$A:$A,$A$4,Raw!$B:$B,$A62, Raw!$F:$F, "&lt;&gt;0")</f>
        <v>18</v>
      </c>
      <c r="M62" s="33">
        <f>_xlfn.MAXIFS(Raw!$F:$F,Raw!$C:$C,M$5,Raw!$A:$A,$A$4,Raw!$B:$B,$A62)</f>
        <v>610</v>
      </c>
      <c r="N62" s="33">
        <f>_xlfn.MINIFS(Raw!$F:$F,Raw!$C:$C,N$5,Raw!$A:$A,$A$4,Raw!$B:$B,$A62, Raw!$F:$F, "&lt;&gt;0")</f>
        <v>38</v>
      </c>
      <c r="O62" s="33">
        <f>_xlfn.MAXIFS(Raw!$F:$F,Raw!$C:$C,O$5,Raw!$A:$A,$A$4,Raw!$B:$B,$A62)</f>
        <v>990</v>
      </c>
      <c r="P62" s="33">
        <f>SUMIFS(Raw!$F:$F,Raw!$C:$C,P$5,Raw!$A:$A,$A$4,Raw!$B:$B,$A62)</f>
        <v>56357</v>
      </c>
      <c r="Q62" s="33">
        <f>SUMIFS(Raw!$F:$F,Raw!$C:$C,Q$5,Raw!$A:$A,$A$4,Raw!$B:$B,$A62)</f>
        <v>29718</v>
      </c>
      <c r="R62" s="33">
        <f>SUMIFS(Raw!$F:$F,Raw!$C:$C,R$5,Raw!$A:$A,$A$4,Raw!$B:$B,$A62)</f>
        <v>3897</v>
      </c>
      <c r="S62" s="33">
        <f>SUMIFS(Raw!$F:$F,Raw!$C:$C,S$5,Raw!$A:$A,$A$4,Raw!$B:$B,$A62)</f>
        <v>2262</v>
      </c>
      <c r="T62" s="33">
        <f>SUMIFS(Raw!$F:$F,Raw!$C:$C,T$5,Raw!$A:$A,$A$4,Raw!$B:$B,$A62)</f>
        <v>4571</v>
      </c>
      <c r="U62" s="33">
        <f>SUMIFS(Raw!$F:$F,Raw!$C:$C,U$5,Raw!$A:$A,$A$4,Raw!$B:$B,$A62)</f>
        <v>6630</v>
      </c>
      <c r="V62" s="33">
        <f>SUMIFS(Raw!$F:$F,Raw!$C:$C,V$5,Raw!$A:$A,$A$4,Raw!$B:$B,$A62)</f>
        <v>64</v>
      </c>
      <c r="W62" s="33">
        <f>SUMIFS(Raw!$F:$F,Raw!$C:$C,W$5,Raw!$A:$A,$A$4,Raw!$B:$B,$A62)</f>
        <v>18065</v>
      </c>
      <c r="X62" s="33">
        <f>SUMIFS(Raw!$F:$F,Raw!$C:$C,X$5,Raw!$A:$A,$A$4,Raw!$B:$B,$A62)</f>
        <v>3402</v>
      </c>
      <c r="Y62" s="33">
        <f>SUMIFS(Raw!$F:$F,Raw!$C:$C,Y$5,Raw!$A:$A,$A$4,Raw!$B:$B,$A62)</f>
        <v>2093</v>
      </c>
      <c r="Z62" s="33">
        <f>SUMIFS(Raw!$F:$F,Raw!$C:$C,Z$5,Raw!$A:$A,$A$4,Raw!$B:$B,$A62)</f>
        <v>1298</v>
      </c>
      <c r="AA62" s="33">
        <f>SUMIFS(Raw!$F:$F,Raw!$C:$C,AA$5,Raw!$A:$A,$A$4,Raw!$B:$B,$A62)</f>
        <v>147</v>
      </c>
      <c r="AB62" s="33">
        <f>SUMIFS(Raw!$F:$F,Raw!$C:$C,AB$5,Raw!$A:$A,$A$4,Raw!$B:$B,$A62)</f>
        <v>66</v>
      </c>
      <c r="AC62" s="33">
        <f>SUMIFS(Raw!$F:$F,Raw!$C:$C,AC$5,Raw!$A:$A,$A$4,Raw!$B:$B,$A62)</f>
        <v>5971</v>
      </c>
      <c r="AD62" s="33">
        <f>SUMIFS(Raw!$F:$F,Raw!$C:$C,AD$5,Raw!$A:$A,$A$4,Raw!$B:$B,$A62)</f>
        <v>14050</v>
      </c>
      <c r="AE62" s="33">
        <f>SUMIFS(Raw!$F:$F,Raw!$C:$C,AE$5,Raw!$A:$A,$A$4,Raw!$B:$B,$A62)</f>
        <v>7717</v>
      </c>
      <c r="AF62" s="33">
        <f>SUMIFS(Raw!$F:$F,Raw!$C:$C,AF$5,Raw!$A:$A,$A$4,Raw!$B:$B,$A62)</f>
        <v>766</v>
      </c>
      <c r="AG62" s="33">
        <f>SUMIFS(Raw!$F:$F,Raw!$C:$C,AG$5,Raw!$A:$A,$A$4,Raw!$B:$B,$A62)</f>
        <v>5119</v>
      </c>
      <c r="AH62" s="33">
        <f>SUMIFS(Raw!$F:$F,Raw!$C:$C,AH$5,Raw!$A:$A,$A$4,Raw!$B:$B,$A62)</f>
        <v>4331</v>
      </c>
      <c r="AI62" s="33">
        <f>SUMIFS(Raw!$F:$F,Raw!$C:$C,AI$5,Raw!$A:$A,$A$4,Raw!$B:$B,$A62)</f>
        <v>1</v>
      </c>
      <c r="AJ62" s="33">
        <f>SUMIFS(Raw!$F:$F,Raw!$C:$C,AJ$5,Raw!$A:$A,$A$4,Raw!$B:$B,$A62)</f>
        <v>2976</v>
      </c>
    </row>
    <row r="63" spans="1:36" x14ac:dyDescent="0.25">
      <c r="A63" s="13" t="str">
        <f>IF(Refs!A56="","",Refs!A56)</f>
        <v>111AG5</v>
      </c>
      <c r="B63" s="3" t="str">
        <f>IF(Refs!B56="","",Refs!B56)</f>
        <v>South West London</v>
      </c>
      <c r="C63" s="28" t="str">
        <f>IF(Refs!D56="","",Refs!D56)</f>
        <v>Area</v>
      </c>
      <c r="D63" s="33">
        <f>SUMIFS(Raw!$F:$F,Raw!$C:$C,D$5,Raw!$A:$A,$A$4,Raw!$B:$B,$A63)</f>
        <v>38451</v>
      </c>
      <c r="E63" s="33">
        <f>SUMIFS(Raw!$F:$F,Raw!$C:$C,E$5,Raw!$A:$A,$A$4,Raw!$B:$B,$A63)</f>
        <v>28605</v>
      </c>
      <c r="F63" s="33">
        <f>SUMIFS(Raw!$F:$F,Raw!$C:$C,F$5,Raw!$A:$A,$A$4,Raw!$B:$B,$A63)</f>
        <v>5058</v>
      </c>
      <c r="G63" s="33">
        <f>SUMIFS(Raw!$F:$F,Raw!$C:$C,G$5,Raw!$A:$A,$A$4,Raw!$B:$B,$A63)</f>
        <v>8013</v>
      </c>
      <c r="H63" s="33">
        <f>SUMIFS(Raw!$F:$F,Raw!$C:$C,H$5,Raw!$A:$A,$A$4,Raw!$B:$B,$A63)</f>
        <v>879</v>
      </c>
      <c r="I63" s="33">
        <f>SUMIFS(Raw!$F:$F,Raw!$C:$C,I$5,Raw!$A:$A,$A$4,Raw!$B:$B,$A63)</f>
        <v>883</v>
      </c>
      <c r="J63" s="33">
        <f>SUMIFS(Raw!$F:$F,Raw!$C:$C,J$5,Raw!$A:$A,$A$4,Raw!$B:$B,$A63)</f>
        <v>6251</v>
      </c>
      <c r="K63" s="33">
        <f>SUMIFS(Raw!$F:$F,Raw!$C:$C,K$5,Raw!$A:$A,$A$4,Raw!$B:$B,$A63)</f>
        <v>13798097</v>
      </c>
      <c r="L63" s="33">
        <f>_xlfn.MINIFS(Raw!$F:$F,Raw!$C:$C,L$5,Raw!$A:$A,$A$4,Raw!$B:$B,$A63, Raw!$F:$F, "&lt;&gt;0")</f>
        <v>699</v>
      </c>
      <c r="M63" s="33">
        <f>_xlfn.MAXIFS(Raw!$F:$F,Raw!$C:$C,M$5,Raw!$A:$A,$A$4,Raw!$B:$B,$A63)</f>
        <v>3029</v>
      </c>
      <c r="N63" s="33">
        <f>_xlfn.MINIFS(Raw!$F:$F,Raw!$C:$C,N$5,Raw!$A:$A,$A$4,Raw!$B:$B,$A63, Raw!$F:$F, "&lt;&gt;0")</f>
        <v>958</v>
      </c>
      <c r="O63" s="33">
        <f>_xlfn.MAXIFS(Raw!$F:$F,Raw!$C:$C,O$5,Raw!$A:$A,$A$4,Raw!$B:$B,$A63)</f>
        <v>3297</v>
      </c>
      <c r="P63" s="33">
        <f>SUMIFS(Raw!$F:$F,Raw!$C:$C,P$5,Raw!$A:$A,$A$4,Raw!$B:$B,$A63)</f>
        <v>26121</v>
      </c>
      <c r="Q63" s="33">
        <f>SUMIFS(Raw!$F:$F,Raw!$C:$C,Q$5,Raw!$A:$A,$A$4,Raw!$B:$B,$A63)</f>
        <v>13178</v>
      </c>
      <c r="R63" s="33">
        <f>SUMIFS(Raw!$F:$F,Raw!$C:$C,R$5,Raw!$A:$A,$A$4,Raw!$B:$B,$A63)</f>
        <v>6460</v>
      </c>
      <c r="S63" s="33">
        <f>SUMIFS(Raw!$F:$F,Raw!$C:$C,S$5,Raw!$A:$A,$A$4,Raw!$B:$B,$A63)</f>
        <v>1655</v>
      </c>
      <c r="T63" s="33">
        <f>SUMIFS(Raw!$F:$F,Raw!$C:$C,T$5,Raw!$A:$A,$A$4,Raw!$B:$B,$A63)</f>
        <v>3091</v>
      </c>
      <c r="U63" s="33">
        <f>SUMIFS(Raw!$F:$F,Raw!$C:$C,U$5,Raw!$A:$A,$A$4,Raw!$B:$B,$A63)</f>
        <v>3705</v>
      </c>
      <c r="V63" s="33">
        <f>SUMIFS(Raw!$F:$F,Raw!$C:$C,V$5,Raw!$A:$A,$A$4,Raw!$B:$B,$A63)</f>
        <v>0</v>
      </c>
      <c r="W63" s="33">
        <f>SUMIFS(Raw!$F:$F,Raw!$C:$C,W$5,Raw!$A:$A,$A$4,Raw!$B:$B,$A63)</f>
        <v>10230</v>
      </c>
      <c r="X63" s="33">
        <f>SUMIFS(Raw!$F:$F,Raw!$C:$C,X$5,Raw!$A:$A,$A$4,Raw!$B:$B,$A63)</f>
        <v>468</v>
      </c>
      <c r="Y63" s="33">
        <f>SUMIFS(Raw!$F:$F,Raw!$C:$C,Y$5,Raw!$A:$A,$A$4,Raw!$B:$B,$A63)</f>
        <v>1082</v>
      </c>
      <c r="Z63" s="33">
        <f>SUMIFS(Raw!$F:$F,Raw!$C:$C,Z$5,Raw!$A:$A,$A$4,Raw!$B:$B,$A63)</f>
        <v>441</v>
      </c>
      <c r="AA63" s="33">
        <f>SUMIFS(Raw!$F:$F,Raw!$C:$C,AA$5,Raw!$A:$A,$A$4,Raw!$B:$B,$A63)</f>
        <v>163</v>
      </c>
      <c r="AB63" s="33">
        <f>SUMIFS(Raw!$F:$F,Raw!$C:$C,AB$5,Raw!$A:$A,$A$4,Raw!$B:$B,$A63)</f>
        <v>116</v>
      </c>
      <c r="AC63" s="33">
        <f>SUMIFS(Raw!$F:$F,Raw!$C:$C,AC$5,Raw!$A:$A,$A$4,Raw!$B:$B,$A63)</f>
        <v>2639</v>
      </c>
      <c r="AD63" s="33">
        <f>SUMIFS(Raw!$F:$F,Raw!$C:$C,AD$5,Raw!$A:$A,$A$4,Raw!$B:$B,$A63)</f>
        <v>4186</v>
      </c>
      <c r="AE63" s="33">
        <f>SUMIFS(Raw!$F:$F,Raw!$C:$C,AE$5,Raw!$A:$A,$A$4,Raw!$B:$B,$A63)</f>
        <v>4215</v>
      </c>
      <c r="AF63" s="33">
        <f>SUMIFS(Raw!$F:$F,Raw!$C:$C,AF$5,Raw!$A:$A,$A$4,Raw!$B:$B,$A63)</f>
        <v>161</v>
      </c>
      <c r="AG63" s="33">
        <f>SUMIFS(Raw!$F:$F,Raw!$C:$C,AG$5,Raw!$A:$A,$A$4,Raw!$B:$B,$A63)</f>
        <v>0</v>
      </c>
      <c r="AH63" s="33">
        <f>SUMIFS(Raw!$F:$F,Raw!$C:$C,AH$5,Raw!$A:$A,$A$4,Raw!$B:$B,$A63)</f>
        <v>1346</v>
      </c>
      <c r="AI63" s="33">
        <f>SUMIFS(Raw!$F:$F,Raw!$C:$C,AI$5,Raw!$A:$A,$A$4,Raw!$B:$B,$A63)</f>
        <v>0</v>
      </c>
      <c r="AJ63" s="33">
        <f>SUMIFS(Raw!$F:$F,Raw!$C:$C,AJ$5,Raw!$A:$A,$A$4,Raw!$B:$B,$A63)</f>
        <v>1696</v>
      </c>
    </row>
    <row r="64" spans="1:36" ht="19.5" customHeight="1" x14ac:dyDescent="0.25">
      <c r="A64" s="13" t="str">
        <f>IF(Refs!A57="","",Refs!A57)</f>
        <v>111AH9</v>
      </c>
      <c r="B64" s="3" t="str">
        <f>IF(Refs!B57="","",Refs!B57)</f>
        <v>Hampshire and Surrey Heath</v>
      </c>
      <c r="C64" s="28" t="str">
        <f>IF(Refs!D57="","",Refs!D57)</f>
        <v>Area</v>
      </c>
      <c r="D64" s="33">
        <f>SUMIFS(Raw!$F:$F,Raw!$C:$C,D$5,Raw!$A:$A,$A$4,Raw!$B:$B,$A64)</f>
        <v>62477</v>
      </c>
      <c r="E64" s="33">
        <f>SUMIFS(Raw!$F:$F,Raw!$C:$C,E$5,Raw!$A:$A,$A$4,Raw!$B:$B,$A64)</f>
        <v>47526</v>
      </c>
      <c r="F64" s="33">
        <f>SUMIFS(Raw!$F:$F,Raw!$C:$C,F$5,Raw!$A:$A,$A$4,Raw!$B:$B,$A64)</f>
        <v>14767</v>
      </c>
      <c r="G64" s="33">
        <f>SUMIFS(Raw!$F:$F,Raw!$C:$C,G$5,Raw!$A:$A,$A$4,Raw!$B:$B,$A64)</f>
        <v>14856</v>
      </c>
      <c r="H64" s="33">
        <f>SUMIFS(Raw!$F:$F,Raw!$C:$C,H$5,Raw!$A:$A,$A$4,Raw!$B:$B,$A64)</f>
        <v>657</v>
      </c>
      <c r="I64" s="33">
        <f>SUMIFS(Raw!$F:$F,Raw!$C:$C,I$5,Raw!$A:$A,$A$4,Raw!$B:$B,$A64)</f>
        <v>829</v>
      </c>
      <c r="J64" s="33">
        <f>SUMIFS(Raw!$F:$F,Raw!$C:$C,J$5,Raw!$A:$A,$A$4,Raw!$B:$B,$A64)</f>
        <v>13370</v>
      </c>
      <c r="K64" s="33">
        <f>SUMIFS(Raw!$F:$F,Raw!$C:$C,K$5,Raw!$A:$A,$A$4,Raw!$B:$B,$A64)</f>
        <v>30383413</v>
      </c>
      <c r="L64" s="33">
        <f>_xlfn.MINIFS(Raw!$F:$F,Raw!$C:$C,L$5,Raw!$A:$A,$A$4,Raw!$B:$B,$A64, Raw!$F:$F, "&lt;&gt;0")</f>
        <v>1381</v>
      </c>
      <c r="M64" s="33">
        <f>_xlfn.MAXIFS(Raw!$F:$F,Raw!$C:$C,M$5,Raw!$A:$A,$A$4,Raw!$B:$B,$A64)</f>
        <v>2520</v>
      </c>
      <c r="N64" s="33">
        <f>_xlfn.MINIFS(Raw!$F:$F,Raw!$C:$C,N$5,Raw!$A:$A,$A$4,Raw!$B:$B,$A64, Raw!$F:$F, "&lt;&gt;0")</f>
        <v>1507</v>
      </c>
      <c r="O64" s="33">
        <f>_xlfn.MAXIFS(Raw!$F:$F,Raw!$C:$C,O$5,Raw!$A:$A,$A$4,Raw!$B:$B,$A64)</f>
        <v>2842</v>
      </c>
      <c r="P64" s="33">
        <f>SUMIFS(Raw!$F:$F,Raw!$C:$C,P$5,Raw!$A:$A,$A$4,Raw!$B:$B,$A64)</f>
        <v>44450</v>
      </c>
      <c r="Q64" s="33">
        <f>SUMIFS(Raw!$F:$F,Raw!$C:$C,Q$5,Raw!$A:$A,$A$4,Raw!$B:$B,$A64)</f>
        <v>23031</v>
      </c>
      <c r="R64" s="33">
        <f>SUMIFS(Raw!$F:$F,Raw!$C:$C,R$5,Raw!$A:$A,$A$4,Raw!$B:$B,$A64)</f>
        <v>9326</v>
      </c>
      <c r="S64" s="33">
        <f>SUMIFS(Raw!$F:$F,Raw!$C:$C,S$5,Raw!$A:$A,$A$4,Raw!$B:$B,$A64)</f>
        <v>3599</v>
      </c>
      <c r="T64" s="33">
        <f>SUMIFS(Raw!$F:$F,Raw!$C:$C,T$5,Raw!$A:$A,$A$4,Raw!$B:$B,$A64)</f>
        <v>5059</v>
      </c>
      <c r="U64" s="33">
        <f>SUMIFS(Raw!$F:$F,Raw!$C:$C,U$5,Raw!$A:$A,$A$4,Raw!$B:$B,$A64)</f>
        <v>5128</v>
      </c>
      <c r="V64" s="33">
        <f>SUMIFS(Raw!$F:$F,Raw!$C:$C,V$5,Raw!$A:$A,$A$4,Raw!$B:$B,$A64)</f>
        <v>41</v>
      </c>
      <c r="W64" s="33">
        <f>SUMIFS(Raw!$F:$F,Raw!$C:$C,W$5,Raw!$A:$A,$A$4,Raw!$B:$B,$A64)</f>
        <v>10984</v>
      </c>
      <c r="X64" s="33">
        <f>SUMIFS(Raw!$F:$F,Raw!$C:$C,X$5,Raw!$A:$A,$A$4,Raw!$B:$B,$A64)</f>
        <v>5708</v>
      </c>
      <c r="Y64" s="33">
        <f>SUMIFS(Raw!$F:$F,Raw!$C:$C,Y$5,Raw!$A:$A,$A$4,Raw!$B:$B,$A64)</f>
        <v>3838</v>
      </c>
      <c r="Z64" s="33">
        <f>SUMIFS(Raw!$F:$F,Raw!$C:$C,Z$5,Raw!$A:$A,$A$4,Raw!$B:$B,$A64)</f>
        <v>89</v>
      </c>
      <c r="AA64" s="33">
        <f>SUMIFS(Raw!$F:$F,Raw!$C:$C,AA$5,Raw!$A:$A,$A$4,Raw!$B:$B,$A64)</f>
        <v>360</v>
      </c>
      <c r="AB64" s="33">
        <f>SUMIFS(Raw!$F:$F,Raw!$C:$C,AB$5,Raw!$A:$A,$A$4,Raw!$B:$B,$A64)</f>
        <v>180</v>
      </c>
      <c r="AC64" s="33">
        <f>SUMIFS(Raw!$F:$F,Raw!$C:$C,AC$5,Raw!$A:$A,$A$4,Raw!$B:$B,$A64)</f>
        <v>6335</v>
      </c>
      <c r="AD64" s="33">
        <f>SUMIFS(Raw!$F:$F,Raw!$C:$C,AD$5,Raw!$A:$A,$A$4,Raw!$B:$B,$A64)</f>
        <v>6717</v>
      </c>
      <c r="AE64" s="33">
        <f>SUMIFS(Raw!$F:$F,Raw!$C:$C,AE$5,Raw!$A:$A,$A$4,Raw!$B:$B,$A64)</f>
        <v>1038</v>
      </c>
      <c r="AF64" s="33">
        <f>SUMIFS(Raw!$F:$F,Raw!$C:$C,AF$5,Raw!$A:$A,$A$4,Raw!$B:$B,$A64)</f>
        <v>40</v>
      </c>
      <c r="AG64" s="33">
        <f>SUMIFS(Raw!$F:$F,Raw!$C:$C,AG$5,Raw!$A:$A,$A$4,Raw!$B:$B,$A64)</f>
        <v>355</v>
      </c>
      <c r="AH64" s="33">
        <f>SUMIFS(Raw!$F:$F,Raw!$C:$C,AH$5,Raw!$A:$A,$A$4,Raw!$B:$B,$A64)</f>
        <v>1362</v>
      </c>
      <c r="AI64" s="33">
        <f>SUMIFS(Raw!$F:$F,Raw!$C:$C,AI$5,Raw!$A:$A,$A$4,Raw!$B:$B,$A64)</f>
        <v>0</v>
      </c>
      <c r="AJ64" s="33">
        <f>SUMIFS(Raw!$F:$F,Raw!$C:$C,AJ$5,Raw!$A:$A,$A$4,Raw!$B:$B,$A64)</f>
        <v>9425</v>
      </c>
    </row>
    <row r="65" spans="1:36" x14ac:dyDescent="0.25">
      <c r="A65" s="13" t="str">
        <f>IF(Refs!A58="","",Refs!A58)</f>
        <v>111AA6</v>
      </c>
      <c r="B65" s="3" t="str">
        <f>IF(Refs!B58="","",Refs!B58)</f>
        <v>Isle of Wight</v>
      </c>
      <c r="C65" s="28" t="str">
        <f>IF(Refs!D58="","",Refs!D58)</f>
        <v>Area</v>
      </c>
      <c r="D65" s="33">
        <f>SUMIFS(Raw!$F:$F,Raw!$C:$C,D$5,Raw!$A:$A,$A$4,Raw!$B:$B,$A65)</f>
        <v>8880</v>
      </c>
      <c r="E65" s="33">
        <f>SUMIFS(Raw!$F:$F,Raw!$C:$C,E$5,Raw!$A:$A,$A$4,Raw!$B:$B,$A65)</f>
        <v>8148</v>
      </c>
      <c r="F65" s="33">
        <f>SUMIFS(Raw!$F:$F,Raw!$C:$C,F$5,Raw!$A:$A,$A$4,Raw!$B:$B,$A65)</f>
        <v>6979</v>
      </c>
      <c r="G65" s="33">
        <f>SUMIFS(Raw!$F:$F,Raw!$C:$C,G$5,Raw!$A:$A,$A$4,Raw!$B:$B,$A65)</f>
        <v>732</v>
      </c>
      <c r="H65" s="33">
        <f>SUMIFS(Raw!$F:$F,Raw!$C:$C,H$5,Raw!$A:$A,$A$4,Raw!$B:$B,$A65)</f>
        <v>185</v>
      </c>
      <c r="I65" s="33">
        <f>SUMIFS(Raw!$F:$F,Raw!$C:$C,I$5,Raw!$A:$A,$A$4,Raw!$B:$B,$A65)</f>
        <v>136</v>
      </c>
      <c r="J65" s="33">
        <f>SUMIFS(Raw!$F:$F,Raw!$C:$C,J$5,Raw!$A:$A,$A$4,Raw!$B:$B,$A65)</f>
        <v>411</v>
      </c>
      <c r="K65" s="33">
        <f>SUMIFS(Raw!$F:$F,Raw!$C:$C,K$5,Raw!$A:$A,$A$4,Raw!$B:$B,$A65)</f>
        <v>352568</v>
      </c>
      <c r="L65" s="33">
        <f>_xlfn.MINIFS(Raw!$F:$F,Raw!$C:$C,L$5,Raw!$A:$A,$A$4,Raw!$B:$B,$A65, Raw!$F:$F, "&lt;&gt;0")</f>
        <v>14</v>
      </c>
      <c r="M65" s="33">
        <f>_xlfn.MAXIFS(Raw!$F:$F,Raw!$C:$C,M$5,Raw!$A:$A,$A$4,Raw!$B:$B,$A65)</f>
        <v>505</v>
      </c>
      <c r="N65" s="33">
        <f>_xlfn.MINIFS(Raw!$F:$F,Raw!$C:$C,N$5,Raw!$A:$A,$A$4,Raw!$B:$B,$A65, Raw!$F:$F, "&lt;&gt;0")</f>
        <v>71</v>
      </c>
      <c r="O65" s="33">
        <f>_xlfn.MAXIFS(Raw!$F:$F,Raw!$C:$C,O$5,Raw!$A:$A,$A$4,Raw!$B:$B,$A65)</f>
        <v>1105</v>
      </c>
      <c r="P65" s="33">
        <f>SUMIFS(Raw!$F:$F,Raw!$C:$C,P$5,Raw!$A:$A,$A$4,Raw!$B:$B,$A65)</f>
        <v>8149</v>
      </c>
      <c r="Q65" s="33">
        <f>SUMIFS(Raw!$F:$F,Raw!$C:$C,Q$5,Raw!$A:$A,$A$4,Raw!$B:$B,$A65)</f>
        <v>4522</v>
      </c>
      <c r="R65" s="33">
        <f>SUMIFS(Raw!$F:$F,Raw!$C:$C,R$5,Raw!$A:$A,$A$4,Raw!$B:$B,$A65)</f>
        <v>469</v>
      </c>
      <c r="S65" s="33">
        <f>SUMIFS(Raw!$F:$F,Raw!$C:$C,S$5,Raw!$A:$A,$A$4,Raw!$B:$B,$A65)</f>
        <v>339</v>
      </c>
      <c r="T65" s="33">
        <f>SUMIFS(Raw!$F:$F,Raw!$C:$C,T$5,Raw!$A:$A,$A$4,Raw!$B:$B,$A65)</f>
        <v>1025</v>
      </c>
      <c r="U65" s="33">
        <f>SUMIFS(Raw!$F:$F,Raw!$C:$C,U$5,Raw!$A:$A,$A$4,Raw!$B:$B,$A65)</f>
        <v>1265</v>
      </c>
      <c r="V65" s="33">
        <f>SUMIFS(Raw!$F:$F,Raw!$C:$C,V$5,Raw!$A:$A,$A$4,Raw!$B:$B,$A65)</f>
        <v>0</v>
      </c>
      <c r="W65" s="33">
        <f>SUMIFS(Raw!$F:$F,Raw!$C:$C,W$5,Raw!$A:$A,$A$4,Raw!$B:$B,$A65)</f>
        <v>2554</v>
      </c>
      <c r="X65" s="33">
        <f>SUMIFS(Raw!$F:$F,Raw!$C:$C,X$5,Raw!$A:$A,$A$4,Raw!$B:$B,$A65)</f>
        <v>1418</v>
      </c>
      <c r="Y65" s="33">
        <f>SUMIFS(Raw!$F:$F,Raw!$C:$C,Y$5,Raw!$A:$A,$A$4,Raw!$B:$B,$A65)</f>
        <v>563</v>
      </c>
      <c r="Z65" s="33">
        <f>SUMIFS(Raw!$F:$F,Raw!$C:$C,Z$5,Raw!$A:$A,$A$4,Raw!$B:$B,$A65)</f>
        <v>11</v>
      </c>
      <c r="AA65" s="33">
        <f>SUMIFS(Raw!$F:$F,Raw!$C:$C,AA$5,Raw!$A:$A,$A$4,Raw!$B:$B,$A65)</f>
        <v>34</v>
      </c>
      <c r="AB65" s="33">
        <f>SUMIFS(Raw!$F:$F,Raw!$C:$C,AB$5,Raw!$A:$A,$A$4,Raw!$B:$B,$A65)</f>
        <v>25</v>
      </c>
      <c r="AC65" s="33">
        <f>SUMIFS(Raw!$F:$F,Raw!$C:$C,AC$5,Raw!$A:$A,$A$4,Raw!$B:$B,$A65)</f>
        <v>325</v>
      </c>
      <c r="AD65" s="33">
        <f>SUMIFS(Raw!$F:$F,Raw!$C:$C,AD$5,Raw!$A:$A,$A$4,Raw!$B:$B,$A65)</f>
        <v>929</v>
      </c>
      <c r="AE65" s="33">
        <f>SUMIFS(Raw!$F:$F,Raw!$C:$C,AE$5,Raw!$A:$A,$A$4,Raw!$B:$B,$A65)</f>
        <v>1271</v>
      </c>
      <c r="AF65" s="33">
        <f>SUMIFS(Raw!$F:$F,Raw!$C:$C,AF$5,Raw!$A:$A,$A$4,Raw!$B:$B,$A65)</f>
        <v>1</v>
      </c>
      <c r="AG65" s="33">
        <f>SUMIFS(Raw!$F:$F,Raw!$C:$C,AG$5,Raw!$A:$A,$A$4,Raw!$B:$B,$A65)</f>
        <v>32</v>
      </c>
      <c r="AH65" s="33">
        <f>SUMIFS(Raw!$F:$F,Raw!$C:$C,AH$5,Raw!$A:$A,$A$4,Raw!$B:$B,$A65)</f>
        <v>402</v>
      </c>
      <c r="AI65" s="33">
        <f>SUMIFS(Raw!$F:$F,Raw!$C:$C,AI$5,Raw!$A:$A,$A$4,Raw!$B:$B,$A65)</f>
        <v>0</v>
      </c>
      <c r="AJ65" s="33">
        <f>SUMIFS(Raw!$F:$F,Raw!$C:$C,AJ$5,Raw!$A:$A,$A$4,Raw!$B:$B,$A65)</f>
        <v>8</v>
      </c>
    </row>
    <row r="66" spans="1:36" x14ac:dyDescent="0.25">
      <c r="A66" s="13" t="str">
        <f>IF(Refs!A59="","",Refs!A59)</f>
        <v>111AI9</v>
      </c>
      <c r="B66" s="3" t="str">
        <f>IF(Refs!B59="","",Refs!B59)</f>
        <v>Kent, Medway &amp; Sussex</v>
      </c>
      <c r="C66" s="28" t="str">
        <f>IF(Refs!D59="","",Refs!D59)</f>
        <v>Area</v>
      </c>
      <c r="D66" s="33">
        <f>SUMIFS(Raw!$F:$F,Raw!$C:$C,D$5,Raw!$A:$A,$A$4,Raw!$B:$B,$A66)</f>
        <v>113797</v>
      </c>
      <c r="E66" s="33">
        <f>SUMIFS(Raw!$F:$F,Raw!$C:$C,E$5,Raw!$A:$A,$A$4,Raw!$B:$B,$A66)</f>
        <v>81242</v>
      </c>
      <c r="F66" s="33">
        <f>SUMIFS(Raw!$F:$F,Raw!$C:$C,F$5,Raw!$A:$A,$A$4,Raw!$B:$B,$A66)</f>
        <v>19342</v>
      </c>
      <c r="G66" s="33">
        <f>SUMIFS(Raw!$F:$F,Raw!$C:$C,G$5,Raw!$A:$A,$A$4,Raw!$B:$B,$A66)</f>
        <v>26989</v>
      </c>
      <c r="H66" s="33">
        <f>SUMIFS(Raw!$F:$F,Raw!$C:$C,H$5,Raw!$A:$A,$A$4,Raw!$B:$B,$A66)</f>
        <v>1279</v>
      </c>
      <c r="I66" s="33">
        <f>SUMIFS(Raw!$F:$F,Raw!$C:$C,I$5,Raw!$A:$A,$A$4,Raw!$B:$B,$A66)</f>
        <v>25710</v>
      </c>
      <c r="J66" s="33">
        <f>SUMIFS(Raw!$F:$F,Raw!$C:$C,J$5,Raw!$A:$A,$A$4,Raw!$B:$B,$A66)</f>
        <v>0</v>
      </c>
      <c r="K66" s="33">
        <f>SUMIFS(Raw!$F:$F,Raw!$C:$C,K$5,Raw!$A:$A,$A$4,Raw!$B:$B,$A66)</f>
        <v>42568794</v>
      </c>
      <c r="L66" s="33">
        <f>_xlfn.MINIFS(Raw!$F:$F,Raw!$C:$C,L$5,Raw!$A:$A,$A$4,Raw!$B:$B,$A66, Raw!$F:$F, "&lt;&gt;0")</f>
        <v>412</v>
      </c>
      <c r="M66" s="33">
        <f>_xlfn.MAXIFS(Raw!$F:$F,Raw!$C:$C,M$5,Raw!$A:$A,$A$4,Raw!$B:$B,$A66)</f>
        <v>3102</v>
      </c>
      <c r="N66" s="33">
        <f>_xlfn.MINIFS(Raw!$F:$F,Raw!$C:$C,N$5,Raw!$A:$A,$A$4,Raw!$B:$B,$A66, Raw!$F:$F, "&lt;&gt;0")</f>
        <v>623</v>
      </c>
      <c r="O66" s="33">
        <f>_xlfn.MAXIFS(Raw!$F:$F,Raw!$C:$C,O$5,Raw!$A:$A,$A$4,Raw!$B:$B,$A66)</f>
        <v>6026</v>
      </c>
      <c r="P66" s="33">
        <f>SUMIFS(Raw!$F:$F,Raw!$C:$C,P$5,Raw!$A:$A,$A$4,Raw!$B:$B,$A66)</f>
        <v>78261</v>
      </c>
      <c r="Q66" s="33">
        <f>SUMIFS(Raw!$F:$F,Raw!$C:$C,Q$5,Raw!$A:$A,$A$4,Raw!$B:$B,$A66)</f>
        <v>40677</v>
      </c>
      <c r="R66" s="33">
        <f>SUMIFS(Raw!$F:$F,Raw!$C:$C,R$5,Raw!$A:$A,$A$4,Raw!$B:$B,$A66)</f>
        <v>40594</v>
      </c>
      <c r="S66" s="33">
        <f>SUMIFS(Raw!$F:$F,Raw!$C:$C,S$5,Raw!$A:$A,$A$4,Raw!$B:$B,$A66)</f>
        <v>10793</v>
      </c>
      <c r="T66" s="33">
        <f>SUMIFS(Raw!$F:$F,Raw!$C:$C,T$5,Raw!$A:$A,$A$4,Raw!$B:$B,$A66)</f>
        <v>6859</v>
      </c>
      <c r="U66" s="33">
        <f>SUMIFS(Raw!$F:$F,Raw!$C:$C,U$5,Raw!$A:$A,$A$4,Raw!$B:$B,$A66)</f>
        <v>7266</v>
      </c>
      <c r="V66" s="33">
        <f>SUMIFS(Raw!$F:$F,Raw!$C:$C,V$5,Raw!$A:$A,$A$4,Raw!$B:$B,$A66)</f>
        <v>2</v>
      </c>
      <c r="W66" s="33">
        <f>SUMIFS(Raw!$F:$F,Raw!$C:$C,W$5,Raw!$A:$A,$A$4,Raw!$B:$B,$A66)</f>
        <v>29798</v>
      </c>
      <c r="X66" s="33">
        <f>SUMIFS(Raw!$F:$F,Raw!$C:$C,X$5,Raw!$A:$A,$A$4,Raw!$B:$B,$A66)</f>
        <v>13219</v>
      </c>
      <c r="Y66" s="33">
        <f>SUMIFS(Raw!$F:$F,Raw!$C:$C,Y$5,Raw!$A:$A,$A$4,Raw!$B:$B,$A66)</f>
        <v>3953</v>
      </c>
      <c r="Z66" s="33">
        <f>SUMIFS(Raw!$F:$F,Raw!$C:$C,Z$5,Raw!$A:$A,$A$4,Raw!$B:$B,$A66)</f>
        <v>274</v>
      </c>
      <c r="AA66" s="33">
        <f>SUMIFS(Raw!$F:$F,Raw!$C:$C,AA$5,Raw!$A:$A,$A$4,Raw!$B:$B,$A66)</f>
        <v>1531</v>
      </c>
      <c r="AB66" s="33">
        <f>SUMIFS(Raw!$F:$F,Raw!$C:$C,AB$5,Raw!$A:$A,$A$4,Raw!$B:$B,$A66)</f>
        <v>915</v>
      </c>
      <c r="AC66" s="33">
        <f>SUMIFS(Raw!$F:$F,Raw!$C:$C,AC$5,Raw!$A:$A,$A$4,Raw!$B:$B,$A66)</f>
        <v>7418</v>
      </c>
      <c r="AD66" s="33">
        <f>SUMIFS(Raw!$F:$F,Raw!$C:$C,AD$5,Raw!$A:$A,$A$4,Raw!$B:$B,$A66)</f>
        <v>7026</v>
      </c>
      <c r="AE66" s="33">
        <f>SUMIFS(Raw!$F:$F,Raw!$C:$C,AE$5,Raw!$A:$A,$A$4,Raw!$B:$B,$A66)</f>
        <v>8859</v>
      </c>
      <c r="AF66" s="33">
        <f>SUMIFS(Raw!$F:$F,Raw!$C:$C,AF$5,Raw!$A:$A,$A$4,Raw!$B:$B,$A66)</f>
        <v>1519</v>
      </c>
      <c r="AG66" s="33">
        <f>SUMIFS(Raw!$F:$F,Raw!$C:$C,AG$5,Raw!$A:$A,$A$4,Raw!$B:$B,$A66)</f>
        <v>6563</v>
      </c>
      <c r="AH66" s="33">
        <f>SUMIFS(Raw!$F:$F,Raw!$C:$C,AH$5,Raw!$A:$A,$A$4,Raw!$B:$B,$A66)</f>
        <v>5876</v>
      </c>
      <c r="AI66" s="33">
        <f>SUMIFS(Raw!$F:$F,Raw!$C:$C,AI$5,Raw!$A:$A,$A$4,Raw!$B:$B,$A66)</f>
        <v>0</v>
      </c>
      <c r="AJ66" s="33">
        <f>SUMIFS(Raw!$F:$F,Raw!$C:$C,AJ$5,Raw!$A:$A,$A$4,Raw!$B:$B,$A66)</f>
        <v>218</v>
      </c>
    </row>
    <row r="67" spans="1:36" x14ac:dyDescent="0.25">
      <c r="A67" s="13" t="str">
        <f>IF(Refs!A60="","",Refs!A60)</f>
        <v>111AI2</v>
      </c>
      <c r="B67" s="3" t="str">
        <f>IF(Refs!B60="","",Refs!B60)</f>
        <v>Surrey Heartlands</v>
      </c>
      <c r="C67" s="28" t="str">
        <f>IF(Refs!D60="","",Refs!D60)</f>
        <v>Area</v>
      </c>
      <c r="D67" s="33">
        <f>SUMIFS(Raw!$F:$F,Raw!$C:$C,D$5,Raw!$A:$A,$A$4,Raw!$B:$B,$A67)</f>
        <v>25074</v>
      </c>
      <c r="E67" s="33">
        <f>SUMIFS(Raw!$F:$F,Raw!$C:$C,E$5,Raw!$A:$A,$A$4,Raw!$B:$B,$A67)</f>
        <v>20789</v>
      </c>
      <c r="F67" s="33">
        <f>SUMIFS(Raw!$F:$F,Raw!$C:$C,F$5,Raw!$A:$A,$A$4,Raw!$B:$B,$A67)</f>
        <v>9122</v>
      </c>
      <c r="G67" s="33">
        <f>SUMIFS(Raw!$F:$F,Raw!$C:$C,G$5,Raw!$A:$A,$A$4,Raw!$B:$B,$A67)</f>
        <v>3828</v>
      </c>
      <c r="H67" s="33">
        <f>SUMIFS(Raw!$F:$F,Raw!$C:$C,H$5,Raw!$A:$A,$A$4,Raw!$B:$B,$A67)</f>
        <v>296</v>
      </c>
      <c r="I67" s="33">
        <f>SUMIFS(Raw!$F:$F,Raw!$C:$C,I$5,Raw!$A:$A,$A$4,Raw!$B:$B,$A67)</f>
        <v>808</v>
      </c>
      <c r="J67" s="33">
        <f>SUMIFS(Raw!$F:$F,Raw!$C:$C,J$5,Raw!$A:$A,$A$4,Raw!$B:$B,$A67)</f>
        <v>2724</v>
      </c>
      <c r="K67" s="33">
        <f>SUMIFS(Raw!$F:$F,Raw!$C:$C,K$5,Raw!$A:$A,$A$4,Raw!$B:$B,$A67)</f>
        <v>7106418</v>
      </c>
      <c r="L67" s="33">
        <f>_xlfn.MINIFS(Raw!$F:$F,Raw!$C:$C,L$5,Raw!$A:$A,$A$4,Raw!$B:$B,$A67, Raw!$F:$F, "&lt;&gt;0")</f>
        <v>198</v>
      </c>
      <c r="M67" s="33">
        <f>_xlfn.MAXIFS(Raw!$F:$F,Raw!$C:$C,M$5,Raw!$A:$A,$A$4,Raw!$B:$B,$A67)</f>
        <v>2593</v>
      </c>
      <c r="N67" s="33">
        <f>_xlfn.MINIFS(Raw!$F:$F,Raw!$C:$C,N$5,Raw!$A:$A,$A$4,Raw!$B:$B,$A67, Raw!$F:$F, "&lt;&gt;0")</f>
        <v>434</v>
      </c>
      <c r="O67" s="33">
        <f>_xlfn.MAXIFS(Raw!$F:$F,Raw!$C:$C,O$5,Raw!$A:$A,$A$4,Raw!$B:$B,$A67)</f>
        <v>3002</v>
      </c>
      <c r="P67" s="33">
        <f>SUMIFS(Raw!$F:$F,Raw!$C:$C,P$5,Raw!$A:$A,$A$4,Raw!$B:$B,$A67)</f>
        <v>19822</v>
      </c>
      <c r="Q67" s="33">
        <f>SUMIFS(Raw!$F:$F,Raw!$C:$C,Q$5,Raw!$A:$A,$A$4,Raw!$B:$B,$A67)</f>
        <v>9488</v>
      </c>
      <c r="R67" s="33">
        <f>SUMIFS(Raw!$F:$F,Raw!$C:$C,R$5,Raw!$A:$A,$A$4,Raw!$B:$B,$A67)</f>
        <v>4500</v>
      </c>
      <c r="S67" s="33">
        <f>SUMIFS(Raw!$F:$F,Raw!$C:$C,S$5,Raw!$A:$A,$A$4,Raw!$B:$B,$A67)</f>
        <v>1579</v>
      </c>
      <c r="T67" s="33">
        <f>SUMIFS(Raw!$F:$F,Raw!$C:$C,T$5,Raw!$A:$A,$A$4,Raw!$B:$B,$A67)</f>
        <v>2759</v>
      </c>
      <c r="U67" s="33">
        <f>SUMIFS(Raw!$F:$F,Raw!$C:$C,U$5,Raw!$A:$A,$A$4,Raw!$B:$B,$A67)</f>
        <v>2767</v>
      </c>
      <c r="V67" s="33">
        <f>SUMIFS(Raw!$F:$F,Raw!$C:$C,V$5,Raw!$A:$A,$A$4,Raw!$B:$B,$A67)</f>
        <v>0</v>
      </c>
      <c r="W67" s="33">
        <f>SUMIFS(Raw!$F:$F,Raw!$C:$C,W$5,Raw!$A:$A,$A$4,Raw!$B:$B,$A67)</f>
        <v>7002</v>
      </c>
      <c r="X67" s="33">
        <f>SUMIFS(Raw!$F:$F,Raw!$C:$C,X$5,Raw!$A:$A,$A$4,Raw!$B:$B,$A67)</f>
        <v>2402</v>
      </c>
      <c r="Y67" s="33">
        <f>SUMIFS(Raw!$F:$F,Raw!$C:$C,Y$5,Raw!$A:$A,$A$4,Raw!$B:$B,$A67)</f>
        <v>745</v>
      </c>
      <c r="Z67" s="33">
        <f>SUMIFS(Raw!$F:$F,Raw!$C:$C,Z$5,Raw!$A:$A,$A$4,Raw!$B:$B,$A67)</f>
        <v>58</v>
      </c>
      <c r="AA67" s="33">
        <f>SUMIFS(Raw!$F:$F,Raw!$C:$C,AA$5,Raw!$A:$A,$A$4,Raw!$B:$B,$A67)</f>
        <v>128</v>
      </c>
      <c r="AB67" s="33">
        <f>SUMIFS(Raw!$F:$F,Raw!$C:$C,AB$5,Raw!$A:$A,$A$4,Raw!$B:$B,$A67)</f>
        <v>34</v>
      </c>
      <c r="AC67" s="33">
        <f>SUMIFS(Raw!$F:$F,Raw!$C:$C,AC$5,Raw!$A:$A,$A$4,Raw!$B:$B,$A67)</f>
        <v>1354</v>
      </c>
      <c r="AD67" s="33">
        <f>SUMIFS(Raw!$F:$F,Raw!$C:$C,AD$5,Raw!$A:$A,$A$4,Raw!$B:$B,$A67)</f>
        <v>2046</v>
      </c>
      <c r="AE67" s="33">
        <f>SUMIFS(Raw!$F:$F,Raw!$C:$C,AE$5,Raw!$A:$A,$A$4,Raw!$B:$B,$A67)</f>
        <v>1975</v>
      </c>
      <c r="AF67" s="33">
        <f>SUMIFS(Raw!$F:$F,Raw!$C:$C,AF$5,Raw!$A:$A,$A$4,Raw!$B:$B,$A67)</f>
        <v>301</v>
      </c>
      <c r="AG67" s="33">
        <f>SUMIFS(Raw!$F:$F,Raw!$C:$C,AG$5,Raw!$A:$A,$A$4,Raw!$B:$B,$A67)</f>
        <v>317</v>
      </c>
      <c r="AH67" s="33">
        <f>SUMIFS(Raw!$F:$F,Raw!$C:$C,AH$5,Raw!$A:$A,$A$4,Raw!$B:$B,$A67)</f>
        <v>787</v>
      </c>
      <c r="AI67" s="33">
        <f>SUMIFS(Raw!$F:$F,Raw!$C:$C,AI$5,Raw!$A:$A,$A$4,Raw!$B:$B,$A67)</f>
        <v>0</v>
      </c>
      <c r="AJ67" s="33">
        <f>SUMIFS(Raw!$F:$F,Raw!$C:$C,AJ$5,Raw!$A:$A,$A$4,Raw!$B:$B,$A67)</f>
        <v>2</v>
      </c>
    </row>
    <row r="68" spans="1:36" x14ac:dyDescent="0.25">
      <c r="A68" s="13" t="str">
        <f>IF(Refs!A61="","",Refs!A61)</f>
        <v>111AG9</v>
      </c>
      <c r="B68" s="3" t="str">
        <f>IF(Refs!B61="","",Refs!B61)</f>
        <v>Thames Valley</v>
      </c>
      <c r="C68" s="28" t="str">
        <f>IF(Refs!D61="","",Refs!D61)</f>
        <v>Area</v>
      </c>
      <c r="D68" s="33">
        <f>SUMIFS(Raw!$F:$F,Raw!$C:$C,D$5,Raw!$A:$A,$A$4,Raw!$B:$B,$A68)</f>
        <v>70868</v>
      </c>
      <c r="E68" s="33">
        <f>SUMIFS(Raw!$F:$F,Raw!$C:$C,E$5,Raw!$A:$A,$A$4,Raw!$B:$B,$A68)</f>
        <v>53307</v>
      </c>
      <c r="F68" s="33">
        <f>SUMIFS(Raw!$F:$F,Raw!$C:$C,F$5,Raw!$A:$A,$A$4,Raw!$B:$B,$A68)</f>
        <v>13107</v>
      </c>
      <c r="G68" s="33">
        <f>SUMIFS(Raw!$F:$F,Raw!$C:$C,G$5,Raw!$A:$A,$A$4,Raw!$B:$B,$A68)</f>
        <v>17468</v>
      </c>
      <c r="H68" s="33">
        <f>SUMIFS(Raw!$F:$F,Raw!$C:$C,H$5,Raw!$A:$A,$A$4,Raw!$B:$B,$A68)</f>
        <v>814</v>
      </c>
      <c r="I68" s="33">
        <f>SUMIFS(Raw!$F:$F,Raw!$C:$C,I$5,Raw!$A:$A,$A$4,Raw!$B:$B,$A68)</f>
        <v>975</v>
      </c>
      <c r="J68" s="33">
        <f>SUMIFS(Raw!$F:$F,Raw!$C:$C,J$5,Raw!$A:$A,$A$4,Raw!$B:$B,$A68)</f>
        <v>15679</v>
      </c>
      <c r="K68" s="33">
        <f>SUMIFS(Raw!$F:$F,Raw!$C:$C,K$5,Raw!$A:$A,$A$4,Raw!$B:$B,$A68)</f>
        <v>37542947</v>
      </c>
      <c r="L68" s="33">
        <f>_xlfn.MINIFS(Raw!$F:$F,Raw!$C:$C,L$5,Raw!$A:$A,$A$4,Raw!$B:$B,$A68, Raw!$F:$F, "&lt;&gt;0")</f>
        <v>1378</v>
      </c>
      <c r="M68" s="33">
        <f>_xlfn.MAXIFS(Raw!$F:$F,Raw!$C:$C,M$5,Raw!$A:$A,$A$4,Raw!$B:$B,$A68)</f>
        <v>2546</v>
      </c>
      <c r="N68" s="33">
        <f>_xlfn.MINIFS(Raw!$F:$F,Raw!$C:$C,N$5,Raw!$A:$A,$A$4,Raw!$B:$B,$A68, Raw!$F:$F, "&lt;&gt;0")</f>
        <v>1510</v>
      </c>
      <c r="O68" s="33">
        <f>_xlfn.MAXIFS(Raw!$F:$F,Raw!$C:$C,O$5,Raw!$A:$A,$A$4,Raw!$B:$B,$A68)</f>
        <v>2844</v>
      </c>
      <c r="P68" s="33">
        <f>SUMIFS(Raw!$F:$F,Raw!$C:$C,P$5,Raw!$A:$A,$A$4,Raw!$B:$B,$A68)</f>
        <v>48247</v>
      </c>
      <c r="Q68" s="33">
        <f>SUMIFS(Raw!$F:$F,Raw!$C:$C,Q$5,Raw!$A:$A,$A$4,Raw!$B:$B,$A68)</f>
        <v>14765</v>
      </c>
      <c r="R68" s="33">
        <f>SUMIFS(Raw!$F:$F,Raw!$C:$C,R$5,Raw!$A:$A,$A$4,Raw!$B:$B,$A68)</f>
        <v>10742</v>
      </c>
      <c r="S68" s="33">
        <f>SUMIFS(Raw!$F:$F,Raw!$C:$C,S$5,Raw!$A:$A,$A$4,Raw!$B:$B,$A68)</f>
        <v>2838</v>
      </c>
      <c r="T68" s="33">
        <f>SUMIFS(Raw!$F:$F,Raw!$C:$C,T$5,Raw!$A:$A,$A$4,Raw!$B:$B,$A68)</f>
        <v>4873</v>
      </c>
      <c r="U68" s="33">
        <f>SUMIFS(Raw!$F:$F,Raw!$C:$C,U$5,Raw!$A:$A,$A$4,Raw!$B:$B,$A68)</f>
        <v>5165</v>
      </c>
      <c r="V68" s="33">
        <f>SUMIFS(Raw!$F:$F,Raw!$C:$C,V$5,Raw!$A:$A,$A$4,Raw!$B:$B,$A68)</f>
        <v>56</v>
      </c>
      <c r="W68" s="33">
        <f>SUMIFS(Raw!$F:$F,Raw!$C:$C,W$5,Raw!$A:$A,$A$4,Raw!$B:$B,$A68)</f>
        <v>15697</v>
      </c>
      <c r="X68" s="33">
        <f>SUMIFS(Raw!$F:$F,Raw!$C:$C,X$5,Raw!$A:$A,$A$4,Raw!$B:$B,$A68)</f>
        <v>10505</v>
      </c>
      <c r="Y68" s="33">
        <f>SUMIFS(Raw!$F:$F,Raw!$C:$C,Y$5,Raw!$A:$A,$A$4,Raw!$B:$B,$A68)</f>
        <v>2324</v>
      </c>
      <c r="Z68" s="33">
        <f>SUMIFS(Raw!$F:$F,Raw!$C:$C,Z$5,Raw!$A:$A,$A$4,Raw!$B:$B,$A68)</f>
        <v>161</v>
      </c>
      <c r="AA68" s="33">
        <f>SUMIFS(Raw!$F:$F,Raw!$C:$C,AA$5,Raw!$A:$A,$A$4,Raw!$B:$B,$A68)</f>
        <v>387</v>
      </c>
      <c r="AB68" s="33">
        <f>SUMIFS(Raw!$F:$F,Raw!$C:$C,AB$5,Raw!$A:$A,$A$4,Raw!$B:$B,$A68)</f>
        <v>245</v>
      </c>
      <c r="AC68" s="33">
        <f>SUMIFS(Raw!$F:$F,Raw!$C:$C,AC$5,Raw!$A:$A,$A$4,Raw!$B:$B,$A68)</f>
        <v>2816</v>
      </c>
      <c r="AD68" s="33">
        <f>SUMIFS(Raw!$F:$F,Raw!$C:$C,AD$5,Raw!$A:$A,$A$4,Raw!$B:$B,$A68)</f>
        <v>5996</v>
      </c>
      <c r="AE68" s="33">
        <f>SUMIFS(Raw!$F:$F,Raw!$C:$C,AE$5,Raw!$A:$A,$A$4,Raw!$B:$B,$A68)</f>
        <v>3446</v>
      </c>
      <c r="AF68" s="33">
        <f>SUMIFS(Raw!$F:$F,Raw!$C:$C,AF$5,Raw!$A:$A,$A$4,Raw!$B:$B,$A68)</f>
        <v>624</v>
      </c>
      <c r="AG68" s="33">
        <f>SUMIFS(Raw!$F:$F,Raw!$C:$C,AG$5,Raw!$A:$A,$A$4,Raw!$B:$B,$A68)</f>
        <v>325</v>
      </c>
      <c r="AH68" s="33">
        <f>SUMIFS(Raw!$F:$F,Raw!$C:$C,AH$5,Raw!$A:$A,$A$4,Raw!$B:$B,$A68)</f>
        <v>2056</v>
      </c>
      <c r="AI68" s="33">
        <f>SUMIFS(Raw!$F:$F,Raw!$C:$C,AI$5,Raw!$A:$A,$A$4,Raw!$B:$B,$A68)</f>
        <v>0</v>
      </c>
      <c r="AJ68" s="33">
        <f>SUMIFS(Raw!$F:$F,Raw!$C:$C,AJ$5,Raw!$A:$A,$A$4,Raw!$B:$B,$A68)</f>
        <v>10764</v>
      </c>
    </row>
    <row r="69" spans="1:36" ht="19" customHeight="1" x14ac:dyDescent="0.25">
      <c r="A69" s="13" t="str">
        <f>IF(Refs!A62="","",Refs!A62)</f>
        <v>111AJ2</v>
      </c>
      <c r="B69" s="3" t="str">
        <f>IF(Refs!B62="","",Refs!B62)</f>
        <v>BaNES, Swindon &amp; Wiltshire (Medvivo)</v>
      </c>
      <c r="C69" s="28" t="str">
        <f>IF(Refs!D62="","",Refs!D62)</f>
        <v>Area</v>
      </c>
      <c r="D69" s="33">
        <f>SUMIFS(Raw!$F:$F,Raw!$C:$C,D$5,Raw!$A:$A,$A$4,Raw!$B:$B,$A69)</f>
        <v>32784</v>
      </c>
      <c r="E69" s="33">
        <f>SUMIFS(Raw!$F:$F,Raw!$C:$C,E$5,Raw!$A:$A,$A$4,Raw!$B:$B,$A69)</f>
        <v>30727</v>
      </c>
      <c r="F69" s="33">
        <f>SUMIFS(Raw!$F:$F,Raw!$C:$C,F$5,Raw!$A:$A,$A$4,Raw!$B:$B,$A69)</f>
        <v>20436</v>
      </c>
      <c r="G69" s="33">
        <f>SUMIFS(Raw!$F:$F,Raw!$C:$C,G$5,Raw!$A:$A,$A$4,Raw!$B:$B,$A69)</f>
        <v>2028</v>
      </c>
      <c r="H69" s="33">
        <f>SUMIFS(Raw!$F:$F,Raw!$C:$C,H$5,Raw!$A:$A,$A$4,Raw!$B:$B,$A69)</f>
        <v>491</v>
      </c>
      <c r="I69" s="33">
        <f>SUMIFS(Raw!$F:$F,Raw!$C:$C,I$5,Raw!$A:$A,$A$4,Raw!$B:$B,$A69)</f>
        <v>269</v>
      </c>
      <c r="J69" s="33">
        <f>SUMIFS(Raw!$F:$F,Raw!$C:$C,J$5,Raw!$A:$A,$A$4,Raw!$B:$B,$A69)</f>
        <v>1268</v>
      </c>
      <c r="K69" s="33">
        <f>SUMIFS(Raw!$F:$F,Raw!$C:$C,K$5,Raw!$A:$A,$A$4,Raw!$B:$B,$A69)</f>
        <v>3278148</v>
      </c>
      <c r="L69" s="33">
        <f>_xlfn.MINIFS(Raw!$F:$F,Raw!$C:$C,L$5,Raw!$A:$A,$A$4,Raw!$B:$B,$A69, Raw!$F:$F, "&lt;&gt;0")</f>
        <v>37</v>
      </c>
      <c r="M69" s="33">
        <f>_xlfn.MAXIFS(Raw!$F:$F,Raw!$C:$C,M$5,Raw!$A:$A,$A$4,Raw!$B:$B,$A69)</f>
        <v>923</v>
      </c>
      <c r="N69" s="33">
        <f>_xlfn.MINIFS(Raw!$F:$F,Raw!$C:$C,N$5,Raw!$A:$A,$A$4,Raw!$B:$B,$A69, Raw!$F:$F, "&lt;&gt;0")</f>
        <v>80</v>
      </c>
      <c r="O69" s="33">
        <f>_xlfn.MAXIFS(Raw!$F:$F,Raw!$C:$C,O$5,Raw!$A:$A,$A$4,Raw!$B:$B,$A69)</f>
        <v>1132</v>
      </c>
      <c r="P69" s="33">
        <f>SUMIFS(Raw!$F:$F,Raw!$C:$C,P$5,Raw!$A:$A,$A$4,Raw!$B:$B,$A69)</f>
        <v>25480</v>
      </c>
      <c r="Q69" s="33">
        <f>SUMIFS(Raw!$F:$F,Raw!$C:$C,Q$5,Raw!$A:$A,$A$4,Raw!$B:$B,$A69)</f>
        <v>14216</v>
      </c>
      <c r="R69" s="33">
        <f>SUMIFS(Raw!$F:$F,Raw!$C:$C,R$5,Raw!$A:$A,$A$4,Raw!$B:$B,$A69)</f>
        <v>5760</v>
      </c>
      <c r="S69" s="33">
        <f>SUMIFS(Raw!$F:$F,Raw!$C:$C,S$5,Raw!$A:$A,$A$4,Raw!$B:$B,$A69)</f>
        <v>1969</v>
      </c>
      <c r="T69" s="33">
        <f>SUMIFS(Raw!$F:$F,Raw!$C:$C,T$5,Raw!$A:$A,$A$4,Raw!$B:$B,$A69)</f>
        <v>2367</v>
      </c>
      <c r="U69" s="33">
        <f>SUMIFS(Raw!$F:$F,Raw!$C:$C,U$5,Raw!$A:$A,$A$4,Raw!$B:$B,$A69)</f>
        <v>2508</v>
      </c>
      <c r="V69" s="33">
        <f>SUMIFS(Raw!$F:$F,Raw!$C:$C,V$5,Raw!$A:$A,$A$4,Raw!$B:$B,$A69)</f>
        <v>1</v>
      </c>
      <c r="W69" s="33">
        <f>SUMIFS(Raw!$F:$F,Raw!$C:$C,W$5,Raw!$A:$A,$A$4,Raw!$B:$B,$A69)</f>
        <v>8269</v>
      </c>
      <c r="X69" s="33">
        <f>SUMIFS(Raw!$F:$F,Raw!$C:$C,X$5,Raw!$A:$A,$A$4,Raw!$B:$B,$A69)</f>
        <v>1925</v>
      </c>
      <c r="Y69" s="33">
        <f>SUMIFS(Raw!$F:$F,Raw!$C:$C,Y$5,Raw!$A:$A,$A$4,Raw!$B:$B,$A69)</f>
        <v>1854</v>
      </c>
      <c r="Z69" s="33">
        <f>SUMIFS(Raw!$F:$F,Raw!$C:$C,Z$5,Raw!$A:$A,$A$4,Raw!$B:$B,$A69)</f>
        <v>64</v>
      </c>
      <c r="AA69" s="33">
        <f>SUMIFS(Raw!$F:$F,Raw!$C:$C,AA$5,Raw!$A:$A,$A$4,Raw!$B:$B,$A69)</f>
        <v>279</v>
      </c>
      <c r="AB69" s="33">
        <f>SUMIFS(Raw!$F:$F,Raw!$C:$C,AB$5,Raw!$A:$A,$A$4,Raw!$B:$B,$A69)</f>
        <v>398</v>
      </c>
      <c r="AC69" s="33">
        <f>SUMIFS(Raw!$F:$F,Raw!$C:$C,AC$5,Raw!$A:$A,$A$4,Raw!$B:$B,$A69)</f>
        <v>4281</v>
      </c>
      <c r="AD69" s="33">
        <f>SUMIFS(Raw!$F:$F,Raw!$C:$C,AD$5,Raw!$A:$A,$A$4,Raw!$B:$B,$A69)</f>
        <v>3534</v>
      </c>
      <c r="AE69" s="33">
        <f>SUMIFS(Raw!$F:$F,Raw!$C:$C,AE$5,Raw!$A:$A,$A$4,Raw!$B:$B,$A69)</f>
        <v>1517</v>
      </c>
      <c r="AF69" s="33">
        <f>SUMIFS(Raw!$F:$F,Raw!$C:$C,AF$5,Raw!$A:$A,$A$4,Raw!$B:$B,$A69)</f>
        <v>614</v>
      </c>
      <c r="AG69" s="33">
        <f>SUMIFS(Raw!$F:$F,Raw!$C:$C,AG$5,Raw!$A:$A,$A$4,Raw!$B:$B,$A69)</f>
        <v>661</v>
      </c>
      <c r="AH69" s="33">
        <f>SUMIFS(Raw!$F:$F,Raw!$C:$C,AH$5,Raw!$A:$A,$A$4,Raw!$B:$B,$A69)</f>
        <v>120</v>
      </c>
      <c r="AI69" s="33">
        <f>SUMIFS(Raw!$F:$F,Raw!$C:$C,AI$5,Raw!$A:$A,$A$4,Raw!$B:$B,$A69)</f>
        <v>0</v>
      </c>
      <c r="AJ69" s="33">
        <f>SUMIFS(Raw!$F:$F,Raw!$C:$C,AJ$5,Raw!$A:$A,$A$4,Raw!$B:$B,$A69)</f>
        <v>429</v>
      </c>
    </row>
    <row r="70" spans="1:36" x14ac:dyDescent="0.25">
      <c r="A70" s="13" t="str">
        <f>IF(Refs!A63="","",Refs!A63)</f>
        <v>111AI5</v>
      </c>
      <c r="B70" s="3" t="str">
        <f>IF(Refs!B63="","",Refs!B63)</f>
        <v>Bristol, North Somerset &amp; South Gloucestershire (BRISDOC)</v>
      </c>
      <c r="C70" s="28" t="str">
        <f>IF(Refs!D63="","",Refs!D63)</f>
        <v>Area</v>
      </c>
      <c r="D70" s="33">
        <f>SUMIFS(Raw!$F:$F,Raw!$C:$C,D$5,Raw!$A:$A,$A$4,Raw!$B:$B,$A70)</f>
        <v>30702</v>
      </c>
      <c r="E70" s="33">
        <f>SUMIFS(Raw!$F:$F,Raw!$C:$C,E$5,Raw!$A:$A,$A$4,Raw!$B:$B,$A70)</f>
        <v>25784</v>
      </c>
      <c r="F70" s="33">
        <f>SUMIFS(Raw!$F:$F,Raw!$C:$C,F$5,Raw!$A:$A,$A$4,Raw!$B:$B,$A70)</f>
        <v>10067</v>
      </c>
      <c r="G70" s="33">
        <f>SUMIFS(Raw!$F:$F,Raw!$C:$C,G$5,Raw!$A:$A,$A$4,Raw!$B:$B,$A70)</f>
        <v>4918</v>
      </c>
      <c r="H70" s="33">
        <f>SUMIFS(Raw!$F:$F,Raw!$C:$C,H$5,Raw!$A:$A,$A$4,Raw!$B:$B,$A70)</f>
        <v>691</v>
      </c>
      <c r="I70" s="33">
        <f>SUMIFS(Raw!$F:$F,Raw!$C:$C,I$5,Raw!$A:$A,$A$4,Raw!$B:$B,$A70)</f>
        <v>1038</v>
      </c>
      <c r="J70" s="33">
        <f>SUMIFS(Raw!$F:$F,Raw!$C:$C,J$5,Raw!$A:$A,$A$4,Raw!$B:$B,$A70)</f>
        <v>3189</v>
      </c>
      <c r="K70" s="33">
        <f>SUMIFS(Raw!$F:$F,Raw!$C:$C,K$5,Raw!$A:$A,$A$4,Raw!$B:$B,$A70)</f>
        <v>8395056</v>
      </c>
      <c r="L70" s="33">
        <f>_xlfn.MINIFS(Raw!$F:$F,Raw!$C:$C,L$5,Raw!$A:$A,$A$4,Raw!$B:$B,$A70, Raw!$F:$F, "&lt;&gt;0")</f>
        <v>249</v>
      </c>
      <c r="M70" s="33">
        <f>_xlfn.MAXIFS(Raw!$F:$F,Raw!$C:$C,M$5,Raw!$A:$A,$A$4,Raw!$B:$B,$A70)</f>
        <v>2611</v>
      </c>
      <c r="N70" s="33">
        <f>_xlfn.MINIFS(Raw!$F:$F,Raw!$C:$C,N$5,Raw!$A:$A,$A$4,Raw!$B:$B,$A70, Raw!$F:$F, "&lt;&gt;0")</f>
        <v>393</v>
      </c>
      <c r="O70" s="33">
        <f>_xlfn.MAXIFS(Raw!$F:$F,Raw!$C:$C,O$5,Raw!$A:$A,$A$4,Raw!$B:$B,$A70)</f>
        <v>2895</v>
      </c>
      <c r="P70" s="33">
        <f>SUMIFS(Raw!$F:$F,Raw!$C:$C,P$5,Raw!$A:$A,$A$4,Raw!$B:$B,$A70)</f>
        <v>21216</v>
      </c>
      <c r="Q70" s="33">
        <f>SUMIFS(Raw!$F:$F,Raw!$C:$C,Q$5,Raw!$A:$A,$A$4,Raw!$B:$B,$A70)</f>
        <v>10601</v>
      </c>
      <c r="R70" s="33">
        <f>SUMIFS(Raw!$F:$F,Raw!$C:$C,R$5,Raw!$A:$A,$A$4,Raw!$B:$B,$A70)</f>
        <v>5376</v>
      </c>
      <c r="S70" s="33">
        <f>SUMIFS(Raw!$F:$F,Raw!$C:$C,S$5,Raw!$A:$A,$A$4,Raw!$B:$B,$A70)</f>
        <v>2023</v>
      </c>
      <c r="T70" s="33">
        <f>SUMIFS(Raw!$F:$F,Raw!$C:$C,T$5,Raw!$A:$A,$A$4,Raw!$B:$B,$A70)</f>
        <v>3449</v>
      </c>
      <c r="U70" s="33">
        <f>SUMIFS(Raw!$F:$F,Raw!$C:$C,U$5,Raw!$A:$A,$A$4,Raw!$B:$B,$A70)</f>
        <v>3476</v>
      </c>
      <c r="V70" s="33">
        <f>SUMIFS(Raw!$F:$F,Raw!$C:$C,V$5,Raw!$A:$A,$A$4,Raw!$B:$B,$A70)</f>
        <v>67</v>
      </c>
      <c r="W70" s="33">
        <f>SUMIFS(Raw!$F:$F,Raw!$C:$C,W$5,Raw!$A:$A,$A$4,Raw!$B:$B,$A70)</f>
        <v>6402</v>
      </c>
      <c r="X70" s="33">
        <f>SUMIFS(Raw!$F:$F,Raw!$C:$C,X$5,Raw!$A:$A,$A$4,Raw!$B:$B,$A70)</f>
        <v>3238</v>
      </c>
      <c r="Y70" s="33">
        <f>SUMIFS(Raw!$F:$F,Raw!$C:$C,Y$5,Raw!$A:$A,$A$4,Raw!$B:$B,$A70)</f>
        <v>502</v>
      </c>
      <c r="Z70" s="33">
        <f>SUMIFS(Raw!$F:$F,Raw!$C:$C,Z$5,Raw!$A:$A,$A$4,Raw!$B:$B,$A70)</f>
        <v>65</v>
      </c>
      <c r="AA70" s="33">
        <f>SUMIFS(Raw!$F:$F,Raw!$C:$C,AA$5,Raw!$A:$A,$A$4,Raw!$B:$B,$A70)</f>
        <v>159</v>
      </c>
      <c r="AB70" s="33">
        <f>SUMIFS(Raw!$F:$F,Raw!$C:$C,AB$5,Raw!$A:$A,$A$4,Raw!$B:$B,$A70)</f>
        <v>299</v>
      </c>
      <c r="AC70" s="33">
        <f>SUMIFS(Raw!$F:$F,Raw!$C:$C,AC$5,Raw!$A:$A,$A$4,Raw!$B:$B,$A70)</f>
        <v>4714</v>
      </c>
      <c r="AD70" s="33">
        <f>SUMIFS(Raw!$F:$F,Raw!$C:$C,AD$5,Raw!$A:$A,$A$4,Raw!$B:$B,$A70)</f>
        <v>2729</v>
      </c>
      <c r="AE70" s="33">
        <f>SUMIFS(Raw!$F:$F,Raw!$C:$C,AE$5,Raw!$A:$A,$A$4,Raw!$B:$B,$A70)</f>
        <v>1874</v>
      </c>
      <c r="AF70" s="33">
        <f>SUMIFS(Raw!$F:$F,Raw!$C:$C,AF$5,Raw!$A:$A,$A$4,Raw!$B:$B,$A70)</f>
        <v>2</v>
      </c>
      <c r="AG70" s="33">
        <f>SUMIFS(Raw!$F:$F,Raw!$C:$C,AG$5,Raw!$A:$A,$A$4,Raw!$B:$B,$A70)</f>
        <v>8</v>
      </c>
      <c r="AH70" s="33">
        <f>SUMIFS(Raw!$F:$F,Raw!$C:$C,AH$5,Raw!$A:$A,$A$4,Raw!$B:$B,$A70)</f>
        <v>23</v>
      </c>
      <c r="AI70" s="33">
        <f>SUMIFS(Raw!$F:$F,Raw!$C:$C,AI$5,Raw!$A:$A,$A$4,Raw!$B:$B,$A70)</f>
        <v>0</v>
      </c>
      <c r="AJ70" s="33">
        <f>SUMIFS(Raw!$F:$F,Raw!$C:$C,AJ$5,Raw!$A:$A,$A$4,Raw!$B:$B,$A70)</f>
        <v>32</v>
      </c>
    </row>
    <row r="71" spans="1:36" x14ac:dyDescent="0.25">
      <c r="A71" s="13" t="str">
        <f>IF(Refs!A64="","",Refs!A64)</f>
        <v>111AF1</v>
      </c>
      <c r="B71" s="3" t="str">
        <f>IF(Refs!B64="","",Refs!B64)</f>
        <v>Cornwall</v>
      </c>
      <c r="C71" s="28" t="str">
        <f>IF(Refs!D64="","",Refs!D64)</f>
        <v>Area</v>
      </c>
      <c r="D71" s="33">
        <f>SUMIFS(Raw!$F:$F,Raw!$C:$C,D$5,Raw!$A:$A,$A$4,Raw!$B:$B,$A71)</f>
        <v>16316</v>
      </c>
      <c r="E71" s="33">
        <f>SUMIFS(Raw!$F:$F,Raw!$C:$C,E$5,Raw!$A:$A,$A$4,Raw!$B:$B,$A71)</f>
        <v>12756</v>
      </c>
      <c r="F71" s="33">
        <f>SUMIFS(Raw!$F:$F,Raw!$C:$C,F$5,Raw!$A:$A,$A$4,Raw!$B:$B,$A71)</f>
        <v>4369</v>
      </c>
      <c r="G71" s="33">
        <f>SUMIFS(Raw!$F:$F,Raw!$C:$C,G$5,Raw!$A:$A,$A$4,Raw!$B:$B,$A71)</f>
        <v>2756</v>
      </c>
      <c r="H71" s="33">
        <f>SUMIFS(Raw!$F:$F,Raw!$C:$C,H$5,Raw!$A:$A,$A$4,Raw!$B:$B,$A71)</f>
        <v>367</v>
      </c>
      <c r="I71" s="33">
        <f>SUMIFS(Raw!$F:$F,Raw!$C:$C,I$5,Raw!$A:$A,$A$4,Raw!$B:$B,$A71)</f>
        <v>400</v>
      </c>
      <c r="J71" s="33">
        <f>SUMIFS(Raw!$F:$F,Raw!$C:$C,J$5,Raw!$A:$A,$A$4,Raw!$B:$B,$A71)</f>
        <v>1989</v>
      </c>
      <c r="K71" s="33">
        <f>SUMIFS(Raw!$F:$F,Raw!$C:$C,K$5,Raw!$A:$A,$A$4,Raw!$B:$B,$A71)</f>
        <v>3981745</v>
      </c>
      <c r="L71" s="33">
        <f>_xlfn.MINIFS(Raw!$F:$F,Raw!$C:$C,L$5,Raw!$A:$A,$A$4,Raw!$B:$B,$A71, Raw!$F:$F, "&lt;&gt;0")</f>
        <v>578</v>
      </c>
      <c r="M71" s="33">
        <f>_xlfn.MAXIFS(Raw!$F:$F,Raw!$C:$C,M$5,Raw!$A:$A,$A$4,Raw!$B:$B,$A71)</f>
        <v>1599</v>
      </c>
      <c r="N71" s="33">
        <f>_xlfn.MINIFS(Raw!$F:$F,Raw!$C:$C,N$5,Raw!$A:$A,$A$4,Raw!$B:$B,$A71, Raw!$F:$F, "&lt;&gt;0")</f>
        <v>790</v>
      </c>
      <c r="O71" s="33">
        <f>_xlfn.MAXIFS(Raw!$F:$F,Raw!$C:$C,O$5,Raw!$A:$A,$A$4,Raw!$B:$B,$A71)</f>
        <v>1796</v>
      </c>
      <c r="P71" s="33">
        <f>SUMIFS(Raw!$F:$F,Raw!$C:$C,P$5,Raw!$A:$A,$A$4,Raw!$B:$B,$A71)</f>
        <v>13789</v>
      </c>
      <c r="Q71" s="33">
        <f>SUMIFS(Raw!$F:$F,Raw!$C:$C,Q$5,Raw!$A:$A,$A$4,Raw!$B:$B,$A71)</f>
        <v>10636</v>
      </c>
      <c r="R71" s="33">
        <f>SUMIFS(Raw!$F:$F,Raw!$C:$C,R$5,Raw!$A:$A,$A$4,Raw!$B:$B,$A71)</f>
        <v>3884</v>
      </c>
      <c r="S71" s="33">
        <f>SUMIFS(Raw!$F:$F,Raw!$C:$C,S$5,Raw!$A:$A,$A$4,Raw!$B:$B,$A71)</f>
        <v>1662</v>
      </c>
      <c r="T71" s="33">
        <f>SUMIFS(Raw!$F:$F,Raw!$C:$C,T$5,Raw!$A:$A,$A$4,Raw!$B:$B,$A71)</f>
        <v>1318</v>
      </c>
      <c r="U71" s="33">
        <f>SUMIFS(Raw!$F:$F,Raw!$C:$C,U$5,Raw!$A:$A,$A$4,Raw!$B:$B,$A71)</f>
        <v>1082</v>
      </c>
      <c r="V71" s="33">
        <f>SUMIFS(Raw!$F:$F,Raw!$C:$C,V$5,Raw!$A:$A,$A$4,Raw!$B:$B,$A71)</f>
        <v>0</v>
      </c>
      <c r="W71" s="33">
        <f>SUMIFS(Raw!$F:$F,Raw!$C:$C,W$5,Raw!$A:$A,$A$4,Raw!$B:$B,$A71)</f>
        <v>3728</v>
      </c>
      <c r="X71" s="33">
        <f>SUMIFS(Raw!$F:$F,Raw!$C:$C,X$5,Raw!$A:$A,$A$4,Raw!$B:$B,$A71)</f>
        <v>288</v>
      </c>
      <c r="Y71" s="33">
        <f>SUMIFS(Raw!$F:$F,Raw!$C:$C,Y$5,Raw!$A:$A,$A$4,Raw!$B:$B,$A71)</f>
        <v>304</v>
      </c>
      <c r="Z71" s="33">
        <f>SUMIFS(Raw!$F:$F,Raw!$C:$C,Z$5,Raw!$A:$A,$A$4,Raw!$B:$B,$A71)</f>
        <v>162</v>
      </c>
      <c r="AA71" s="33">
        <f>SUMIFS(Raw!$F:$F,Raw!$C:$C,AA$5,Raw!$A:$A,$A$4,Raw!$B:$B,$A71)</f>
        <v>49</v>
      </c>
      <c r="AB71" s="33">
        <f>SUMIFS(Raw!$F:$F,Raw!$C:$C,AB$5,Raw!$A:$A,$A$4,Raw!$B:$B,$A71)</f>
        <v>562</v>
      </c>
      <c r="AC71" s="33">
        <f>SUMIFS(Raw!$F:$F,Raw!$C:$C,AC$5,Raw!$A:$A,$A$4,Raw!$B:$B,$A71)</f>
        <v>5090</v>
      </c>
      <c r="AD71" s="33">
        <f>SUMIFS(Raw!$F:$F,Raw!$C:$C,AD$5,Raw!$A:$A,$A$4,Raw!$B:$B,$A71)</f>
        <v>1178</v>
      </c>
      <c r="AE71" s="33">
        <f>SUMIFS(Raw!$F:$F,Raw!$C:$C,AE$5,Raw!$A:$A,$A$4,Raw!$B:$B,$A71)</f>
        <v>867</v>
      </c>
      <c r="AF71" s="33">
        <f>SUMIFS(Raw!$F:$F,Raw!$C:$C,AF$5,Raw!$A:$A,$A$4,Raw!$B:$B,$A71)</f>
        <v>0</v>
      </c>
      <c r="AG71" s="33">
        <f>SUMIFS(Raw!$F:$F,Raw!$C:$C,AG$5,Raw!$A:$A,$A$4,Raw!$B:$B,$A71)</f>
        <v>0</v>
      </c>
      <c r="AH71" s="33">
        <f>SUMIFS(Raw!$F:$F,Raw!$C:$C,AH$5,Raw!$A:$A,$A$4,Raw!$B:$B,$A71)</f>
        <v>105</v>
      </c>
      <c r="AI71" s="33">
        <f>SUMIFS(Raw!$F:$F,Raw!$C:$C,AI$5,Raw!$A:$A,$A$4,Raw!$B:$B,$A71)</f>
        <v>0</v>
      </c>
      <c r="AJ71" s="33">
        <f>SUMIFS(Raw!$F:$F,Raw!$C:$C,AJ$5,Raw!$A:$A,$A$4,Raw!$B:$B,$A71)</f>
        <v>859</v>
      </c>
    </row>
    <row r="72" spans="1:36" x14ac:dyDescent="0.25">
      <c r="A72" s="13" t="str">
        <f>IF(Refs!A65="","",Refs!A65)</f>
        <v>111AI6</v>
      </c>
      <c r="B72" s="3" t="str">
        <f>IF(Refs!B65="","",Refs!B65)</f>
        <v>Devon (Devon Doctors)</v>
      </c>
      <c r="C72" s="28" t="str">
        <f>IF(Refs!D65="","",Refs!D65)</f>
        <v>Area</v>
      </c>
      <c r="D72" s="33">
        <f>SUMIFS(Raw!$F:$F,Raw!$C:$C,D$5,Raw!$A:$A,$A$4,Raw!$B:$B,$A72)</f>
        <v>37514</v>
      </c>
      <c r="E72" s="33">
        <f>SUMIFS(Raw!$F:$F,Raw!$C:$C,E$5,Raw!$A:$A,$A$4,Raw!$B:$B,$A72)</f>
        <v>24813</v>
      </c>
      <c r="F72" s="33">
        <f>SUMIFS(Raw!$F:$F,Raw!$C:$C,F$5,Raw!$A:$A,$A$4,Raw!$B:$B,$A72)</f>
        <v>11818</v>
      </c>
      <c r="G72" s="33">
        <f>SUMIFS(Raw!$F:$F,Raw!$C:$C,G$5,Raw!$A:$A,$A$4,Raw!$B:$B,$A72)</f>
        <v>11071</v>
      </c>
      <c r="H72" s="33">
        <f>SUMIFS(Raw!$F:$F,Raw!$C:$C,H$5,Raw!$A:$A,$A$4,Raw!$B:$B,$A72)</f>
        <v>393</v>
      </c>
      <c r="I72" s="33">
        <f>SUMIFS(Raw!$F:$F,Raw!$C:$C,I$5,Raw!$A:$A,$A$4,Raw!$B:$B,$A72)</f>
        <v>361</v>
      </c>
      <c r="J72" s="33">
        <f>SUMIFS(Raw!$F:$F,Raw!$C:$C,J$5,Raw!$A:$A,$A$4,Raw!$B:$B,$A72)</f>
        <v>10317</v>
      </c>
      <c r="K72" s="33">
        <f>SUMIFS(Raw!$F:$F,Raw!$C:$C,K$5,Raw!$A:$A,$A$4,Raw!$B:$B,$A72)</f>
        <v>13429827</v>
      </c>
      <c r="L72" s="33">
        <f>_xlfn.MINIFS(Raw!$F:$F,Raw!$C:$C,L$5,Raw!$A:$A,$A$4,Raw!$B:$B,$A72, Raw!$F:$F, "&lt;&gt;0")</f>
        <v>674</v>
      </c>
      <c r="M72" s="33">
        <f>_xlfn.MAXIFS(Raw!$F:$F,Raw!$C:$C,M$5,Raw!$A:$A,$A$4,Raw!$B:$B,$A72)</f>
        <v>3592</v>
      </c>
      <c r="N72" s="33">
        <f>_xlfn.MINIFS(Raw!$F:$F,Raw!$C:$C,N$5,Raw!$A:$A,$A$4,Raw!$B:$B,$A72, Raw!$F:$F, "&lt;&gt;0")</f>
        <v>1512</v>
      </c>
      <c r="O72" s="33">
        <f>_xlfn.MAXIFS(Raw!$F:$F,Raw!$C:$C,O$5,Raw!$A:$A,$A$4,Raw!$B:$B,$A72)</f>
        <v>5552</v>
      </c>
      <c r="P72" s="33">
        <f>SUMIFS(Raw!$F:$F,Raw!$C:$C,P$5,Raw!$A:$A,$A$4,Raw!$B:$B,$A72)</f>
        <v>22412</v>
      </c>
      <c r="Q72" s="33">
        <f>SUMIFS(Raw!$F:$F,Raw!$C:$C,Q$5,Raw!$A:$A,$A$4,Raw!$B:$B,$A72)</f>
        <v>10268</v>
      </c>
      <c r="R72" s="33">
        <f>SUMIFS(Raw!$F:$F,Raw!$C:$C,R$5,Raw!$A:$A,$A$4,Raw!$B:$B,$A72)</f>
        <v>2174</v>
      </c>
      <c r="S72" s="33">
        <f>SUMIFS(Raw!$F:$F,Raw!$C:$C,S$5,Raw!$A:$A,$A$4,Raw!$B:$B,$A72)</f>
        <v>862</v>
      </c>
      <c r="T72" s="33">
        <f>SUMIFS(Raw!$F:$F,Raw!$C:$C,T$5,Raw!$A:$A,$A$4,Raw!$B:$B,$A72)</f>
        <v>2896</v>
      </c>
      <c r="U72" s="33">
        <f>SUMIFS(Raw!$F:$F,Raw!$C:$C,U$5,Raw!$A:$A,$A$4,Raw!$B:$B,$A72)</f>
        <v>2801</v>
      </c>
      <c r="V72" s="33">
        <f>SUMIFS(Raw!$F:$F,Raw!$C:$C,V$5,Raw!$A:$A,$A$4,Raw!$B:$B,$A72)</f>
        <v>130</v>
      </c>
      <c r="W72" s="33">
        <f>SUMIFS(Raw!$F:$F,Raw!$C:$C,W$5,Raw!$A:$A,$A$4,Raw!$B:$B,$A72)</f>
        <v>7114</v>
      </c>
      <c r="X72" s="33">
        <f>SUMIFS(Raw!$F:$F,Raw!$C:$C,X$5,Raw!$A:$A,$A$4,Raw!$B:$B,$A72)</f>
        <v>4371</v>
      </c>
      <c r="Y72" s="33">
        <f>SUMIFS(Raw!$F:$F,Raw!$C:$C,Y$5,Raw!$A:$A,$A$4,Raw!$B:$B,$A72)</f>
        <v>134</v>
      </c>
      <c r="Z72" s="33">
        <f>SUMIFS(Raw!$F:$F,Raw!$C:$C,Z$5,Raw!$A:$A,$A$4,Raw!$B:$B,$A72)</f>
        <v>85</v>
      </c>
      <c r="AA72" s="33">
        <f>SUMIFS(Raw!$F:$F,Raw!$C:$C,AA$5,Raw!$A:$A,$A$4,Raw!$B:$B,$A72)</f>
        <v>120</v>
      </c>
      <c r="AB72" s="33">
        <f>SUMIFS(Raw!$F:$F,Raw!$C:$C,AB$5,Raw!$A:$A,$A$4,Raw!$B:$B,$A72)</f>
        <v>79</v>
      </c>
      <c r="AC72" s="33">
        <f>SUMIFS(Raw!$F:$F,Raw!$C:$C,AC$5,Raw!$A:$A,$A$4,Raw!$B:$B,$A72)</f>
        <v>2253</v>
      </c>
      <c r="AD72" s="33">
        <f>SUMIFS(Raw!$F:$F,Raw!$C:$C,AD$5,Raw!$A:$A,$A$4,Raw!$B:$B,$A72)</f>
        <v>2016</v>
      </c>
      <c r="AE72" s="33">
        <f>SUMIFS(Raw!$F:$F,Raw!$C:$C,AE$5,Raw!$A:$A,$A$4,Raw!$B:$B,$A72)</f>
        <v>1745</v>
      </c>
      <c r="AF72" s="33">
        <f>SUMIFS(Raw!$F:$F,Raw!$C:$C,AF$5,Raw!$A:$A,$A$4,Raw!$B:$B,$A72)</f>
        <v>2216</v>
      </c>
      <c r="AG72" s="33">
        <f>SUMIFS(Raw!$F:$F,Raw!$C:$C,AG$5,Raw!$A:$A,$A$4,Raw!$B:$B,$A72)</f>
        <v>119</v>
      </c>
      <c r="AH72" s="33">
        <f>SUMIFS(Raw!$F:$F,Raw!$C:$C,AH$5,Raw!$A:$A,$A$4,Raw!$B:$B,$A72)</f>
        <v>1783</v>
      </c>
      <c r="AI72" s="33">
        <f>SUMIFS(Raw!$F:$F,Raw!$C:$C,AI$5,Raw!$A:$A,$A$4,Raw!$B:$B,$A72)</f>
        <v>0</v>
      </c>
      <c r="AJ72" s="33">
        <f>SUMIFS(Raw!$F:$F,Raw!$C:$C,AJ$5,Raw!$A:$A,$A$4,Raw!$B:$B,$A72)</f>
        <v>1608</v>
      </c>
    </row>
    <row r="73" spans="1:36" x14ac:dyDescent="0.25">
      <c r="A73" s="13" t="str">
        <f>IF(Refs!A66="","",Refs!A66)</f>
        <v>111AI4</v>
      </c>
      <c r="B73" s="3" t="str">
        <f>IF(Refs!B66="","",Refs!B66)</f>
        <v>Dorset (DHC)</v>
      </c>
      <c r="C73" s="28" t="str">
        <f>IF(Refs!D66="","",Refs!D66)</f>
        <v>Area</v>
      </c>
      <c r="D73" s="33">
        <f>SUMIFS(Raw!$F:$F,Raw!$C:$C,D$5,Raw!$A:$A,$A$4,Raw!$B:$B,$A73)</f>
        <v>30592</v>
      </c>
      <c r="E73" s="33">
        <f>SUMIFS(Raw!$F:$F,Raw!$C:$C,E$5,Raw!$A:$A,$A$4,Raw!$B:$B,$A73)</f>
        <v>22014</v>
      </c>
      <c r="F73" s="33">
        <f>SUMIFS(Raw!$F:$F,Raw!$C:$C,F$5,Raw!$A:$A,$A$4,Raw!$B:$B,$A73)</f>
        <v>11987</v>
      </c>
      <c r="G73" s="33">
        <f>SUMIFS(Raw!$F:$F,Raw!$C:$C,G$5,Raw!$A:$A,$A$4,Raw!$B:$B,$A73)</f>
        <v>2563</v>
      </c>
      <c r="H73" s="33">
        <f>SUMIFS(Raw!$F:$F,Raw!$C:$C,H$5,Raw!$A:$A,$A$4,Raw!$B:$B,$A73)</f>
        <v>193</v>
      </c>
      <c r="I73" s="33">
        <f>SUMIFS(Raw!$F:$F,Raw!$C:$C,I$5,Raw!$A:$A,$A$4,Raw!$B:$B,$A73)</f>
        <v>142</v>
      </c>
      <c r="J73" s="33">
        <f>SUMIFS(Raw!$F:$F,Raw!$C:$C,J$5,Raw!$A:$A,$A$4,Raw!$B:$B,$A73)</f>
        <v>2228</v>
      </c>
      <c r="K73" s="33">
        <f>SUMIFS(Raw!$F:$F,Raw!$C:$C,K$5,Raw!$A:$A,$A$4,Raw!$B:$B,$A73)</f>
        <v>4691087</v>
      </c>
      <c r="L73" s="33">
        <f>_xlfn.MINIFS(Raw!$F:$F,Raw!$C:$C,L$5,Raw!$A:$A,$A$4,Raw!$B:$B,$A73, Raw!$F:$F, "&lt;&gt;0")</f>
        <v>180</v>
      </c>
      <c r="M73" s="33">
        <f>_xlfn.MAXIFS(Raw!$F:$F,Raw!$C:$C,M$5,Raw!$A:$A,$A$4,Raw!$B:$B,$A73)</f>
        <v>2108</v>
      </c>
      <c r="N73" s="33">
        <f>_xlfn.MINIFS(Raw!$F:$F,Raw!$C:$C,N$5,Raw!$A:$A,$A$4,Raw!$B:$B,$A73, Raw!$F:$F, "&lt;&gt;0")</f>
        <v>358</v>
      </c>
      <c r="O73" s="33">
        <f>_xlfn.MAXIFS(Raw!$F:$F,Raw!$C:$C,O$5,Raw!$A:$A,$A$4,Raw!$B:$B,$A73)</f>
        <v>2661</v>
      </c>
      <c r="P73" s="33">
        <f>SUMIFS(Raw!$F:$F,Raw!$C:$C,P$5,Raw!$A:$A,$A$4,Raw!$B:$B,$A73)</f>
        <v>21196</v>
      </c>
      <c r="Q73" s="33">
        <f>SUMIFS(Raw!$F:$F,Raw!$C:$C,Q$5,Raw!$A:$A,$A$4,Raw!$B:$B,$A73)</f>
        <v>7877</v>
      </c>
      <c r="R73" s="33">
        <f>SUMIFS(Raw!$F:$F,Raw!$C:$C,R$5,Raw!$A:$A,$A$4,Raw!$B:$B,$A73)</f>
        <v>3257</v>
      </c>
      <c r="S73" s="33">
        <f>SUMIFS(Raw!$F:$F,Raw!$C:$C,S$5,Raw!$A:$A,$A$4,Raw!$B:$B,$A73)</f>
        <v>766</v>
      </c>
      <c r="T73" s="33">
        <f>SUMIFS(Raw!$F:$F,Raw!$C:$C,T$5,Raw!$A:$A,$A$4,Raw!$B:$B,$A73)</f>
        <v>2799</v>
      </c>
      <c r="U73" s="33">
        <f>SUMIFS(Raw!$F:$F,Raw!$C:$C,U$5,Raw!$A:$A,$A$4,Raw!$B:$B,$A73)</f>
        <v>3328</v>
      </c>
      <c r="V73" s="33">
        <f>SUMIFS(Raw!$F:$F,Raw!$C:$C,V$5,Raw!$A:$A,$A$4,Raw!$B:$B,$A73)</f>
        <v>1</v>
      </c>
      <c r="W73" s="33">
        <f>SUMIFS(Raw!$F:$F,Raw!$C:$C,W$5,Raw!$A:$A,$A$4,Raw!$B:$B,$A73)</f>
        <v>5113</v>
      </c>
      <c r="X73" s="33">
        <f>SUMIFS(Raw!$F:$F,Raw!$C:$C,X$5,Raw!$A:$A,$A$4,Raw!$B:$B,$A73)</f>
        <v>2341</v>
      </c>
      <c r="Y73" s="33">
        <f>SUMIFS(Raw!$F:$F,Raw!$C:$C,Y$5,Raw!$A:$A,$A$4,Raw!$B:$B,$A73)</f>
        <v>2249</v>
      </c>
      <c r="Z73" s="33">
        <f>SUMIFS(Raw!$F:$F,Raw!$C:$C,Z$5,Raw!$A:$A,$A$4,Raw!$B:$B,$A73)</f>
        <v>63</v>
      </c>
      <c r="AA73" s="33">
        <f>SUMIFS(Raw!$F:$F,Raw!$C:$C,AA$5,Raw!$A:$A,$A$4,Raw!$B:$B,$A73)</f>
        <v>740</v>
      </c>
      <c r="AB73" s="33">
        <f>SUMIFS(Raw!$F:$F,Raw!$C:$C,AB$5,Raw!$A:$A,$A$4,Raw!$B:$B,$A73)</f>
        <v>27</v>
      </c>
      <c r="AC73" s="33">
        <f>SUMIFS(Raw!$F:$F,Raw!$C:$C,AC$5,Raw!$A:$A,$A$4,Raw!$B:$B,$A73)</f>
        <v>2092</v>
      </c>
      <c r="AD73" s="33">
        <f>SUMIFS(Raw!$F:$F,Raw!$C:$C,AD$5,Raw!$A:$A,$A$4,Raw!$B:$B,$A73)</f>
        <v>2099</v>
      </c>
      <c r="AE73" s="33">
        <f>SUMIFS(Raw!$F:$F,Raw!$C:$C,AE$5,Raw!$A:$A,$A$4,Raw!$B:$B,$A73)</f>
        <v>870</v>
      </c>
      <c r="AF73" s="33">
        <f>SUMIFS(Raw!$F:$F,Raw!$C:$C,AF$5,Raw!$A:$A,$A$4,Raw!$B:$B,$A73)</f>
        <v>1482</v>
      </c>
      <c r="AG73" s="33">
        <f>SUMIFS(Raw!$F:$F,Raw!$C:$C,AG$5,Raw!$A:$A,$A$4,Raw!$B:$B,$A73)</f>
        <v>213</v>
      </c>
      <c r="AH73" s="33">
        <f>SUMIFS(Raw!$F:$F,Raw!$C:$C,AH$5,Raw!$A:$A,$A$4,Raw!$B:$B,$A73)</f>
        <v>1665</v>
      </c>
      <c r="AI73" s="33">
        <f>SUMIFS(Raw!$F:$F,Raw!$C:$C,AI$5,Raw!$A:$A,$A$4,Raw!$B:$B,$A73)</f>
        <v>0</v>
      </c>
      <c r="AJ73" s="33">
        <f>SUMIFS(Raw!$F:$F,Raw!$C:$C,AJ$5,Raw!$A:$A,$A$4,Raw!$B:$B,$A73)</f>
        <v>1246</v>
      </c>
    </row>
    <row r="74" spans="1:36" x14ac:dyDescent="0.25">
      <c r="A74" s="13" t="str">
        <f>IF(Refs!A67="","",Refs!A67)</f>
        <v>111AH2</v>
      </c>
      <c r="B74" s="3" t="str">
        <f>IF(Refs!B67="","",Refs!B67)</f>
        <v>Gloucestershire</v>
      </c>
      <c r="C74" s="28" t="str">
        <f>IF(Refs!D67="","",Refs!D67)</f>
        <v>Area</v>
      </c>
      <c r="D74" s="33">
        <f>SUMIFS(Raw!$F:$F,Raw!$C:$C,D$5,Raw!$A:$A,$A$4,Raw!$B:$B,$A74)</f>
        <v>15801</v>
      </c>
      <c r="E74" s="33">
        <f>SUMIFS(Raw!$F:$F,Raw!$C:$C,E$5,Raw!$A:$A,$A$4,Raw!$B:$B,$A74)</f>
        <v>12834</v>
      </c>
      <c r="F74" s="33">
        <f>SUMIFS(Raw!$F:$F,Raw!$C:$C,F$5,Raw!$A:$A,$A$4,Raw!$B:$B,$A74)</f>
        <v>5276</v>
      </c>
      <c r="G74" s="33">
        <f>SUMIFS(Raw!$F:$F,Raw!$C:$C,G$5,Raw!$A:$A,$A$4,Raw!$B:$B,$A74)</f>
        <v>2885</v>
      </c>
      <c r="H74" s="33">
        <f>SUMIFS(Raw!$F:$F,Raw!$C:$C,H$5,Raw!$A:$A,$A$4,Raw!$B:$B,$A74)</f>
        <v>198</v>
      </c>
      <c r="I74" s="33">
        <f>SUMIFS(Raw!$F:$F,Raw!$C:$C,I$5,Raw!$A:$A,$A$4,Raw!$B:$B,$A74)</f>
        <v>264</v>
      </c>
      <c r="J74" s="33">
        <f>SUMIFS(Raw!$F:$F,Raw!$C:$C,J$5,Raw!$A:$A,$A$4,Raw!$B:$B,$A74)</f>
        <v>2423</v>
      </c>
      <c r="K74" s="33">
        <f>SUMIFS(Raw!$F:$F,Raw!$C:$C,K$5,Raw!$A:$A,$A$4,Raw!$B:$B,$A74)</f>
        <v>4822388</v>
      </c>
      <c r="L74" s="33">
        <f>_xlfn.MINIFS(Raw!$F:$F,Raw!$C:$C,L$5,Raw!$A:$A,$A$4,Raw!$B:$B,$A74, Raw!$F:$F, "&lt;&gt;0")</f>
        <v>214</v>
      </c>
      <c r="M74" s="33">
        <f>_xlfn.MAXIFS(Raw!$F:$F,Raw!$C:$C,M$5,Raw!$A:$A,$A$4,Raw!$B:$B,$A74)</f>
        <v>2696</v>
      </c>
      <c r="N74" s="33">
        <f>_xlfn.MINIFS(Raw!$F:$F,Raw!$C:$C,N$5,Raw!$A:$A,$A$4,Raw!$B:$B,$A74, Raw!$F:$F, "&lt;&gt;0")</f>
        <v>351</v>
      </c>
      <c r="O74" s="33">
        <f>_xlfn.MAXIFS(Raw!$F:$F,Raw!$C:$C,O$5,Raw!$A:$A,$A$4,Raw!$B:$B,$A74)</f>
        <v>2953</v>
      </c>
      <c r="P74" s="33">
        <f>SUMIFS(Raw!$F:$F,Raw!$C:$C,P$5,Raw!$A:$A,$A$4,Raw!$B:$B,$A74)</f>
        <v>11750</v>
      </c>
      <c r="Q74" s="33">
        <f>SUMIFS(Raw!$F:$F,Raw!$C:$C,Q$5,Raw!$A:$A,$A$4,Raw!$B:$B,$A74)</f>
        <v>5493</v>
      </c>
      <c r="R74" s="33">
        <f>SUMIFS(Raw!$F:$F,Raw!$C:$C,R$5,Raw!$A:$A,$A$4,Raw!$B:$B,$A74)</f>
        <v>3028</v>
      </c>
      <c r="S74" s="33">
        <f>SUMIFS(Raw!$F:$F,Raw!$C:$C,S$5,Raw!$A:$A,$A$4,Raw!$B:$B,$A74)</f>
        <v>1135</v>
      </c>
      <c r="T74" s="33">
        <f>SUMIFS(Raw!$F:$F,Raw!$C:$C,T$5,Raw!$A:$A,$A$4,Raw!$B:$B,$A74)</f>
        <v>2065</v>
      </c>
      <c r="U74" s="33">
        <f>SUMIFS(Raw!$F:$F,Raw!$C:$C,U$5,Raw!$A:$A,$A$4,Raw!$B:$B,$A74)</f>
        <v>1906</v>
      </c>
      <c r="V74" s="33">
        <f>SUMIFS(Raw!$F:$F,Raw!$C:$C,V$5,Raw!$A:$A,$A$4,Raw!$B:$B,$A74)</f>
        <v>2</v>
      </c>
      <c r="W74" s="33">
        <f>SUMIFS(Raw!$F:$F,Raw!$C:$C,W$5,Raw!$A:$A,$A$4,Raw!$B:$B,$A74)</f>
        <v>3991</v>
      </c>
      <c r="X74" s="33">
        <f>SUMIFS(Raw!$F:$F,Raw!$C:$C,X$5,Raw!$A:$A,$A$4,Raw!$B:$B,$A74)</f>
        <v>1464</v>
      </c>
      <c r="Y74" s="33">
        <f>SUMIFS(Raw!$F:$F,Raw!$C:$C,Y$5,Raw!$A:$A,$A$4,Raw!$B:$B,$A74)</f>
        <v>545</v>
      </c>
      <c r="Z74" s="33">
        <f>SUMIFS(Raw!$F:$F,Raw!$C:$C,Z$5,Raw!$A:$A,$A$4,Raw!$B:$B,$A74)</f>
        <v>27</v>
      </c>
      <c r="AA74" s="33">
        <f>SUMIFS(Raw!$F:$F,Raw!$C:$C,AA$5,Raw!$A:$A,$A$4,Raw!$B:$B,$A74)</f>
        <v>83</v>
      </c>
      <c r="AB74" s="33">
        <f>SUMIFS(Raw!$F:$F,Raw!$C:$C,AB$5,Raw!$A:$A,$A$4,Raw!$B:$B,$A74)</f>
        <v>26</v>
      </c>
      <c r="AC74" s="33">
        <f>SUMIFS(Raw!$F:$F,Raw!$C:$C,AC$5,Raw!$A:$A,$A$4,Raw!$B:$B,$A74)</f>
        <v>649</v>
      </c>
      <c r="AD74" s="33">
        <f>SUMIFS(Raw!$F:$F,Raw!$C:$C,AD$5,Raw!$A:$A,$A$4,Raw!$B:$B,$A74)</f>
        <v>970</v>
      </c>
      <c r="AE74" s="33">
        <f>SUMIFS(Raw!$F:$F,Raw!$C:$C,AE$5,Raw!$A:$A,$A$4,Raw!$B:$B,$A74)</f>
        <v>783</v>
      </c>
      <c r="AF74" s="33">
        <f>SUMIFS(Raw!$F:$F,Raw!$C:$C,AF$5,Raw!$A:$A,$A$4,Raw!$B:$B,$A74)</f>
        <v>4</v>
      </c>
      <c r="AG74" s="33">
        <f>SUMIFS(Raw!$F:$F,Raw!$C:$C,AG$5,Raw!$A:$A,$A$4,Raw!$B:$B,$A74)</f>
        <v>9</v>
      </c>
      <c r="AH74" s="33">
        <f>SUMIFS(Raw!$F:$F,Raw!$C:$C,AH$5,Raw!$A:$A,$A$4,Raw!$B:$B,$A74)</f>
        <v>85</v>
      </c>
      <c r="AI74" s="33">
        <f>SUMIFS(Raw!$F:$F,Raw!$C:$C,AI$5,Raw!$A:$A,$A$4,Raw!$B:$B,$A74)</f>
        <v>0</v>
      </c>
      <c r="AJ74" s="33">
        <f>SUMIFS(Raw!$F:$F,Raw!$C:$C,AJ$5,Raw!$A:$A,$A$4,Raw!$B:$B,$A74)</f>
        <v>28</v>
      </c>
    </row>
    <row r="75" spans="1:36" x14ac:dyDescent="0.25">
      <c r="A75" s="13" t="str">
        <f>IF(Refs!A68="","",Refs!A68)</f>
        <v>111AH8</v>
      </c>
      <c r="B75" s="3" t="str">
        <f>IF(Refs!B68="","",Refs!B68)</f>
        <v>Somerset (Devon Doctors)</v>
      </c>
      <c r="C75" s="28" t="str">
        <f>IF(Refs!D68="","",Refs!D68)</f>
        <v>Area</v>
      </c>
      <c r="D75" s="33">
        <f>SUMIFS(Raw!$F:$F,Raw!$C:$C,D$5,Raw!$A:$A,$A$4,Raw!$B:$B,$A75)</f>
        <v>15602</v>
      </c>
      <c r="E75" s="33">
        <f>SUMIFS(Raw!$F:$F,Raw!$C:$C,E$5,Raw!$A:$A,$A$4,Raw!$B:$B,$A75)</f>
        <v>12341</v>
      </c>
      <c r="F75" s="33">
        <f>SUMIFS(Raw!$F:$F,Raw!$C:$C,F$5,Raw!$A:$A,$A$4,Raw!$B:$B,$A75)</f>
        <v>5197</v>
      </c>
      <c r="G75" s="33">
        <f>SUMIFS(Raw!$F:$F,Raw!$C:$C,G$5,Raw!$A:$A,$A$4,Raw!$B:$B,$A75)</f>
        <v>3124</v>
      </c>
      <c r="H75" s="33">
        <f>SUMIFS(Raw!$F:$F,Raw!$C:$C,H$5,Raw!$A:$A,$A$4,Raw!$B:$B,$A75)</f>
        <v>232</v>
      </c>
      <c r="I75" s="33">
        <f>SUMIFS(Raw!$F:$F,Raw!$C:$C,I$5,Raw!$A:$A,$A$4,Raw!$B:$B,$A75)</f>
        <v>249</v>
      </c>
      <c r="J75" s="33">
        <f>SUMIFS(Raw!$F:$F,Raw!$C:$C,J$5,Raw!$A:$A,$A$4,Raw!$B:$B,$A75)</f>
        <v>2643</v>
      </c>
      <c r="K75" s="33">
        <f>SUMIFS(Raw!$F:$F,Raw!$C:$C,K$5,Raw!$A:$A,$A$4,Raw!$B:$B,$A75)</f>
        <v>4547392</v>
      </c>
      <c r="L75" s="33">
        <f>_xlfn.MINIFS(Raw!$F:$F,Raw!$C:$C,L$5,Raw!$A:$A,$A$4,Raw!$B:$B,$A75, Raw!$F:$F, "&lt;&gt;0")</f>
        <v>175</v>
      </c>
      <c r="M75" s="33">
        <f>_xlfn.MAXIFS(Raw!$F:$F,Raw!$C:$C,M$5,Raw!$A:$A,$A$4,Raw!$B:$B,$A75)</f>
        <v>2648</v>
      </c>
      <c r="N75" s="33">
        <f>_xlfn.MINIFS(Raw!$F:$F,Raw!$C:$C,N$5,Raw!$A:$A,$A$4,Raw!$B:$B,$A75, Raw!$F:$F, "&lt;&gt;0")</f>
        <v>371</v>
      </c>
      <c r="O75" s="33">
        <f>_xlfn.MAXIFS(Raw!$F:$F,Raw!$C:$C,O$5,Raw!$A:$A,$A$4,Raw!$B:$B,$A75)</f>
        <v>2927</v>
      </c>
      <c r="P75" s="33">
        <f>SUMIFS(Raw!$F:$F,Raw!$C:$C,P$5,Raw!$A:$A,$A$4,Raw!$B:$B,$A75)</f>
        <v>11531</v>
      </c>
      <c r="Q75" s="33">
        <f>SUMIFS(Raw!$F:$F,Raw!$C:$C,Q$5,Raw!$A:$A,$A$4,Raw!$B:$B,$A75)</f>
        <v>7687</v>
      </c>
      <c r="R75" s="33">
        <f>SUMIFS(Raw!$F:$F,Raw!$C:$C,R$5,Raw!$A:$A,$A$4,Raw!$B:$B,$A75)</f>
        <v>1578</v>
      </c>
      <c r="S75" s="33">
        <f>SUMIFS(Raw!$F:$F,Raw!$C:$C,S$5,Raw!$A:$A,$A$4,Raw!$B:$B,$A75)</f>
        <v>963</v>
      </c>
      <c r="T75" s="33">
        <f>SUMIFS(Raw!$F:$F,Raw!$C:$C,T$5,Raw!$A:$A,$A$4,Raw!$B:$B,$A75)</f>
        <v>1203</v>
      </c>
      <c r="U75" s="33">
        <f>SUMIFS(Raw!$F:$F,Raw!$C:$C,U$5,Raw!$A:$A,$A$4,Raw!$B:$B,$A75)</f>
        <v>642</v>
      </c>
      <c r="V75" s="33">
        <f>SUMIFS(Raw!$F:$F,Raw!$C:$C,V$5,Raw!$A:$A,$A$4,Raw!$B:$B,$A75)</f>
        <v>37</v>
      </c>
      <c r="W75" s="33">
        <f>SUMIFS(Raw!$F:$F,Raw!$C:$C,W$5,Raw!$A:$A,$A$4,Raw!$B:$B,$A75)</f>
        <v>3190</v>
      </c>
      <c r="X75" s="33">
        <f>SUMIFS(Raw!$F:$F,Raw!$C:$C,X$5,Raw!$A:$A,$A$4,Raw!$B:$B,$A75)</f>
        <v>1510</v>
      </c>
      <c r="Y75" s="33">
        <f>SUMIFS(Raw!$F:$F,Raw!$C:$C,Y$5,Raw!$A:$A,$A$4,Raw!$B:$B,$A75)</f>
        <v>104</v>
      </c>
      <c r="Z75" s="33">
        <f>SUMIFS(Raw!$F:$F,Raw!$C:$C,Z$5,Raw!$A:$A,$A$4,Raw!$B:$B,$A75)</f>
        <v>34</v>
      </c>
      <c r="AA75" s="33">
        <f>SUMIFS(Raw!$F:$F,Raw!$C:$C,AA$5,Raw!$A:$A,$A$4,Raw!$B:$B,$A75)</f>
        <v>65</v>
      </c>
      <c r="AB75" s="33">
        <f>SUMIFS(Raw!$F:$F,Raw!$C:$C,AB$5,Raw!$A:$A,$A$4,Raw!$B:$B,$A75)</f>
        <v>95</v>
      </c>
      <c r="AC75" s="33">
        <f>SUMIFS(Raw!$F:$F,Raw!$C:$C,AC$5,Raw!$A:$A,$A$4,Raw!$B:$B,$A75)</f>
        <v>1106</v>
      </c>
      <c r="AD75" s="33">
        <f>SUMIFS(Raw!$F:$F,Raw!$C:$C,AD$5,Raw!$A:$A,$A$4,Raw!$B:$B,$A75)</f>
        <v>3623</v>
      </c>
      <c r="AE75" s="33">
        <f>SUMIFS(Raw!$F:$F,Raw!$C:$C,AE$5,Raw!$A:$A,$A$4,Raw!$B:$B,$A75)</f>
        <v>461</v>
      </c>
      <c r="AF75" s="33">
        <f>SUMIFS(Raw!$F:$F,Raw!$C:$C,AF$5,Raw!$A:$A,$A$4,Raw!$B:$B,$A75)</f>
        <v>738</v>
      </c>
      <c r="AG75" s="33">
        <f>SUMIFS(Raw!$F:$F,Raw!$C:$C,AG$5,Raw!$A:$A,$A$4,Raw!$B:$B,$A75)</f>
        <v>3</v>
      </c>
      <c r="AH75" s="33">
        <f>SUMIFS(Raw!$F:$F,Raw!$C:$C,AH$5,Raw!$A:$A,$A$4,Raw!$B:$B,$A75)</f>
        <v>212</v>
      </c>
      <c r="AI75" s="33">
        <f>SUMIFS(Raw!$F:$F,Raw!$C:$C,AI$5,Raw!$A:$A,$A$4,Raw!$B:$B,$A75)</f>
        <v>0</v>
      </c>
      <c r="AJ75" s="33">
        <f>SUMIFS(Raw!$F:$F,Raw!$C:$C,AJ$5,Raw!$A:$A,$A$4,Raw!$B:$B,$A75)</f>
        <v>1875</v>
      </c>
    </row>
    <row r="76" spans="1:36" ht="15" customHeight="1" x14ac:dyDescent="0.25">
      <c r="A76" s="13" t="str">
        <f>IF(Refs!A79="","",Refs!A79)</f>
        <v/>
      </c>
      <c r="B76" s="3" t="str">
        <f>IF(Refs!B79="","",Refs!B79)</f>
        <v/>
      </c>
      <c r="C76" s="28" t="str">
        <f>IF(Refs!D79="","",Refs!D79)</f>
        <v/>
      </c>
      <c r="D76" s="33"/>
      <c r="E76" s="33"/>
      <c r="F76" s="33"/>
      <c r="G76" s="33"/>
      <c r="H76" s="33"/>
      <c r="I76" s="33"/>
      <c r="J76" s="33"/>
      <c r="K76" s="33"/>
      <c r="L76" s="33"/>
      <c r="M76" s="33"/>
      <c r="N76" s="33"/>
      <c r="O76" s="33"/>
      <c r="P76" s="33"/>
      <c r="Q76" s="33"/>
      <c r="R76" s="33"/>
      <c r="S76" s="33"/>
      <c r="T76" s="33"/>
      <c r="U76" s="33"/>
      <c r="W76" s="33"/>
      <c r="X76" s="33"/>
      <c r="Y76" s="33"/>
      <c r="Z76" s="33"/>
      <c r="AA76" s="33"/>
      <c r="AB76" s="33"/>
      <c r="AC76" s="33"/>
    </row>
    <row r="77" spans="1:36" ht="122.5" customHeight="1" x14ac:dyDescent="0.25">
      <c r="A77" s="84" t="s">
        <v>770</v>
      </c>
      <c r="B77" s="84"/>
      <c r="C77" s="28" t="str">
        <f>IF(Refs!D80="","",Refs!D80)</f>
        <v/>
      </c>
      <c r="D77" s="33"/>
      <c r="E77" s="33"/>
      <c r="F77" s="33"/>
      <c r="G77" s="33"/>
      <c r="H77" s="33"/>
      <c r="I77" s="33"/>
      <c r="J77" s="33"/>
      <c r="K77" s="33"/>
      <c r="L77" s="33"/>
      <c r="M77" s="33"/>
      <c r="N77" s="33"/>
      <c r="O77" s="33"/>
      <c r="P77" s="33"/>
      <c r="Q77" s="33"/>
      <c r="R77" s="33"/>
      <c r="S77" s="33"/>
      <c r="T77" s="33"/>
      <c r="U77" s="33"/>
      <c r="W77" s="33"/>
      <c r="X77" s="33"/>
      <c r="Y77" s="33"/>
      <c r="Z77" s="33"/>
      <c r="AA77" s="33"/>
      <c r="AB77" s="33"/>
      <c r="AC77" s="33"/>
    </row>
    <row r="78" spans="1:36" ht="223" customHeight="1" x14ac:dyDescent="0.25">
      <c r="A78" s="84" t="s">
        <v>772</v>
      </c>
      <c r="B78" s="84"/>
      <c r="C78" s="28" t="str">
        <f>IF(Refs!D81="","",Refs!D81)</f>
        <v/>
      </c>
      <c r="D78" s="33"/>
      <c r="E78" s="33"/>
      <c r="F78" s="33"/>
      <c r="G78" s="33"/>
      <c r="H78" s="33"/>
      <c r="I78" s="33"/>
      <c r="J78" s="33"/>
      <c r="K78" s="33"/>
      <c r="L78" s="33"/>
      <c r="M78" s="33"/>
      <c r="N78" s="33"/>
      <c r="O78" s="33"/>
      <c r="P78" s="33"/>
      <c r="Q78" s="33"/>
      <c r="R78" s="33"/>
      <c r="S78" s="33"/>
      <c r="T78" s="33"/>
      <c r="U78" s="33"/>
      <c r="W78" s="33"/>
      <c r="X78" s="33"/>
      <c r="Y78" s="33"/>
      <c r="Z78" s="33"/>
      <c r="AA78" s="33"/>
      <c r="AB78" s="33"/>
      <c r="AC78" s="33"/>
    </row>
    <row r="79" spans="1:36" ht="15" customHeight="1" x14ac:dyDescent="0.25">
      <c r="A79" s="77"/>
      <c r="B79" s="77"/>
      <c r="C79" s="28" t="str">
        <f>IF(Refs!D82="","",Refs!D82)</f>
        <v/>
      </c>
      <c r="W79" s="33"/>
      <c r="X79" s="33"/>
      <c r="Y79" s="33"/>
      <c r="Z79" s="33"/>
      <c r="AA79" s="33"/>
      <c r="AB79" s="33"/>
      <c r="AC79" s="33"/>
    </row>
    <row r="80" spans="1:36" ht="15" customHeight="1" x14ac:dyDescent="0.25">
      <c r="A80" s="77"/>
      <c r="B80" s="77"/>
      <c r="C80" s="28" t="str">
        <f>IF(Refs!D83="","",Refs!D83)</f>
        <v/>
      </c>
      <c r="W80" s="33"/>
      <c r="X80" s="33"/>
      <c r="Y80" s="33"/>
      <c r="Z80" s="33"/>
      <c r="AA80" s="33"/>
      <c r="AB80" s="33"/>
      <c r="AC80" s="33"/>
    </row>
    <row r="81" spans="1:29" ht="15" customHeight="1" x14ac:dyDescent="0.25">
      <c r="A81" s="77"/>
      <c r="B81" s="77"/>
      <c r="C81" s="28" t="str">
        <f>IF(Refs!D84="","",Refs!D84)</f>
        <v/>
      </c>
      <c r="W81" s="33"/>
      <c r="X81" s="33"/>
      <c r="Y81" s="33"/>
      <c r="Z81" s="33"/>
      <c r="AA81" s="33"/>
      <c r="AB81" s="33"/>
      <c r="AC81" s="33"/>
    </row>
    <row r="82" spans="1:29" ht="15" customHeight="1" x14ac:dyDescent="0.25">
      <c r="A82" s="77"/>
      <c r="B82" s="77"/>
      <c r="C82" s="28" t="str">
        <f>IF(Refs!D85="","",Refs!D85)</f>
        <v/>
      </c>
      <c r="W82" s="33"/>
      <c r="X82" s="33"/>
      <c r="Y82" s="33"/>
      <c r="Z82" s="33"/>
      <c r="AA82" s="33"/>
      <c r="AB82" s="33"/>
      <c r="AC82" s="33"/>
    </row>
    <row r="83" spans="1:29" ht="15" customHeight="1" x14ac:dyDescent="0.25">
      <c r="A83" s="77"/>
      <c r="B83" s="77"/>
      <c r="C83" s="28" t="str">
        <f>IF(Refs!D86="","",Refs!D86)</f>
        <v/>
      </c>
      <c r="W83" s="33"/>
      <c r="X83" s="33"/>
      <c r="Y83" s="33"/>
      <c r="Z83" s="33"/>
      <c r="AA83" s="33"/>
      <c r="AB83" s="33"/>
      <c r="AC83" s="33"/>
    </row>
    <row r="84" spans="1:29" x14ac:dyDescent="0.25">
      <c r="A84" s="77"/>
      <c r="B84" s="77"/>
      <c r="C84" s="28"/>
      <c r="W84" s="33"/>
      <c r="X84" s="33"/>
      <c r="Y84" s="33"/>
      <c r="Z84" s="33"/>
      <c r="AA84" s="33"/>
      <c r="AB84" s="33"/>
      <c r="AC84" s="33"/>
    </row>
    <row r="85" spans="1:29" x14ac:dyDescent="0.25">
      <c r="A85" s="77"/>
      <c r="B85" s="77"/>
      <c r="C85" s="28"/>
      <c r="W85" s="33"/>
      <c r="X85" s="33"/>
      <c r="Y85" s="33"/>
      <c r="Z85" s="33"/>
      <c r="AA85" s="33"/>
      <c r="AB85" s="33"/>
      <c r="AC85" s="33"/>
    </row>
    <row r="86" spans="1:29" x14ac:dyDescent="0.25">
      <c r="C86" s="28"/>
      <c r="W86" s="33"/>
      <c r="X86" s="33"/>
      <c r="Y86" s="33"/>
      <c r="Z86" s="33"/>
      <c r="AA86" s="33"/>
      <c r="AB86" s="33"/>
      <c r="AC86" s="33"/>
    </row>
    <row r="87" spans="1:29" x14ac:dyDescent="0.25">
      <c r="A87" s="13"/>
      <c r="C87" s="28"/>
      <c r="W87" s="33"/>
      <c r="X87" s="33"/>
      <c r="Y87" s="33"/>
      <c r="Z87" s="33"/>
      <c r="AA87" s="33"/>
      <c r="AB87" s="33"/>
      <c r="AC87" s="33"/>
    </row>
    <row r="88" spans="1:29" x14ac:dyDescent="0.25">
      <c r="A88" s="13"/>
      <c r="C88" s="28"/>
      <c r="W88" s="33"/>
      <c r="X88" s="33"/>
      <c r="Y88" s="33"/>
      <c r="Z88" s="33"/>
      <c r="AA88" s="33"/>
      <c r="AB88" s="33"/>
      <c r="AC88" s="33"/>
    </row>
    <row r="89" spans="1:29" x14ac:dyDescent="0.25">
      <c r="A89" s="13"/>
      <c r="C89" s="28"/>
      <c r="W89" s="33"/>
      <c r="X89" s="33"/>
      <c r="Y89" s="33"/>
      <c r="Z89" s="33"/>
      <c r="AA89" s="33"/>
      <c r="AB89" s="33"/>
      <c r="AC89" s="33"/>
    </row>
    <row r="90" spans="1:29" x14ac:dyDescent="0.25">
      <c r="A90" s="13"/>
      <c r="C90" s="28"/>
      <c r="W90" s="33"/>
      <c r="X90" s="33"/>
      <c r="Y90" s="33"/>
      <c r="Z90" s="33"/>
      <c r="AA90" s="33"/>
      <c r="AB90" s="33"/>
      <c r="AC90" s="33"/>
    </row>
    <row r="91" spans="1:29" x14ac:dyDescent="0.25">
      <c r="A91" s="13"/>
      <c r="C91" s="28"/>
      <c r="W91" s="33"/>
      <c r="X91" s="33"/>
      <c r="Y91" s="33"/>
      <c r="Z91" s="33"/>
      <c r="AA91" s="33"/>
      <c r="AB91" s="33"/>
      <c r="AC91" s="33"/>
    </row>
    <row r="92" spans="1:29" x14ac:dyDescent="0.25">
      <c r="A92" s="13"/>
      <c r="C92" s="28"/>
      <c r="W92" s="33"/>
      <c r="X92" s="33"/>
      <c r="Y92" s="33"/>
      <c r="Z92" s="33"/>
      <c r="AA92" s="33"/>
      <c r="AB92" s="33"/>
      <c r="AC92" s="33"/>
    </row>
    <row r="93" spans="1:29" x14ac:dyDescent="0.25">
      <c r="A93" s="13"/>
      <c r="C93" s="28"/>
      <c r="W93" s="33"/>
      <c r="X93" s="33"/>
      <c r="Y93" s="33"/>
      <c r="Z93" s="33"/>
      <c r="AA93" s="33"/>
      <c r="AB93" s="33"/>
      <c r="AC93" s="33"/>
    </row>
    <row r="94" spans="1:29" x14ac:dyDescent="0.25">
      <c r="A94" s="13"/>
      <c r="C94" s="28"/>
      <c r="W94" s="33"/>
      <c r="X94" s="33"/>
      <c r="Y94" s="33"/>
      <c r="Z94" s="33"/>
      <c r="AA94" s="33"/>
      <c r="AB94" s="33"/>
      <c r="AC94" s="33"/>
    </row>
    <row r="95" spans="1:29" x14ac:dyDescent="0.25">
      <c r="A95" s="13"/>
      <c r="W95" s="33"/>
      <c r="X95" s="33"/>
      <c r="Y95" s="33"/>
      <c r="Z95" s="33"/>
      <c r="AA95" s="33"/>
      <c r="AB95" s="33"/>
      <c r="AC95" s="33"/>
    </row>
    <row r="96" spans="1:29" x14ac:dyDescent="0.25">
      <c r="A96" s="13"/>
      <c r="W96" s="33"/>
      <c r="X96" s="33"/>
      <c r="Y96" s="33"/>
      <c r="Z96" s="33"/>
      <c r="AA96" s="33"/>
      <c r="AB96" s="33"/>
      <c r="AC96" s="33"/>
    </row>
    <row r="97" spans="1:29" x14ac:dyDescent="0.25">
      <c r="A97" s="13"/>
      <c r="W97" s="33"/>
      <c r="X97" s="33"/>
      <c r="Y97" s="33"/>
      <c r="Z97" s="33"/>
      <c r="AA97" s="33"/>
      <c r="AB97" s="33"/>
      <c r="AC97" s="33"/>
    </row>
    <row r="98" spans="1:29" x14ac:dyDescent="0.25">
      <c r="A98" s="13"/>
      <c r="W98" s="33"/>
      <c r="X98" s="33"/>
      <c r="Y98" s="33"/>
      <c r="Z98" s="33"/>
      <c r="AA98" s="33"/>
      <c r="AB98" s="33"/>
      <c r="AC98" s="33"/>
    </row>
  </sheetData>
  <mergeCells count="7">
    <mergeCell ref="W4:AC4"/>
    <mergeCell ref="AD4:AJ4"/>
    <mergeCell ref="A2:B2"/>
    <mergeCell ref="A4:B4"/>
    <mergeCell ref="A78:B78"/>
    <mergeCell ref="A77:B77"/>
    <mergeCell ref="D4:U4"/>
  </mergeCells>
  <phoneticPr fontId="40" type="noConversion"/>
  <conditionalFormatting sqref="E3:U3">
    <cfRule type="cellIs" dxfId="4" priority="4" operator="notEqual">
      <formula>0</formula>
    </cfRule>
  </conditionalFormatting>
  <conditionalFormatting sqref="D3">
    <cfRule type="cellIs" dxfId="3" priority="3" operator="notEqual">
      <formula>0</formula>
    </cfRule>
  </conditionalFormatting>
  <conditionalFormatting sqref="A1">
    <cfRule type="cellIs" dxfId="2" priority="2" operator="notEqual">
      <formula>0</formula>
    </cfRule>
  </conditionalFormatting>
  <conditionalFormatting sqref="D9:AJ9 D11:U17 D31:AJ31 D45:AJ45 D49:U75 W50:AI50 D41:U44 W41:AH44 D35:U39 W38:AJ39 D48:AJ48 D46:U47 W46:AH47 D19:U30 W28:AJ28 W11:AH17 AJ11:AJ17 W19:AH27 AJ19:AJ24 W35:AH37 AJ36:AJ37 D34:AJ34 D32:AH33 AJ32:AJ33 W29:AH30 AJ29:AJ30 W64:AH75 W63:AI63 W60:AH62 W59:AJ59 W51:AH58 W49:AH49 AJ46:AJ47 AJ41:AJ43 AJ26:AJ27">
    <cfRule type="cellIs" dxfId="1"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Q43"/>
  <sheetViews>
    <sheetView workbookViewId="0">
      <pane ySplit="3" topLeftCell="A4" activePane="bottomLeft" state="frozen"/>
      <selection activeCell="A24" sqref="A24"/>
      <selection pane="bottomLeft" activeCell="A4" sqref="A4"/>
    </sheetView>
  </sheetViews>
  <sheetFormatPr defaultRowHeight="14.5" x14ac:dyDescent="0.35"/>
  <cols>
    <col min="1" max="1" width="55.54296875" customWidth="1"/>
    <col min="2" max="2" width="18" bestFit="1" customWidth="1"/>
    <col min="3" max="3" width="19.1796875" bestFit="1" customWidth="1"/>
    <col min="4" max="4" width="54.81640625" bestFit="1" customWidth="1"/>
    <col min="5" max="5" width="21" bestFit="1" customWidth="1"/>
    <col min="6" max="6" width="7.1796875" customWidth="1"/>
    <col min="7" max="7" width="7" customWidth="1"/>
  </cols>
  <sheetData>
    <row r="1" spans="1:17" x14ac:dyDescent="0.35">
      <c r="A1" s="18" t="s">
        <v>70</v>
      </c>
    </row>
    <row r="2" spans="1:17" x14ac:dyDescent="0.35">
      <c r="A2" s="18"/>
    </row>
    <row r="3" spans="1:17" ht="29" x14ac:dyDescent="0.35">
      <c r="A3" s="19" t="s">
        <v>71</v>
      </c>
      <c r="B3" s="19" t="s">
        <v>72</v>
      </c>
      <c r="C3" s="20" t="s">
        <v>73</v>
      </c>
      <c r="D3" s="19" t="s">
        <v>74</v>
      </c>
      <c r="E3" s="19" t="s">
        <v>75</v>
      </c>
      <c r="F3" s="20" t="s">
        <v>76</v>
      </c>
      <c r="G3" s="20" t="s">
        <v>77</v>
      </c>
      <c r="P3" s="21"/>
      <c r="Q3" s="21"/>
    </row>
    <row r="4" spans="1:17" x14ac:dyDescent="0.35">
      <c r="A4" s="58" t="s">
        <v>78</v>
      </c>
      <c r="B4" s="58" t="s">
        <v>513</v>
      </c>
      <c r="C4" s="58" t="s">
        <v>80</v>
      </c>
      <c r="D4" s="58" t="s">
        <v>81</v>
      </c>
      <c r="E4" s="58" t="s">
        <v>82</v>
      </c>
      <c r="F4" s="58" t="s">
        <v>83</v>
      </c>
      <c r="G4" s="58" t="s">
        <v>32</v>
      </c>
      <c r="I4" s="21"/>
      <c r="J4" s="21"/>
    </row>
    <row r="5" spans="1:17" x14ac:dyDescent="0.35">
      <c r="A5" s="87" t="s">
        <v>95</v>
      </c>
      <c r="B5" s="87" t="s">
        <v>618</v>
      </c>
      <c r="C5" s="58" t="s">
        <v>44</v>
      </c>
      <c r="D5" s="58" t="s">
        <v>96</v>
      </c>
      <c r="E5" s="58" t="s">
        <v>82</v>
      </c>
      <c r="F5" s="58" t="s">
        <v>83</v>
      </c>
      <c r="G5" s="58" t="s">
        <v>32</v>
      </c>
      <c r="I5" s="21"/>
      <c r="J5" s="21"/>
    </row>
    <row r="6" spans="1:17" x14ac:dyDescent="0.35">
      <c r="A6" s="87"/>
      <c r="B6" s="87"/>
      <c r="C6" s="58" t="s">
        <v>51</v>
      </c>
      <c r="D6" s="58" t="s">
        <v>97</v>
      </c>
      <c r="E6" s="58" t="s">
        <v>82</v>
      </c>
      <c r="F6" s="58" t="s">
        <v>83</v>
      </c>
      <c r="G6" s="58" t="s">
        <v>32</v>
      </c>
      <c r="I6" s="21"/>
      <c r="J6" s="21"/>
    </row>
    <row r="7" spans="1:17" x14ac:dyDescent="0.35">
      <c r="A7" s="88" t="s">
        <v>101</v>
      </c>
      <c r="B7" s="88" t="s">
        <v>102</v>
      </c>
      <c r="C7" s="58" t="s">
        <v>29</v>
      </c>
      <c r="D7" s="58" t="s">
        <v>105</v>
      </c>
      <c r="E7" s="58" t="s">
        <v>103</v>
      </c>
      <c r="F7" s="58" t="s">
        <v>104</v>
      </c>
      <c r="G7" s="58" t="s">
        <v>17</v>
      </c>
      <c r="I7" s="21"/>
      <c r="J7" s="21"/>
    </row>
    <row r="8" spans="1:17" x14ac:dyDescent="0.35">
      <c r="A8" s="89"/>
      <c r="B8" s="89"/>
      <c r="C8" s="58" t="s">
        <v>30</v>
      </c>
      <c r="D8" s="58" t="s">
        <v>106</v>
      </c>
      <c r="E8" s="58" t="s">
        <v>88</v>
      </c>
      <c r="F8" s="58" t="s">
        <v>89</v>
      </c>
      <c r="G8" s="58" t="s">
        <v>25</v>
      </c>
      <c r="I8" s="21"/>
      <c r="J8" s="21"/>
    </row>
    <row r="9" spans="1:17" x14ac:dyDescent="0.35">
      <c r="A9" s="58" t="s">
        <v>98</v>
      </c>
      <c r="B9" s="58" t="s">
        <v>99</v>
      </c>
      <c r="C9" s="58" t="s">
        <v>50</v>
      </c>
      <c r="D9" s="58" t="s">
        <v>100</v>
      </c>
      <c r="E9" s="58" t="s">
        <v>82</v>
      </c>
      <c r="F9" s="58" t="s">
        <v>83</v>
      </c>
      <c r="G9" s="58" t="s">
        <v>32</v>
      </c>
      <c r="I9" s="21"/>
      <c r="J9" s="21"/>
    </row>
    <row r="10" spans="1:17" x14ac:dyDescent="0.35">
      <c r="A10" s="87" t="s">
        <v>108</v>
      </c>
      <c r="B10" s="87" t="s">
        <v>108</v>
      </c>
      <c r="C10" s="58" t="s">
        <v>27</v>
      </c>
      <c r="D10" s="58" t="s">
        <v>109</v>
      </c>
      <c r="E10" s="58" t="s">
        <v>88</v>
      </c>
      <c r="F10" s="58" t="s">
        <v>89</v>
      </c>
      <c r="G10" s="58" t="s">
        <v>25</v>
      </c>
      <c r="I10" s="21"/>
      <c r="J10" s="21"/>
    </row>
    <row r="11" spans="1:17" x14ac:dyDescent="0.35">
      <c r="A11" s="87"/>
      <c r="B11" s="87"/>
      <c r="C11" s="58" t="s">
        <v>28</v>
      </c>
      <c r="D11" s="58" t="s">
        <v>110</v>
      </c>
      <c r="E11" s="58" t="s">
        <v>88</v>
      </c>
      <c r="F11" s="58" t="s">
        <v>89</v>
      </c>
      <c r="G11" s="58" t="s">
        <v>25</v>
      </c>
      <c r="I11" s="21"/>
      <c r="J11" s="21"/>
    </row>
    <row r="12" spans="1:17" x14ac:dyDescent="0.35">
      <c r="A12" s="87"/>
      <c r="B12" s="87"/>
      <c r="C12" s="58" t="s">
        <v>58</v>
      </c>
      <c r="D12" s="58" t="s">
        <v>111</v>
      </c>
      <c r="E12" s="58" t="s">
        <v>88</v>
      </c>
      <c r="F12" s="58" t="s">
        <v>89</v>
      </c>
      <c r="G12" s="58" t="s">
        <v>25</v>
      </c>
      <c r="I12" s="21"/>
      <c r="J12" s="21"/>
    </row>
    <row r="13" spans="1:17" x14ac:dyDescent="0.35">
      <c r="A13" s="87"/>
      <c r="B13" s="87"/>
      <c r="C13" s="58" t="s">
        <v>48</v>
      </c>
      <c r="D13" s="58" t="s">
        <v>112</v>
      </c>
      <c r="E13" s="58" t="s">
        <v>88</v>
      </c>
      <c r="F13" s="58" t="s">
        <v>89</v>
      </c>
      <c r="G13" s="58" t="s">
        <v>25</v>
      </c>
      <c r="I13" s="21"/>
      <c r="J13" s="21"/>
    </row>
    <row r="14" spans="1:17" x14ac:dyDescent="0.35">
      <c r="A14" s="87" t="s">
        <v>113</v>
      </c>
      <c r="B14" s="87" t="s">
        <v>114</v>
      </c>
      <c r="C14" s="58" t="s">
        <v>36</v>
      </c>
      <c r="D14" s="58" t="s">
        <v>115</v>
      </c>
      <c r="E14" s="58" t="s">
        <v>88</v>
      </c>
      <c r="F14" s="58" t="s">
        <v>89</v>
      </c>
      <c r="G14" s="58" t="s">
        <v>25</v>
      </c>
      <c r="I14" s="21"/>
      <c r="J14" s="21"/>
    </row>
    <row r="15" spans="1:17" x14ac:dyDescent="0.35">
      <c r="A15" s="87"/>
      <c r="B15" s="87"/>
      <c r="C15" s="58" t="s">
        <v>39</v>
      </c>
      <c r="D15" s="58" t="s">
        <v>116</v>
      </c>
      <c r="E15" s="58" t="s">
        <v>88</v>
      </c>
      <c r="F15" s="58" t="s">
        <v>89</v>
      </c>
      <c r="G15" s="58" t="s">
        <v>25</v>
      </c>
      <c r="I15" s="21"/>
      <c r="J15" s="21"/>
    </row>
    <row r="16" spans="1:17" x14ac:dyDescent="0.35">
      <c r="A16" s="58" t="s">
        <v>117</v>
      </c>
      <c r="B16" s="58" t="s">
        <v>118</v>
      </c>
      <c r="C16" s="58" t="s">
        <v>21</v>
      </c>
      <c r="D16" s="58" t="s">
        <v>119</v>
      </c>
      <c r="E16" s="58" t="s">
        <v>93</v>
      </c>
      <c r="F16" s="58" t="s">
        <v>94</v>
      </c>
      <c r="G16" s="58" t="s">
        <v>19</v>
      </c>
      <c r="I16" s="21"/>
      <c r="J16" s="21"/>
    </row>
    <row r="17" spans="1:10" x14ac:dyDescent="0.35">
      <c r="A17" s="87" t="s">
        <v>120</v>
      </c>
      <c r="B17" s="87" t="s">
        <v>121</v>
      </c>
      <c r="C17" s="58" t="s">
        <v>55</v>
      </c>
      <c r="D17" s="58" t="s">
        <v>122</v>
      </c>
      <c r="E17" s="58" t="s">
        <v>90</v>
      </c>
      <c r="F17" s="58" t="s">
        <v>91</v>
      </c>
      <c r="G17" s="58" t="s">
        <v>22</v>
      </c>
      <c r="I17" s="21"/>
      <c r="J17" s="21"/>
    </row>
    <row r="18" spans="1:10" x14ac:dyDescent="0.35">
      <c r="A18" s="87"/>
      <c r="B18" s="87"/>
      <c r="C18" s="58" t="s">
        <v>41</v>
      </c>
      <c r="D18" s="58" t="s">
        <v>123</v>
      </c>
      <c r="E18" s="58" t="s">
        <v>90</v>
      </c>
      <c r="F18" s="58" t="s">
        <v>91</v>
      </c>
      <c r="G18" s="58" t="s">
        <v>22</v>
      </c>
      <c r="I18" s="21"/>
      <c r="J18" s="21"/>
    </row>
    <row r="19" spans="1:10" x14ac:dyDescent="0.35">
      <c r="A19" s="87"/>
      <c r="B19" s="87"/>
      <c r="C19" s="58" t="s">
        <v>61</v>
      </c>
      <c r="D19" s="58" t="s">
        <v>124</v>
      </c>
      <c r="E19" s="58" t="s">
        <v>90</v>
      </c>
      <c r="F19" s="58" t="s">
        <v>91</v>
      </c>
      <c r="G19" s="58" t="s">
        <v>22</v>
      </c>
      <c r="I19" s="21"/>
      <c r="J19" s="21"/>
    </row>
    <row r="20" spans="1:10" x14ac:dyDescent="0.35">
      <c r="A20" s="56" t="s">
        <v>125</v>
      </c>
      <c r="B20" s="56" t="s">
        <v>126</v>
      </c>
      <c r="C20" s="58" t="s">
        <v>31</v>
      </c>
      <c r="D20" s="58" t="s">
        <v>127</v>
      </c>
      <c r="E20" s="58" t="s">
        <v>90</v>
      </c>
      <c r="F20" s="58" t="s">
        <v>91</v>
      </c>
      <c r="G20" s="58" t="s">
        <v>22</v>
      </c>
      <c r="I20" s="21"/>
      <c r="J20" s="21"/>
    </row>
    <row r="21" spans="1:10" x14ac:dyDescent="0.35">
      <c r="A21" s="56" t="s">
        <v>619</v>
      </c>
      <c r="B21" s="56" t="s">
        <v>364</v>
      </c>
      <c r="C21" s="58" t="s">
        <v>585</v>
      </c>
      <c r="D21" s="58" t="s">
        <v>605</v>
      </c>
      <c r="E21" s="58" t="s">
        <v>82</v>
      </c>
      <c r="F21" s="58" t="s">
        <v>83</v>
      </c>
      <c r="G21" s="58" t="s">
        <v>32</v>
      </c>
      <c r="I21" s="21"/>
      <c r="J21" s="21"/>
    </row>
    <row r="22" spans="1:10" x14ac:dyDescent="0.35">
      <c r="A22" s="56" t="s">
        <v>667</v>
      </c>
      <c r="B22" s="56" t="s">
        <v>578</v>
      </c>
      <c r="C22" s="58" t="s">
        <v>582</v>
      </c>
      <c r="D22" s="74" t="s">
        <v>665</v>
      </c>
      <c r="E22" s="58" t="s">
        <v>103</v>
      </c>
      <c r="F22" s="58" t="s">
        <v>104</v>
      </c>
      <c r="G22" s="58" t="s">
        <v>17</v>
      </c>
      <c r="I22" s="21"/>
      <c r="J22" s="21"/>
    </row>
    <row r="23" spans="1:10" x14ac:dyDescent="0.35">
      <c r="A23" s="56" t="s">
        <v>620</v>
      </c>
      <c r="B23" s="56" t="s">
        <v>574</v>
      </c>
      <c r="C23" s="58" t="s">
        <v>583</v>
      </c>
      <c r="D23" s="58" t="s">
        <v>611</v>
      </c>
      <c r="E23" s="58" t="s">
        <v>103</v>
      </c>
      <c r="F23" s="58" t="s">
        <v>104</v>
      </c>
      <c r="G23" s="58" t="s">
        <v>17</v>
      </c>
      <c r="I23" s="21"/>
      <c r="J23" s="21"/>
    </row>
    <row r="24" spans="1:10" x14ac:dyDescent="0.35">
      <c r="A24" s="75" t="s">
        <v>668</v>
      </c>
      <c r="B24" s="56" t="s">
        <v>578</v>
      </c>
      <c r="C24" s="58" t="s">
        <v>580</v>
      </c>
      <c r="D24" s="58" t="s">
        <v>606</v>
      </c>
      <c r="E24" s="58" t="s">
        <v>136</v>
      </c>
      <c r="F24" s="58" t="s">
        <v>137</v>
      </c>
      <c r="G24" s="58" t="s">
        <v>60</v>
      </c>
      <c r="I24" s="21"/>
      <c r="J24" s="21"/>
    </row>
    <row r="25" spans="1:10" x14ac:dyDescent="0.35">
      <c r="A25" s="88" t="s">
        <v>132</v>
      </c>
      <c r="B25" s="88" t="s">
        <v>133</v>
      </c>
      <c r="C25" s="58" t="s">
        <v>134</v>
      </c>
      <c r="D25" s="58" t="s">
        <v>135</v>
      </c>
      <c r="E25" s="58" t="s">
        <v>159</v>
      </c>
      <c r="F25" s="58" t="s">
        <v>131</v>
      </c>
      <c r="G25" s="58" t="s">
        <v>0</v>
      </c>
      <c r="I25" s="21"/>
      <c r="J25" s="21"/>
    </row>
    <row r="26" spans="1:10" x14ac:dyDescent="0.35">
      <c r="A26" s="89"/>
      <c r="B26" s="89"/>
      <c r="C26" s="58" t="s">
        <v>581</v>
      </c>
      <c r="D26" s="58" t="s">
        <v>621</v>
      </c>
      <c r="E26" s="58" t="s">
        <v>103</v>
      </c>
      <c r="F26" s="58" t="s">
        <v>104</v>
      </c>
      <c r="G26" s="58" t="s">
        <v>17</v>
      </c>
      <c r="I26" s="21"/>
      <c r="J26" s="21"/>
    </row>
    <row r="27" spans="1:10" x14ac:dyDescent="0.35">
      <c r="A27" s="57" t="s">
        <v>187</v>
      </c>
      <c r="B27" s="57" t="s">
        <v>579</v>
      </c>
      <c r="C27" s="58" t="s">
        <v>584</v>
      </c>
      <c r="D27" s="58" t="s">
        <v>609</v>
      </c>
      <c r="E27" s="58" t="s">
        <v>103</v>
      </c>
      <c r="F27" s="58" t="s">
        <v>104</v>
      </c>
      <c r="G27" s="58" t="s">
        <v>17</v>
      </c>
      <c r="I27" s="21"/>
      <c r="J27" s="21"/>
    </row>
    <row r="28" spans="1:10" x14ac:dyDescent="0.35">
      <c r="A28" s="58" t="s">
        <v>128</v>
      </c>
      <c r="B28" s="58" t="s">
        <v>129</v>
      </c>
      <c r="C28" s="58" t="s">
        <v>2</v>
      </c>
      <c r="D28" s="58" t="s">
        <v>130</v>
      </c>
      <c r="E28" s="58" t="s">
        <v>159</v>
      </c>
      <c r="F28" s="58" t="s">
        <v>131</v>
      </c>
      <c r="G28" s="58" t="s">
        <v>0</v>
      </c>
      <c r="I28" s="21"/>
      <c r="J28" s="21"/>
    </row>
    <row r="29" spans="1:10" x14ac:dyDescent="0.35">
      <c r="A29" s="87" t="s">
        <v>84</v>
      </c>
      <c r="B29" s="87" t="s">
        <v>85</v>
      </c>
      <c r="C29" s="58" t="s">
        <v>59</v>
      </c>
      <c r="D29" s="58" t="s">
        <v>86</v>
      </c>
      <c r="E29" s="58" t="s">
        <v>82</v>
      </c>
      <c r="F29" s="58" t="s">
        <v>83</v>
      </c>
      <c r="G29" s="58" t="s">
        <v>32</v>
      </c>
      <c r="I29" s="21"/>
      <c r="J29" s="21"/>
    </row>
    <row r="30" spans="1:10" x14ac:dyDescent="0.35">
      <c r="A30" s="87"/>
      <c r="B30" s="87"/>
      <c r="C30" s="58" t="s">
        <v>42</v>
      </c>
      <c r="D30" s="58" t="s">
        <v>87</v>
      </c>
      <c r="E30" s="58" t="s">
        <v>88</v>
      </c>
      <c r="F30" s="58" t="s">
        <v>89</v>
      </c>
      <c r="G30" s="58" t="s">
        <v>25</v>
      </c>
      <c r="I30" s="21"/>
      <c r="J30" s="21"/>
    </row>
    <row r="31" spans="1:10" x14ac:dyDescent="0.35">
      <c r="A31" s="87"/>
      <c r="B31" s="87"/>
      <c r="C31" s="58" t="s">
        <v>47</v>
      </c>
      <c r="D31" s="58" t="s">
        <v>92</v>
      </c>
      <c r="E31" s="58" t="s">
        <v>93</v>
      </c>
      <c r="F31" s="58" t="s">
        <v>94</v>
      </c>
      <c r="G31" s="58" t="s">
        <v>19</v>
      </c>
      <c r="I31" s="21"/>
      <c r="J31" s="21"/>
    </row>
    <row r="32" spans="1:10" x14ac:dyDescent="0.35">
      <c r="A32" s="87" t="s">
        <v>138</v>
      </c>
      <c r="B32" s="87" t="s">
        <v>139</v>
      </c>
      <c r="C32" s="58" t="s">
        <v>38</v>
      </c>
      <c r="D32" s="58" t="s">
        <v>140</v>
      </c>
      <c r="E32" s="58" t="s">
        <v>93</v>
      </c>
      <c r="F32" s="58" t="s">
        <v>94</v>
      </c>
      <c r="G32" s="58" t="s">
        <v>19</v>
      </c>
      <c r="I32" s="21"/>
      <c r="J32" s="21"/>
    </row>
    <row r="33" spans="1:10" x14ac:dyDescent="0.35">
      <c r="A33" s="87"/>
      <c r="B33" s="87"/>
      <c r="C33" s="58" t="s">
        <v>45</v>
      </c>
      <c r="D33" s="58" t="s">
        <v>141</v>
      </c>
      <c r="E33" s="58" t="s">
        <v>93</v>
      </c>
      <c r="F33" s="58" t="s">
        <v>94</v>
      </c>
      <c r="G33" s="58" t="s">
        <v>19</v>
      </c>
      <c r="I33" s="21"/>
      <c r="J33" s="21"/>
    </row>
    <row r="34" spans="1:10" x14ac:dyDescent="0.35">
      <c r="A34" s="58" t="s">
        <v>142</v>
      </c>
      <c r="B34" s="58" t="s">
        <v>143</v>
      </c>
      <c r="C34" s="58" t="s">
        <v>54</v>
      </c>
      <c r="D34" s="58" t="s">
        <v>490</v>
      </c>
      <c r="E34" s="58" t="s">
        <v>93</v>
      </c>
      <c r="F34" s="58" t="s">
        <v>94</v>
      </c>
      <c r="G34" s="58" t="s">
        <v>19</v>
      </c>
      <c r="I34" s="21"/>
      <c r="J34" s="21"/>
    </row>
    <row r="35" spans="1:10" x14ac:dyDescent="0.35">
      <c r="A35" s="87" t="s">
        <v>144</v>
      </c>
      <c r="B35" s="87" t="s">
        <v>144</v>
      </c>
      <c r="C35" s="58" t="s">
        <v>34</v>
      </c>
      <c r="D35" s="58" t="s">
        <v>145</v>
      </c>
      <c r="E35" s="58" t="s">
        <v>82</v>
      </c>
      <c r="F35" s="58" t="s">
        <v>83</v>
      </c>
      <c r="G35" s="58" t="s">
        <v>32</v>
      </c>
      <c r="I35" s="21"/>
      <c r="J35" s="21"/>
    </row>
    <row r="36" spans="1:10" x14ac:dyDescent="0.35">
      <c r="A36" s="87"/>
      <c r="B36" s="87"/>
      <c r="C36" s="58" t="s">
        <v>56</v>
      </c>
      <c r="D36" s="58" t="s">
        <v>146</v>
      </c>
      <c r="E36" s="58" t="s">
        <v>103</v>
      </c>
      <c r="F36" s="58" t="s">
        <v>104</v>
      </c>
      <c r="G36" s="58" t="s">
        <v>17</v>
      </c>
      <c r="I36" s="21"/>
      <c r="J36" s="21"/>
    </row>
    <row r="37" spans="1:10" x14ac:dyDescent="0.35">
      <c r="A37" s="87"/>
      <c r="B37" s="87"/>
      <c r="C37" s="58" t="s">
        <v>57</v>
      </c>
      <c r="D37" s="58" t="s">
        <v>147</v>
      </c>
      <c r="E37" s="58" t="s">
        <v>90</v>
      </c>
      <c r="F37" s="58" t="s">
        <v>91</v>
      </c>
      <c r="G37" s="58" t="s">
        <v>22</v>
      </c>
      <c r="I37" s="21"/>
      <c r="J37" s="21"/>
    </row>
    <row r="38" spans="1:10" x14ac:dyDescent="0.35">
      <c r="A38" s="58" t="s">
        <v>148</v>
      </c>
      <c r="B38" s="58" t="s">
        <v>149</v>
      </c>
      <c r="C38" s="58" t="s">
        <v>53</v>
      </c>
      <c r="D38" s="58" t="s">
        <v>150</v>
      </c>
      <c r="E38" s="58" t="s">
        <v>103</v>
      </c>
      <c r="F38" s="58" t="s">
        <v>104</v>
      </c>
      <c r="G38" s="58" t="s">
        <v>17</v>
      </c>
      <c r="I38" s="21"/>
      <c r="J38" s="21"/>
    </row>
    <row r="39" spans="1:10" x14ac:dyDescent="0.35">
      <c r="A39" s="62"/>
      <c r="B39" s="62"/>
      <c r="C39" s="61"/>
      <c r="D39" s="61"/>
      <c r="E39" s="61"/>
      <c r="F39" s="61"/>
      <c r="G39" s="61"/>
      <c r="I39" s="21"/>
      <c r="J39" s="21"/>
    </row>
    <row r="40" spans="1:10" x14ac:dyDescent="0.35">
      <c r="A40" s="62"/>
      <c r="B40" s="62"/>
      <c r="C40" s="61"/>
      <c r="D40" s="61"/>
      <c r="E40" s="61"/>
      <c r="F40" s="61"/>
      <c r="G40" s="61"/>
      <c r="I40" s="21"/>
      <c r="J40" s="21"/>
    </row>
    <row r="41" spans="1:10" x14ac:dyDescent="0.35">
      <c r="A41" s="61"/>
      <c r="B41" s="61"/>
      <c r="C41" s="61"/>
      <c r="D41" s="61"/>
      <c r="E41" s="61"/>
      <c r="F41" s="61"/>
      <c r="G41" s="61"/>
      <c r="I41" s="21"/>
      <c r="J41" s="21"/>
    </row>
    <row r="42" spans="1:10" x14ac:dyDescent="0.35">
      <c r="A42" s="63"/>
      <c r="B42" s="63"/>
      <c r="C42" s="63"/>
      <c r="D42" s="63"/>
      <c r="E42" s="63"/>
      <c r="F42" s="63"/>
      <c r="G42" s="63"/>
      <c r="I42" s="21"/>
      <c r="J42" s="21"/>
    </row>
    <row r="43" spans="1:10" x14ac:dyDescent="0.35">
      <c r="I43" s="21"/>
      <c r="J43" s="21"/>
    </row>
  </sheetData>
  <mergeCells count="18">
    <mergeCell ref="A29:A31"/>
    <mergeCell ref="B29:B31"/>
    <mergeCell ref="A32:A33"/>
    <mergeCell ref="B32:B33"/>
    <mergeCell ref="A35:A37"/>
    <mergeCell ref="B35:B37"/>
    <mergeCell ref="A17:A19"/>
    <mergeCell ref="B17:B19"/>
    <mergeCell ref="A25:A26"/>
    <mergeCell ref="B25:B26"/>
    <mergeCell ref="A5:A6"/>
    <mergeCell ref="B5:B6"/>
    <mergeCell ref="A7:A8"/>
    <mergeCell ref="B7:B8"/>
    <mergeCell ref="A10:A13"/>
    <mergeCell ref="B10:B13"/>
    <mergeCell ref="A14:A15"/>
    <mergeCell ref="B14:B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7246-3E2A-441C-BBD5-47435205FF1D}">
  <sheetPr>
    <tabColor theme="0"/>
  </sheetPr>
  <dimension ref="A1:M197"/>
  <sheetViews>
    <sheetView workbookViewId="0">
      <pane ySplit="2" topLeftCell="A3" activePane="bottomLeft" state="frozen"/>
      <selection activeCell="A24" sqref="A24"/>
      <selection pane="bottomLeft" activeCell="A3" sqref="A3"/>
    </sheetView>
  </sheetViews>
  <sheetFormatPr defaultColWidth="0" defaultRowHeight="12.5" customHeight="1" zeroHeight="1" x14ac:dyDescent="0.25"/>
  <cols>
    <col min="1" max="1" width="17.81640625" style="7" customWidth="1"/>
    <col min="2" max="2" width="8.54296875" style="7" customWidth="1"/>
    <col min="3" max="3" width="55.1796875" style="7" bestFit="1" customWidth="1"/>
    <col min="4" max="4" width="21.453125" style="7" bestFit="1" customWidth="1"/>
    <col min="5" max="5" width="13.1796875" style="7" customWidth="1"/>
    <col min="6" max="6" width="40.54296875" style="7" customWidth="1"/>
    <col min="7" max="7" width="52.54296875" style="7" customWidth="1"/>
    <col min="8" max="8" width="26.54296875" style="7" customWidth="1"/>
    <col min="9" max="9" width="52.54296875" style="7" customWidth="1"/>
    <col min="10" max="10" width="20.90625" style="7" customWidth="1"/>
    <col min="11" max="11" width="63.1796875" style="7" bestFit="1" customWidth="1"/>
    <col min="12" max="12" width="11.81640625" style="7" customWidth="1"/>
    <col min="13" max="13" width="14.81640625" style="7" bestFit="1" customWidth="1"/>
    <col min="14" max="16384" width="9.1796875" style="7" hidden="1"/>
  </cols>
  <sheetData>
    <row r="1" spans="1:13" ht="13" x14ac:dyDescent="0.3">
      <c r="A1" s="22" t="s">
        <v>671</v>
      </c>
      <c r="B1" s="22"/>
      <c r="C1" s="22"/>
    </row>
    <row r="2" spans="1:13" s="23" customFormat="1" ht="37.5" x14ac:dyDescent="0.25">
      <c r="A2" s="10" t="s">
        <v>151</v>
      </c>
      <c r="B2" s="10" t="s">
        <v>152</v>
      </c>
      <c r="C2" s="10" t="s">
        <v>153</v>
      </c>
      <c r="D2" s="10" t="s">
        <v>154</v>
      </c>
      <c r="E2" s="10" t="s">
        <v>672</v>
      </c>
      <c r="F2" s="10" t="s">
        <v>673</v>
      </c>
      <c r="G2" s="10" t="s">
        <v>674</v>
      </c>
      <c r="H2" s="10" t="s">
        <v>675</v>
      </c>
      <c r="I2" s="10" t="s">
        <v>676</v>
      </c>
      <c r="J2" s="10" t="s">
        <v>677</v>
      </c>
      <c r="K2" s="10" t="s">
        <v>678</v>
      </c>
      <c r="L2" s="10" t="s">
        <v>679</v>
      </c>
      <c r="M2" s="10" t="s">
        <v>155</v>
      </c>
    </row>
    <row r="3" spans="1:13" ht="14.5" x14ac:dyDescent="0.35">
      <c r="A3" s="16" t="s">
        <v>174</v>
      </c>
      <c r="B3" s="16" t="s">
        <v>175</v>
      </c>
      <c r="C3" s="16" t="s">
        <v>176</v>
      </c>
      <c r="D3" s="16" t="s">
        <v>159</v>
      </c>
      <c r="E3" s="16" t="s">
        <v>2</v>
      </c>
      <c r="F3" s="16" t="s">
        <v>130</v>
      </c>
      <c r="G3" s="16" t="s">
        <v>160</v>
      </c>
      <c r="H3" s="16" t="s">
        <v>129</v>
      </c>
      <c r="I3" s="16" t="s">
        <v>160</v>
      </c>
      <c r="J3" s="16" t="s">
        <v>129</v>
      </c>
      <c r="K3" s="16" t="s">
        <v>680</v>
      </c>
      <c r="L3" s="16" t="s">
        <v>681</v>
      </c>
      <c r="M3" s="16" t="s">
        <v>161</v>
      </c>
    </row>
    <row r="4" spans="1:13" ht="14.5" x14ac:dyDescent="0.35">
      <c r="A4" s="16" t="s">
        <v>168</v>
      </c>
      <c r="B4" s="16" t="s">
        <v>169</v>
      </c>
      <c r="C4" s="16" t="s">
        <v>170</v>
      </c>
      <c r="D4" s="16" t="s">
        <v>159</v>
      </c>
      <c r="E4" s="16" t="s">
        <v>2</v>
      </c>
      <c r="F4" s="16" t="s">
        <v>130</v>
      </c>
      <c r="G4" s="16" t="s">
        <v>160</v>
      </c>
      <c r="H4" s="16" t="s">
        <v>129</v>
      </c>
      <c r="I4" s="16" t="s">
        <v>160</v>
      </c>
      <c r="J4" s="16" t="s">
        <v>129</v>
      </c>
      <c r="K4" s="16" t="s">
        <v>680</v>
      </c>
      <c r="L4" s="16" t="s">
        <v>681</v>
      </c>
      <c r="M4" s="16" t="s">
        <v>161</v>
      </c>
    </row>
    <row r="5" spans="1:13" ht="14.5" x14ac:dyDescent="0.35">
      <c r="A5" s="16" t="s">
        <v>177</v>
      </c>
      <c r="B5" s="16" t="s">
        <v>178</v>
      </c>
      <c r="C5" s="16" t="s">
        <v>179</v>
      </c>
      <c r="D5" s="16" t="s">
        <v>159</v>
      </c>
      <c r="E5" s="16" t="s">
        <v>2</v>
      </c>
      <c r="F5" s="16" t="s">
        <v>130</v>
      </c>
      <c r="G5" s="16" t="s">
        <v>160</v>
      </c>
      <c r="H5" s="16" t="s">
        <v>129</v>
      </c>
      <c r="I5" s="16" t="s">
        <v>160</v>
      </c>
      <c r="J5" s="16" t="s">
        <v>129</v>
      </c>
      <c r="K5" s="16" t="s">
        <v>680</v>
      </c>
      <c r="L5" s="16" t="s">
        <v>681</v>
      </c>
      <c r="M5" s="16" t="s">
        <v>161</v>
      </c>
    </row>
    <row r="6" spans="1:13" ht="14.5" x14ac:dyDescent="0.35">
      <c r="A6" s="16" t="s">
        <v>156</v>
      </c>
      <c r="B6" s="16" t="s">
        <v>157</v>
      </c>
      <c r="C6" s="16" t="s">
        <v>158</v>
      </c>
      <c r="D6" s="16" t="s">
        <v>159</v>
      </c>
      <c r="E6" s="16" t="s">
        <v>2</v>
      </c>
      <c r="F6" s="16" t="s">
        <v>130</v>
      </c>
      <c r="G6" s="16" t="s">
        <v>160</v>
      </c>
      <c r="H6" s="16" t="s">
        <v>129</v>
      </c>
      <c r="I6" s="16" t="s">
        <v>160</v>
      </c>
      <c r="J6" s="16" t="s">
        <v>129</v>
      </c>
      <c r="K6" s="16" t="s">
        <v>680</v>
      </c>
      <c r="L6" s="16" t="s">
        <v>681</v>
      </c>
      <c r="M6" s="16" t="s">
        <v>161</v>
      </c>
    </row>
    <row r="7" spans="1:13" ht="14.5" x14ac:dyDescent="0.35">
      <c r="A7" s="16" t="s">
        <v>162</v>
      </c>
      <c r="B7" s="16" t="s">
        <v>163</v>
      </c>
      <c r="C7" s="16" t="s">
        <v>164</v>
      </c>
      <c r="D7" s="16" t="s">
        <v>159</v>
      </c>
      <c r="E7" s="16" t="s">
        <v>2</v>
      </c>
      <c r="F7" s="16" t="s">
        <v>130</v>
      </c>
      <c r="G7" s="16" t="s">
        <v>160</v>
      </c>
      <c r="H7" s="16" t="s">
        <v>129</v>
      </c>
      <c r="I7" s="16" t="s">
        <v>160</v>
      </c>
      <c r="J7" s="16" t="s">
        <v>129</v>
      </c>
      <c r="K7" s="16" t="s">
        <v>680</v>
      </c>
      <c r="L7" s="16" t="s">
        <v>681</v>
      </c>
      <c r="M7" s="16" t="s">
        <v>161</v>
      </c>
    </row>
    <row r="8" spans="1:13" ht="14.5" x14ac:dyDescent="0.35">
      <c r="A8" s="16" t="s">
        <v>165</v>
      </c>
      <c r="B8" s="16" t="s">
        <v>166</v>
      </c>
      <c r="C8" s="16" t="s">
        <v>167</v>
      </c>
      <c r="D8" s="16" t="s">
        <v>159</v>
      </c>
      <c r="E8" s="16" t="s">
        <v>2</v>
      </c>
      <c r="F8" s="16" t="s">
        <v>130</v>
      </c>
      <c r="G8" s="16" t="s">
        <v>160</v>
      </c>
      <c r="H8" s="16" t="s">
        <v>129</v>
      </c>
      <c r="I8" s="16" t="s">
        <v>160</v>
      </c>
      <c r="J8" s="16" t="s">
        <v>129</v>
      </c>
      <c r="K8" s="16" t="s">
        <v>680</v>
      </c>
      <c r="L8" s="16" t="s">
        <v>681</v>
      </c>
      <c r="M8" s="16" t="s">
        <v>161</v>
      </c>
    </row>
    <row r="9" spans="1:13" ht="14.5" x14ac:dyDescent="0.35">
      <c r="A9" s="16" t="s">
        <v>171</v>
      </c>
      <c r="B9" s="16" t="s">
        <v>172</v>
      </c>
      <c r="C9" s="16" t="s">
        <v>173</v>
      </c>
      <c r="D9" s="16" t="s">
        <v>159</v>
      </c>
      <c r="E9" s="16" t="s">
        <v>2</v>
      </c>
      <c r="F9" s="16" t="s">
        <v>130</v>
      </c>
      <c r="G9" s="16" t="s">
        <v>160</v>
      </c>
      <c r="H9" s="16" t="s">
        <v>129</v>
      </c>
      <c r="I9" s="16" t="s">
        <v>160</v>
      </c>
      <c r="J9" s="16" t="s">
        <v>129</v>
      </c>
      <c r="K9" s="16" t="s">
        <v>680</v>
      </c>
      <c r="L9" s="16" t="s">
        <v>681</v>
      </c>
      <c r="M9" s="16" t="s">
        <v>161</v>
      </c>
    </row>
    <row r="10" spans="1:13" ht="14.5" x14ac:dyDescent="0.35">
      <c r="A10" s="16" t="s">
        <v>658</v>
      </c>
      <c r="B10" s="16" t="s">
        <v>586</v>
      </c>
      <c r="C10" s="16" t="s">
        <v>587</v>
      </c>
      <c r="D10" s="16" t="s">
        <v>93</v>
      </c>
      <c r="E10" s="16" t="s">
        <v>21</v>
      </c>
      <c r="F10" s="16" t="s">
        <v>119</v>
      </c>
      <c r="G10" s="16" t="s">
        <v>117</v>
      </c>
      <c r="H10" s="16" t="s">
        <v>118</v>
      </c>
      <c r="I10" s="16" t="s">
        <v>117</v>
      </c>
      <c r="J10" s="16" t="s">
        <v>118</v>
      </c>
      <c r="K10" s="16" t="s">
        <v>682</v>
      </c>
      <c r="L10" s="16" t="s">
        <v>683</v>
      </c>
      <c r="M10" s="16" t="s">
        <v>193</v>
      </c>
    </row>
    <row r="11" spans="1:13" ht="14.5" x14ac:dyDescent="0.35">
      <c r="A11" s="16" t="s">
        <v>658</v>
      </c>
      <c r="B11" s="16" t="s">
        <v>586</v>
      </c>
      <c r="C11" s="16" t="s">
        <v>587</v>
      </c>
      <c r="D11" s="16" t="s">
        <v>93</v>
      </c>
      <c r="E11" s="16" t="s">
        <v>45</v>
      </c>
      <c r="F11" s="16" t="s">
        <v>141</v>
      </c>
      <c r="G11" s="16" t="s">
        <v>352</v>
      </c>
      <c r="H11" s="16" t="s">
        <v>139</v>
      </c>
      <c r="I11" s="16" t="s">
        <v>352</v>
      </c>
      <c r="J11" s="16" t="s">
        <v>139</v>
      </c>
      <c r="K11" s="16" t="s">
        <v>682</v>
      </c>
      <c r="L11" s="16" t="s">
        <v>683</v>
      </c>
      <c r="M11" s="16" t="s">
        <v>193</v>
      </c>
    </row>
    <row r="12" spans="1:13" ht="14.5" x14ac:dyDescent="0.35">
      <c r="A12" s="16" t="s">
        <v>194</v>
      </c>
      <c r="B12" s="16" t="s">
        <v>195</v>
      </c>
      <c r="C12" s="16" t="s">
        <v>196</v>
      </c>
      <c r="D12" s="16" t="s">
        <v>88</v>
      </c>
      <c r="E12" s="16" t="s">
        <v>27</v>
      </c>
      <c r="F12" s="16" t="s">
        <v>109</v>
      </c>
      <c r="G12" s="16" t="s">
        <v>107</v>
      </c>
      <c r="H12" s="16" t="s">
        <v>108</v>
      </c>
      <c r="I12" s="16" t="s">
        <v>107</v>
      </c>
      <c r="J12" s="16" t="s">
        <v>108</v>
      </c>
      <c r="K12" s="16" t="s">
        <v>684</v>
      </c>
      <c r="L12" s="16" t="s">
        <v>685</v>
      </c>
      <c r="M12" s="16" t="s">
        <v>197</v>
      </c>
    </row>
    <row r="13" spans="1:13" ht="14.5" x14ac:dyDescent="0.35">
      <c r="A13" s="16" t="s">
        <v>198</v>
      </c>
      <c r="B13" s="16" t="s">
        <v>199</v>
      </c>
      <c r="C13" s="16" t="s">
        <v>200</v>
      </c>
      <c r="D13" s="16" t="s">
        <v>88</v>
      </c>
      <c r="E13" s="16" t="s">
        <v>27</v>
      </c>
      <c r="F13" s="16" t="s">
        <v>109</v>
      </c>
      <c r="G13" s="16" t="s">
        <v>107</v>
      </c>
      <c r="H13" s="16" t="s">
        <v>108</v>
      </c>
      <c r="I13" s="16" t="s">
        <v>107</v>
      </c>
      <c r="J13" s="16" t="s">
        <v>108</v>
      </c>
      <c r="K13" s="16" t="s">
        <v>684</v>
      </c>
      <c r="L13" s="16" t="s">
        <v>685</v>
      </c>
      <c r="M13" s="16" t="s">
        <v>197</v>
      </c>
    </row>
    <row r="14" spans="1:13" ht="14.5" x14ac:dyDescent="0.35">
      <c r="A14" s="16" t="s">
        <v>201</v>
      </c>
      <c r="B14" s="16" t="s">
        <v>202</v>
      </c>
      <c r="C14" s="16" t="s">
        <v>203</v>
      </c>
      <c r="D14" s="16" t="s">
        <v>88</v>
      </c>
      <c r="E14" s="16" t="s">
        <v>28</v>
      </c>
      <c r="F14" s="16" t="s">
        <v>110</v>
      </c>
      <c r="G14" s="16" t="s">
        <v>107</v>
      </c>
      <c r="H14" s="16" t="s">
        <v>108</v>
      </c>
      <c r="I14" s="16" t="s">
        <v>107</v>
      </c>
      <c r="J14" s="16" t="s">
        <v>108</v>
      </c>
      <c r="K14" s="16" t="s">
        <v>686</v>
      </c>
      <c r="L14" s="16" t="s">
        <v>687</v>
      </c>
      <c r="M14" s="16" t="s">
        <v>204</v>
      </c>
    </row>
    <row r="15" spans="1:13" ht="14.5" x14ac:dyDescent="0.35">
      <c r="A15" s="16" t="s">
        <v>205</v>
      </c>
      <c r="B15" s="16" t="s">
        <v>206</v>
      </c>
      <c r="C15" s="16" t="s">
        <v>207</v>
      </c>
      <c r="D15" s="16" t="s">
        <v>103</v>
      </c>
      <c r="E15" s="16" t="s">
        <v>29</v>
      </c>
      <c r="F15" s="16" t="s">
        <v>105</v>
      </c>
      <c r="G15" s="16" t="s">
        <v>183</v>
      </c>
      <c r="H15" s="16" t="s">
        <v>102</v>
      </c>
      <c r="I15" s="16" t="s">
        <v>183</v>
      </c>
      <c r="J15" s="16" t="s">
        <v>102</v>
      </c>
      <c r="K15" s="16" t="s">
        <v>688</v>
      </c>
      <c r="L15" s="16" t="s">
        <v>689</v>
      </c>
      <c r="M15" s="16" t="s">
        <v>208</v>
      </c>
    </row>
    <row r="16" spans="1:13" ht="14.5" x14ac:dyDescent="0.35">
      <c r="A16" s="16" t="s">
        <v>659</v>
      </c>
      <c r="B16" s="16" t="s">
        <v>588</v>
      </c>
      <c r="C16" s="16" t="s">
        <v>589</v>
      </c>
      <c r="D16" s="16" t="s">
        <v>88</v>
      </c>
      <c r="E16" s="16" t="s">
        <v>30</v>
      </c>
      <c r="F16" s="16" t="s">
        <v>106</v>
      </c>
      <c r="G16" s="16" t="s">
        <v>183</v>
      </c>
      <c r="H16" s="16" t="s">
        <v>102</v>
      </c>
      <c r="I16" s="16" t="s">
        <v>183</v>
      </c>
      <c r="J16" s="16" t="s">
        <v>102</v>
      </c>
      <c r="K16" s="16" t="s">
        <v>690</v>
      </c>
      <c r="L16" s="16" t="s">
        <v>691</v>
      </c>
      <c r="M16" s="16" t="s">
        <v>209</v>
      </c>
    </row>
    <row r="17" spans="1:13" ht="14.5" x14ac:dyDescent="0.35">
      <c r="A17" s="16" t="s">
        <v>659</v>
      </c>
      <c r="B17" s="16" t="s">
        <v>588</v>
      </c>
      <c r="C17" s="16" t="s">
        <v>589</v>
      </c>
      <c r="D17" s="16" t="s">
        <v>88</v>
      </c>
      <c r="E17" s="16" t="s">
        <v>58</v>
      </c>
      <c r="F17" s="16" t="s">
        <v>111</v>
      </c>
      <c r="G17" s="16" t="s">
        <v>107</v>
      </c>
      <c r="H17" s="16" t="s">
        <v>108</v>
      </c>
      <c r="I17" s="16" t="s">
        <v>107</v>
      </c>
      <c r="J17" s="16" t="s">
        <v>108</v>
      </c>
      <c r="K17" s="16" t="s">
        <v>690</v>
      </c>
      <c r="L17" s="16" t="s">
        <v>691</v>
      </c>
      <c r="M17" s="16" t="s">
        <v>209</v>
      </c>
    </row>
    <row r="18" spans="1:13" ht="14.5" x14ac:dyDescent="0.35">
      <c r="A18" s="16" t="s">
        <v>220</v>
      </c>
      <c r="B18" s="16" t="s">
        <v>221</v>
      </c>
      <c r="C18" s="16" t="s">
        <v>222</v>
      </c>
      <c r="D18" s="16" t="s">
        <v>90</v>
      </c>
      <c r="E18" s="16" t="s">
        <v>31</v>
      </c>
      <c r="F18" s="16" t="s">
        <v>127</v>
      </c>
      <c r="G18" s="16" t="s">
        <v>223</v>
      </c>
      <c r="H18" s="16" t="s">
        <v>126</v>
      </c>
      <c r="I18" s="16" t="s">
        <v>223</v>
      </c>
      <c r="J18" s="16" t="s">
        <v>126</v>
      </c>
      <c r="K18" s="16" t="s">
        <v>692</v>
      </c>
      <c r="L18" s="16" t="s">
        <v>693</v>
      </c>
      <c r="M18" s="16" t="s">
        <v>224</v>
      </c>
    </row>
    <row r="19" spans="1:13" ht="14.5" x14ac:dyDescent="0.35">
      <c r="A19" s="16" t="s">
        <v>225</v>
      </c>
      <c r="B19" s="16" t="s">
        <v>226</v>
      </c>
      <c r="C19" s="16" t="s">
        <v>227</v>
      </c>
      <c r="D19" s="16" t="s">
        <v>90</v>
      </c>
      <c r="E19" s="16" t="s">
        <v>55</v>
      </c>
      <c r="F19" s="16" t="s">
        <v>122</v>
      </c>
      <c r="G19" s="16" t="s">
        <v>228</v>
      </c>
      <c r="H19" s="16" t="s">
        <v>121</v>
      </c>
      <c r="I19" s="16" t="s">
        <v>228</v>
      </c>
      <c r="J19" s="16" t="s">
        <v>121</v>
      </c>
      <c r="K19" s="16" t="s">
        <v>694</v>
      </c>
      <c r="L19" s="16" t="s">
        <v>695</v>
      </c>
      <c r="M19" s="16" t="s">
        <v>229</v>
      </c>
    </row>
    <row r="20" spans="1:13" ht="14.5" x14ac:dyDescent="0.35">
      <c r="A20" s="16" t="s">
        <v>230</v>
      </c>
      <c r="B20" s="16" t="s">
        <v>231</v>
      </c>
      <c r="C20" s="16" t="s">
        <v>232</v>
      </c>
      <c r="D20" s="16" t="s">
        <v>82</v>
      </c>
      <c r="E20" s="16" t="s">
        <v>34</v>
      </c>
      <c r="F20" s="16" t="s">
        <v>145</v>
      </c>
      <c r="G20" s="16" t="s">
        <v>144</v>
      </c>
      <c r="H20" s="16" t="s">
        <v>144</v>
      </c>
      <c r="I20" s="16" t="s">
        <v>144</v>
      </c>
      <c r="J20" s="16" t="s">
        <v>144</v>
      </c>
      <c r="K20" s="16" t="s">
        <v>696</v>
      </c>
      <c r="L20" s="16" t="s">
        <v>697</v>
      </c>
      <c r="M20" s="16" t="s">
        <v>233</v>
      </c>
    </row>
    <row r="21" spans="1:13" ht="14.5" x14ac:dyDescent="0.35">
      <c r="A21" s="16" t="s">
        <v>234</v>
      </c>
      <c r="B21" s="16" t="s">
        <v>235</v>
      </c>
      <c r="C21" s="16" t="s">
        <v>236</v>
      </c>
      <c r="D21" s="16" t="s">
        <v>103</v>
      </c>
      <c r="E21" s="16" t="s">
        <v>56</v>
      </c>
      <c r="F21" s="16" t="s">
        <v>146</v>
      </c>
      <c r="G21" s="16" t="s">
        <v>144</v>
      </c>
      <c r="H21" s="16" t="s">
        <v>144</v>
      </c>
      <c r="I21" s="16" t="s">
        <v>144</v>
      </c>
      <c r="J21" s="16" t="s">
        <v>144</v>
      </c>
      <c r="K21" s="16" t="s">
        <v>698</v>
      </c>
      <c r="L21" s="16" t="s">
        <v>699</v>
      </c>
      <c r="M21" s="16" t="s">
        <v>237</v>
      </c>
    </row>
    <row r="22" spans="1:13" ht="14.5" x14ac:dyDescent="0.35">
      <c r="A22" s="16" t="s">
        <v>238</v>
      </c>
      <c r="B22" s="16" t="s">
        <v>239</v>
      </c>
      <c r="C22" s="16" t="s">
        <v>240</v>
      </c>
      <c r="D22" s="16" t="s">
        <v>103</v>
      </c>
      <c r="E22" s="16" t="s">
        <v>56</v>
      </c>
      <c r="F22" s="16" t="s">
        <v>146</v>
      </c>
      <c r="G22" s="16" t="s">
        <v>144</v>
      </c>
      <c r="H22" s="16" t="s">
        <v>144</v>
      </c>
      <c r="I22" s="16" t="s">
        <v>144</v>
      </c>
      <c r="J22" s="16" t="s">
        <v>144</v>
      </c>
      <c r="K22" s="16" t="s">
        <v>698</v>
      </c>
      <c r="L22" s="16" t="s">
        <v>699</v>
      </c>
      <c r="M22" s="16" t="s">
        <v>237</v>
      </c>
    </row>
    <row r="23" spans="1:13" ht="14.5" x14ac:dyDescent="0.35">
      <c r="A23" s="16" t="s">
        <v>241</v>
      </c>
      <c r="B23" s="16" t="s">
        <v>242</v>
      </c>
      <c r="C23" s="16" t="s">
        <v>243</v>
      </c>
      <c r="D23" s="16" t="s">
        <v>103</v>
      </c>
      <c r="E23" s="16" t="s">
        <v>56</v>
      </c>
      <c r="F23" s="16" t="s">
        <v>146</v>
      </c>
      <c r="G23" s="16" t="s">
        <v>144</v>
      </c>
      <c r="H23" s="16" t="s">
        <v>144</v>
      </c>
      <c r="I23" s="16" t="s">
        <v>144</v>
      </c>
      <c r="J23" s="16" t="s">
        <v>144</v>
      </c>
      <c r="K23" s="16" t="s">
        <v>698</v>
      </c>
      <c r="L23" s="16" t="s">
        <v>699</v>
      </c>
      <c r="M23" s="16" t="s">
        <v>237</v>
      </c>
    </row>
    <row r="24" spans="1:13" ht="14.5" x14ac:dyDescent="0.35">
      <c r="A24" s="16" t="s">
        <v>244</v>
      </c>
      <c r="B24" s="16" t="s">
        <v>245</v>
      </c>
      <c r="C24" s="16" t="s">
        <v>246</v>
      </c>
      <c r="D24" s="16" t="s">
        <v>103</v>
      </c>
      <c r="E24" s="16" t="s">
        <v>56</v>
      </c>
      <c r="F24" s="16" t="s">
        <v>146</v>
      </c>
      <c r="G24" s="16" t="s">
        <v>144</v>
      </c>
      <c r="H24" s="16" t="s">
        <v>144</v>
      </c>
      <c r="I24" s="16" t="s">
        <v>144</v>
      </c>
      <c r="J24" s="16" t="s">
        <v>144</v>
      </c>
      <c r="K24" s="16" t="s">
        <v>698</v>
      </c>
      <c r="L24" s="16" t="s">
        <v>699</v>
      </c>
      <c r="M24" s="16" t="s">
        <v>237</v>
      </c>
    </row>
    <row r="25" spans="1:13" ht="14.5" x14ac:dyDescent="0.35">
      <c r="A25" s="16" t="s">
        <v>247</v>
      </c>
      <c r="B25" s="16" t="s">
        <v>248</v>
      </c>
      <c r="C25" s="16" t="s">
        <v>249</v>
      </c>
      <c r="D25" s="16" t="s">
        <v>103</v>
      </c>
      <c r="E25" s="16" t="s">
        <v>56</v>
      </c>
      <c r="F25" s="16" t="s">
        <v>146</v>
      </c>
      <c r="G25" s="16" t="s">
        <v>144</v>
      </c>
      <c r="H25" s="16" t="s">
        <v>144</v>
      </c>
      <c r="I25" s="16" t="s">
        <v>144</v>
      </c>
      <c r="J25" s="16" t="s">
        <v>144</v>
      </c>
      <c r="K25" s="16" t="s">
        <v>698</v>
      </c>
      <c r="L25" s="16" t="s">
        <v>699</v>
      </c>
      <c r="M25" s="16" t="s">
        <v>237</v>
      </c>
    </row>
    <row r="26" spans="1:13" ht="14.5" x14ac:dyDescent="0.35">
      <c r="A26" s="16" t="s">
        <v>250</v>
      </c>
      <c r="B26" s="16" t="s">
        <v>251</v>
      </c>
      <c r="C26" s="16" t="s">
        <v>252</v>
      </c>
      <c r="D26" s="16" t="s">
        <v>103</v>
      </c>
      <c r="E26" s="16" t="s">
        <v>56</v>
      </c>
      <c r="F26" s="16" t="s">
        <v>146</v>
      </c>
      <c r="G26" s="16" t="s">
        <v>144</v>
      </c>
      <c r="H26" s="16" t="s">
        <v>144</v>
      </c>
      <c r="I26" s="16" t="s">
        <v>144</v>
      </c>
      <c r="J26" s="16" t="s">
        <v>144</v>
      </c>
      <c r="K26" s="16" t="s">
        <v>698</v>
      </c>
      <c r="L26" s="16" t="s">
        <v>699</v>
      </c>
      <c r="M26" s="16" t="s">
        <v>237</v>
      </c>
    </row>
    <row r="27" spans="1:13" ht="14.5" x14ac:dyDescent="0.35">
      <c r="A27" s="16" t="s">
        <v>340</v>
      </c>
      <c r="B27" s="16" t="s">
        <v>341</v>
      </c>
      <c r="C27" s="16" t="s">
        <v>342</v>
      </c>
      <c r="D27" s="16" t="s">
        <v>90</v>
      </c>
      <c r="E27" s="16" t="s">
        <v>57</v>
      </c>
      <c r="F27" s="16" t="s">
        <v>147</v>
      </c>
      <c r="G27" s="16" t="s">
        <v>144</v>
      </c>
      <c r="H27" s="16" t="s">
        <v>144</v>
      </c>
      <c r="I27" s="16" t="s">
        <v>144</v>
      </c>
      <c r="J27" s="16" t="s">
        <v>144</v>
      </c>
      <c r="K27" s="16" t="s">
        <v>700</v>
      </c>
      <c r="L27" s="16" t="s">
        <v>701</v>
      </c>
      <c r="M27" s="16" t="s">
        <v>343</v>
      </c>
    </row>
    <row r="28" spans="1:13" ht="14.5" x14ac:dyDescent="0.35">
      <c r="A28" s="16" t="s">
        <v>344</v>
      </c>
      <c r="B28" s="16" t="s">
        <v>345</v>
      </c>
      <c r="C28" s="16" t="s">
        <v>346</v>
      </c>
      <c r="D28" s="16" t="s">
        <v>88</v>
      </c>
      <c r="E28" s="16" t="s">
        <v>36</v>
      </c>
      <c r="F28" s="16" t="s">
        <v>115</v>
      </c>
      <c r="G28" s="16" t="s">
        <v>347</v>
      </c>
      <c r="H28" s="16" t="s">
        <v>114</v>
      </c>
      <c r="I28" s="16" t="s">
        <v>347</v>
      </c>
      <c r="J28" s="16" t="s">
        <v>114</v>
      </c>
      <c r="K28" s="16" t="s">
        <v>702</v>
      </c>
      <c r="L28" s="16" t="s">
        <v>703</v>
      </c>
      <c r="M28" s="16" t="s">
        <v>348</v>
      </c>
    </row>
    <row r="29" spans="1:13" ht="14.5" x14ac:dyDescent="0.35">
      <c r="A29" s="16" t="s">
        <v>357</v>
      </c>
      <c r="B29" s="16" t="s">
        <v>358</v>
      </c>
      <c r="C29" s="16" t="s">
        <v>359</v>
      </c>
      <c r="D29" s="16" t="s">
        <v>93</v>
      </c>
      <c r="E29" s="16" t="s">
        <v>38</v>
      </c>
      <c r="F29" s="16" t="s">
        <v>140</v>
      </c>
      <c r="G29" s="16" t="s">
        <v>352</v>
      </c>
      <c r="H29" s="16" t="s">
        <v>139</v>
      </c>
      <c r="I29" s="16" t="s">
        <v>352</v>
      </c>
      <c r="J29" s="16" t="s">
        <v>139</v>
      </c>
      <c r="K29" s="16" t="s">
        <v>704</v>
      </c>
      <c r="L29" s="16" t="s">
        <v>705</v>
      </c>
      <c r="M29" s="16" t="s">
        <v>353</v>
      </c>
    </row>
    <row r="30" spans="1:13" ht="14.5" x14ac:dyDescent="0.35">
      <c r="A30" s="16" t="s">
        <v>354</v>
      </c>
      <c r="B30" s="16" t="s">
        <v>355</v>
      </c>
      <c r="C30" s="16" t="s">
        <v>356</v>
      </c>
      <c r="D30" s="16" t="s">
        <v>93</v>
      </c>
      <c r="E30" s="16" t="s">
        <v>38</v>
      </c>
      <c r="F30" s="16" t="s">
        <v>140</v>
      </c>
      <c r="G30" s="16" t="s">
        <v>352</v>
      </c>
      <c r="H30" s="16" t="s">
        <v>139</v>
      </c>
      <c r="I30" s="16" t="s">
        <v>352</v>
      </c>
      <c r="J30" s="16" t="s">
        <v>139</v>
      </c>
      <c r="K30" s="16" t="s">
        <v>704</v>
      </c>
      <c r="L30" s="16" t="s">
        <v>705</v>
      </c>
      <c r="M30" s="16" t="s">
        <v>353</v>
      </c>
    </row>
    <row r="31" spans="1:13" ht="14.5" x14ac:dyDescent="0.35">
      <c r="A31" s="16" t="s">
        <v>657</v>
      </c>
      <c r="B31" s="16" t="s">
        <v>590</v>
      </c>
      <c r="C31" s="16" t="s">
        <v>591</v>
      </c>
      <c r="D31" s="16" t="s">
        <v>93</v>
      </c>
      <c r="E31" s="16" t="s">
        <v>38</v>
      </c>
      <c r="F31" s="16" t="s">
        <v>140</v>
      </c>
      <c r="G31" s="16" t="s">
        <v>352</v>
      </c>
      <c r="H31" s="16" t="s">
        <v>139</v>
      </c>
      <c r="I31" s="16" t="s">
        <v>352</v>
      </c>
      <c r="J31" s="16" t="s">
        <v>139</v>
      </c>
      <c r="K31" s="16" t="s">
        <v>706</v>
      </c>
      <c r="L31" s="16" t="s">
        <v>707</v>
      </c>
      <c r="M31" s="16" t="s">
        <v>360</v>
      </c>
    </row>
    <row r="32" spans="1:13" ht="14.5" x14ac:dyDescent="0.35">
      <c r="A32" s="16" t="s">
        <v>657</v>
      </c>
      <c r="B32" s="16" t="s">
        <v>590</v>
      </c>
      <c r="C32" s="16" t="s">
        <v>591</v>
      </c>
      <c r="D32" s="16" t="s">
        <v>93</v>
      </c>
      <c r="E32" s="16" t="s">
        <v>45</v>
      </c>
      <c r="F32" s="16" t="s">
        <v>141</v>
      </c>
      <c r="G32" s="16" t="s">
        <v>352</v>
      </c>
      <c r="H32" s="16" t="s">
        <v>139</v>
      </c>
      <c r="I32" s="16" t="s">
        <v>352</v>
      </c>
      <c r="J32" s="16" t="s">
        <v>139</v>
      </c>
      <c r="K32" s="16" t="s">
        <v>706</v>
      </c>
      <c r="L32" s="16" t="s">
        <v>707</v>
      </c>
      <c r="M32" s="16" t="s">
        <v>360</v>
      </c>
    </row>
    <row r="33" spans="1:13" ht="14.5" x14ac:dyDescent="0.35">
      <c r="A33" s="16" t="s">
        <v>349</v>
      </c>
      <c r="B33" s="16" t="s">
        <v>350</v>
      </c>
      <c r="C33" s="16" t="s">
        <v>351</v>
      </c>
      <c r="D33" s="16" t="s">
        <v>93</v>
      </c>
      <c r="E33" s="16" t="s">
        <v>38</v>
      </c>
      <c r="F33" s="16" t="s">
        <v>140</v>
      </c>
      <c r="G33" s="16" t="s">
        <v>352</v>
      </c>
      <c r="H33" s="16" t="s">
        <v>139</v>
      </c>
      <c r="I33" s="16" t="s">
        <v>352</v>
      </c>
      <c r="J33" s="16" t="s">
        <v>139</v>
      </c>
      <c r="K33" s="16" t="s">
        <v>704</v>
      </c>
      <c r="L33" s="16" t="s">
        <v>705</v>
      </c>
      <c r="M33" s="16" t="s">
        <v>353</v>
      </c>
    </row>
    <row r="34" spans="1:13" ht="14.5" x14ac:dyDescent="0.35">
      <c r="A34" s="16" t="s">
        <v>366</v>
      </c>
      <c r="B34" s="16" t="s">
        <v>367</v>
      </c>
      <c r="C34" s="16" t="s">
        <v>368</v>
      </c>
      <c r="D34" s="16" t="s">
        <v>82</v>
      </c>
      <c r="E34" s="16" t="s">
        <v>59</v>
      </c>
      <c r="F34" s="16" t="s">
        <v>86</v>
      </c>
      <c r="G34" s="16" t="s">
        <v>84</v>
      </c>
      <c r="H34" s="16" t="s">
        <v>85</v>
      </c>
      <c r="I34" s="16" t="s">
        <v>84</v>
      </c>
      <c r="J34" s="16" t="s">
        <v>85</v>
      </c>
      <c r="K34" s="16" t="s">
        <v>708</v>
      </c>
      <c r="L34" s="16" t="s">
        <v>709</v>
      </c>
      <c r="M34" s="16" t="s">
        <v>369</v>
      </c>
    </row>
    <row r="35" spans="1:13" ht="14.5" x14ac:dyDescent="0.35">
      <c r="A35" s="16" t="s">
        <v>378</v>
      </c>
      <c r="B35" s="16" t="s">
        <v>379</v>
      </c>
      <c r="C35" s="16" t="s">
        <v>380</v>
      </c>
      <c r="D35" s="16" t="s">
        <v>88</v>
      </c>
      <c r="E35" s="16" t="s">
        <v>39</v>
      </c>
      <c r="F35" s="16" t="s">
        <v>373</v>
      </c>
      <c r="G35" s="16" t="s">
        <v>347</v>
      </c>
      <c r="H35" s="16" t="s">
        <v>114</v>
      </c>
      <c r="I35" s="16" t="s">
        <v>347</v>
      </c>
      <c r="J35" s="16" t="s">
        <v>114</v>
      </c>
      <c r="K35" s="16" t="s">
        <v>710</v>
      </c>
      <c r="L35" s="16" t="s">
        <v>711</v>
      </c>
      <c r="M35" s="16" t="s">
        <v>374</v>
      </c>
    </row>
    <row r="36" spans="1:13" ht="14.5" x14ac:dyDescent="0.35">
      <c r="A36" s="16" t="s">
        <v>381</v>
      </c>
      <c r="B36" s="16" t="s">
        <v>382</v>
      </c>
      <c r="C36" s="16" t="s">
        <v>383</v>
      </c>
      <c r="D36" s="16" t="s">
        <v>88</v>
      </c>
      <c r="E36" s="16" t="s">
        <v>39</v>
      </c>
      <c r="F36" s="16" t="s">
        <v>373</v>
      </c>
      <c r="G36" s="16" t="s">
        <v>347</v>
      </c>
      <c r="H36" s="16" t="s">
        <v>114</v>
      </c>
      <c r="I36" s="16" t="s">
        <v>347</v>
      </c>
      <c r="J36" s="16" t="s">
        <v>114</v>
      </c>
      <c r="K36" s="16" t="s">
        <v>710</v>
      </c>
      <c r="L36" s="16" t="s">
        <v>711</v>
      </c>
      <c r="M36" s="16" t="s">
        <v>374</v>
      </c>
    </row>
    <row r="37" spans="1:13" ht="14.5" x14ac:dyDescent="0.35">
      <c r="A37" s="16" t="s">
        <v>370</v>
      </c>
      <c r="B37" s="16" t="s">
        <v>371</v>
      </c>
      <c r="C37" s="16" t="s">
        <v>372</v>
      </c>
      <c r="D37" s="16" t="s">
        <v>88</v>
      </c>
      <c r="E37" s="16" t="s">
        <v>39</v>
      </c>
      <c r="F37" s="16" t="s">
        <v>373</v>
      </c>
      <c r="G37" s="16" t="s">
        <v>347</v>
      </c>
      <c r="H37" s="16" t="s">
        <v>114</v>
      </c>
      <c r="I37" s="16" t="s">
        <v>347</v>
      </c>
      <c r="J37" s="16" t="s">
        <v>114</v>
      </c>
      <c r="K37" s="16" t="s">
        <v>710</v>
      </c>
      <c r="L37" s="16" t="s">
        <v>711</v>
      </c>
      <c r="M37" s="16" t="s">
        <v>374</v>
      </c>
    </row>
    <row r="38" spans="1:13" ht="14.5" x14ac:dyDescent="0.35">
      <c r="A38" s="16" t="s">
        <v>384</v>
      </c>
      <c r="B38" s="16" t="s">
        <v>385</v>
      </c>
      <c r="C38" s="16" t="s">
        <v>386</v>
      </c>
      <c r="D38" s="16" t="s">
        <v>88</v>
      </c>
      <c r="E38" s="16" t="s">
        <v>39</v>
      </c>
      <c r="F38" s="16" t="s">
        <v>373</v>
      </c>
      <c r="G38" s="16" t="s">
        <v>347</v>
      </c>
      <c r="H38" s="16" t="s">
        <v>114</v>
      </c>
      <c r="I38" s="16" t="s">
        <v>347</v>
      </c>
      <c r="J38" s="16" t="s">
        <v>114</v>
      </c>
      <c r="K38" s="16" t="s">
        <v>710</v>
      </c>
      <c r="L38" s="16" t="s">
        <v>711</v>
      </c>
      <c r="M38" s="16" t="s">
        <v>374</v>
      </c>
    </row>
    <row r="39" spans="1:13" ht="14.5" x14ac:dyDescent="0.35">
      <c r="A39" s="16" t="s">
        <v>375</v>
      </c>
      <c r="B39" s="16" t="s">
        <v>376</v>
      </c>
      <c r="C39" s="16" t="s">
        <v>377</v>
      </c>
      <c r="D39" s="16" t="s">
        <v>88</v>
      </c>
      <c r="E39" s="16" t="s">
        <v>39</v>
      </c>
      <c r="F39" s="16" t="s">
        <v>373</v>
      </c>
      <c r="G39" s="16" t="s">
        <v>347</v>
      </c>
      <c r="H39" s="16" t="s">
        <v>114</v>
      </c>
      <c r="I39" s="16" t="s">
        <v>347</v>
      </c>
      <c r="J39" s="16" t="s">
        <v>114</v>
      </c>
      <c r="K39" s="16" t="s">
        <v>710</v>
      </c>
      <c r="L39" s="16" t="s">
        <v>711</v>
      </c>
      <c r="M39" s="16" t="s">
        <v>374</v>
      </c>
    </row>
    <row r="40" spans="1:13" ht="14.5" x14ac:dyDescent="0.35">
      <c r="A40" s="16" t="s">
        <v>654</v>
      </c>
      <c r="B40" s="16" t="s">
        <v>592</v>
      </c>
      <c r="C40" s="16" t="s">
        <v>593</v>
      </c>
      <c r="D40" s="16" t="s">
        <v>90</v>
      </c>
      <c r="E40" s="16" t="s">
        <v>41</v>
      </c>
      <c r="F40" s="16" t="s">
        <v>123</v>
      </c>
      <c r="G40" s="16" t="s">
        <v>228</v>
      </c>
      <c r="H40" s="16" t="s">
        <v>121</v>
      </c>
      <c r="I40" s="16" t="s">
        <v>228</v>
      </c>
      <c r="J40" s="16" t="s">
        <v>121</v>
      </c>
      <c r="K40" s="16" t="s">
        <v>712</v>
      </c>
      <c r="L40" s="16" t="s">
        <v>713</v>
      </c>
      <c r="M40" s="16" t="s">
        <v>387</v>
      </c>
    </row>
    <row r="41" spans="1:13" ht="14.5" x14ac:dyDescent="0.35">
      <c r="A41" s="16" t="s">
        <v>388</v>
      </c>
      <c r="B41" s="16" t="s">
        <v>389</v>
      </c>
      <c r="C41" s="16" t="s">
        <v>390</v>
      </c>
      <c r="D41" s="16" t="s">
        <v>88</v>
      </c>
      <c r="E41" s="16" t="s">
        <v>42</v>
      </c>
      <c r="F41" s="16" t="s">
        <v>391</v>
      </c>
      <c r="G41" s="16" t="s">
        <v>84</v>
      </c>
      <c r="H41" s="16" t="s">
        <v>85</v>
      </c>
      <c r="I41" s="16" t="s">
        <v>84</v>
      </c>
      <c r="J41" s="16" t="s">
        <v>85</v>
      </c>
      <c r="K41" s="16" t="s">
        <v>714</v>
      </c>
      <c r="L41" s="16" t="s">
        <v>715</v>
      </c>
      <c r="M41" s="16" t="s">
        <v>392</v>
      </c>
    </row>
    <row r="42" spans="1:13" ht="14.5" x14ac:dyDescent="0.35">
      <c r="A42" s="16" t="s">
        <v>393</v>
      </c>
      <c r="B42" s="16" t="s">
        <v>394</v>
      </c>
      <c r="C42" s="16" t="s">
        <v>395</v>
      </c>
      <c r="D42" s="16" t="s">
        <v>88</v>
      </c>
      <c r="E42" s="16" t="s">
        <v>42</v>
      </c>
      <c r="F42" s="16" t="s">
        <v>391</v>
      </c>
      <c r="G42" s="16" t="s">
        <v>84</v>
      </c>
      <c r="H42" s="16" t="s">
        <v>85</v>
      </c>
      <c r="I42" s="16" t="s">
        <v>84</v>
      </c>
      <c r="J42" s="16" t="s">
        <v>85</v>
      </c>
      <c r="K42" s="16" t="s">
        <v>714</v>
      </c>
      <c r="L42" s="16" t="s">
        <v>715</v>
      </c>
      <c r="M42" s="16" t="s">
        <v>392</v>
      </c>
    </row>
    <row r="43" spans="1:13" ht="14.5" x14ac:dyDescent="0.35">
      <c r="A43" s="16" t="s">
        <v>396</v>
      </c>
      <c r="B43" s="16" t="s">
        <v>397</v>
      </c>
      <c r="C43" s="16" t="s">
        <v>398</v>
      </c>
      <c r="D43" s="16" t="s">
        <v>88</v>
      </c>
      <c r="E43" s="16" t="s">
        <v>42</v>
      </c>
      <c r="F43" s="16" t="s">
        <v>391</v>
      </c>
      <c r="G43" s="16" t="s">
        <v>84</v>
      </c>
      <c r="H43" s="16" t="s">
        <v>85</v>
      </c>
      <c r="I43" s="16" t="s">
        <v>84</v>
      </c>
      <c r="J43" s="16" t="s">
        <v>85</v>
      </c>
      <c r="K43" s="16" t="s">
        <v>714</v>
      </c>
      <c r="L43" s="16" t="s">
        <v>715</v>
      </c>
      <c r="M43" s="16" t="s">
        <v>392</v>
      </c>
    </row>
    <row r="44" spans="1:13" ht="14.5" x14ac:dyDescent="0.35">
      <c r="A44" s="16" t="s">
        <v>399</v>
      </c>
      <c r="B44" s="16" t="s">
        <v>400</v>
      </c>
      <c r="C44" s="16" t="s">
        <v>401</v>
      </c>
      <c r="D44" s="16" t="s">
        <v>82</v>
      </c>
      <c r="E44" s="16" t="s">
        <v>44</v>
      </c>
      <c r="F44" s="16" t="s">
        <v>96</v>
      </c>
      <c r="G44" s="16" t="s">
        <v>84</v>
      </c>
      <c r="H44" s="16" t="s">
        <v>85</v>
      </c>
      <c r="I44" s="16" t="s">
        <v>402</v>
      </c>
      <c r="J44" s="16" t="s">
        <v>618</v>
      </c>
      <c r="K44" s="16" t="s">
        <v>716</v>
      </c>
      <c r="L44" s="16" t="s">
        <v>717</v>
      </c>
      <c r="M44" s="16" t="s">
        <v>403</v>
      </c>
    </row>
    <row r="45" spans="1:13" ht="14.5" x14ac:dyDescent="0.35">
      <c r="A45" s="16" t="s">
        <v>404</v>
      </c>
      <c r="B45" s="16" t="s">
        <v>405</v>
      </c>
      <c r="C45" s="16" t="s">
        <v>406</v>
      </c>
      <c r="D45" s="16" t="s">
        <v>93</v>
      </c>
      <c r="E45" s="16" t="s">
        <v>45</v>
      </c>
      <c r="F45" s="16" t="s">
        <v>141</v>
      </c>
      <c r="G45" s="16" t="s">
        <v>352</v>
      </c>
      <c r="H45" s="16" t="s">
        <v>139</v>
      </c>
      <c r="I45" s="16" t="s">
        <v>352</v>
      </c>
      <c r="J45" s="16" t="s">
        <v>139</v>
      </c>
      <c r="K45" s="16" t="s">
        <v>682</v>
      </c>
      <c r="L45" s="16" t="s">
        <v>683</v>
      </c>
      <c r="M45" s="16" t="s">
        <v>193</v>
      </c>
    </row>
    <row r="46" spans="1:13" ht="14.5" x14ac:dyDescent="0.35">
      <c r="A46" s="16" t="s">
        <v>407</v>
      </c>
      <c r="B46" s="16" t="s">
        <v>408</v>
      </c>
      <c r="C46" s="16" t="s">
        <v>409</v>
      </c>
      <c r="D46" s="16" t="s">
        <v>93</v>
      </c>
      <c r="E46" s="16" t="s">
        <v>47</v>
      </c>
      <c r="F46" s="16" t="s">
        <v>92</v>
      </c>
      <c r="G46" s="16" t="s">
        <v>84</v>
      </c>
      <c r="H46" s="16" t="s">
        <v>85</v>
      </c>
      <c r="I46" s="16" t="s">
        <v>84</v>
      </c>
      <c r="J46" s="16" t="s">
        <v>85</v>
      </c>
      <c r="K46" s="16" t="s">
        <v>718</v>
      </c>
      <c r="L46" s="16" t="s">
        <v>719</v>
      </c>
      <c r="M46" s="16" t="s">
        <v>410</v>
      </c>
    </row>
    <row r="47" spans="1:13" ht="14.5" x14ac:dyDescent="0.35">
      <c r="A47" s="16" t="s">
        <v>411</v>
      </c>
      <c r="B47" s="16" t="s">
        <v>412</v>
      </c>
      <c r="C47" s="16" t="s">
        <v>413</v>
      </c>
      <c r="D47" s="16" t="s">
        <v>88</v>
      </c>
      <c r="E47" s="16" t="s">
        <v>48</v>
      </c>
      <c r="F47" s="16" t="s">
        <v>112</v>
      </c>
      <c r="G47" s="16" t="s">
        <v>107</v>
      </c>
      <c r="H47" s="16" t="s">
        <v>108</v>
      </c>
      <c r="I47" s="16" t="s">
        <v>107</v>
      </c>
      <c r="J47" s="16" t="s">
        <v>108</v>
      </c>
      <c r="K47" s="16" t="s">
        <v>684</v>
      </c>
      <c r="L47" s="16" t="s">
        <v>685</v>
      </c>
      <c r="M47" s="16" t="s">
        <v>197</v>
      </c>
    </row>
    <row r="48" spans="1:13" ht="14.5" x14ac:dyDescent="0.35">
      <c r="A48" s="16" t="s">
        <v>414</v>
      </c>
      <c r="B48" s="16" t="s">
        <v>415</v>
      </c>
      <c r="C48" s="16" t="s">
        <v>416</v>
      </c>
      <c r="D48" s="16" t="s">
        <v>82</v>
      </c>
      <c r="E48" s="16" t="s">
        <v>50</v>
      </c>
      <c r="F48" s="16" t="s">
        <v>100</v>
      </c>
      <c r="G48" s="16" t="s">
        <v>417</v>
      </c>
      <c r="H48" s="16" t="s">
        <v>99</v>
      </c>
      <c r="I48" s="16" t="s">
        <v>417</v>
      </c>
      <c r="J48" s="16" t="s">
        <v>99</v>
      </c>
      <c r="K48" s="16" t="s">
        <v>720</v>
      </c>
      <c r="L48" s="16" t="s">
        <v>721</v>
      </c>
      <c r="M48" s="16" t="s">
        <v>418</v>
      </c>
    </row>
    <row r="49" spans="1:13" ht="14.5" x14ac:dyDescent="0.35">
      <c r="A49" s="16" t="s">
        <v>419</v>
      </c>
      <c r="B49" s="16" t="s">
        <v>420</v>
      </c>
      <c r="C49" s="16" t="s">
        <v>421</v>
      </c>
      <c r="D49" s="16" t="s">
        <v>82</v>
      </c>
      <c r="E49" s="16" t="s">
        <v>80</v>
      </c>
      <c r="F49" s="16" t="s">
        <v>422</v>
      </c>
      <c r="G49" s="16" t="s">
        <v>84</v>
      </c>
      <c r="H49" s="16" t="s">
        <v>85</v>
      </c>
      <c r="I49" s="16" t="s">
        <v>79</v>
      </c>
      <c r="J49" s="16" t="s">
        <v>79</v>
      </c>
      <c r="K49" s="16" t="s">
        <v>722</v>
      </c>
      <c r="L49" s="16" t="s">
        <v>723</v>
      </c>
      <c r="M49" s="16" t="s">
        <v>423</v>
      </c>
    </row>
    <row r="50" spans="1:13" ht="14.5" x14ac:dyDescent="0.35">
      <c r="A50" s="16" t="s">
        <v>424</v>
      </c>
      <c r="B50" s="16" t="s">
        <v>425</v>
      </c>
      <c r="C50" s="16" t="s">
        <v>426</v>
      </c>
      <c r="D50" s="16" t="s">
        <v>82</v>
      </c>
      <c r="E50" s="16" t="s">
        <v>51</v>
      </c>
      <c r="F50" s="16" t="s">
        <v>97</v>
      </c>
      <c r="G50" s="16" t="s">
        <v>402</v>
      </c>
      <c r="H50" s="16" t="s">
        <v>618</v>
      </c>
      <c r="I50" s="16" t="s">
        <v>402</v>
      </c>
      <c r="J50" s="16" t="s">
        <v>618</v>
      </c>
      <c r="K50" s="16" t="s">
        <v>724</v>
      </c>
      <c r="L50" s="16" t="s">
        <v>725</v>
      </c>
      <c r="M50" s="16" t="s">
        <v>427</v>
      </c>
    </row>
    <row r="51" spans="1:13" ht="14.5" x14ac:dyDescent="0.35">
      <c r="A51" s="16" t="s">
        <v>428</v>
      </c>
      <c r="B51" s="16" t="s">
        <v>429</v>
      </c>
      <c r="C51" s="16" t="s">
        <v>430</v>
      </c>
      <c r="D51" s="16" t="s">
        <v>159</v>
      </c>
      <c r="E51" s="16" t="s">
        <v>134</v>
      </c>
      <c r="F51" s="16" t="s">
        <v>135</v>
      </c>
      <c r="G51" s="16" t="s">
        <v>594</v>
      </c>
      <c r="H51" s="16" t="s">
        <v>726</v>
      </c>
      <c r="I51" s="16" t="s">
        <v>727</v>
      </c>
      <c r="J51" s="16" t="s">
        <v>133</v>
      </c>
      <c r="K51" s="16" t="s">
        <v>728</v>
      </c>
      <c r="L51" s="16" t="s">
        <v>729</v>
      </c>
      <c r="M51" s="16" t="s">
        <v>431</v>
      </c>
    </row>
    <row r="52" spans="1:13" ht="14.5" x14ac:dyDescent="0.35">
      <c r="A52" s="16" t="s">
        <v>432</v>
      </c>
      <c r="B52" s="16" t="s">
        <v>433</v>
      </c>
      <c r="C52" s="16" t="s">
        <v>434</v>
      </c>
      <c r="D52" s="16" t="s">
        <v>159</v>
      </c>
      <c r="E52" s="16" t="s">
        <v>134</v>
      </c>
      <c r="F52" s="16" t="s">
        <v>135</v>
      </c>
      <c r="G52" s="16" t="s">
        <v>594</v>
      </c>
      <c r="H52" s="16" t="s">
        <v>726</v>
      </c>
      <c r="I52" s="16" t="s">
        <v>727</v>
      </c>
      <c r="J52" s="16" t="s">
        <v>133</v>
      </c>
      <c r="K52" s="16" t="s">
        <v>728</v>
      </c>
      <c r="L52" s="16" t="s">
        <v>729</v>
      </c>
      <c r="M52" s="16" t="s">
        <v>431</v>
      </c>
    </row>
    <row r="53" spans="1:13" ht="14.5" x14ac:dyDescent="0.35">
      <c r="A53" s="16" t="s">
        <v>470</v>
      </c>
      <c r="B53" s="16" t="s">
        <v>471</v>
      </c>
      <c r="C53" s="16" t="s">
        <v>472</v>
      </c>
      <c r="D53" s="16" t="s">
        <v>159</v>
      </c>
      <c r="E53" s="16" t="s">
        <v>134</v>
      </c>
      <c r="F53" s="16" t="s">
        <v>135</v>
      </c>
      <c r="G53" s="16" t="s">
        <v>594</v>
      </c>
      <c r="H53" s="16" t="s">
        <v>726</v>
      </c>
      <c r="I53" s="16" t="s">
        <v>727</v>
      </c>
      <c r="J53" s="16" t="s">
        <v>133</v>
      </c>
      <c r="K53" s="16" t="s">
        <v>730</v>
      </c>
      <c r="L53" s="16" t="s">
        <v>731</v>
      </c>
      <c r="M53" s="16" t="s">
        <v>438</v>
      </c>
    </row>
    <row r="54" spans="1:13" ht="14.5" x14ac:dyDescent="0.35">
      <c r="A54" s="16" t="s">
        <v>435</v>
      </c>
      <c r="B54" s="16" t="s">
        <v>436</v>
      </c>
      <c r="C54" s="16" t="s">
        <v>437</v>
      </c>
      <c r="D54" s="16" t="s">
        <v>159</v>
      </c>
      <c r="E54" s="16" t="s">
        <v>134</v>
      </c>
      <c r="F54" s="16" t="s">
        <v>135</v>
      </c>
      <c r="G54" s="16" t="s">
        <v>594</v>
      </c>
      <c r="H54" s="16" t="s">
        <v>726</v>
      </c>
      <c r="I54" s="16" t="s">
        <v>727</v>
      </c>
      <c r="J54" s="16" t="s">
        <v>133</v>
      </c>
      <c r="K54" s="16" t="s">
        <v>730</v>
      </c>
      <c r="L54" s="16" t="s">
        <v>731</v>
      </c>
      <c r="M54" s="16" t="s">
        <v>438</v>
      </c>
    </row>
    <row r="55" spans="1:13" ht="14.5" x14ac:dyDescent="0.35">
      <c r="A55" s="16" t="s">
        <v>439</v>
      </c>
      <c r="B55" s="16" t="s">
        <v>440</v>
      </c>
      <c r="C55" s="16" t="s">
        <v>441</v>
      </c>
      <c r="D55" s="16" t="s">
        <v>159</v>
      </c>
      <c r="E55" s="16" t="s">
        <v>134</v>
      </c>
      <c r="F55" s="16" t="s">
        <v>135</v>
      </c>
      <c r="G55" s="16" t="s">
        <v>594</v>
      </c>
      <c r="H55" s="16" t="s">
        <v>726</v>
      </c>
      <c r="I55" s="16" t="s">
        <v>727</v>
      </c>
      <c r="J55" s="16" t="s">
        <v>133</v>
      </c>
      <c r="K55" s="16" t="s">
        <v>728</v>
      </c>
      <c r="L55" s="16" t="s">
        <v>729</v>
      </c>
      <c r="M55" s="16" t="s">
        <v>431</v>
      </c>
    </row>
    <row r="56" spans="1:13" ht="14.5" x14ac:dyDescent="0.35">
      <c r="A56" s="16" t="s">
        <v>442</v>
      </c>
      <c r="B56" s="16" t="s">
        <v>443</v>
      </c>
      <c r="C56" s="16" t="s">
        <v>444</v>
      </c>
      <c r="D56" s="16" t="s">
        <v>159</v>
      </c>
      <c r="E56" s="16" t="s">
        <v>134</v>
      </c>
      <c r="F56" s="16" t="s">
        <v>135</v>
      </c>
      <c r="G56" s="16" t="s">
        <v>594</v>
      </c>
      <c r="H56" s="16" t="s">
        <v>726</v>
      </c>
      <c r="I56" s="16" t="s">
        <v>727</v>
      </c>
      <c r="J56" s="16" t="s">
        <v>133</v>
      </c>
      <c r="K56" s="16" t="s">
        <v>732</v>
      </c>
      <c r="L56" s="16" t="s">
        <v>733</v>
      </c>
      <c r="M56" s="16" t="s">
        <v>445</v>
      </c>
    </row>
    <row r="57" spans="1:13" ht="14.5" x14ac:dyDescent="0.35">
      <c r="A57" s="16" t="s">
        <v>446</v>
      </c>
      <c r="B57" s="16" t="s">
        <v>447</v>
      </c>
      <c r="C57" s="16" t="s">
        <v>448</v>
      </c>
      <c r="D57" s="16" t="s">
        <v>159</v>
      </c>
      <c r="E57" s="16" t="s">
        <v>134</v>
      </c>
      <c r="F57" s="16" t="s">
        <v>135</v>
      </c>
      <c r="G57" s="16" t="s">
        <v>594</v>
      </c>
      <c r="H57" s="16" t="s">
        <v>726</v>
      </c>
      <c r="I57" s="16" t="s">
        <v>727</v>
      </c>
      <c r="J57" s="16" t="s">
        <v>133</v>
      </c>
      <c r="K57" s="16" t="s">
        <v>732</v>
      </c>
      <c r="L57" s="16" t="s">
        <v>733</v>
      </c>
      <c r="M57" s="16" t="s">
        <v>445</v>
      </c>
    </row>
    <row r="58" spans="1:13" ht="14.5" x14ac:dyDescent="0.35">
      <c r="A58" s="16" t="s">
        <v>662</v>
      </c>
      <c r="B58" s="16" t="s">
        <v>595</v>
      </c>
      <c r="C58" s="16" t="s">
        <v>596</v>
      </c>
      <c r="D58" s="16" t="s">
        <v>159</v>
      </c>
      <c r="E58" s="16" t="s">
        <v>134</v>
      </c>
      <c r="F58" s="16" t="s">
        <v>135</v>
      </c>
      <c r="G58" s="16" t="s">
        <v>594</v>
      </c>
      <c r="H58" s="16" t="s">
        <v>726</v>
      </c>
      <c r="I58" s="16" t="s">
        <v>727</v>
      </c>
      <c r="J58" s="16" t="s">
        <v>133</v>
      </c>
      <c r="K58" s="16" t="s">
        <v>730</v>
      </c>
      <c r="L58" s="16" t="s">
        <v>731</v>
      </c>
      <c r="M58" s="16" t="s">
        <v>438</v>
      </c>
    </row>
    <row r="59" spans="1:13" ht="14.5" x14ac:dyDescent="0.35">
      <c r="A59" s="16" t="s">
        <v>467</v>
      </c>
      <c r="B59" s="16" t="s">
        <v>468</v>
      </c>
      <c r="C59" s="16" t="s">
        <v>469</v>
      </c>
      <c r="D59" s="16" t="s">
        <v>159</v>
      </c>
      <c r="E59" s="16" t="s">
        <v>134</v>
      </c>
      <c r="F59" s="16" t="s">
        <v>135</v>
      </c>
      <c r="G59" s="16" t="s">
        <v>594</v>
      </c>
      <c r="H59" s="16" t="s">
        <v>726</v>
      </c>
      <c r="I59" s="16" t="s">
        <v>727</v>
      </c>
      <c r="J59" s="16" t="s">
        <v>133</v>
      </c>
      <c r="K59" s="16" t="s">
        <v>730</v>
      </c>
      <c r="L59" s="16" t="s">
        <v>731</v>
      </c>
      <c r="M59" s="16" t="s">
        <v>438</v>
      </c>
    </row>
    <row r="60" spans="1:13" ht="14.5" x14ac:dyDescent="0.35">
      <c r="A60" s="16" t="s">
        <v>449</v>
      </c>
      <c r="B60" s="16" t="s">
        <v>450</v>
      </c>
      <c r="C60" s="16" t="s">
        <v>451</v>
      </c>
      <c r="D60" s="16" t="s">
        <v>159</v>
      </c>
      <c r="E60" s="16" t="s">
        <v>134</v>
      </c>
      <c r="F60" s="16" t="s">
        <v>135</v>
      </c>
      <c r="G60" s="16" t="s">
        <v>594</v>
      </c>
      <c r="H60" s="16" t="s">
        <v>726</v>
      </c>
      <c r="I60" s="16" t="s">
        <v>727</v>
      </c>
      <c r="J60" s="16" t="s">
        <v>133</v>
      </c>
      <c r="K60" s="16" t="s">
        <v>732</v>
      </c>
      <c r="L60" s="16" t="s">
        <v>733</v>
      </c>
      <c r="M60" s="16" t="s">
        <v>445</v>
      </c>
    </row>
    <row r="61" spans="1:13" ht="14.5" x14ac:dyDescent="0.35">
      <c r="A61" s="16" t="s">
        <v>452</v>
      </c>
      <c r="B61" s="16" t="s">
        <v>453</v>
      </c>
      <c r="C61" s="16" t="s">
        <v>454</v>
      </c>
      <c r="D61" s="16" t="s">
        <v>159</v>
      </c>
      <c r="E61" s="16" t="s">
        <v>134</v>
      </c>
      <c r="F61" s="16" t="s">
        <v>135</v>
      </c>
      <c r="G61" s="16" t="s">
        <v>594</v>
      </c>
      <c r="H61" s="16" t="s">
        <v>726</v>
      </c>
      <c r="I61" s="16" t="s">
        <v>727</v>
      </c>
      <c r="J61" s="16" t="s">
        <v>133</v>
      </c>
      <c r="K61" s="16" t="s">
        <v>732</v>
      </c>
      <c r="L61" s="16" t="s">
        <v>733</v>
      </c>
      <c r="M61" s="16" t="s">
        <v>445</v>
      </c>
    </row>
    <row r="62" spans="1:13" ht="14.5" x14ac:dyDescent="0.35">
      <c r="A62" s="16" t="s">
        <v>473</v>
      </c>
      <c r="B62" s="16" t="s">
        <v>474</v>
      </c>
      <c r="C62" s="16" t="s">
        <v>475</v>
      </c>
      <c r="D62" s="16" t="s">
        <v>159</v>
      </c>
      <c r="E62" s="16" t="s">
        <v>134</v>
      </c>
      <c r="F62" s="16" t="s">
        <v>135</v>
      </c>
      <c r="G62" s="16" t="s">
        <v>594</v>
      </c>
      <c r="H62" s="16" t="s">
        <v>726</v>
      </c>
      <c r="I62" s="16" t="s">
        <v>727</v>
      </c>
      <c r="J62" s="16" t="s">
        <v>133</v>
      </c>
      <c r="K62" s="16" t="s">
        <v>732</v>
      </c>
      <c r="L62" s="16" t="s">
        <v>733</v>
      </c>
      <c r="M62" s="16" t="s">
        <v>445</v>
      </c>
    </row>
    <row r="63" spans="1:13" ht="14.5" x14ac:dyDescent="0.35">
      <c r="A63" s="16" t="s">
        <v>455</v>
      </c>
      <c r="B63" s="16" t="s">
        <v>456</v>
      </c>
      <c r="C63" s="16" t="s">
        <v>457</v>
      </c>
      <c r="D63" s="16" t="s">
        <v>159</v>
      </c>
      <c r="E63" s="16" t="s">
        <v>134</v>
      </c>
      <c r="F63" s="16" t="s">
        <v>135</v>
      </c>
      <c r="G63" s="16" t="s">
        <v>594</v>
      </c>
      <c r="H63" s="16" t="s">
        <v>726</v>
      </c>
      <c r="I63" s="16" t="s">
        <v>727</v>
      </c>
      <c r="J63" s="16" t="s">
        <v>133</v>
      </c>
      <c r="K63" s="16" t="s">
        <v>728</v>
      </c>
      <c r="L63" s="16" t="s">
        <v>729</v>
      </c>
      <c r="M63" s="16" t="s">
        <v>431</v>
      </c>
    </row>
    <row r="64" spans="1:13" ht="14.5" x14ac:dyDescent="0.35">
      <c r="A64" s="16" t="s">
        <v>458</v>
      </c>
      <c r="B64" s="16" t="s">
        <v>459</v>
      </c>
      <c r="C64" s="16" t="s">
        <v>460</v>
      </c>
      <c r="D64" s="16" t="s">
        <v>159</v>
      </c>
      <c r="E64" s="16" t="s">
        <v>134</v>
      </c>
      <c r="F64" s="16" t="s">
        <v>135</v>
      </c>
      <c r="G64" s="16" t="s">
        <v>594</v>
      </c>
      <c r="H64" s="16" t="s">
        <v>726</v>
      </c>
      <c r="I64" s="16" t="s">
        <v>727</v>
      </c>
      <c r="J64" s="16" t="s">
        <v>133</v>
      </c>
      <c r="K64" s="16" t="s">
        <v>728</v>
      </c>
      <c r="L64" s="16" t="s">
        <v>729</v>
      </c>
      <c r="M64" s="16" t="s">
        <v>431</v>
      </c>
    </row>
    <row r="65" spans="1:13" ht="14.5" x14ac:dyDescent="0.35">
      <c r="A65" s="16" t="s">
        <v>461</v>
      </c>
      <c r="B65" s="16" t="s">
        <v>462</v>
      </c>
      <c r="C65" s="16" t="s">
        <v>463</v>
      </c>
      <c r="D65" s="16" t="s">
        <v>159</v>
      </c>
      <c r="E65" s="16" t="s">
        <v>134</v>
      </c>
      <c r="F65" s="16" t="s">
        <v>135</v>
      </c>
      <c r="G65" s="16" t="s">
        <v>594</v>
      </c>
      <c r="H65" s="16" t="s">
        <v>726</v>
      </c>
      <c r="I65" s="16" t="s">
        <v>727</v>
      </c>
      <c r="J65" s="16" t="s">
        <v>133</v>
      </c>
      <c r="K65" s="16" t="s">
        <v>732</v>
      </c>
      <c r="L65" s="16" t="s">
        <v>733</v>
      </c>
      <c r="M65" s="16" t="s">
        <v>445</v>
      </c>
    </row>
    <row r="66" spans="1:13" ht="14.5" x14ac:dyDescent="0.35">
      <c r="A66" s="16" t="s">
        <v>464</v>
      </c>
      <c r="B66" s="16" t="s">
        <v>465</v>
      </c>
      <c r="C66" s="16" t="s">
        <v>466</v>
      </c>
      <c r="D66" s="16" t="s">
        <v>159</v>
      </c>
      <c r="E66" s="16" t="s">
        <v>134</v>
      </c>
      <c r="F66" s="16" t="s">
        <v>135</v>
      </c>
      <c r="G66" s="16" t="s">
        <v>594</v>
      </c>
      <c r="H66" s="16" t="s">
        <v>726</v>
      </c>
      <c r="I66" s="16" t="s">
        <v>727</v>
      </c>
      <c r="J66" s="16" t="s">
        <v>133</v>
      </c>
      <c r="K66" s="16" t="s">
        <v>730</v>
      </c>
      <c r="L66" s="16" t="s">
        <v>731</v>
      </c>
      <c r="M66" s="16" t="s">
        <v>438</v>
      </c>
    </row>
    <row r="67" spans="1:13" ht="14.5" x14ac:dyDescent="0.35">
      <c r="A67" s="16" t="s">
        <v>479</v>
      </c>
      <c r="B67" s="16" t="s">
        <v>480</v>
      </c>
      <c r="C67" s="16" t="s">
        <v>481</v>
      </c>
      <c r="D67" s="16" t="s">
        <v>103</v>
      </c>
      <c r="E67" s="16" t="s">
        <v>53</v>
      </c>
      <c r="F67" s="16" t="s">
        <v>150</v>
      </c>
      <c r="G67" s="16" t="s">
        <v>148</v>
      </c>
      <c r="H67" s="16" t="s">
        <v>149</v>
      </c>
      <c r="I67" s="16" t="s">
        <v>148</v>
      </c>
      <c r="J67" s="16" t="s">
        <v>149</v>
      </c>
      <c r="K67" s="16" t="s">
        <v>734</v>
      </c>
      <c r="L67" s="16" t="s">
        <v>735</v>
      </c>
      <c r="M67" s="16" t="s">
        <v>482</v>
      </c>
    </row>
    <row r="68" spans="1:13" ht="14.5" x14ac:dyDescent="0.35">
      <c r="A68" s="16" t="s">
        <v>656</v>
      </c>
      <c r="B68" s="16" t="s">
        <v>599</v>
      </c>
      <c r="C68" s="16" t="s">
        <v>600</v>
      </c>
      <c r="D68" s="16" t="s">
        <v>103</v>
      </c>
      <c r="E68" s="16" t="s">
        <v>53</v>
      </c>
      <c r="F68" s="16" t="s">
        <v>150</v>
      </c>
      <c r="G68" s="16" t="s">
        <v>148</v>
      </c>
      <c r="H68" s="16" t="s">
        <v>149</v>
      </c>
      <c r="I68" s="16" t="s">
        <v>148</v>
      </c>
      <c r="J68" s="16" t="s">
        <v>149</v>
      </c>
      <c r="K68" s="16" t="s">
        <v>736</v>
      </c>
      <c r="L68" s="16" t="s">
        <v>737</v>
      </c>
      <c r="M68" s="16" t="s">
        <v>477</v>
      </c>
    </row>
    <row r="69" spans="1:13" ht="14.5" x14ac:dyDescent="0.35">
      <c r="A69" s="16" t="s">
        <v>655</v>
      </c>
      <c r="B69" s="16" t="s">
        <v>597</v>
      </c>
      <c r="C69" s="16" t="s">
        <v>598</v>
      </c>
      <c r="D69" s="16" t="s">
        <v>103</v>
      </c>
      <c r="E69" s="16" t="s">
        <v>53</v>
      </c>
      <c r="F69" s="16" t="s">
        <v>150</v>
      </c>
      <c r="G69" s="16" t="s">
        <v>148</v>
      </c>
      <c r="H69" s="16" t="s">
        <v>149</v>
      </c>
      <c r="I69" s="16" t="s">
        <v>148</v>
      </c>
      <c r="J69" s="16" t="s">
        <v>149</v>
      </c>
      <c r="K69" s="16" t="s">
        <v>738</v>
      </c>
      <c r="L69" s="16" t="s">
        <v>739</v>
      </c>
      <c r="M69" s="16" t="s">
        <v>476</v>
      </c>
    </row>
    <row r="70" spans="1:13" ht="14.5" x14ac:dyDescent="0.35">
      <c r="A70" s="16" t="s">
        <v>483</v>
      </c>
      <c r="B70" s="16" t="s">
        <v>484</v>
      </c>
      <c r="C70" s="16" t="s">
        <v>485</v>
      </c>
      <c r="D70" s="16" t="s">
        <v>103</v>
      </c>
      <c r="E70" s="16" t="s">
        <v>53</v>
      </c>
      <c r="F70" s="16" t="s">
        <v>150</v>
      </c>
      <c r="G70" s="16" t="s">
        <v>148</v>
      </c>
      <c r="H70" s="16" t="s">
        <v>149</v>
      </c>
      <c r="I70" s="16" t="s">
        <v>148</v>
      </c>
      <c r="J70" s="16" t="s">
        <v>149</v>
      </c>
      <c r="K70" s="16" t="s">
        <v>740</v>
      </c>
      <c r="L70" s="16" t="s">
        <v>741</v>
      </c>
      <c r="M70" s="16" t="s">
        <v>486</v>
      </c>
    </row>
    <row r="71" spans="1:13" ht="14.5" x14ac:dyDescent="0.35">
      <c r="A71" s="16" t="s">
        <v>660</v>
      </c>
      <c r="B71" s="16" t="s">
        <v>601</v>
      </c>
      <c r="C71" s="16" t="s">
        <v>602</v>
      </c>
      <c r="D71" s="16" t="s">
        <v>103</v>
      </c>
      <c r="E71" s="16" t="s">
        <v>53</v>
      </c>
      <c r="F71" s="16" t="s">
        <v>150</v>
      </c>
      <c r="G71" s="16" t="s">
        <v>148</v>
      </c>
      <c r="H71" s="16" t="s">
        <v>149</v>
      </c>
      <c r="I71" s="16" t="s">
        <v>148</v>
      </c>
      <c r="J71" s="16" t="s">
        <v>149</v>
      </c>
      <c r="K71" s="16" t="s">
        <v>742</v>
      </c>
      <c r="L71" s="16" t="s">
        <v>743</v>
      </c>
      <c r="M71" s="16" t="s">
        <v>478</v>
      </c>
    </row>
    <row r="72" spans="1:13" ht="14.5" x14ac:dyDescent="0.35">
      <c r="A72" s="16" t="s">
        <v>487</v>
      </c>
      <c r="B72" s="16" t="s">
        <v>488</v>
      </c>
      <c r="C72" s="16" t="s">
        <v>489</v>
      </c>
      <c r="D72" s="16" t="s">
        <v>93</v>
      </c>
      <c r="E72" s="16" t="s">
        <v>54</v>
      </c>
      <c r="F72" s="16" t="s">
        <v>490</v>
      </c>
      <c r="G72" s="16" t="s">
        <v>491</v>
      </c>
      <c r="H72" s="16" t="s">
        <v>143</v>
      </c>
      <c r="I72" s="16" t="s">
        <v>491</v>
      </c>
      <c r="J72" s="16" t="s">
        <v>143</v>
      </c>
      <c r="K72" s="16" t="s">
        <v>744</v>
      </c>
      <c r="L72" s="16" t="s">
        <v>745</v>
      </c>
      <c r="M72" s="16" t="s">
        <v>492</v>
      </c>
    </row>
    <row r="73" spans="1:13" ht="14.5" x14ac:dyDescent="0.35">
      <c r="A73" s="16" t="s">
        <v>497</v>
      </c>
      <c r="B73" s="16" t="s">
        <v>498</v>
      </c>
      <c r="C73" s="16" t="s">
        <v>499</v>
      </c>
      <c r="D73" s="16" t="s">
        <v>93</v>
      </c>
      <c r="E73" s="16" t="s">
        <v>54</v>
      </c>
      <c r="F73" s="16" t="s">
        <v>490</v>
      </c>
      <c r="G73" s="16" t="s">
        <v>491</v>
      </c>
      <c r="H73" s="16" t="s">
        <v>143</v>
      </c>
      <c r="I73" s="16" t="s">
        <v>491</v>
      </c>
      <c r="J73" s="16" t="s">
        <v>143</v>
      </c>
      <c r="K73" s="16" t="s">
        <v>744</v>
      </c>
      <c r="L73" s="16" t="s">
        <v>745</v>
      </c>
      <c r="M73" s="16" t="s">
        <v>492</v>
      </c>
    </row>
    <row r="74" spans="1:13" ht="14.5" x14ac:dyDescent="0.35">
      <c r="A74" s="16" t="s">
        <v>493</v>
      </c>
      <c r="B74" s="16" t="s">
        <v>494</v>
      </c>
      <c r="C74" s="16" t="s">
        <v>495</v>
      </c>
      <c r="D74" s="16" t="s">
        <v>93</v>
      </c>
      <c r="E74" s="16" t="s">
        <v>54</v>
      </c>
      <c r="F74" s="16" t="s">
        <v>490</v>
      </c>
      <c r="G74" s="16" t="s">
        <v>491</v>
      </c>
      <c r="H74" s="16" t="s">
        <v>143</v>
      </c>
      <c r="I74" s="16" t="s">
        <v>491</v>
      </c>
      <c r="J74" s="16" t="s">
        <v>143</v>
      </c>
      <c r="K74" s="16" t="s">
        <v>746</v>
      </c>
      <c r="L74" s="16" t="s">
        <v>747</v>
      </c>
      <c r="M74" s="16" t="s">
        <v>496</v>
      </c>
    </row>
    <row r="75" spans="1:13" ht="14.5" x14ac:dyDescent="0.35">
      <c r="A75" s="16" t="s">
        <v>500</v>
      </c>
      <c r="B75" s="16" t="s">
        <v>501</v>
      </c>
      <c r="C75" s="16" t="s">
        <v>502</v>
      </c>
      <c r="D75" s="16" t="s">
        <v>93</v>
      </c>
      <c r="E75" s="16" t="s">
        <v>54</v>
      </c>
      <c r="F75" s="16" t="s">
        <v>490</v>
      </c>
      <c r="G75" s="16" t="s">
        <v>491</v>
      </c>
      <c r="H75" s="16" t="s">
        <v>143</v>
      </c>
      <c r="I75" s="16" t="s">
        <v>491</v>
      </c>
      <c r="J75" s="16" t="s">
        <v>143</v>
      </c>
      <c r="K75" s="16" t="s">
        <v>744</v>
      </c>
      <c r="L75" s="16" t="s">
        <v>745</v>
      </c>
      <c r="M75" s="16" t="s">
        <v>492</v>
      </c>
    </row>
    <row r="76" spans="1:13" ht="14.5" x14ac:dyDescent="0.35">
      <c r="A76" s="16" t="s">
        <v>661</v>
      </c>
      <c r="B76" s="16" t="s">
        <v>603</v>
      </c>
      <c r="C76" s="16" t="s">
        <v>604</v>
      </c>
      <c r="D76" s="16" t="s">
        <v>90</v>
      </c>
      <c r="E76" s="16" t="s">
        <v>61</v>
      </c>
      <c r="F76" s="16" t="s">
        <v>124</v>
      </c>
      <c r="G76" s="76" t="s">
        <v>228</v>
      </c>
      <c r="H76" s="76" t="s">
        <v>121</v>
      </c>
      <c r="I76" s="16" t="s">
        <v>228</v>
      </c>
      <c r="J76" s="16" t="s">
        <v>121</v>
      </c>
      <c r="K76" s="16" t="s">
        <v>748</v>
      </c>
      <c r="L76" s="16" t="s">
        <v>749</v>
      </c>
      <c r="M76" s="16" t="s">
        <v>750</v>
      </c>
    </row>
    <row r="77" spans="1:13" ht="14.5" x14ac:dyDescent="0.35">
      <c r="A77" s="16" t="s">
        <v>361</v>
      </c>
      <c r="B77" s="16" t="s">
        <v>362</v>
      </c>
      <c r="C77" s="16" t="s">
        <v>363</v>
      </c>
      <c r="D77" s="16" t="s">
        <v>82</v>
      </c>
      <c r="E77" s="16" t="s">
        <v>585</v>
      </c>
      <c r="F77" s="16" t="s">
        <v>605</v>
      </c>
      <c r="G77" s="16" t="s">
        <v>183</v>
      </c>
      <c r="H77" s="16" t="s">
        <v>102</v>
      </c>
      <c r="I77" s="16" t="s">
        <v>364</v>
      </c>
      <c r="J77" s="16" t="s">
        <v>364</v>
      </c>
      <c r="K77" s="16" t="s">
        <v>751</v>
      </c>
      <c r="L77" s="16" t="s">
        <v>752</v>
      </c>
      <c r="M77" s="16" t="s">
        <v>365</v>
      </c>
    </row>
    <row r="78" spans="1:13" ht="14.5" x14ac:dyDescent="0.35">
      <c r="A78" s="16" t="s">
        <v>253</v>
      </c>
      <c r="B78" s="16" t="s">
        <v>254</v>
      </c>
      <c r="C78" s="16" t="s">
        <v>255</v>
      </c>
      <c r="D78" s="16" t="s">
        <v>136</v>
      </c>
      <c r="E78" s="16" t="s">
        <v>580</v>
      </c>
      <c r="F78" s="16" t="s">
        <v>606</v>
      </c>
      <c r="G78" s="16" t="s">
        <v>753</v>
      </c>
      <c r="H78" s="16" t="s">
        <v>754</v>
      </c>
      <c r="I78" s="16" t="s">
        <v>608</v>
      </c>
      <c r="J78" s="16" t="s">
        <v>607</v>
      </c>
      <c r="K78" s="16" t="s">
        <v>755</v>
      </c>
      <c r="L78" s="16" t="s">
        <v>756</v>
      </c>
      <c r="M78" s="16" t="s">
        <v>256</v>
      </c>
    </row>
    <row r="79" spans="1:13" ht="14.5" x14ac:dyDescent="0.35">
      <c r="A79" s="16" t="s">
        <v>257</v>
      </c>
      <c r="B79" s="16" t="s">
        <v>258</v>
      </c>
      <c r="C79" s="16" t="s">
        <v>259</v>
      </c>
      <c r="D79" s="16" t="s">
        <v>136</v>
      </c>
      <c r="E79" s="16" t="s">
        <v>580</v>
      </c>
      <c r="F79" s="16" t="s">
        <v>606</v>
      </c>
      <c r="G79" s="16" t="s">
        <v>753</v>
      </c>
      <c r="H79" s="16" t="s">
        <v>754</v>
      </c>
      <c r="I79" s="16" t="s">
        <v>608</v>
      </c>
      <c r="J79" s="16" t="s">
        <v>607</v>
      </c>
      <c r="K79" s="16" t="s">
        <v>755</v>
      </c>
      <c r="L79" s="16" t="s">
        <v>756</v>
      </c>
      <c r="M79" s="16" t="s">
        <v>256</v>
      </c>
    </row>
    <row r="80" spans="1:13" ht="14.5" x14ac:dyDescent="0.35">
      <c r="A80" s="16" t="s">
        <v>260</v>
      </c>
      <c r="B80" s="16" t="s">
        <v>261</v>
      </c>
      <c r="C80" s="16" t="s">
        <v>262</v>
      </c>
      <c r="D80" s="16" t="s">
        <v>136</v>
      </c>
      <c r="E80" s="16" t="s">
        <v>580</v>
      </c>
      <c r="F80" s="16" t="s">
        <v>606</v>
      </c>
      <c r="G80" s="16" t="s">
        <v>753</v>
      </c>
      <c r="H80" s="16" t="s">
        <v>754</v>
      </c>
      <c r="I80" s="16" t="s">
        <v>608</v>
      </c>
      <c r="J80" s="16" t="s">
        <v>607</v>
      </c>
      <c r="K80" s="16" t="s">
        <v>757</v>
      </c>
      <c r="L80" s="16" t="s">
        <v>758</v>
      </c>
      <c r="M80" s="16" t="s">
        <v>263</v>
      </c>
    </row>
    <row r="81" spans="1:13" ht="14.5" x14ac:dyDescent="0.35">
      <c r="A81" s="16" t="s">
        <v>264</v>
      </c>
      <c r="B81" s="16" t="s">
        <v>265</v>
      </c>
      <c r="C81" s="16" t="s">
        <v>266</v>
      </c>
      <c r="D81" s="16" t="s">
        <v>136</v>
      </c>
      <c r="E81" s="16" t="s">
        <v>580</v>
      </c>
      <c r="F81" s="16" t="s">
        <v>606</v>
      </c>
      <c r="G81" s="16" t="s">
        <v>753</v>
      </c>
      <c r="H81" s="16" t="s">
        <v>754</v>
      </c>
      <c r="I81" s="16" t="s">
        <v>608</v>
      </c>
      <c r="J81" s="16" t="s">
        <v>607</v>
      </c>
      <c r="K81" s="16" t="s">
        <v>757</v>
      </c>
      <c r="L81" s="16" t="s">
        <v>758</v>
      </c>
      <c r="M81" s="16" t="s">
        <v>263</v>
      </c>
    </row>
    <row r="82" spans="1:13" ht="14.5" x14ac:dyDescent="0.35">
      <c r="A82" s="16" t="s">
        <v>334</v>
      </c>
      <c r="B82" s="16" t="s">
        <v>335</v>
      </c>
      <c r="C82" s="16" t="s">
        <v>336</v>
      </c>
      <c r="D82" s="16" t="s">
        <v>136</v>
      </c>
      <c r="E82" s="16" t="s">
        <v>580</v>
      </c>
      <c r="F82" s="16" t="s">
        <v>606</v>
      </c>
      <c r="G82" s="16" t="s">
        <v>753</v>
      </c>
      <c r="H82" s="16" t="s">
        <v>754</v>
      </c>
      <c r="I82" s="16" t="s">
        <v>608</v>
      </c>
      <c r="J82" s="16" t="s">
        <v>607</v>
      </c>
      <c r="K82" s="16" t="s">
        <v>759</v>
      </c>
      <c r="L82" s="16" t="s">
        <v>760</v>
      </c>
      <c r="M82" s="16" t="s">
        <v>285</v>
      </c>
    </row>
    <row r="83" spans="1:13" ht="14.5" x14ac:dyDescent="0.35">
      <c r="A83" s="16" t="s">
        <v>267</v>
      </c>
      <c r="B83" s="16" t="s">
        <v>268</v>
      </c>
      <c r="C83" s="16" t="s">
        <v>269</v>
      </c>
      <c r="D83" s="16" t="s">
        <v>136</v>
      </c>
      <c r="E83" s="16" t="s">
        <v>580</v>
      </c>
      <c r="F83" s="16" t="s">
        <v>606</v>
      </c>
      <c r="G83" s="16" t="s">
        <v>753</v>
      </c>
      <c r="H83" s="16" t="s">
        <v>754</v>
      </c>
      <c r="I83" s="16" t="s">
        <v>608</v>
      </c>
      <c r="J83" s="16" t="s">
        <v>607</v>
      </c>
      <c r="K83" s="16" t="s">
        <v>755</v>
      </c>
      <c r="L83" s="16" t="s">
        <v>756</v>
      </c>
      <c r="M83" s="16" t="s">
        <v>256</v>
      </c>
    </row>
    <row r="84" spans="1:13" ht="14.5" x14ac:dyDescent="0.35">
      <c r="A84" s="16" t="s">
        <v>273</v>
      </c>
      <c r="B84" s="16" t="s">
        <v>274</v>
      </c>
      <c r="C84" s="16" t="s">
        <v>275</v>
      </c>
      <c r="D84" s="16" t="s">
        <v>136</v>
      </c>
      <c r="E84" s="16" t="s">
        <v>580</v>
      </c>
      <c r="F84" s="16" t="s">
        <v>606</v>
      </c>
      <c r="G84" s="16" t="s">
        <v>753</v>
      </c>
      <c r="H84" s="16" t="s">
        <v>754</v>
      </c>
      <c r="I84" s="16" t="s">
        <v>608</v>
      </c>
      <c r="J84" s="16" t="s">
        <v>607</v>
      </c>
      <c r="K84" s="16" t="s">
        <v>755</v>
      </c>
      <c r="L84" s="16" t="s">
        <v>756</v>
      </c>
      <c r="M84" s="16" t="s">
        <v>256</v>
      </c>
    </row>
    <row r="85" spans="1:13" ht="14.5" x14ac:dyDescent="0.35">
      <c r="A85" s="16" t="s">
        <v>325</v>
      </c>
      <c r="B85" s="16" t="s">
        <v>326</v>
      </c>
      <c r="C85" s="16" t="s">
        <v>327</v>
      </c>
      <c r="D85" s="16" t="s">
        <v>136</v>
      </c>
      <c r="E85" s="16" t="s">
        <v>580</v>
      </c>
      <c r="F85" s="16" t="s">
        <v>606</v>
      </c>
      <c r="G85" s="16" t="s">
        <v>753</v>
      </c>
      <c r="H85" s="16" t="s">
        <v>754</v>
      </c>
      <c r="I85" s="16" t="s">
        <v>608</v>
      </c>
      <c r="J85" s="16" t="s">
        <v>607</v>
      </c>
      <c r="K85" s="16" t="s">
        <v>755</v>
      </c>
      <c r="L85" s="16" t="s">
        <v>756</v>
      </c>
      <c r="M85" s="16" t="s">
        <v>256</v>
      </c>
    </row>
    <row r="86" spans="1:13" ht="14.5" x14ac:dyDescent="0.35">
      <c r="A86" s="16" t="s">
        <v>279</v>
      </c>
      <c r="B86" s="16" t="s">
        <v>280</v>
      </c>
      <c r="C86" s="16" t="s">
        <v>281</v>
      </c>
      <c r="D86" s="16" t="s">
        <v>136</v>
      </c>
      <c r="E86" s="16" t="s">
        <v>580</v>
      </c>
      <c r="F86" s="16" t="s">
        <v>606</v>
      </c>
      <c r="G86" s="16" t="s">
        <v>753</v>
      </c>
      <c r="H86" s="16" t="s">
        <v>754</v>
      </c>
      <c r="I86" s="16" t="s">
        <v>608</v>
      </c>
      <c r="J86" s="16" t="s">
        <v>607</v>
      </c>
      <c r="K86" s="16" t="s">
        <v>755</v>
      </c>
      <c r="L86" s="16" t="s">
        <v>756</v>
      </c>
      <c r="M86" s="16" t="s">
        <v>256</v>
      </c>
    </row>
    <row r="87" spans="1:13" ht="14.5" x14ac:dyDescent="0.35">
      <c r="A87" s="16" t="s">
        <v>282</v>
      </c>
      <c r="B87" s="16" t="s">
        <v>283</v>
      </c>
      <c r="C87" s="16" t="s">
        <v>284</v>
      </c>
      <c r="D87" s="16" t="s">
        <v>136</v>
      </c>
      <c r="E87" s="16" t="s">
        <v>580</v>
      </c>
      <c r="F87" s="16" t="s">
        <v>606</v>
      </c>
      <c r="G87" s="16" t="s">
        <v>753</v>
      </c>
      <c r="H87" s="16" t="s">
        <v>754</v>
      </c>
      <c r="I87" s="16" t="s">
        <v>608</v>
      </c>
      <c r="J87" s="16" t="s">
        <v>607</v>
      </c>
      <c r="K87" s="16" t="s">
        <v>759</v>
      </c>
      <c r="L87" s="16" t="s">
        <v>760</v>
      </c>
      <c r="M87" s="16" t="s">
        <v>285</v>
      </c>
    </row>
    <row r="88" spans="1:13" ht="14.5" x14ac:dyDescent="0.35">
      <c r="A88" s="16" t="s">
        <v>276</v>
      </c>
      <c r="B88" s="16" t="s">
        <v>277</v>
      </c>
      <c r="C88" s="16" t="s">
        <v>278</v>
      </c>
      <c r="D88" s="16" t="s">
        <v>136</v>
      </c>
      <c r="E88" s="16" t="s">
        <v>580</v>
      </c>
      <c r="F88" s="16" t="s">
        <v>606</v>
      </c>
      <c r="G88" s="16" t="s">
        <v>753</v>
      </c>
      <c r="H88" s="16" t="s">
        <v>754</v>
      </c>
      <c r="I88" s="16" t="s">
        <v>608</v>
      </c>
      <c r="J88" s="16" t="s">
        <v>607</v>
      </c>
      <c r="K88" s="16" t="s">
        <v>757</v>
      </c>
      <c r="L88" s="16" t="s">
        <v>758</v>
      </c>
      <c r="M88" s="16" t="s">
        <v>263</v>
      </c>
    </row>
    <row r="89" spans="1:13" ht="14.5" x14ac:dyDescent="0.35">
      <c r="A89" s="16" t="s">
        <v>292</v>
      </c>
      <c r="B89" s="16" t="s">
        <v>293</v>
      </c>
      <c r="C89" s="16" t="s">
        <v>294</v>
      </c>
      <c r="D89" s="16" t="s">
        <v>136</v>
      </c>
      <c r="E89" s="16" t="s">
        <v>580</v>
      </c>
      <c r="F89" s="16" t="s">
        <v>606</v>
      </c>
      <c r="G89" s="16" t="s">
        <v>753</v>
      </c>
      <c r="H89" s="16" t="s">
        <v>754</v>
      </c>
      <c r="I89" s="16" t="s">
        <v>608</v>
      </c>
      <c r="J89" s="16" t="s">
        <v>607</v>
      </c>
      <c r="K89" s="16" t="s">
        <v>759</v>
      </c>
      <c r="L89" s="16" t="s">
        <v>760</v>
      </c>
      <c r="M89" s="16" t="s">
        <v>285</v>
      </c>
    </row>
    <row r="90" spans="1:13" ht="14.5" x14ac:dyDescent="0.35">
      <c r="A90" s="16" t="s">
        <v>337</v>
      </c>
      <c r="B90" s="16" t="s">
        <v>338</v>
      </c>
      <c r="C90" s="16" t="s">
        <v>339</v>
      </c>
      <c r="D90" s="16" t="s">
        <v>136</v>
      </c>
      <c r="E90" s="16" t="s">
        <v>580</v>
      </c>
      <c r="F90" s="16" t="s">
        <v>606</v>
      </c>
      <c r="G90" s="16" t="s">
        <v>753</v>
      </c>
      <c r="H90" s="16" t="s">
        <v>754</v>
      </c>
      <c r="I90" s="16" t="s">
        <v>608</v>
      </c>
      <c r="J90" s="16" t="s">
        <v>607</v>
      </c>
      <c r="K90" s="16" t="s">
        <v>759</v>
      </c>
      <c r="L90" s="16" t="s">
        <v>760</v>
      </c>
      <c r="M90" s="16" t="s">
        <v>285</v>
      </c>
    </row>
    <row r="91" spans="1:13" ht="14.5" x14ac:dyDescent="0.35">
      <c r="A91" s="16" t="s">
        <v>331</v>
      </c>
      <c r="B91" s="16" t="s">
        <v>332</v>
      </c>
      <c r="C91" s="16" t="s">
        <v>333</v>
      </c>
      <c r="D91" s="16" t="s">
        <v>136</v>
      </c>
      <c r="E91" s="16" t="s">
        <v>580</v>
      </c>
      <c r="F91" s="16" t="s">
        <v>606</v>
      </c>
      <c r="G91" s="16" t="s">
        <v>753</v>
      </c>
      <c r="H91" s="16" t="s">
        <v>754</v>
      </c>
      <c r="I91" s="16" t="s">
        <v>608</v>
      </c>
      <c r="J91" s="16" t="s">
        <v>607</v>
      </c>
      <c r="K91" s="16" t="s">
        <v>757</v>
      </c>
      <c r="L91" s="16" t="s">
        <v>758</v>
      </c>
      <c r="M91" s="16" t="s">
        <v>263</v>
      </c>
    </row>
    <row r="92" spans="1:13" ht="14.5" x14ac:dyDescent="0.35">
      <c r="A92" s="16" t="s">
        <v>295</v>
      </c>
      <c r="B92" s="16" t="s">
        <v>296</v>
      </c>
      <c r="C92" s="16" t="s">
        <v>297</v>
      </c>
      <c r="D92" s="16" t="s">
        <v>136</v>
      </c>
      <c r="E92" s="16" t="s">
        <v>580</v>
      </c>
      <c r="F92" s="16" t="s">
        <v>606</v>
      </c>
      <c r="G92" s="16" t="s">
        <v>753</v>
      </c>
      <c r="H92" s="16" t="s">
        <v>754</v>
      </c>
      <c r="I92" s="16" t="s">
        <v>608</v>
      </c>
      <c r="J92" s="16" t="s">
        <v>607</v>
      </c>
      <c r="K92" s="16" t="s">
        <v>755</v>
      </c>
      <c r="L92" s="16" t="s">
        <v>756</v>
      </c>
      <c r="M92" s="16" t="s">
        <v>256</v>
      </c>
    </row>
    <row r="93" spans="1:13" ht="14.5" x14ac:dyDescent="0.35">
      <c r="A93" s="16" t="s">
        <v>289</v>
      </c>
      <c r="B93" s="16" t="s">
        <v>290</v>
      </c>
      <c r="C93" s="16" t="s">
        <v>291</v>
      </c>
      <c r="D93" s="16" t="s">
        <v>159</v>
      </c>
      <c r="E93" s="16" t="s">
        <v>580</v>
      </c>
      <c r="F93" s="16" t="s">
        <v>606</v>
      </c>
      <c r="G93" s="16" t="s">
        <v>753</v>
      </c>
      <c r="H93" s="16" t="s">
        <v>754</v>
      </c>
      <c r="I93" s="16" t="s">
        <v>608</v>
      </c>
      <c r="J93" s="16" t="s">
        <v>607</v>
      </c>
      <c r="K93" s="16" t="s">
        <v>680</v>
      </c>
      <c r="L93" s="16" t="s">
        <v>681</v>
      </c>
      <c r="M93" s="16" t="s">
        <v>161</v>
      </c>
    </row>
    <row r="94" spans="1:13" ht="14.5" x14ac:dyDescent="0.35">
      <c r="A94" s="16" t="s">
        <v>270</v>
      </c>
      <c r="B94" s="16" t="s">
        <v>271</v>
      </c>
      <c r="C94" s="16" t="s">
        <v>272</v>
      </c>
      <c r="D94" s="16" t="s">
        <v>136</v>
      </c>
      <c r="E94" s="16" t="s">
        <v>580</v>
      </c>
      <c r="F94" s="16" t="s">
        <v>606</v>
      </c>
      <c r="G94" s="16" t="s">
        <v>753</v>
      </c>
      <c r="H94" s="16" t="s">
        <v>754</v>
      </c>
      <c r="I94" s="16" t="s">
        <v>608</v>
      </c>
      <c r="J94" s="16" t="s">
        <v>607</v>
      </c>
      <c r="K94" s="16" t="s">
        <v>757</v>
      </c>
      <c r="L94" s="16" t="s">
        <v>758</v>
      </c>
      <c r="M94" s="16" t="s">
        <v>263</v>
      </c>
    </row>
    <row r="95" spans="1:13" ht="14.5" x14ac:dyDescent="0.35">
      <c r="A95" s="16" t="s">
        <v>286</v>
      </c>
      <c r="B95" s="16" t="s">
        <v>287</v>
      </c>
      <c r="C95" s="16" t="s">
        <v>288</v>
      </c>
      <c r="D95" s="16" t="s">
        <v>136</v>
      </c>
      <c r="E95" s="16" t="s">
        <v>580</v>
      </c>
      <c r="F95" s="16" t="s">
        <v>606</v>
      </c>
      <c r="G95" s="16" t="s">
        <v>753</v>
      </c>
      <c r="H95" s="16" t="s">
        <v>754</v>
      </c>
      <c r="I95" s="16" t="s">
        <v>608</v>
      </c>
      <c r="J95" s="16" t="s">
        <v>607</v>
      </c>
      <c r="K95" s="16" t="s">
        <v>757</v>
      </c>
      <c r="L95" s="16" t="s">
        <v>758</v>
      </c>
      <c r="M95" s="16" t="s">
        <v>263</v>
      </c>
    </row>
    <row r="96" spans="1:13" ht="14.5" x14ac:dyDescent="0.35">
      <c r="A96" s="16" t="s">
        <v>298</v>
      </c>
      <c r="B96" s="16" t="s">
        <v>299</v>
      </c>
      <c r="C96" s="16" t="s">
        <v>300</v>
      </c>
      <c r="D96" s="16" t="s">
        <v>136</v>
      </c>
      <c r="E96" s="16" t="s">
        <v>580</v>
      </c>
      <c r="F96" s="16" t="s">
        <v>606</v>
      </c>
      <c r="G96" s="16" t="s">
        <v>753</v>
      </c>
      <c r="H96" s="16" t="s">
        <v>754</v>
      </c>
      <c r="I96" s="16" t="s">
        <v>608</v>
      </c>
      <c r="J96" s="16" t="s">
        <v>607</v>
      </c>
      <c r="K96" s="16" t="s">
        <v>759</v>
      </c>
      <c r="L96" s="16" t="s">
        <v>760</v>
      </c>
      <c r="M96" s="16" t="s">
        <v>285</v>
      </c>
    </row>
    <row r="97" spans="1:13" ht="14.5" x14ac:dyDescent="0.35">
      <c r="A97" s="16" t="s">
        <v>301</v>
      </c>
      <c r="B97" s="16" t="s">
        <v>302</v>
      </c>
      <c r="C97" s="16" t="s">
        <v>303</v>
      </c>
      <c r="D97" s="16" t="s">
        <v>136</v>
      </c>
      <c r="E97" s="16" t="s">
        <v>580</v>
      </c>
      <c r="F97" s="16" t="s">
        <v>606</v>
      </c>
      <c r="G97" s="16" t="s">
        <v>753</v>
      </c>
      <c r="H97" s="16" t="s">
        <v>754</v>
      </c>
      <c r="I97" s="16" t="s">
        <v>608</v>
      </c>
      <c r="J97" s="16" t="s">
        <v>607</v>
      </c>
      <c r="K97" s="16" t="s">
        <v>759</v>
      </c>
      <c r="L97" s="16" t="s">
        <v>760</v>
      </c>
      <c r="M97" s="16" t="s">
        <v>285</v>
      </c>
    </row>
    <row r="98" spans="1:13" ht="14.5" x14ac:dyDescent="0.35">
      <c r="A98" s="16" t="s">
        <v>307</v>
      </c>
      <c r="B98" s="16" t="s">
        <v>308</v>
      </c>
      <c r="C98" s="16" t="s">
        <v>309</v>
      </c>
      <c r="D98" s="16" t="s">
        <v>136</v>
      </c>
      <c r="E98" s="16" t="s">
        <v>580</v>
      </c>
      <c r="F98" s="16" t="s">
        <v>606</v>
      </c>
      <c r="G98" s="16" t="s">
        <v>753</v>
      </c>
      <c r="H98" s="16" t="s">
        <v>754</v>
      </c>
      <c r="I98" s="16" t="s">
        <v>608</v>
      </c>
      <c r="J98" s="16" t="s">
        <v>607</v>
      </c>
      <c r="K98" s="16" t="s">
        <v>759</v>
      </c>
      <c r="L98" s="16" t="s">
        <v>760</v>
      </c>
      <c r="M98" s="16" t="s">
        <v>285</v>
      </c>
    </row>
    <row r="99" spans="1:13" ht="14.5" x14ac:dyDescent="0.35">
      <c r="A99" s="16" t="s">
        <v>304</v>
      </c>
      <c r="B99" s="16" t="s">
        <v>305</v>
      </c>
      <c r="C99" s="16" t="s">
        <v>306</v>
      </c>
      <c r="D99" s="16" t="s">
        <v>136</v>
      </c>
      <c r="E99" s="16" t="s">
        <v>580</v>
      </c>
      <c r="F99" s="16" t="s">
        <v>606</v>
      </c>
      <c r="G99" s="16" t="s">
        <v>753</v>
      </c>
      <c r="H99" s="16" t="s">
        <v>754</v>
      </c>
      <c r="I99" s="16" t="s">
        <v>608</v>
      </c>
      <c r="J99" s="16" t="s">
        <v>607</v>
      </c>
      <c r="K99" s="16" t="s">
        <v>757</v>
      </c>
      <c r="L99" s="16" t="s">
        <v>758</v>
      </c>
      <c r="M99" s="16" t="s">
        <v>263</v>
      </c>
    </row>
    <row r="100" spans="1:13" ht="14.5" x14ac:dyDescent="0.35">
      <c r="A100" s="16" t="s">
        <v>310</v>
      </c>
      <c r="B100" s="16" t="s">
        <v>311</v>
      </c>
      <c r="C100" s="16" t="s">
        <v>312</v>
      </c>
      <c r="D100" s="16" t="s">
        <v>136</v>
      </c>
      <c r="E100" s="16" t="s">
        <v>580</v>
      </c>
      <c r="F100" s="16" t="s">
        <v>606</v>
      </c>
      <c r="G100" s="16" t="s">
        <v>753</v>
      </c>
      <c r="H100" s="16" t="s">
        <v>754</v>
      </c>
      <c r="I100" s="16" t="s">
        <v>608</v>
      </c>
      <c r="J100" s="16" t="s">
        <v>607</v>
      </c>
      <c r="K100" s="16" t="s">
        <v>757</v>
      </c>
      <c r="L100" s="16" t="s">
        <v>758</v>
      </c>
      <c r="M100" s="16" t="s">
        <v>263</v>
      </c>
    </row>
    <row r="101" spans="1:13" ht="14.5" x14ac:dyDescent="0.35">
      <c r="A101" s="16" t="s">
        <v>313</v>
      </c>
      <c r="B101" s="16" t="s">
        <v>314</v>
      </c>
      <c r="C101" s="16" t="s">
        <v>315</v>
      </c>
      <c r="D101" s="16" t="s">
        <v>136</v>
      </c>
      <c r="E101" s="16" t="s">
        <v>580</v>
      </c>
      <c r="F101" s="16" t="s">
        <v>606</v>
      </c>
      <c r="G101" s="16" t="s">
        <v>753</v>
      </c>
      <c r="H101" s="16" t="s">
        <v>754</v>
      </c>
      <c r="I101" s="16" t="s">
        <v>608</v>
      </c>
      <c r="J101" s="16" t="s">
        <v>607</v>
      </c>
      <c r="K101" s="16" t="s">
        <v>757</v>
      </c>
      <c r="L101" s="16" t="s">
        <v>758</v>
      </c>
      <c r="M101" s="16" t="s">
        <v>263</v>
      </c>
    </row>
    <row r="102" spans="1:13" ht="14.5" x14ac:dyDescent="0.35">
      <c r="A102" s="16" t="s">
        <v>316</v>
      </c>
      <c r="B102" s="16" t="s">
        <v>317</v>
      </c>
      <c r="C102" s="16" t="s">
        <v>318</v>
      </c>
      <c r="D102" s="16" t="s">
        <v>136</v>
      </c>
      <c r="E102" s="16" t="s">
        <v>580</v>
      </c>
      <c r="F102" s="16" t="s">
        <v>606</v>
      </c>
      <c r="G102" s="16" t="s">
        <v>753</v>
      </c>
      <c r="H102" s="16" t="s">
        <v>754</v>
      </c>
      <c r="I102" s="16" t="s">
        <v>608</v>
      </c>
      <c r="J102" s="16" t="s">
        <v>607</v>
      </c>
      <c r="K102" s="16" t="s">
        <v>759</v>
      </c>
      <c r="L102" s="16" t="s">
        <v>760</v>
      </c>
      <c r="M102" s="16" t="s">
        <v>285</v>
      </c>
    </row>
    <row r="103" spans="1:13" ht="14.5" x14ac:dyDescent="0.35">
      <c r="A103" s="16" t="s">
        <v>319</v>
      </c>
      <c r="B103" s="16" t="s">
        <v>320</v>
      </c>
      <c r="C103" s="16" t="s">
        <v>321</v>
      </c>
      <c r="D103" s="16" t="s">
        <v>136</v>
      </c>
      <c r="E103" s="16" t="s">
        <v>580</v>
      </c>
      <c r="F103" s="16" t="s">
        <v>606</v>
      </c>
      <c r="G103" s="16" t="s">
        <v>753</v>
      </c>
      <c r="H103" s="16" t="s">
        <v>754</v>
      </c>
      <c r="I103" s="16" t="s">
        <v>608</v>
      </c>
      <c r="J103" s="16" t="s">
        <v>607</v>
      </c>
      <c r="K103" s="16" t="s">
        <v>755</v>
      </c>
      <c r="L103" s="16" t="s">
        <v>756</v>
      </c>
      <c r="M103" s="16" t="s">
        <v>256</v>
      </c>
    </row>
    <row r="104" spans="1:13" ht="14.5" x14ac:dyDescent="0.35">
      <c r="A104" s="16" t="s">
        <v>322</v>
      </c>
      <c r="B104" s="16" t="s">
        <v>323</v>
      </c>
      <c r="C104" s="16" t="s">
        <v>324</v>
      </c>
      <c r="D104" s="16" t="s">
        <v>136</v>
      </c>
      <c r="E104" s="16" t="s">
        <v>580</v>
      </c>
      <c r="F104" s="16" t="s">
        <v>606</v>
      </c>
      <c r="G104" s="16" t="s">
        <v>753</v>
      </c>
      <c r="H104" s="16" t="s">
        <v>754</v>
      </c>
      <c r="I104" s="16" t="s">
        <v>608</v>
      </c>
      <c r="J104" s="16" t="s">
        <v>607</v>
      </c>
      <c r="K104" s="16" t="s">
        <v>757</v>
      </c>
      <c r="L104" s="16" t="s">
        <v>758</v>
      </c>
      <c r="M104" s="16" t="s">
        <v>263</v>
      </c>
    </row>
    <row r="105" spans="1:13" ht="14.5" x14ac:dyDescent="0.35">
      <c r="A105" s="16" t="s">
        <v>328</v>
      </c>
      <c r="B105" s="16" t="s">
        <v>329</v>
      </c>
      <c r="C105" s="16" t="s">
        <v>330</v>
      </c>
      <c r="D105" s="16" t="s">
        <v>136</v>
      </c>
      <c r="E105" s="16" t="s">
        <v>580</v>
      </c>
      <c r="F105" s="16" t="s">
        <v>606</v>
      </c>
      <c r="G105" s="16" t="s">
        <v>753</v>
      </c>
      <c r="H105" s="16" t="s">
        <v>754</v>
      </c>
      <c r="I105" s="16" t="s">
        <v>608</v>
      </c>
      <c r="J105" s="16" t="s">
        <v>607</v>
      </c>
      <c r="K105" s="16" t="s">
        <v>759</v>
      </c>
      <c r="L105" s="16" t="s">
        <v>760</v>
      </c>
      <c r="M105" s="16" t="s">
        <v>285</v>
      </c>
    </row>
    <row r="106" spans="1:13" ht="14.5" x14ac:dyDescent="0.35">
      <c r="A106" s="16" t="s">
        <v>185</v>
      </c>
      <c r="B106" s="16" t="s">
        <v>186</v>
      </c>
      <c r="C106" s="16" t="s">
        <v>187</v>
      </c>
      <c r="D106" s="16" t="s">
        <v>103</v>
      </c>
      <c r="E106" s="16" t="s">
        <v>584</v>
      </c>
      <c r="F106" s="16" t="s">
        <v>609</v>
      </c>
      <c r="G106" s="16" t="s">
        <v>183</v>
      </c>
      <c r="H106" s="16" t="s">
        <v>102</v>
      </c>
      <c r="I106" s="16" t="s">
        <v>610</v>
      </c>
      <c r="J106" s="16" t="s">
        <v>579</v>
      </c>
      <c r="K106" s="16" t="s">
        <v>761</v>
      </c>
      <c r="L106" s="16" t="s">
        <v>762</v>
      </c>
      <c r="M106" s="16" t="s">
        <v>188</v>
      </c>
    </row>
    <row r="107" spans="1:13" ht="14.5" x14ac:dyDescent="0.35">
      <c r="A107" s="16" t="s">
        <v>180</v>
      </c>
      <c r="B107" s="16" t="s">
        <v>181</v>
      </c>
      <c r="C107" s="16" t="s">
        <v>182</v>
      </c>
      <c r="D107" s="16" t="s">
        <v>103</v>
      </c>
      <c r="E107" s="16" t="s">
        <v>583</v>
      </c>
      <c r="F107" s="16" t="s">
        <v>611</v>
      </c>
      <c r="G107" s="16" t="s">
        <v>183</v>
      </c>
      <c r="H107" s="16" t="s">
        <v>102</v>
      </c>
      <c r="I107" s="16" t="s">
        <v>763</v>
      </c>
      <c r="J107" s="16" t="s">
        <v>612</v>
      </c>
      <c r="K107" s="16" t="s">
        <v>764</v>
      </c>
      <c r="L107" s="16" t="s">
        <v>765</v>
      </c>
      <c r="M107" s="16" t="s">
        <v>184</v>
      </c>
    </row>
    <row r="108" spans="1:13" ht="14.5" x14ac:dyDescent="0.35">
      <c r="A108" s="16" t="s">
        <v>210</v>
      </c>
      <c r="B108" s="16" t="s">
        <v>211</v>
      </c>
      <c r="C108" s="16" t="s">
        <v>212</v>
      </c>
      <c r="D108" s="16" t="s">
        <v>103</v>
      </c>
      <c r="E108" s="16" t="s">
        <v>582</v>
      </c>
      <c r="F108" s="16" t="s">
        <v>613</v>
      </c>
      <c r="G108" s="16" t="s">
        <v>183</v>
      </c>
      <c r="H108" s="16" t="s">
        <v>102</v>
      </c>
      <c r="I108" s="16" t="s">
        <v>614</v>
      </c>
      <c r="J108" s="16" t="s">
        <v>607</v>
      </c>
      <c r="K108" s="16" t="s">
        <v>766</v>
      </c>
      <c r="L108" s="16" t="s">
        <v>767</v>
      </c>
      <c r="M108" s="16" t="s">
        <v>213</v>
      </c>
    </row>
    <row r="109" spans="1:13" ht="14.5" x14ac:dyDescent="0.35">
      <c r="A109" s="16" t="s">
        <v>214</v>
      </c>
      <c r="B109" s="16" t="s">
        <v>215</v>
      </c>
      <c r="C109" s="16" t="s">
        <v>216</v>
      </c>
      <c r="D109" s="16" t="s">
        <v>103</v>
      </c>
      <c r="E109" s="16" t="s">
        <v>582</v>
      </c>
      <c r="F109" s="16" t="s">
        <v>613</v>
      </c>
      <c r="G109" s="16" t="s">
        <v>183</v>
      </c>
      <c r="H109" s="16" t="s">
        <v>102</v>
      </c>
      <c r="I109" s="16" t="s">
        <v>614</v>
      </c>
      <c r="J109" s="16" t="s">
        <v>607</v>
      </c>
      <c r="K109" s="16" t="s">
        <v>766</v>
      </c>
      <c r="L109" s="16" t="s">
        <v>767</v>
      </c>
      <c r="M109" s="16" t="s">
        <v>213</v>
      </c>
    </row>
    <row r="110" spans="1:13" ht="14.5" x14ac:dyDescent="0.35">
      <c r="A110" s="16" t="s">
        <v>217</v>
      </c>
      <c r="B110" s="16" t="s">
        <v>218</v>
      </c>
      <c r="C110" s="16" t="s">
        <v>219</v>
      </c>
      <c r="D110" s="16" t="s">
        <v>103</v>
      </c>
      <c r="E110" s="16" t="s">
        <v>582</v>
      </c>
      <c r="F110" s="16" t="s">
        <v>613</v>
      </c>
      <c r="G110" s="16" t="s">
        <v>183</v>
      </c>
      <c r="H110" s="16" t="s">
        <v>102</v>
      </c>
      <c r="I110" s="16" t="s">
        <v>614</v>
      </c>
      <c r="J110" s="16" t="s">
        <v>607</v>
      </c>
      <c r="K110" s="16" t="s">
        <v>766</v>
      </c>
      <c r="L110" s="16" t="s">
        <v>767</v>
      </c>
      <c r="M110" s="16" t="s">
        <v>213</v>
      </c>
    </row>
    <row r="111" spans="1:13" ht="14.5" x14ac:dyDescent="0.35">
      <c r="A111" s="16" t="s">
        <v>189</v>
      </c>
      <c r="B111" s="16" t="s">
        <v>190</v>
      </c>
      <c r="C111" s="16" t="s">
        <v>191</v>
      </c>
      <c r="D111" s="16" t="s">
        <v>103</v>
      </c>
      <c r="E111" s="16" t="s">
        <v>581</v>
      </c>
      <c r="F111" s="16" t="s">
        <v>621</v>
      </c>
      <c r="G111" s="16" t="s">
        <v>183</v>
      </c>
      <c r="H111" s="16" t="s">
        <v>102</v>
      </c>
      <c r="I111" s="16" t="s">
        <v>727</v>
      </c>
      <c r="J111" s="16" t="s">
        <v>133</v>
      </c>
      <c r="K111" s="16" t="s">
        <v>768</v>
      </c>
      <c r="L111" s="16" t="s">
        <v>769</v>
      </c>
      <c r="M111" s="16" t="s">
        <v>192</v>
      </c>
    </row>
    <row r="112" spans="1:13" ht="14.5" x14ac:dyDescent="0.35">
      <c r="A112" s="16"/>
      <c r="B112" s="16"/>
      <c r="C112" s="16"/>
      <c r="D112" s="16"/>
      <c r="E112" s="16"/>
      <c r="F112" s="16"/>
      <c r="G112" s="16"/>
      <c r="H112" s="16"/>
      <c r="I112" s="16"/>
      <c r="J112" s="16"/>
      <c r="K112" s="16"/>
      <c r="L112" s="16"/>
      <c r="M112" s="16"/>
    </row>
    <row r="113" spans="1:13" ht="14.5" x14ac:dyDescent="0.35">
      <c r="A113" s="16"/>
      <c r="B113" s="16"/>
      <c r="C113" s="16"/>
      <c r="D113" s="16"/>
      <c r="E113" s="16"/>
      <c r="F113" s="16"/>
      <c r="G113" s="16"/>
      <c r="H113" s="16"/>
      <c r="I113" s="16"/>
      <c r="J113" s="16"/>
      <c r="K113" s="16"/>
      <c r="L113" s="16"/>
      <c r="M113" s="16"/>
    </row>
    <row r="114" spans="1:13" ht="14.5" x14ac:dyDescent="0.35">
      <c r="A114" s="16"/>
      <c r="B114" s="16"/>
      <c r="C114" s="16"/>
      <c r="D114" s="16"/>
      <c r="E114" s="16"/>
      <c r="F114" s="16"/>
      <c r="G114" s="16"/>
      <c r="H114" s="16"/>
      <c r="I114" s="16"/>
      <c r="J114" s="16"/>
      <c r="K114" s="16"/>
      <c r="L114" s="16"/>
      <c r="M114" s="16"/>
    </row>
    <row r="115" spans="1:13" ht="14.5" x14ac:dyDescent="0.35">
      <c r="A115" s="16"/>
      <c r="B115" s="16"/>
      <c r="C115" s="16"/>
      <c r="D115" s="16"/>
      <c r="E115" s="16"/>
      <c r="F115" s="16"/>
      <c r="G115" s="16"/>
      <c r="H115" s="16"/>
      <c r="I115" s="16"/>
      <c r="J115" s="16"/>
      <c r="K115" s="16"/>
      <c r="L115" s="16"/>
      <c r="M115" s="16"/>
    </row>
    <row r="116" spans="1:13" ht="14.5" x14ac:dyDescent="0.35">
      <c r="A116" s="16"/>
      <c r="B116" s="16"/>
      <c r="C116" s="16"/>
      <c r="D116" s="16"/>
      <c r="E116" s="16"/>
      <c r="F116" s="16"/>
      <c r="G116" s="16"/>
      <c r="H116" s="16"/>
      <c r="I116" s="16"/>
      <c r="J116" s="16"/>
      <c r="K116" s="16"/>
      <c r="L116" s="16"/>
      <c r="M116" s="16"/>
    </row>
    <row r="117" spans="1:13" ht="14.5" x14ac:dyDescent="0.35">
      <c r="A117" s="16"/>
      <c r="B117" s="16"/>
      <c r="C117" s="16"/>
      <c r="D117" s="16"/>
      <c r="E117" s="16"/>
      <c r="F117" s="16"/>
      <c r="G117" s="16"/>
      <c r="H117" s="16"/>
      <c r="I117" s="16"/>
      <c r="J117" s="16"/>
      <c r="K117" s="16"/>
      <c r="L117" s="16"/>
      <c r="M117" s="16"/>
    </row>
    <row r="118" spans="1:13" x14ac:dyDescent="0.25"/>
    <row r="119" spans="1:13" x14ac:dyDescent="0.25"/>
    <row r="120" spans="1:13" x14ac:dyDescent="0.25">
      <c r="A120" s="78"/>
      <c r="B120" s="78"/>
      <c r="C120" s="78"/>
      <c r="D120" s="78"/>
      <c r="E120" s="78"/>
      <c r="F120" s="78"/>
      <c r="G120" s="78"/>
      <c r="H120" s="78"/>
      <c r="I120" s="78"/>
      <c r="J120" s="78"/>
      <c r="K120" s="78"/>
      <c r="L120" s="78"/>
      <c r="M120" s="78"/>
    </row>
    <row r="121" spans="1:13" x14ac:dyDescent="0.25"/>
    <row r="122" spans="1:13" x14ac:dyDescent="0.25"/>
    <row r="123" spans="1:13" x14ac:dyDescent="0.25"/>
    <row r="124" spans="1:13" x14ac:dyDescent="0.25"/>
    <row r="125" spans="1:13" x14ac:dyDescent="0.25"/>
    <row r="126" spans="1:13" x14ac:dyDescent="0.25"/>
    <row r="127" spans="1:13" x14ac:dyDescent="0.25"/>
    <row r="128" spans="1:13"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hidden="1" x14ac:dyDescent="0.25"/>
    <row r="175" ht="12.65" customHeight="1" x14ac:dyDescent="0.25"/>
    <row r="176" ht="12.65" customHeight="1" x14ac:dyDescent="0.25"/>
    <row r="177" ht="12.65" customHeight="1" x14ac:dyDescent="0.25"/>
    <row r="178" ht="12.65" customHeight="1" x14ac:dyDescent="0.25"/>
    <row r="179" ht="12.65" customHeight="1" x14ac:dyDescent="0.25"/>
    <row r="180" ht="12.65" customHeight="1" x14ac:dyDescent="0.25"/>
    <row r="181" ht="12.65" customHeight="1" x14ac:dyDescent="0.25"/>
    <row r="182" ht="12.65" customHeight="1" x14ac:dyDescent="0.25"/>
    <row r="183" ht="12.65" customHeight="1" x14ac:dyDescent="0.25"/>
    <row r="184" ht="12.65" customHeight="1" x14ac:dyDescent="0.25"/>
    <row r="185" ht="12.65" customHeight="1" x14ac:dyDescent="0.25"/>
    <row r="186" ht="12.65" customHeight="1" x14ac:dyDescent="0.25"/>
    <row r="187" ht="12.65" customHeight="1" x14ac:dyDescent="0.25"/>
    <row r="188" ht="12.65" customHeight="1" x14ac:dyDescent="0.25"/>
    <row r="189" ht="12.65" customHeight="1" x14ac:dyDescent="0.25"/>
    <row r="190" ht="12.65" customHeight="1" x14ac:dyDescent="0.25"/>
    <row r="191" ht="12.65" customHeight="1" x14ac:dyDescent="0.25"/>
    <row r="192" ht="12.65" customHeight="1" x14ac:dyDescent="0.25"/>
    <row r="193" ht="12.65" customHeight="1" x14ac:dyDescent="0.25"/>
    <row r="194" ht="12.65" customHeight="1" x14ac:dyDescent="0.25"/>
    <row r="195" ht="12.65" customHeight="1" x14ac:dyDescent="0.25"/>
    <row r="196" ht="12.65" customHeight="1" x14ac:dyDescent="0.25"/>
    <row r="197" ht="12.65" customHeight="1" x14ac:dyDescent="0.25"/>
  </sheetData>
  <sortState xmlns:xlrd2="http://schemas.microsoft.com/office/spreadsheetml/2017/richdata2" ref="A3:I108">
    <sortCondition ref="E3:E108"/>
  </sortState>
  <mergeCells count="1">
    <mergeCell ref="A120:M120"/>
  </mergeCells>
  <pageMargins left="0.7" right="0.7" top="0.75" bottom="0.75" header="0.3" footer="0.3"/>
  <pageSetup paperSize="9" orientation="portrait" horizontalDpi="90" verticalDpi="9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F1156"/>
  <sheetViews>
    <sheetView workbookViewId="0"/>
  </sheetViews>
  <sheetFormatPr defaultRowHeight="14.5" x14ac:dyDescent="0.35"/>
  <cols>
    <col min="1" max="1" width="15.1796875" style="1" bestFit="1" customWidth="1"/>
    <col min="2" max="2" width="12.81640625" bestFit="1" customWidth="1"/>
    <col min="3" max="3" width="12.1796875" bestFit="1" customWidth="1"/>
    <col min="4" max="4" width="11.1796875" bestFit="1" customWidth="1"/>
    <col min="5" max="5" width="12.54296875" bestFit="1" customWidth="1"/>
  </cols>
  <sheetData>
    <row r="1" spans="1:6" x14ac:dyDescent="0.35">
      <c r="A1" s="54" t="s">
        <v>561</v>
      </c>
      <c r="B1" s="53" t="s">
        <v>562</v>
      </c>
      <c r="C1" s="53" t="s">
        <v>563</v>
      </c>
      <c r="D1" s="53" t="s">
        <v>558</v>
      </c>
      <c r="E1" s="53" t="s">
        <v>559</v>
      </c>
      <c r="F1" s="53" t="s">
        <v>560</v>
      </c>
    </row>
    <row r="2" spans="1:6" x14ac:dyDescent="0.35">
      <c r="A2" s="1">
        <v>44621</v>
      </c>
      <c r="B2" t="s">
        <v>2</v>
      </c>
      <c r="C2" t="s">
        <v>15</v>
      </c>
      <c r="D2" t="s">
        <v>0</v>
      </c>
      <c r="E2" t="s">
        <v>1</v>
      </c>
      <c r="F2">
        <v>87394</v>
      </c>
    </row>
    <row r="3" spans="1:6" x14ac:dyDescent="0.35">
      <c r="A3" s="1">
        <v>44621</v>
      </c>
      <c r="B3" t="s">
        <v>2</v>
      </c>
      <c r="C3" t="s">
        <v>7</v>
      </c>
      <c r="D3" t="s">
        <v>0</v>
      </c>
      <c r="E3" t="s">
        <v>1</v>
      </c>
      <c r="F3">
        <v>52772</v>
      </c>
    </row>
    <row r="4" spans="1:6" x14ac:dyDescent="0.35">
      <c r="A4" s="1">
        <v>44621</v>
      </c>
      <c r="B4" t="s">
        <v>2</v>
      </c>
      <c r="C4" t="s">
        <v>4</v>
      </c>
      <c r="D4" t="s">
        <v>0</v>
      </c>
      <c r="E4" t="s">
        <v>1</v>
      </c>
      <c r="F4">
        <v>16791</v>
      </c>
    </row>
    <row r="5" spans="1:6" x14ac:dyDescent="0.35">
      <c r="A5" s="1">
        <v>44621</v>
      </c>
      <c r="B5" t="s">
        <v>2</v>
      </c>
      <c r="C5" t="s">
        <v>9</v>
      </c>
      <c r="D5" t="s">
        <v>0</v>
      </c>
      <c r="E5" t="s">
        <v>1</v>
      </c>
      <c r="F5">
        <v>22361</v>
      </c>
    </row>
    <row r="6" spans="1:6" x14ac:dyDescent="0.35">
      <c r="A6" s="1">
        <v>44621</v>
      </c>
      <c r="B6" t="s">
        <v>2</v>
      </c>
      <c r="C6" t="s">
        <v>525</v>
      </c>
      <c r="D6" t="s">
        <v>0</v>
      </c>
      <c r="E6" t="s">
        <v>1</v>
      </c>
      <c r="F6">
        <v>1219</v>
      </c>
    </row>
    <row r="7" spans="1:6" x14ac:dyDescent="0.35">
      <c r="A7" s="1">
        <v>44621</v>
      </c>
      <c r="B7" t="s">
        <v>2</v>
      </c>
      <c r="C7" t="s">
        <v>526</v>
      </c>
      <c r="D7" t="s">
        <v>0</v>
      </c>
      <c r="E7" t="s">
        <v>1</v>
      </c>
      <c r="F7">
        <v>812</v>
      </c>
    </row>
    <row r="8" spans="1:6" x14ac:dyDescent="0.35">
      <c r="A8" s="1">
        <v>44621</v>
      </c>
      <c r="B8" t="s">
        <v>2</v>
      </c>
      <c r="C8" t="s">
        <v>527</v>
      </c>
      <c r="D8" t="s">
        <v>0</v>
      </c>
      <c r="E8" t="s">
        <v>1</v>
      </c>
      <c r="F8">
        <v>20330</v>
      </c>
    </row>
    <row r="9" spans="1:6" x14ac:dyDescent="0.35">
      <c r="A9" s="1">
        <v>44621</v>
      </c>
      <c r="B9" t="s">
        <v>2</v>
      </c>
      <c r="C9" t="s">
        <v>528</v>
      </c>
      <c r="D9" t="s">
        <v>0</v>
      </c>
      <c r="E9" t="s">
        <v>1</v>
      </c>
      <c r="F9">
        <v>44084467</v>
      </c>
    </row>
    <row r="10" spans="1:6" x14ac:dyDescent="0.35">
      <c r="A10" s="1">
        <v>44621</v>
      </c>
      <c r="B10" t="s">
        <v>2</v>
      </c>
      <c r="C10" t="s">
        <v>564</v>
      </c>
      <c r="D10" t="s">
        <v>0</v>
      </c>
      <c r="E10" t="s">
        <v>1</v>
      </c>
      <c r="F10">
        <v>907</v>
      </c>
    </row>
    <row r="11" spans="1:6" x14ac:dyDescent="0.35">
      <c r="A11" s="1">
        <v>44621</v>
      </c>
      <c r="B11" t="s">
        <v>2</v>
      </c>
      <c r="C11" t="s">
        <v>565</v>
      </c>
      <c r="D11" t="s">
        <v>0</v>
      </c>
      <c r="E11" t="s">
        <v>1</v>
      </c>
      <c r="F11">
        <v>3178</v>
      </c>
    </row>
    <row r="12" spans="1:6" x14ac:dyDescent="0.35">
      <c r="A12" s="1">
        <v>44621</v>
      </c>
      <c r="B12" t="s">
        <v>2</v>
      </c>
      <c r="C12" t="s">
        <v>566</v>
      </c>
      <c r="D12" t="s">
        <v>0</v>
      </c>
      <c r="E12" t="s">
        <v>1</v>
      </c>
      <c r="F12">
        <v>1133</v>
      </c>
    </row>
    <row r="13" spans="1:6" x14ac:dyDescent="0.35">
      <c r="A13" s="1">
        <v>44621</v>
      </c>
      <c r="B13" t="s">
        <v>2</v>
      </c>
      <c r="C13" t="s">
        <v>567</v>
      </c>
      <c r="D13" t="s">
        <v>0</v>
      </c>
      <c r="E13" t="s">
        <v>1</v>
      </c>
      <c r="F13">
        <v>4764</v>
      </c>
    </row>
    <row r="14" spans="1:6" x14ac:dyDescent="0.35">
      <c r="A14" s="1">
        <v>44621</v>
      </c>
      <c r="B14" t="s">
        <v>2</v>
      </c>
      <c r="C14" t="s">
        <v>8</v>
      </c>
      <c r="D14" t="s">
        <v>0</v>
      </c>
      <c r="E14" t="s">
        <v>1</v>
      </c>
      <c r="F14">
        <v>53379</v>
      </c>
    </row>
    <row r="15" spans="1:6" x14ac:dyDescent="0.35">
      <c r="A15" s="1">
        <v>44621</v>
      </c>
      <c r="B15" t="s">
        <v>2</v>
      </c>
      <c r="C15" t="s">
        <v>6</v>
      </c>
      <c r="D15" t="s">
        <v>0</v>
      </c>
      <c r="E15" t="s">
        <v>1</v>
      </c>
      <c r="F15">
        <v>18582</v>
      </c>
    </row>
    <row r="16" spans="1:6" x14ac:dyDescent="0.35">
      <c r="A16" s="1">
        <v>44621</v>
      </c>
      <c r="B16" t="s">
        <v>2</v>
      </c>
      <c r="C16" t="s">
        <v>10</v>
      </c>
      <c r="D16" t="s">
        <v>0</v>
      </c>
      <c r="E16" t="s">
        <v>1</v>
      </c>
      <c r="F16">
        <v>7531</v>
      </c>
    </row>
    <row r="17" spans="1:6" x14ac:dyDescent="0.35">
      <c r="A17" s="1">
        <v>44621</v>
      </c>
      <c r="B17" t="s">
        <v>2</v>
      </c>
      <c r="C17" t="s">
        <v>5</v>
      </c>
      <c r="D17" t="s">
        <v>0</v>
      </c>
      <c r="E17" t="s">
        <v>1</v>
      </c>
      <c r="F17">
        <v>3647</v>
      </c>
    </row>
    <row r="18" spans="1:6" x14ac:dyDescent="0.35">
      <c r="A18" s="1">
        <v>44621</v>
      </c>
      <c r="B18" t="s">
        <v>2</v>
      </c>
      <c r="C18" t="s">
        <v>3</v>
      </c>
      <c r="D18" t="s">
        <v>0</v>
      </c>
      <c r="E18" t="s">
        <v>1</v>
      </c>
      <c r="F18">
        <v>8578</v>
      </c>
    </row>
    <row r="19" spans="1:6" x14ac:dyDescent="0.35">
      <c r="A19" s="1">
        <v>44621</v>
      </c>
      <c r="B19" t="s">
        <v>2</v>
      </c>
      <c r="C19" t="s">
        <v>11</v>
      </c>
      <c r="D19" t="s">
        <v>0</v>
      </c>
      <c r="E19" t="s">
        <v>1</v>
      </c>
      <c r="F19">
        <v>6344</v>
      </c>
    </row>
    <row r="20" spans="1:6" x14ac:dyDescent="0.35">
      <c r="A20" s="1">
        <v>44621</v>
      </c>
      <c r="B20" t="s">
        <v>2</v>
      </c>
      <c r="C20" t="s">
        <v>13</v>
      </c>
      <c r="D20" t="s">
        <v>0</v>
      </c>
      <c r="E20" t="s">
        <v>1</v>
      </c>
      <c r="F20">
        <v>1</v>
      </c>
    </row>
    <row r="21" spans="1:6" x14ac:dyDescent="0.35">
      <c r="A21" s="1">
        <v>44621</v>
      </c>
      <c r="B21" t="s">
        <v>2</v>
      </c>
      <c r="C21" t="s">
        <v>535</v>
      </c>
      <c r="D21" t="s">
        <v>0</v>
      </c>
      <c r="E21" t="s">
        <v>1</v>
      </c>
      <c r="F21">
        <v>18451</v>
      </c>
    </row>
    <row r="22" spans="1:6" x14ac:dyDescent="0.35">
      <c r="A22" s="1">
        <v>44621</v>
      </c>
      <c r="B22" t="s">
        <v>2</v>
      </c>
      <c r="C22" t="s">
        <v>14</v>
      </c>
      <c r="D22" t="s">
        <v>0</v>
      </c>
      <c r="E22" t="s">
        <v>1</v>
      </c>
      <c r="F22">
        <v>5048</v>
      </c>
    </row>
    <row r="23" spans="1:6" x14ac:dyDescent="0.35">
      <c r="A23" s="1">
        <v>44621</v>
      </c>
      <c r="B23" t="s">
        <v>2</v>
      </c>
      <c r="C23" t="s">
        <v>12</v>
      </c>
      <c r="D23" t="s">
        <v>0</v>
      </c>
      <c r="E23" t="s">
        <v>1</v>
      </c>
      <c r="F23">
        <v>5958</v>
      </c>
    </row>
    <row r="24" spans="1:6" x14ac:dyDescent="0.35">
      <c r="A24" s="1">
        <v>44621</v>
      </c>
      <c r="B24" t="s">
        <v>2</v>
      </c>
      <c r="C24" t="s">
        <v>16</v>
      </c>
      <c r="D24" t="s">
        <v>0</v>
      </c>
      <c r="E24" t="s">
        <v>1</v>
      </c>
      <c r="F24">
        <v>132</v>
      </c>
    </row>
    <row r="25" spans="1:6" x14ac:dyDescent="0.35">
      <c r="A25" s="1">
        <v>44621</v>
      </c>
      <c r="B25" t="s">
        <v>2</v>
      </c>
      <c r="C25" t="s">
        <v>539</v>
      </c>
      <c r="D25" t="s">
        <v>0</v>
      </c>
      <c r="E25" t="s">
        <v>1</v>
      </c>
      <c r="F25">
        <v>469</v>
      </c>
    </row>
    <row r="26" spans="1:6" x14ac:dyDescent="0.35">
      <c r="A26" s="1">
        <v>44621</v>
      </c>
      <c r="B26" t="s">
        <v>2</v>
      </c>
      <c r="C26" t="s">
        <v>524</v>
      </c>
      <c r="D26" t="s">
        <v>0</v>
      </c>
      <c r="E26" t="s">
        <v>1</v>
      </c>
      <c r="F26">
        <v>59</v>
      </c>
    </row>
    <row r="27" spans="1:6" x14ac:dyDescent="0.35">
      <c r="A27" s="1">
        <v>44621</v>
      </c>
      <c r="B27" t="s">
        <v>2</v>
      </c>
      <c r="C27" t="s">
        <v>542</v>
      </c>
      <c r="D27" t="s">
        <v>0</v>
      </c>
      <c r="E27" t="s">
        <v>1</v>
      </c>
      <c r="F27">
        <v>3157</v>
      </c>
    </row>
    <row r="28" spans="1:6" x14ac:dyDescent="0.35">
      <c r="A28" s="1">
        <v>44621</v>
      </c>
      <c r="B28" t="s">
        <v>2</v>
      </c>
      <c r="C28" t="s">
        <v>544</v>
      </c>
      <c r="D28" t="s">
        <v>0</v>
      </c>
      <c r="E28" t="s">
        <v>1</v>
      </c>
      <c r="F28">
        <v>5182</v>
      </c>
    </row>
    <row r="29" spans="1:6" x14ac:dyDescent="0.35">
      <c r="A29" s="1">
        <v>44621</v>
      </c>
      <c r="B29" t="s">
        <v>2</v>
      </c>
      <c r="C29" t="s">
        <v>546</v>
      </c>
      <c r="D29" t="s">
        <v>0</v>
      </c>
      <c r="E29" t="s">
        <v>1</v>
      </c>
      <c r="F29">
        <v>4087</v>
      </c>
    </row>
    <row r="30" spans="1:6" x14ac:dyDescent="0.35">
      <c r="A30" s="1">
        <v>44621</v>
      </c>
      <c r="B30" t="s">
        <v>2</v>
      </c>
      <c r="C30" t="s">
        <v>548</v>
      </c>
      <c r="D30" t="s">
        <v>0</v>
      </c>
      <c r="E30" t="s">
        <v>1</v>
      </c>
      <c r="F30">
        <v>565</v>
      </c>
    </row>
    <row r="31" spans="1:6" x14ac:dyDescent="0.35">
      <c r="A31" s="1">
        <v>44621</v>
      </c>
      <c r="B31" t="s">
        <v>2</v>
      </c>
      <c r="C31" t="s">
        <v>550</v>
      </c>
      <c r="D31" t="s">
        <v>0</v>
      </c>
      <c r="E31" t="s">
        <v>1</v>
      </c>
      <c r="F31">
        <v>3918</v>
      </c>
    </row>
    <row r="32" spans="1:6" x14ac:dyDescent="0.35">
      <c r="A32" s="1">
        <v>44621</v>
      </c>
      <c r="B32" t="s">
        <v>2</v>
      </c>
      <c r="C32" t="s">
        <v>552</v>
      </c>
      <c r="D32" t="s">
        <v>0</v>
      </c>
      <c r="E32" t="s">
        <v>1</v>
      </c>
      <c r="F32">
        <v>1090</v>
      </c>
    </row>
    <row r="33" spans="1:6" x14ac:dyDescent="0.35">
      <c r="A33" s="1">
        <v>44621</v>
      </c>
      <c r="B33" t="s">
        <v>2</v>
      </c>
      <c r="C33" t="s">
        <v>554</v>
      </c>
      <c r="D33" t="s">
        <v>0</v>
      </c>
      <c r="E33" t="s">
        <v>1</v>
      </c>
      <c r="F33">
        <v>0</v>
      </c>
    </row>
    <row r="34" spans="1:6" x14ac:dyDescent="0.35">
      <c r="A34" s="54">
        <v>44621</v>
      </c>
      <c r="B34" s="53" t="s">
        <v>2</v>
      </c>
      <c r="C34" s="53" t="s">
        <v>556</v>
      </c>
      <c r="D34" s="53" t="s">
        <v>0</v>
      </c>
      <c r="E34" s="53" t="s">
        <v>1</v>
      </c>
      <c r="F34">
        <v>2235</v>
      </c>
    </row>
    <row r="35" spans="1:6" x14ac:dyDescent="0.35">
      <c r="A35" s="1">
        <v>44621</v>
      </c>
      <c r="B35" t="s">
        <v>21</v>
      </c>
      <c r="C35" t="s">
        <v>15</v>
      </c>
      <c r="D35" t="s">
        <v>19</v>
      </c>
      <c r="E35" t="s">
        <v>20</v>
      </c>
      <c r="F35">
        <v>8880</v>
      </c>
    </row>
    <row r="36" spans="1:6" x14ac:dyDescent="0.35">
      <c r="A36" s="1">
        <v>44621</v>
      </c>
      <c r="B36" t="s">
        <v>21</v>
      </c>
      <c r="C36" t="s">
        <v>7</v>
      </c>
      <c r="D36" t="s">
        <v>19</v>
      </c>
      <c r="E36" t="s">
        <v>20</v>
      </c>
      <c r="F36">
        <v>8148</v>
      </c>
    </row>
    <row r="37" spans="1:6" x14ac:dyDescent="0.35">
      <c r="A37" s="1">
        <v>44621</v>
      </c>
      <c r="B37" t="s">
        <v>21</v>
      </c>
      <c r="C37" t="s">
        <v>4</v>
      </c>
      <c r="D37" t="s">
        <v>19</v>
      </c>
      <c r="E37" t="s">
        <v>20</v>
      </c>
      <c r="F37">
        <v>6979</v>
      </c>
    </row>
    <row r="38" spans="1:6" x14ac:dyDescent="0.35">
      <c r="A38" s="1">
        <v>44621</v>
      </c>
      <c r="B38" t="s">
        <v>21</v>
      </c>
      <c r="C38" t="s">
        <v>9</v>
      </c>
      <c r="D38" t="s">
        <v>19</v>
      </c>
      <c r="E38" t="s">
        <v>20</v>
      </c>
      <c r="F38">
        <v>732</v>
      </c>
    </row>
    <row r="39" spans="1:6" x14ac:dyDescent="0.35">
      <c r="A39" s="1">
        <v>44621</v>
      </c>
      <c r="B39" t="s">
        <v>21</v>
      </c>
      <c r="C39" t="s">
        <v>525</v>
      </c>
      <c r="D39" t="s">
        <v>19</v>
      </c>
      <c r="E39" t="s">
        <v>20</v>
      </c>
      <c r="F39">
        <v>185</v>
      </c>
    </row>
    <row r="40" spans="1:6" x14ac:dyDescent="0.35">
      <c r="A40" s="1">
        <v>44621</v>
      </c>
      <c r="B40" t="s">
        <v>21</v>
      </c>
      <c r="C40" t="s">
        <v>526</v>
      </c>
      <c r="D40" t="s">
        <v>19</v>
      </c>
      <c r="E40" t="s">
        <v>20</v>
      </c>
      <c r="F40">
        <v>136</v>
      </c>
    </row>
    <row r="41" spans="1:6" x14ac:dyDescent="0.35">
      <c r="A41" s="1">
        <v>44621</v>
      </c>
      <c r="B41" t="s">
        <v>21</v>
      </c>
      <c r="C41" t="s">
        <v>527</v>
      </c>
      <c r="D41" t="s">
        <v>19</v>
      </c>
      <c r="E41" t="s">
        <v>20</v>
      </c>
      <c r="F41">
        <v>411</v>
      </c>
    </row>
    <row r="42" spans="1:6" x14ac:dyDescent="0.35">
      <c r="A42" s="1">
        <v>44621</v>
      </c>
      <c r="B42" t="s">
        <v>21</v>
      </c>
      <c r="C42" t="s">
        <v>528</v>
      </c>
      <c r="D42" t="s">
        <v>19</v>
      </c>
      <c r="E42" t="s">
        <v>20</v>
      </c>
      <c r="F42">
        <v>352568</v>
      </c>
    </row>
    <row r="43" spans="1:6" x14ac:dyDescent="0.35">
      <c r="A43" s="1">
        <v>44621</v>
      </c>
      <c r="B43" t="s">
        <v>21</v>
      </c>
      <c r="C43" t="s">
        <v>564</v>
      </c>
      <c r="D43" t="s">
        <v>19</v>
      </c>
      <c r="E43" t="s">
        <v>20</v>
      </c>
      <c r="F43">
        <v>14</v>
      </c>
    </row>
    <row r="44" spans="1:6" x14ac:dyDescent="0.35">
      <c r="A44" s="1">
        <v>44621</v>
      </c>
      <c r="B44" t="s">
        <v>21</v>
      </c>
      <c r="C44" t="s">
        <v>565</v>
      </c>
      <c r="D44" t="s">
        <v>19</v>
      </c>
      <c r="E44" t="s">
        <v>20</v>
      </c>
      <c r="F44">
        <v>505</v>
      </c>
    </row>
    <row r="45" spans="1:6" x14ac:dyDescent="0.35">
      <c r="A45" s="1">
        <v>44621</v>
      </c>
      <c r="B45" t="s">
        <v>21</v>
      </c>
      <c r="C45" t="s">
        <v>566</v>
      </c>
      <c r="D45" t="s">
        <v>19</v>
      </c>
      <c r="E45" t="s">
        <v>20</v>
      </c>
      <c r="F45">
        <v>71</v>
      </c>
    </row>
    <row r="46" spans="1:6" x14ac:dyDescent="0.35">
      <c r="A46" s="1">
        <v>44621</v>
      </c>
      <c r="B46" t="s">
        <v>21</v>
      </c>
      <c r="C46" t="s">
        <v>567</v>
      </c>
      <c r="D46" t="s">
        <v>19</v>
      </c>
      <c r="E46" t="s">
        <v>20</v>
      </c>
      <c r="F46">
        <v>1105</v>
      </c>
    </row>
    <row r="47" spans="1:6" x14ac:dyDescent="0.35">
      <c r="A47" s="1">
        <v>44621</v>
      </c>
      <c r="B47" t="s">
        <v>21</v>
      </c>
      <c r="C47" t="s">
        <v>8</v>
      </c>
      <c r="D47" t="s">
        <v>19</v>
      </c>
      <c r="E47" t="s">
        <v>20</v>
      </c>
      <c r="F47">
        <v>8149</v>
      </c>
    </row>
    <row r="48" spans="1:6" x14ac:dyDescent="0.35">
      <c r="A48" s="1">
        <v>44621</v>
      </c>
      <c r="B48" t="s">
        <v>21</v>
      </c>
      <c r="C48" t="s">
        <v>6</v>
      </c>
      <c r="D48" t="s">
        <v>19</v>
      </c>
      <c r="E48" t="s">
        <v>20</v>
      </c>
      <c r="F48">
        <v>4522</v>
      </c>
    </row>
    <row r="49" spans="1:6" x14ac:dyDescent="0.35">
      <c r="A49" s="1">
        <v>44621</v>
      </c>
      <c r="B49" t="s">
        <v>21</v>
      </c>
      <c r="C49" t="s">
        <v>10</v>
      </c>
      <c r="D49" t="s">
        <v>19</v>
      </c>
      <c r="E49" t="s">
        <v>20</v>
      </c>
      <c r="F49">
        <v>469</v>
      </c>
    </row>
    <row r="50" spans="1:6" x14ac:dyDescent="0.35">
      <c r="A50" s="1">
        <v>44621</v>
      </c>
      <c r="B50" t="s">
        <v>21</v>
      </c>
      <c r="C50" t="s">
        <v>5</v>
      </c>
      <c r="D50" t="s">
        <v>19</v>
      </c>
      <c r="E50" t="s">
        <v>20</v>
      </c>
      <c r="F50">
        <v>339</v>
      </c>
    </row>
    <row r="51" spans="1:6" x14ac:dyDescent="0.35">
      <c r="A51" s="1">
        <v>44621</v>
      </c>
      <c r="B51" t="s">
        <v>21</v>
      </c>
      <c r="C51" t="s">
        <v>3</v>
      </c>
      <c r="D51" t="s">
        <v>19</v>
      </c>
      <c r="E51" t="s">
        <v>20</v>
      </c>
      <c r="F51">
        <v>1025</v>
      </c>
    </row>
    <row r="52" spans="1:6" x14ac:dyDescent="0.35">
      <c r="A52" s="1">
        <v>44621</v>
      </c>
      <c r="B52" t="s">
        <v>21</v>
      </c>
      <c r="C52" t="s">
        <v>11</v>
      </c>
      <c r="D52" t="s">
        <v>19</v>
      </c>
      <c r="E52" t="s">
        <v>20</v>
      </c>
      <c r="F52">
        <v>1265</v>
      </c>
    </row>
    <row r="53" spans="1:6" x14ac:dyDescent="0.35">
      <c r="A53" s="1">
        <v>44621</v>
      </c>
      <c r="B53" t="s">
        <v>21</v>
      </c>
      <c r="C53" t="s">
        <v>13</v>
      </c>
      <c r="D53" t="s">
        <v>19</v>
      </c>
      <c r="E53" t="s">
        <v>20</v>
      </c>
      <c r="F53">
        <v>0</v>
      </c>
    </row>
    <row r="54" spans="1:6" x14ac:dyDescent="0.35">
      <c r="A54" s="1">
        <v>44621</v>
      </c>
      <c r="B54" t="s">
        <v>21</v>
      </c>
      <c r="C54" t="s">
        <v>535</v>
      </c>
      <c r="D54" t="s">
        <v>19</v>
      </c>
      <c r="E54" t="s">
        <v>20</v>
      </c>
      <c r="F54">
        <v>2554</v>
      </c>
    </row>
    <row r="55" spans="1:6" x14ac:dyDescent="0.35">
      <c r="A55" s="1">
        <v>44621</v>
      </c>
      <c r="B55" t="s">
        <v>21</v>
      </c>
      <c r="C55" t="s">
        <v>14</v>
      </c>
      <c r="D55" t="s">
        <v>19</v>
      </c>
      <c r="E55" t="s">
        <v>20</v>
      </c>
      <c r="F55">
        <v>1418</v>
      </c>
    </row>
    <row r="56" spans="1:6" x14ac:dyDescent="0.35">
      <c r="A56" s="1">
        <v>44621</v>
      </c>
      <c r="B56" t="s">
        <v>21</v>
      </c>
      <c r="C56" t="s">
        <v>12</v>
      </c>
      <c r="D56" t="s">
        <v>19</v>
      </c>
      <c r="E56" t="s">
        <v>20</v>
      </c>
      <c r="F56">
        <v>563</v>
      </c>
    </row>
    <row r="57" spans="1:6" x14ac:dyDescent="0.35">
      <c r="A57" s="1">
        <v>44621</v>
      </c>
      <c r="B57" t="s">
        <v>21</v>
      </c>
      <c r="C57" t="s">
        <v>16</v>
      </c>
      <c r="D57" t="s">
        <v>19</v>
      </c>
      <c r="E57" t="s">
        <v>20</v>
      </c>
      <c r="F57">
        <v>11</v>
      </c>
    </row>
    <row r="58" spans="1:6" x14ac:dyDescent="0.35">
      <c r="A58" s="1">
        <v>44621</v>
      </c>
      <c r="B58" t="s">
        <v>21</v>
      </c>
      <c r="C58" t="s">
        <v>539</v>
      </c>
      <c r="D58" t="s">
        <v>19</v>
      </c>
      <c r="E58" t="s">
        <v>20</v>
      </c>
      <c r="F58">
        <v>34</v>
      </c>
    </row>
    <row r="59" spans="1:6" x14ac:dyDescent="0.35">
      <c r="A59" s="1">
        <v>44621</v>
      </c>
      <c r="B59" t="s">
        <v>21</v>
      </c>
      <c r="C59" t="s">
        <v>524</v>
      </c>
      <c r="D59" t="s">
        <v>19</v>
      </c>
      <c r="E59" t="s">
        <v>20</v>
      </c>
      <c r="F59">
        <v>25</v>
      </c>
    </row>
    <row r="60" spans="1:6" x14ac:dyDescent="0.35">
      <c r="A60" s="1">
        <v>44621</v>
      </c>
      <c r="B60" t="s">
        <v>21</v>
      </c>
      <c r="C60" t="s">
        <v>542</v>
      </c>
      <c r="D60" t="s">
        <v>19</v>
      </c>
      <c r="E60" t="s">
        <v>20</v>
      </c>
      <c r="F60">
        <v>325</v>
      </c>
    </row>
    <row r="61" spans="1:6" x14ac:dyDescent="0.35">
      <c r="A61" s="1">
        <v>44621</v>
      </c>
      <c r="B61" t="s">
        <v>21</v>
      </c>
      <c r="C61" t="s">
        <v>544</v>
      </c>
      <c r="D61" t="s">
        <v>19</v>
      </c>
      <c r="E61" t="s">
        <v>20</v>
      </c>
      <c r="F61">
        <v>929</v>
      </c>
    </row>
    <row r="62" spans="1:6" x14ac:dyDescent="0.35">
      <c r="A62" s="1">
        <v>44621</v>
      </c>
      <c r="B62" t="s">
        <v>21</v>
      </c>
      <c r="C62" t="s">
        <v>546</v>
      </c>
      <c r="D62" t="s">
        <v>19</v>
      </c>
      <c r="E62" t="s">
        <v>20</v>
      </c>
      <c r="F62">
        <v>1271</v>
      </c>
    </row>
    <row r="63" spans="1:6" x14ac:dyDescent="0.35">
      <c r="A63" s="1">
        <v>44621</v>
      </c>
      <c r="B63" t="s">
        <v>21</v>
      </c>
      <c r="C63" t="s">
        <v>548</v>
      </c>
      <c r="D63" t="s">
        <v>19</v>
      </c>
      <c r="E63" t="s">
        <v>20</v>
      </c>
      <c r="F63">
        <v>1</v>
      </c>
    </row>
    <row r="64" spans="1:6" x14ac:dyDescent="0.35">
      <c r="A64" s="1">
        <v>44621</v>
      </c>
      <c r="B64" t="s">
        <v>21</v>
      </c>
      <c r="C64" t="s">
        <v>550</v>
      </c>
      <c r="D64" t="s">
        <v>19</v>
      </c>
      <c r="E64" t="s">
        <v>20</v>
      </c>
      <c r="F64">
        <v>32</v>
      </c>
    </row>
    <row r="65" spans="1:6" x14ac:dyDescent="0.35">
      <c r="A65" s="1">
        <v>44621</v>
      </c>
      <c r="B65" t="s">
        <v>21</v>
      </c>
      <c r="C65" t="s">
        <v>552</v>
      </c>
      <c r="D65" t="s">
        <v>19</v>
      </c>
      <c r="E65" t="s">
        <v>20</v>
      </c>
      <c r="F65">
        <v>402</v>
      </c>
    </row>
    <row r="66" spans="1:6" x14ac:dyDescent="0.35">
      <c r="A66" s="1">
        <v>44621</v>
      </c>
      <c r="B66" t="s">
        <v>21</v>
      </c>
      <c r="C66" t="s">
        <v>554</v>
      </c>
      <c r="D66" t="s">
        <v>19</v>
      </c>
      <c r="E66" t="s">
        <v>20</v>
      </c>
      <c r="F66">
        <v>0</v>
      </c>
    </row>
    <row r="67" spans="1:6" x14ac:dyDescent="0.35">
      <c r="A67" s="54">
        <v>44621</v>
      </c>
      <c r="B67" s="53" t="s">
        <v>21</v>
      </c>
      <c r="C67" s="53" t="s">
        <v>556</v>
      </c>
      <c r="D67" s="53" t="s">
        <v>19</v>
      </c>
      <c r="E67" s="53" t="s">
        <v>20</v>
      </c>
      <c r="F67">
        <v>8</v>
      </c>
    </row>
    <row r="68" spans="1:6" x14ac:dyDescent="0.35">
      <c r="A68" s="1">
        <v>44621</v>
      </c>
      <c r="B68" t="s">
        <v>27</v>
      </c>
      <c r="C68" t="s">
        <v>15</v>
      </c>
      <c r="D68" t="s">
        <v>25</v>
      </c>
      <c r="E68" t="s">
        <v>26</v>
      </c>
      <c r="F68">
        <v>58011</v>
      </c>
    </row>
    <row r="69" spans="1:6" x14ac:dyDescent="0.35">
      <c r="A69" s="1">
        <v>44621</v>
      </c>
      <c r="B69" t="s">
        <v>27</v>
      </c>
      <c r="C69" t="s">
        <v>7</v>
      </c>
      <c r="D69" t="s">
        <v>25</v>
      </c>
      <c r="E69" t="s">
        <v>26</v>
      </c>
      <c r="F69">
        <v>32544</v>
      </c>
    </row>
    <row r="70" spans="1:6" x14ac:dyDescent="0.35">
      <c r="A70" s="1">
        <v>44621</v>
      </c>
      <c r="B70" t="s">
        <v>27</v>
      </c>
      <c r="C70" t="s">
        <v>4</v>
      </c>
      <c r="D70" t="s">
        <v>25</v>
      </c>
      <c r="E70" t="s">
        <v>26</v>
      </c>
      <c r="F70">
        <v>16391</v>
      </c>
    </row>
    <row r="71" spans="1:6" x14ac:dyDescent="0.35">
      <c r="A71" s="1">
        <v>44621</v>
      </c>
      <c r="B71" t="s">
        <v>27</v>
      </c>
      <c r="C71" t="s">
        <v>9</v>
      </c>
      <c r="D71" t="s">
        <v>25</v>
      </c>
      <c r="E71" t="s">
        <v>26</v>
      </c>
      <c r="F71">
        <v>4253</v>
      </c>
    </row>
    <row r="72" spans="1:6" x14ac:dyDescent="0.35">
      <c r="A72" s="1">
        <v>44621</v>
      </c>
      <c r="B72" t="s">
        <v>27</v>
      </c>
      <c r="C72" t="s">
        <v>525</v>
      </c>
      <c r="D72" t="s">
        <v>25</v>
      </c>
      <c r="E72" t="s">
        <v>26</v>
      </c>
      <c r="F72">
        <v>381</v>
      </c>
    </row>
    <row r="73" spans="1:6" x14ac:dyDescent="0.35">
      <c r="A73" s="1">
        <v>44621</v>
      </c>
      <c r="B73" t="s">
        <v>27</v>
      </c>
      <c r="C73" t="s">
        <v>526</v>
      </c>
      <c r="D73" t="s">
        <v>25</v>
      </c>
      <c r="E73" t="s">
        <v>26</v>
      </c>
      <c r="F73">
        <v>273</v>
      </c>
    </row>
    <row r="74" spans="1:6" x14ac:dyDescent="0.35">
      <c r="A74" s="1">
        <v>44621</v>
      </c>
      <c r="B74" t="s">
        <v>27</v>
      </c>
      <c r="C74" t="s">
        <v>527</v>
      </c>
      <c r="D74" t="s">
        <v>25</v>
      </c>
      <c r="E74" t="s">
        <v>26</v>
      </c>
      <c r="F74">
        <v>3599</v>
      </c>
    </row>
    <row r="75" spans="1:6" x14ac:dyDescent="0.35">
      <c r="A75" s="1">
        <v>44621</v>
      </c>
      <c r="B75" t="s">
        <v>27</v>
      </c>
      <c r="C75" t="s">
        <v>528</v>
      </c>
      <c r="D75" t="s">
        <v>25</v>
      </c>
      <c r="E75" t="s">
        <v>26</v>
      </c>
      <c r="F75">
        <v>8871351</v>
      </c>
    </row>
    <row r="76" spans="1:6" x14ac:dyDescent="0.35">
      <c r="A76" s="1">
        <v>44621</v>
      </c>
      <c r="B76" t="s">
        <v>27</v>
      </c>
      <c r="C76" t="s">
        <v>564</v>
      </c>
      <c r="D76" t="s">
        <v>25</v>
      </c>
      <c r="E76" t="s">
        <v>26</v>
      </c>
      <c r="F76">
        <v>40</v>
      </c>
    </row>
    <row r="77" spans="1:6" x14ac:dyDescent="0.35">
      <c r="A77" s="1">
        <v>44621</v>
      </c>
      <c r="B77" t="s">
        <v>27</v>
      </c>
      <c r="C77" t="s">
        <v>565</v>
      </c>
      <c r="D77" t="s">
        <v>25</v>
      </c>
      <c r="E77" t="s">
        <v>26</v>
      </c>
      <c r="F77">
        <v>1814</v>
      </c>
    </row>
    <row r="78" spans="1:6" x14ac:dyDescent="0.35">
      <c r="A78" s="1">
        <v>44621</v>
      </c>
      <c r="B78" t="s">
        <v>27</v>
      </c>
      <c r="C78" t="s">
        <v>566</v>
      </c>
      <c r="D78" t="s">
        <v>25</v>
      </c>
      <c r="E78" t="s">
        <v>26</v>
      </c>
      <c r="F78">
        <v>230</v>
      </c>
    </row>
    <row r="79" spans="1:6" x14ac:dyDescent="0.35">
      <c r="A79" s="1">
        <v>44621</v>
      </c>
      <c r="B79" t="s">
        <v>27</v>
      </c>
      <c r="C79" t="s">
        <v>567</v>
      </c>
      <c r="D79" t="s">
        <v>25</v>
      </c>
      <c r="E79" t="s">
        <v>26</v>
      </c>
      <c r="F79">
        <v>2397</v>
      </c>
    </row>
    <row r="80" spans="1:6" x14ac:dyDescent="0.35">
      <c r="A80" s="1">
        <v>44621</v>
      </c>
      <c r="B80" t="s">
        <v>27</v>
      </c>
      <c r="C80" t="s">
        <v>8</v>
      </c>
      <c r="D80" t="s">
        <v>25</v>
      </c>
      <c r="E80" t="s">
        <v>26</v>
      </c>
      <c r="F80">
        <v>26961</v>
      </c>
    </row>
    <row r="81" spans="1:6" x14ac:dyDescent="0.35">
      <c r="A81" s="1">
        <v>44621</v>
      </c>
      <c r="B81" t="s">
        <v>27</v>
      </c>
      <c r="C81" t="s">
        <v>6</v>
      </c>
      <c r="D81" t="s">
        <v>25</v>
      </c>
      <c r="E81" t="s">
        <v>26</v>
      </c>
      <c r="F81">
        <v>14265</v>
      </c>
    </row>
    <row r="82" spans="1:6" x14ac:dyDescent="0.35">
      <c r="A82" s="1">
        <v>44621</v>
      </c>
      <c r="B82" t="s">
        <v>27</v>
      </c>
      <c r="C82" t="s">
        <v>10</v>
      </c>
      <c r="D82" t="s">
        <v>25</v>
      </c>
      <c r="E82" t="s">
        <v>26</v>
      </c>
      <c r="F82">
        <v>7045</v>
      </c>
    </row>
    <row r="83" spans="1:6" x14ac:dyDescent="0.35">
      <c r="A83" s="1">
        <v>44621</v>
      </c>
      <c r="B83" t="s">
        <v>27</v>
      </c>
      <c r="C83" t="s">
        <v>5</v>
      </c>
      <c r="D83" t="s">
        <v>25</v>
      </c>
      <c r="E83" t="s">
        <v>26</v>
      </c>
      <c r="F83">
        <v>2195</v>
      </c>
    </row>
    <row r="84" spans="1:6" x14ac:dyDescent="0.35">
      <c r="A84" s="1">
        <v>44621</v>
      </c>
      <c r="B84" t="s">
        <v>27</v>
      </c>
      <c r="C84" t="s">
        <v>3</v>
      </c>
      <c r="D84" t="s">
        <v>25</v>
      </c>
      <c r="E84" t="s">
        <v>26</v>
      </c>
      <c r="F84">
        <v>2742</v>
      </c>
    </row>
    <row r="85" spans="1:6" x14ac:dyDescent="0.35">
      <c r="A85" s="1">
        <v>44621</v>
      </c>
      <c r="B85" t="s">
        <v>27</v>
      </c>
      <c r="C85" t="s">
        <v>11</v>
      </c>
      <c r="D85" t="s">
        <v>25</v>
      </c>
      <c r="E85" t="s">
        <v>26</v>
      </c>
      <c r="F85">
        <v>2485</v>
      </c>
    </row>
    <row r="86" spans="1:6" x14ac:dyDescent="0.35">
      <c r="A86" s="1">
        <v>44621</v>
      </c>
      <c r="B86" t="s">
        <v>27</v>
      </c>
      <c r="C86" t="s">
        <v>13</v>
      </c>
      <c r="D86" t="s">
        <v>25</v>
      </c>
      <c r="E86" t="s">
        <v>26</v>
      </c>
      <c r="F86">
        <v>4</v>
      </c>
    </row>
    <row r="87" spans="1:6" x14ac:dyDescent="0.35">
      <c r="A87" s="1">
        <v>44621</v>
      </c>
      <c r="B87" t="s">
        <v>27</v>
      </c>
      <c r="C87" t="s">
        <v>535</v>
      </c>
      <c r="D87" t="s">
        <v>25</v>
      </c>
      <c r="E87" t="s">
        <v>26</v>
      </c>
      <c r="F87">
        <v>11304</v>
      </c>
    </row>
    <row r="88" spans="1:6" x14ac:dyDescent="0.35">
      <c r="A88" s="1">
        <v>44621</v>
      </c>
      <c r="B88" t="s">
        <v>27</v>
      </c>
      <c r="C88" t="s">
        <v>14</v>
      </c>
      <c r="D88" t="s">
        <v>25</v>
      </c>
      <c r="E88" t="s">
        <v>26</v>
      </c>
      <c r="F88">
        <v>2862</v>
      </c>
    </row>
    <row r="89" spans="1:6" x14ac:dyDescent="0.35">
      <c r="A89" s="1">
        <v>44621</v>
      </c>
      <c r="B89" t="s">
        <v>27</v>
      </c>
      <c r="C89" t="s">
        <v>12</v>
      </c>
      <c r="D89" t="s">
        <v>25</v>
      </c>
      <c r="E89" t="s">
        <v>26</v>
      </c>
      <c r="F89">
        <v>1253</v>
      </c>
    </row>
    <row r="90" spans="1:6" x14ac:dyDescent="0.35">
      <c r="A90" s="1">
        <v>44621</v>
      </c>
      <c r="B90" t="s">
        <v>27</v>
      </c>
      <c r="C90" t="s">
        <v>16</v>
      </c>
      <c r="D90" t="s">
        <v>25</v>
      </c>
      <c r="E90" t="s">
        <v>26</v>
      </c>
      <c r="F90">
        <v>77</v>
      </c>
    </row>
    <row r="91" spans="1:6" x14ac:dyDescent="0.35">
      <c r="A91" s="1">
        <v>44621</v>
      </c>
      <c r="B91" t="s">
        <v>27</v>
      </c>
      <c r="C91" t="s">
        <v>539</v>
      </c>
      <c r="D91" t="s">
        <v>25</v>
      </c>
      <c r="E91" t="s">
        <v>26</v>
      </c>
      <c r="F91">
        <v>952</v>
      </c>
    </row>
    <row r="92" spans="1:6" x14ac:dyDescent="0.35">
      <c r="A92" s="1">
        <v>44621</v>
      </c>
      <c r="B92" t="s">
        <v>27</v>
      </c>
      <c r="C92" t="s">
        <v>524</v>
      </c>
      <c r="D92" t="s">
        <v>25</v>
      </c>
      <c r="E92" t="s">
        <v>26</v>
      </c>
      <c r="F92">
        <v>37</v>
      </c>
    </row>
    <row r="93" spans="1:6" x14ac:dyDescent="0.35">
      <c r="A93" s="1">
        <v>44621</v>
      </c>
      <c r="B93" t="s">
        <v>27</v>
      </c>
      <c r="C93" t="s">
        <v>542</v>
      </c>
      <c r="D93" t="s">
        <v>25</v>
      </c>
      <c r="E93" t="s">
        <v>26</v>
      </c>
      <c r="F93">
        <v>3501</v>
      </c>
    </row>
    <row r="94" spans="1:6" x14ac:dyDescent="0.35">
      <c r="A94" s="1">
        <v>44621</v>
      </c>
      <c r="B94" t="s">
        <v>27</v>
      </c>
      <c r="C94" t="s">
        <v>544</v>
      </c>
      <c r="D94" t="s">
        <v>25</v>
      </c>
      <c r="E94" t="s">
        <v>26</v>
      </c>
      <c r="F94">
        <v>1744</v>
      </c>
    </row>
    <row r="95" spans="1:6" x14ac:dyDescent="0.35">
      <c r="A95" s="1">
        <v>44621</v>
      </c>
      <c r="B95" t="s">
        <v>27</v>
      </c>
      <c r="C95" t="s">
        <v>546</v>
      </c>
      <c r="D95" t="s">
        <v>25</v>
      </c>
      <c r="E95" t="s">
        <v>26</v>
      </c>
      <c r="F95">
        <v>2550</v>
      </c>
    </row>
    <row r="96" spans="1:6" x14ac:dyDescent="0.35">
      <c r="A96" s="1">
        <v>44621</v>
      </c>
      <c r="B96" t="s">
        <v>27</v>
      </c>
      <c r="C96" t="s">
        <v>548</v>
      </c>
      <c r="D96" t="s">
        <v>25</v>
      </c>
      <c r="E96" t="s">
        <v>26</v>
      </c>
      <c r="F96">
        <v>1970</v>
      </c>
    </row>
    <row r="97" spans="1:6" x14ac:dyDescent="0.35">
      <c r="A97" s="1">
        <v>44621</v>
      </c>
      <c r="B97" t="s">
        <v>27</v>
      </c>
      <c r="C97" t="s">
        <v>550</v>
      </c>
      <c r="D97" t="s">
        <v>25</v>
      </c>
      <c r="E97" t="s">
        <v>26</v>
      </c>
      <c r="F97">
        <v>1129</v>
      </c>
    </row>
    <row r="98" spans="1:6" x14ac:dyDescent="0.35">
      <c r="A98" s="1">
        <v>44621</v>
      </c>
      <c r="B98" t="s">
        <v>27</v>
      </c>
      <c r="C98" t="s">
        <v>552</v>
      </c>
      <c r="D98" t="s">
        <v>25</v>
      </c>
      <c r="E98" t="s">
        <v>26</v>
      </c>
      <c r="F98">
        <v>563</v>
      </c>
    </row>
    <row r="99" spans="1:6" x14ac:dyDescent="0.35">
      <c r="A99" s="1">
        <v>44621</v>
      </c>
      <c r="B99" t="s">
        <v>27</v>
      </c>
      <c r="C99" t="s">
        <v>554</v>
      </c>
      <c r="D99" t="s">
        <v>25</v>
      </c>
      <c r="E99" t="s">
        <v>26</v>
      </c>
      <c r="F99">
        <v>0</v>
      </c>
    </row>
    <row r="100" spans="1:6" x14ac:dyDescent="0.35">
      <c r="A100" s="54">
        <v>44621</v>
      </c>
      <c r="B100" s="53" t="s">
        <v>27</v>
      </c>
      <c r="C100" s="53" t="s">
        <v>556</v>
      </c>
      <c r="D100" s="53" t="s">
        <v>25</v>
      </c>
      <c r="E100" s="53" t="s">
        <v>26</v>
      </c>
      <c r="F100">
        <v>252</v>
      </c>
    </row>
    <row r="101" spans="1:6" x14ac:dyDescent="0.35">
      <c r="A101" s="1">
        <v>44621</v>
      </c>
      <c r="B101" t="s">
        <v>28</v>
      </c>
      <c r="C101" t="s">
        <v>15</v>
      </c>
      <c r="D101" t="s">
        <v>25</v>
      </c>
      <c r="E101" t="s">
        <v>26</v>
      </c>
      <c r="F101">
        <v>31482</v>
      </c>
    </row>
    <row r="102" spans="1:6" x14ac:dyDescent="0.35">
      <c r="A102" s="1">
        <v>44621</v>
      </c>
      <c r="B102" t="s">
        <v>28</v>
      </c>
      <c r="C102" t="s">
        <v>7</v>
      </c>
      <c r="D102" t="s">
        <v>25</v>
      </c>
      <c r="E102" t="s">
        <v>26</v>
      </c>
      <c r="F102">
        <v>24614</v>
      </c>
    </row>
    <row r="103" spans="1:6" x14ac:dyDescent="0.35">
      <c r="A103" s="1">
        <v>44621</v>
      </c>
      <c r="B103" t="s">
        <v>28</v>
      </c>
      <c r="C103" t="s">
        <v>4</v>
      </c>
      <c r="D103" t="s">
        <v>25</v>
      </c>
      <c r="E103" t="s">
        <v>26</v>
      </c>
      <c r="F103">
        <v>11949</v>
      </c>
    </row>
    <row r="104" spans="1:6" x14ac:dyDescent="0.35">
      <c r="A104" s="1">
        <v>44621</v>
      </c>
      <c r="B104" t="s">
        <v>28</v>
      </c>
      <c r="C104" t="s">
        <v>9</v>
      </c>
      <c r="D104" t="s">
        <v>25</v>
      </c>
      <c r="E104" t="s">
        <v>26</v>
      </c>
      <c r="F104">
        <v>3329</v>
      </c>
    </row>
    <row r="105" spans="1:6" x14ac:dyDescent="0.35">
      <c r="A105" s="1">
        <v>44621</v>
      </c>
      <c r="B105" t="s">
        <v>28</v>
      </c>
      <c r="C105" t="s">
        <v>525</v>
      </c>
      <c r="D105" t="s">
        <v>25</v>
      </c>
      <c r="E105" t="s">
        <v>26</v>
      </c>
      <c r="F105">
        <v>215</v>
      </c>
    </row>
    <row r="106" spans="1:6" x14ac:dyDescent="0.35">
      <c r="A106" s="1">
        <v>44621</v>
      </c>
      <c r="B106" t="s">
        <v>28</v>
      </c>
      <c r="C106" t="s">
        <v>526</v>
      </c>
      <c r="D106" t="s">
        <v>25</v>
      </c>
      <c r="E106" t="s">
        <v>26</v>
      </c>
      <c r="F106">
        <v>198</v>
      </c>
    </row>
    <row r="107" spans="1:6" x14ac:dyDescent="0.35">
      <c r="A107" s="1">
        <v>44621</v>
      </c>
      <c r="B107" t="s">
        <v>28</v>
      </c>
      <c r="C107" t="s">
        <v>527</v>
      </c>
      <c r="D107" t="s">
        <v>25</v>
      </c>
      <c r="E107" t="s">
        <v>26</v>
      </c>
      <c r="F107">
        <v>2916</v>
      </c>
    </row>
    <row r="108" spans="1:6" x14ac:dyDescent="0.35">
      <c r="A108" s="1">
        <v>44621</v>
      </c>
      <c r="B108" t="s">
        <v>28</v>
      </c>
      <c r="C108" t="s">
        <v>528</v>
      </c>
      <c r="D108" t="s">
        <v>25</v>
      </c>
      <c r="E108" t="s">
        <v>26</v>
      </c>
      <c r="F108">
        <v>6943856</v>
      </c>
    </row>
    <row r="109" spans="1:6" x14ac:dyDescent="0.35">
      <c r="A109" s="1">
        <v>44621</v>
      </c>
      <c r="B109" t="s">
        <v>28</v>
      </c>
      <c r="C109" t="s">
        <v>564</v>
      </c>
      <c r="D109" t="s">
        <v>25</v>
      </c>
      <c r="E109" t="s">
        <v>26</v>
      </c>
      <c r="F109">
        <v>32</v>
      </c>
    </row>
    <row r="110" spans="1:6" x14ac:dyDescent="0.35">
      <c r="A110" s="1">
        <v>44621</v>
      </c>
      <c r="B110" t="s">
        <v>28</v>
      </c>
      <c r="C110" t="s">
        <v>565</v>
      </c>
      <c r="D110" t="s">
        <v>25</v>
      </c>
      <c r="E110" t="s">
        <v>26</v>
      </c>
      <c r="F110">
        <v>1950</v>
      </c>
    </row>
    <row r="111" spans="1:6" x14ac:dyDescent="0.35">
      <c r="A111" s="1">
        <v>44621</v>
      </c>
      <c r="B111" t="s">
        <v>28</v>
      </c>
      <c r="C111" t="s">
        <v>566</v>
      </c>
      <c r="D111" t="s">
        <v>25</v>
      </c>
      <c r="E111" t="s">
        <v>26</v>
      </c>
      <c r="F111">
        <v>149</v>
      </c>
    </row>
    <row r="112" spans="1:6" x14ac:dyDescent="0.35">
      <c r="A112" s="1">
        <v>44621</v>
      </c>
      <c r="B112" t="s">
        <v>28</v>
      </c>
      <c r="C112" t="s">
        <v>567</v>
      </c>
      <c r="D112" t="s">
        <v>25</v>
      </c>
      <c r="E112" t="s">
        <v>26</v>
      </c>
      <c r="F112">
        <v>2460</v>
      </c>
    </row>
    <row r="113" spans="1:6" x14ac:dyDescent="0.35">
      <c r="A113" s="1">
        <v>44621</v>
      </c>
      <c r="B113" t="s">
        <v>28</v>
      </c>
      <c r="C113" t="s">
        <v>8</v>
      </c>
      <c r="D113" t="s">
        <v>25</v>
      </c>
      <c r="E113" t="s">
        <v>26</v>
      </c>
      <c r="F113">
        <v>21737</v>
      </c>
    </row>
    <row r="114" spans="1:6" x14ac:dyDescent="0.35">
      <c r="A114" s="1">
        <v>44621</v>
      </c>
      <c r="B114" t="s">
        <v>28</v>
      </c>
      <c r="C114" t="s">
        <v>6</v>
      </c>
      <c r="D114" t="s">
        <v>25</v>
      </c>
      <c r="E114" t="s">
        <v>26</v>
      </c>
      <c r="F114">
        <v>12816</v>
      </c>
    </row>
    <row r="115" spans="1:6" x14ac:dyDescent="0.35">
      <c r="A115" s="1">
        <v>44621</v>
      </c>
      <c r="B115" t="s">
        <v>28</v>
      </c>
      <c r="C115" t="s">
        <v>10</v>
      </c>
      <c r="D115" t="s">
        <v>25</v>
      </c>
      <c r="E115" t="s">
        <v>26</v>
      </c>
      <c r="F115">
        <v>6079</v>
      </c>
    </row>
    <row r="116" spans="1:6" x14ac:dyDescent="0.35">
      <c r="A116" s="1">
        <v>44621</v>
      </c>
      <c r="B116" t="s">
        <v>28</v>
      </c>
      <c r="C116" t="s">
        <v>5</v>
      </c>
      <c r="D116" t="s">
        <v>25</v>
      </c>
      <c r="E116" t="s">
        <v>26</v>
      </c>
      <c r="F116">
        <v>1946</v>
      </c>
    </row>
    <row r="117" spans="1:6" x14ac:dyDescent="0.35">
      <c r="A117" s="1">
        <v>44621</v>
      </c>
      <c r="B117" t="s">
        <v>28</v>
      </c>
      <c r="C117" t="s">
        <v>3</v>
      </c>
      <c r="D117" t="s">
        <v>25</v>
      </c>
      <c r="E117" t="s">
        <v>26</v>
      </c>
      <c r="F117">
        <v>2229</v>
      </c>
    </row>
    <row r="118" spans="1:6" x14ac:dyDescent="0.35">
      <c r="A118" s="1">
        <v>44621</v>
      </c>
      <c r="B118" t="s">
        <v>28</v>
      </c>
      <c r="C118" t="s">
        <v>11</v>
      </c>
      <c r="D118" t="s">
        <v>25</v>
      </c>
      <c r="E118" t="s">
        <v>26</v>
      </c>
      <c r="F118">
        <v>2306</v>
      </c>
    </row>
    <row r="119" spans="1:6" x14ac:dyDescent="0.35">
      <c r="A119" s="1">
        <v>44621</v>
      </c>
      <c r="B119" t="s">
        <v>28</v>
      </c>
      <c r="C119" t="s">
        <v>13</v>
      </c>
      <c r="D119" t="s">
        <v>25</v>
      </c>
      <c r="E119" t="s">
        <v>26</v>
      </c>
      <c r="F119">
        <v>0</v>
      </c>
    </row>
    <row r="120" spans="1:6" x14ac:dyDescent="0.35">
      <c r="A120" s="1">
        <v>44621</v>
      </c>
      <c r="B120" t="s">
        <v>28</v>
      </c>
      <c r="C120" t="s">
        <v>535</v>
      </c>
      <c r="D120" t="s">
        <v>25</v>
      </c>
      <c r="E120" t="s">
        <v>26</v>
      </c>
      <c r="F120">
        <v>7467</v>
      </c>
    </row>
    <row r="121" spans="1:6" x14ac:dyDescent="0.35">
      <c r="A121" s="1">
        <v>44621</v>
      </c>
      <c r="B121" t="s">
        <v>28</v>
      </c>
      <c r="C121" t="s">
        <v>14</v>
      </c>
      <c r="D121" t="s">
        <v>25</v>
      </c>
      <c r="E121" t="s">
        <v>26</v>
      </c>
      <c r="F121">
        <v>1968</v>
      </c>
    </row>
    <row r="122" spans="1:6" x14ac:dyDescent="0.35">
      <c r="A122" s="1">
        <v>44621</v>
      </c>
      <c r="B122" t="s">
        <v>28</v>
      </c>
      <c r="C122" t="s">
        <v>12</v>
      </c>
      <c r="D122" t="s">
        <v>25</v>
      </c>
      <c r="E122" t="s">
        <v>26</v>
      </c>
      <c r="F122">
        <v>1416</v>
      </c>
    </row>
    <row r="123" spans="1:6" x14ac:dyDescent="0.35">
      <c r="A123" s="1">
        <v>44621</v>
      </c>
      <c r="B123" t="s">
        <v>28</v>
      </c>
      <c r="C123" t="s">
        <v>16</v>
      </c>
      <c r="D123" t="s">
        <v>25</v>
      </c>
      <c r="E123" t="s">
        <v>26</v>
      </c>
      <c r="F123">
        <v>70</v>
      </c>
    </row>
    <row r="124" spans="1:6" x14ac:dyDescent="0.35">
      <c r="A124" s="1">
        <v>44621</v>
      </c>
      <c r="B124" t="s">
        <v>28</v>
      </c>
      <c r="C124" t="s">
        <v>539</v>
      </c>
      <c r="D124" t="s">
        <v>25</v>
      </c>
      <c r="E124" t="s">
        <v>26</v>
      </c>
      <c r="F124">
        <v>884</v>
      </c>
    </row>
    <row r="125" spans="1:6" x14ac:dyDescent="0.35">
      <c r="A125" s="1">
        <v>44621</v>
      </c>
      <c r="B125" t="s">
        <v>28</v>
      </c>
      <c r="C125" t="s">
        <v>524</v>
      </c>
      <c r="D125" t="s">
        <v>25</v>
      </c>
      <c r="E125" t="s">
        <v>26</v>
      </c>
      <c r="F125">
        <v>210</v>
      </c>
    </row>
    <row r="126" spans="1:6" x14ac:dyDescent="0.35">
      <c r="A126" s="1">
        <v>44621</v>
      </c>
      <c r="B126" t="s">
        <v>28</v>
      </c>
      <c r="C126" t="s">
        <v>542</v>
      </c>
      <c r="D126" t="s">
        <v>25</v>
      </c>
      <c r="E126" t="s">
        <v>26</v>
      </c>
      <c r="F126">
        <v>3456</v>
      </c>
    </row>
    <row r="127" spans="1:6" x14ac:dyDescent="0.35">
      <c r="A127" s="1">
        <v>44621</v>
      </c>
      <c r="B127" t="s">
        <v>28</v>
      </c>
      <c r="C127" t="s">
        <v>544</v>
      </c>
      <c r="D127" t="s">
        <v>25</v>
      </c>
      <c r="E127" t="s">
        <v>26</v>
      </c>
      <c r="F127">
        <v>1731</v>
      </c>
    </row>
    <row r="128" spans="1:6" x14ac:dyDescent="0.35">
      <c r="A128" s="1">
        <v>44621</v>
      </c>
      <c r="B128" t="s">
        <v>28</v>
      </c>
      <c r="C128" t="s">
        <v>546</v>
      </c>
      <c r="D128" t="s">
        <v>25</v>
      </c>
      <c r="E128" t="s">
        <v>26</v>
      </c>
      <c r="F128">
        <v>1543</v>
      </c>
    </row>
    <row r="129" spans="1:6" x14ac:dyDescent="0.35">
      <c r="A129" s="1">
        <v>44621</v>
      </c>
      <c r="B129" t="s">
        <v>28</v>
      </c>
      <c r="C129" t="s">
        <v>548</v>
      </c>
      <c r="D129" t="s">
        <v>25</v>
      </c>
      <c r="E129" t="s">
        <v>26</v>
      </c>
      <c r="F129">
        <v>1597</v>
      </c>
    </row>
    <row r="130" spans="1:6" x14ac:dyDescent="0.35">
      <c r="A130" s="1">
        <v>44621</v>
      </c>
      <c r="B130" t="s">
        <v>28</v>
      </c>
      <c r="C130" t="s">
        <v>550</v>
      </c>
      <c r="D130" t="s">
        <v>25</v>
      </c>
      <c r="E130" t="s">
        <v>26</v>
      </c>
      <c r="F130">
        <v>514</v>
      </c>
    </row>
    <row r="131" spans="1:6" x14ac:dyDescent="0.35">
      <c r="A131" s="1">
        <v>44621</v>
      </c>
      <c r="B131" t="s">
        <v>28</v>
      </c>
      <c r="C131" t="s">
        <v>552</v>
      </c>
      <c r="D131" t="s">
        <v>25</v>
      </c>
      <c r="E131" t="s">
        <v>26</v>
      </c>
      <c r="F131">
        <v>403</v>
      </c>
    </row>
    <row r="132" spans="1:6" x14ac:dyDescent="0.35">
      <c r="A132" s="1">
        <v>44621</v>
      </c>
      <c r="B132" t="s">
        <v>28</v>
      </c>
      <c r="C132" t="s">
        <v>554</v>
      </c>
      <c r="D132" t="s">
        <v>25</v>
      </c>
      <c r="E132" t="s">
        <v>26</v>
      </c>
      <c r="F132">
        <v>0</v>
      </c>
    </row>
    <row r="133" spans="1:6" x14ac:dyDescent="0.35">
      <c r="A133" s="54">
        <v>44621</v>
      </c>
      <c r="B133" s="53" t="s">
        <v>28</v>
      </c>
      <c r="C133" s="53" t="s">
        <v>556</v>
      </c>
      <c r="D133" s="53" t="s">
        <v>25</v>
      </c>
      <c r="E133" s="53" t="s">
        <v>26</v>
      </c>
      <c r="F133">
        <v>83</v>
      </c>
    </row>
    <row r="134" spans="1:6" x14ac:dyDescent="0.35">
      <c r="A134" s="1">
        <v>44621</v>
      </c>
      <c r="B134" t="s">
        <v>29</v>
      </c>
      <c r="C134" t="s">
        <v>15</v>
      </c>
      <c r="D134" t="s">
        <v>17</v>
      </c>
      <c r="E134" t="s">
        <v>18</v>
      </c>
      <c r="F134">
        <v>25325</v>
      </c>
    </row>
    <row r="135" spans="1:6" x14ac:dyDescent="0.35">
      <c r="A135" s="1">
        <v>44621</v>
      </c>
      <c r="B135" t="s">
        <v>29</v>
      </c>
      <c r="C135" t="s">
        <v>7</v>
      </c>
      <c r="D135" t="s">
        <v>17</v>
      </c>
      <c r="E135" t="s">
        <v>18</v>
      </c>
      <c r="F135">
        <v>20447</v>
      </c>
    </row>
    <row r="136" spans="1:6" x14ac:dyDescent="0.35">
      <c r="A136" s="1">
        <v>44621</v>
      </c>
      <c r="B136" t="s">
        <v>29</v>
      </c>
      <c r="C136" t="s">
        <v>4</v>
      </c>
      <c r="D136" t="s">
        <v>17</v>
      </c>
      <c r="E136" t="s">
        <v>18</v>
      </c>
      <c r="F136">
        <v>12500</v>
      </c>
    </row>
    <row r="137" spans="1:6" x14ac:dyDescent="0.35">
      <c r="A137" s="1">
        <v>44621</v>
      </c>
      <c r="B137" t="s">
        <v>29</v>
      </c>
      <c r="C137" t="s">
        <v>9</v>
      </c>
      <c r="D137" t="s">
        <v>17</v>
      </c>
      <c r="E137" t="s">
        <v>18</v>
      </c>
      <c r="F137">
        <v>1393</v>
      </c>
    </row>
    <row r="138" spans="1:6" x14ac:dyDescent="0.35">
      <c r="A138" s="1">
        <v>44621</v>
      </c>
      <c r="B138" t="s">
        <v>29</v>
      </c>
      <c r="C138" t="s">
        <v>525</v>
      </c>
      <c r="D138" t="s">
        <v>17</v>
      </c>
      <c r="E138" t="s">
        <v>18</v>
      </c>
      <c r="F138">
        <v>202</v>
      </c>
    </row>
    <row r="139" spans="1:6" x14ac:dyDescent="0.35">
      <c r="A139" s="1">
        <v>44621</v>
      </c>
      <c r="B139" t="s">
        <v>29</v>
      </c>
      <c r="C139" t="s">
        <v>526</v>
      </c>
      <c r="D139" t="s">
        <v>17</v>
      </c>
      <c r="E139" t="s">
        <v>18</v>
      </c>
      <c r="F139">
        <v>1191</v>
      </c>
    </row>
    <row r="140" spans="1:6" x14ac:dyDescent="0.35">
      <c r="A140" s="1">
        <v>44621</v>
      </c>
      <c r="B140" t="s">
        <v>29</v>
      </c>
      <c r="C140" t="s">
        <v>527</v>
      </c>
      <c r="D140" t="s">
        <v>17</v>
      </c>
      <c r="E140" t="s">
        <v>18</v>
      </c>
      <c r="F140">
        <v>0</v>
      </c>
    </row>
    <row r="141" spans="1:6" x14ac:dyDescent="0.35">
      <c r="A141" s="1">
        <v>44621</v>
      </c>
      <c r="B141" t="s">
        <v>29</v>
      </c>
      <c r="C141" t="s">
        <v>528</v>
      </c>
      <c r="D141" t="s">
        <v>17</v>
      </c>
      <c r="E141" t="s">
        <v>18</v>
      </c>
      <c r="F141">
        <v>2472311</v>
      </c>
    </row>
    <row r="142" spans="1:6" x14ac:dyDescent="0.35">
      <c r="A142" s="1">
        <v>44621</v>
      </c>
      <c r="B142" t="s">
        <v>29</v>
      </c>
      <c r="C142" t="s">
        <v>564</v>
      </c>
      <c r="D142" t="s">
        <v>17</v>
      </c>
      <c r="E142" t="s">
        <v>18</v>
      </c>
      <c r="F142">
        <v>27</v>
      </c>
    </row>
    <row r="143" spans="1:6" x14ac:dyDescent="0.35">
      <c r="A143" s="1">
        <v>44621</v>
      </c>
      <c r="B143" t="s">
        <v>29</v>
      </c>
      <c r="C143" t="s">
        <v>565</v>
      </c>
      <c r="D143" t="s">
        <v>17</v>
      </c>
      <c r="E143" t="s">
        <v>18</v>
      </c>
      <c r="F143">
        <v>941</v>
      </c>
    </row>
    <row r="144" spans="1:6" x14ac:dyDescent="0.35">
      <c r="A144" s="1">
        <v>44621</v>
      </c>
      <c r="B144" t="s">
        <v>29</v>
      </c>
      <c r="C144" t="s">
        <v>566</v>
      </c>
      <c r="D144" t="s">
        <v>17</v>
      </c>
      <c r="E144" t="s">
        <v>18</v>
      </c>
      <c r="F144">
        <v>50</v>
      </c>
    </row>
    <row r="145" spans="1:6" x14ac:dyDescent="0.35">
      <c r="A145" s="1">
        <v>44621</v>
      </c>
      <c r="B145" t="s">
        <v>29</v>
      </c>
      <c r="C145" t="s">
        <v>567</v>
      </c>
      <c r="D145" t="s">
        <v>17</v>
      </c>
      <c r="E145" t="s">
        <v>18</v>
      </c>
      <c r="F145">
        <v>1131</v>
      </c>
    </row>
    <row r="146" spans="1:6" x14ac:dyDescent="0.35">
      <c r="A146" s="1">
        <v>44621</v>
      </c>
      <c r="B146" t="s">
        <v>29</v>
      </c>
      <c r="C146" t="s">
        <v>8</v>
      </c>
      <c r="D146" t="s">
        <v>17</v>
      </c>
      <c r="E146" t="s">
        <v>18</v>
      </c>
      <c r="F146">
        <v>19972</v>
      </c>
    </row>
    <row r="147" spans="1:6" x14ac:dyDescent="0.35">
      <c r="A147" s="1">
        <v>44621</v>
      </c>
      <c r="B147" t="s">
        <v>29</v>
      </c>
      <c r="C147" t="s">
        <v>6</v>
      </c>
      <c r="D147" t="s">
        <v>17</v>
      </c>
      <c r="E147" t="s">
        <v>18</v>
      </c>
      <c r="F147">
        <v>9155</v>
      </c>
    </row>
    <row r="148" spans="1:6" x14ac:dyDescent="0.35">
      <c r="A148" s="1">
        <v>44621</v>
      </c>
      <c r="B148" t="s">
        <v>29</v>
      </c>
      <c r="C148" t="s">
        <v>10</v>
      </c>
      <c r="D148" t="s">
        <v>17</v>
      </c>
      <c r="E148" t="s">
        <v>18</v>
      </c>
      <c r="F148">
        <v>5148</v>
      </c>
    </row>
    <row r="149" spans="1:6" x14ac:dyDescent="0.35">
      <c r="A149" s="1">
        <v>44621</v>
      </c>
      <c r="B149" t="s">
        <v>29</v>
      </c>
      <c r="C149" t="s">
        <v>5</v>
      </c>
      <c r="D149" t="s">
        <v>17</v>
      </c>
      <c r="E149" t="s">
        <v>18</v>
      </c>
      <c r="F149">
        <v>1279</v>
      </c>
    </row>
    <row r="150" spans="1:6" x14ac:dyDescent="0.35">
      <c r="A150" s="1">
        <v>44621</v>
      </c>
      <c r="B150" t="s">
        <v>29</v>
      </c>
      <c r="C150" t="s">
        <v>3</v>
      </c>
      <c r="D150" t="s">
        <v>17</v>
      </c>
      <c r="E150" t="s">
        <v>18</v>
      </c>
      <c r="F150">
        <v>3289</v>
      </c>
    </row>
    <row r="151" spans="1:6" x14ac:dyDescent="0.35">
      <c r="A151" s="1">
        <v>44621</v>
      </c>
      <c r="B151" t="s">
        <v>29</v>
      </c>
      <c r="C151" t="s">
        <v>11</v>
      </c>
      <c r="D151" t="s">
        <v>17</v>
      </c>
      <c r="E151" t="s">
        <v>18</v>
      </c>
      <c r="F151">
        <v>1947</v>
      </c>
    </row>
    <row r="152" spans="1:6" x14ac:dyDescent="0.35">
      <c r="A152" s="1">
        <v>44621</v>
      </c>
      <c r="B152" t="s">
        <v>29</v>
      </c>
      <c r="C152" t="s">
        <v>13</v>
      </c>
      <c r="D152" t="s">
        <v>17</v>
      </c>
      <c r="E152" t="s">
        <v>18</v>
      </c>
      <c r="F152">
        <v>3</v>
      </c>
    </row>
    <row r="153" spans="1:6" x14ac:dyDescent="0.35">
      <c r="A153" s="1">
        <v>44621</v>
      </c>
      <c r="B153" t="s">
        <v>29</v>
      </c>
      <c r="C153" t="s">
        <v>535</v>
      </c>
      <c r="D153" t="s">
        <v>17</v>
      </c>
      <c r="E153" t="s">
        <v>18</v>
      </c>
      <c r="F153">
        <v>4708</v>
      </c>
    </row>
    <row r="154" spans="1:6" x14ac:dyDescent="0.35">
      <c r="A154" s="1">
        <v>44621</v>
      </c>
      <c r="B154" t="s">
        <v>29</v>
      </c>
      <c r="C154" t="s">
        <v>14</v>
      </c>
      <c r="D154" t="s">
        <v>17</v>
      </c>
      <c r="E154" t="s">
        <v>18</v>
      </c>
      <c r="F154">
        <v>2676</v>
      </c>
    </row>
    <row r="155" spans="1:6" x14ac:dyDescent="0.35">
      <c r="A155" s="1">
        <v>44621</v>
      </c>
      <c r="B155" t="s">
        <v>29</v>
      </c>
      <c r="C155" t="s">
        <v>12</v>
      </c>
      <c r="D155" t="s">
        <v>17</v>
      </c>
      <c r="E155" t="s">
        <v>18</v>
      </c>
      <c r="F155">
        <v>914</v>
      </c>
    </row>
    <row r="156" spans="1:6" x14ac:dyDescent="0.35">
      <c r="A156" s="1">
        <v>44621</v>
      </c>
      <c r="B156" t="s">
        <v>29</v>
      </c>
      <c r="C156" t="s">
        <v>16</v>
      </c>
      <c r="D156" t="s">
        <v>17</v>
      </c>
      <c r="E156" t="s">
        <v>18</v>
      </c>
      <c r="F156">
        <v>66</v>
      </c>
    </row>
    <row r="157" spans="1:6" x14ac:dyDescent="0.35">
      <c r="A157" s="1">
        <v>44621</v>
      </c>
      <c r="B157" t="s">
        <v>29</v>
      </c>
      <c r="C157" t="s">
        <v>539</v>
      </c>
      <c r="D157" t="s">
        <v>17</v>
      </c>
      <c r="E157" t="s">
        <v>18</v>
      </c>
      <c r="F157">
        <v>249</v>
      </c>
    </row>
    <row r="158" spans="1:6" x14ac:dyDescent="0.35">
      <c r="A158" s="1">
        <v>44621</v>
      </c>
      <c r="B158" t="s">
        <v>29</v>
      </c>
      <c r="C158" t="s">
        <v>524</v>
      </c>
      <c r="D158" t="s">
        <v>17</v>
      </c>
      <c r="E158" t="s">
        <v>18</v>
      </c>
      <c r="F158">
        <v>166</v>
      </c>
    </row>
    <row r="159" spans="1:6" x14ac:dyDescent="0.35">
      <c r="A159" s="1">
        <v>44621</v>
      </c>
      <c r="B159" t="s">
        <v>29</v>
      </c>
      <c r="C159" t="s">
        <v>542</v>
      </c>
      <c r="D159" t="s">
        <v>17</v>
      </c>
      <c r="E159" t="s">
        <v>18</v>
      </c>
      <c r="F159">
        <v>927</v>
      </c>
    </row>
    <row r="160" spans="1:6" x14ac:dyDescent="0.35">
      <c r="A160" s="1">
        <v>44621</v>
      </c>
      <c r="B160" t="s">
        <v>29</v>
      </c>
      <c r="C160" t="s">
        <v>544</v>
      </c>
      <c r="D160" t="s">
        <v>17</v>
      </c>
      <c r="E160" t="s">
        <v>18</v>
      </c>
      <c r="F160">
        <v>5023</v>
      </c>
    </row>
    <row r="161" spans="1:6" x14ac:dyDescent="0.35">
      <c r="A161" s="1">
        <v>44621</v>
      </c>
      <c r="B161" t="s">
        <v>29</v>
      </c>
      <c r="C161" t="s">
        <v>546</v>
      </c>
      <c r="D161" t="s">
        <v>17</v>
      </c>
      <c r="E161" t="s">
        <v>18</v>
      </c>
      <c r="F161">
        <v>1724</v>
      </c>
    </row>
    <row r="162" spans="1:6" x14ac:dyDescent="0.35">
      <c r="A162" s="1">
        <v>44621</v>
      </c>
      <c r="B162" t="s">
        <v>29</v>
      </c>
      <c r="C162" t="s">
        <v>548</v>
      </c>
      <c r="D162" t="s">
        <v>17</v>
      </c>
      <c r="E162" t="s">
        <v>18</v>
      </c>
      <c r="F162">
        <v>396</v>
      </c>
    </row>
    <row r="163" spans="1:6" x14ac:dyDescent="0.35">
      <c r="A163" s="1">
        <v>44621</v>
      </c>
      <c r="B163" t="s">
        <v>29</v>
      </c>
      <c r="C163" t="s">
        <v>550</v>
      </c>
      <c r="D163" t="s">
        <v>17</v>
      </c>
      <c r="E163" t="s">
        <v>18</v>
      </c>
      <c r="F163">
        <v>22</v>
      </c>
    </row>
    <row r="164" spans="1:6" x14ac:dyDescent="0.35">
      <c r="A164" s="1">
        <v>44621</v>
      </c>
      <c r="B164" t="s">
        <v>29</v>
      </c>
      <c r="C164" t="s">
        <v>552</v>
      </c>
      <c r="D164" t="s">
        <v>17</v>
      </c>
      <c r="E164" t="s">
        <v>18</v>
      </c>
      <c r="F164">
        <v>1193</v>
      </c>
    </row>
    <row r="165" spans="1:6" x14ac:dyDescent="0.35">
      <c r="A165" s="1">
        <v>44621</v>
      </c>
      <c r="B165" t="s">
        <v>29</v>
      </c>
      <c r="C165" t="s">
        <v>554</v>
      </c>
      <c r="D165" t="s">
        <v>17</v>
      </c>
      <c r="E165" t="s">
        <v>18</v>
      </c>
      <c r="F165">
        <v>0</v>
      </c>
    </row>
    <row r="166" spans="1:6" x14ac:dyDescent="0.35">
      <c r="A166" s="54">
        <v>44621</v>
      </c>
      <c r="B166" s="53" t="s">
        <v>29</v>
      </c>
      <c r="C166" s="53" t="s">
        <v>556</v>
      </c>
      <c r="D166" s="53" t="s">
        <v>17</v>
      </c>
      <c r="E166" s="53" t="s">
        <v>18</v>
      </c>
      <c r="F166">
        <v>22</v>
      </c>
    </row>
    <row r="167" spans="1:6" x14ac:dyDescent="0.35">
      <c r="A167" s="1">
        <v>44621</v>
      </c>
      <c r="B167" t="s">
        <v>30</v>
      </c>
      <c r="C167" t="s">
        <v>15</v>
      </c>
      <c r="D167" t="s">
        <v>25</v>
      </c>
      <c r="E167" t="s">
        <v>18</v>
      </c>
      <c r="F167">
        <v>9965</v>
      </c>
    </row>
    <row r="168" spans="1:6" x14ac:dyDescent="0.35">
      <c r="A168" s="1">
        <v>44621</v>
      </c>
      <c r="B168" t="s">
        <v>30</v>
      </c>
      <c r="C168" t="s">
        <v>7</v>
      </c>
      <c r="D168" t="s">
        <v>25</v>
      </c>
      <c r="E168" t="s">
        <v>18</v>
      </c>
      <c r="F168">
        <v>8002</v>
      </c>
    </row>
    <row r="169" spans="1:6" x14ac:dyDescent="0.35">
      <c r="A169" s="1">
        <v>44621</v>
      </c>
      <c r="B169" t="s">
        <v>30</v>
      </c>
      <c r="C169" t="s">
        <v>4</v>
      </c>
      <c r="D169" t="s">
        <v>25</v>
      </c>
      <c r="E169" t="s">
        <v>18</v>
      </c>
      <c r="F169">
        <v>5064</v>
      </c>
    </row>
    <row r="170" spans="1:6" x14ac:dyDescent="0.35">
      <c r="A170" s="1">
        <v>44621</v>
      </c>
      <c r="B170" t="s">
        <v>30</v>
      </c>
      <c r="C170" t="s">
        <v>9</v>
      </c>
      <c r="D170" t="s">
        <v>25</v>
      </c>
      <c r="E170" t="s">
        <v>18</v>
      </c>
      <c r="F170">
        <v>543</v>
      </c>
    </row>
    <row r="171" spans="1:6" x14ac:dyDescent="0.35">
      <c r="A171" s="1">
        <v>44621</v>
      </c>
      <c r="B171" t="s">
        <v>30</v>
      </c>
      <c r="C171" t="s">
        <v>525</v>
      </c>
      <c r="D171" t="s">
        <v>25</v>
      </c>
      <c r="E171" t="s">
        <v>18</v>
      </c>
      <c r="F171">
        <v>98</v>
      </c>
    </row>
    <row r="172" spans="1:6" x14ac:dyDescent="0.35">
      <c r="A172" s="1">
        <v>44621</v>
      </c>
      <c r="B172" t="s">
        <v>30</v>
      </c>
      <c r="C172" t="s">
        <v>526</v>
      </c>
      <c r="D172" t="s">
        <v>25</v>
      </c>
      <c r="E172" t="s">
        <v>18</v>
      </c>
      <c r="F172">
        <v>445</v>
      </c>
    </row>
    <row r="173" spans="1:6" x14ac:dyDescent="0.35">
      <c r="A173" s="1">
        <v>44621</v>
      </c>
      <c r="B173" t="s">
        <v>30</v>
      </c>
      <c r="C173" t="s">
        <v>527</v>
      </c>
      <c r="D173" t="s">
        <v>25</v>
      </c>
      <c r="E173" t="s">
        <v>18</v>
      </c>
      <c r="F173">
        <v>0</v>
      </c>
    </row>
    <row r="174" spans="1:6" x14ac:dyDescent="0.35">
      <c r="A174" s="1">
        <v>44621</v>
      </c>
      <c r="B174" t="s">
        <v>30</v>
      </c>
      <c r="C174" t="s">
        <v>528</v>
      </c>
      <c r="D174" t="s">
        <v>25</v>
      </c>
      <c r="E174" t="s">
        <v>18</v>
      </c>
      <c r="F174">
        <v>920925</v>
      </c>
    </row>
    <row r="175" spans="1:6" x14ac:dyDescent="0.35">
      <c r="A175" s="1">
        <v>44621</v>
      </c>
      <c r="B175" t="s">
        <v>30</v>
      </c>
      <c r="C175" t="s">
        <v>564</v>
      </c>
      <c r="D175" t="s">
        <v>25</v>
      </c>
      <c r="E175" t="s">
        <v>18</v>
      </c>
      <c r="F175">
        <v>45</v>
      </c>
    </row>
    <row r="176" spans="1:6" x14ac:dyDescent="0.35">
      <c r="A176" s="1">
        <v>44621</v>
      </c>
      <c r="B176" t="s">
        <v>30</v>
      </c>
      <c r="C176" t="s">
        <v>565</v>
      </c>
      <c r="D176" t="s">
        <v>25</v>
      </c>
      <c r="E176" t="s">
        <v>18</v>
      </c>
      <c r="F176">
        <v>980</v>
      </c>
    </row>
    <row r="177" spans="1:6" x14ac:dyDescent="0.35">
      <c r="A177" s="1">
        <v>44621</v>
      </c>
      <c r="B177" t="s">
        <v>30</v>
      </c>
      <c r="C177" t="s">
        <v>566</v>
      </c>
      <c r="D177" t="s">
        <v>25</v>
      </c>
      <c r="E177" t="s">
        <v>18</v>
      </c>
      <c r="F177">
        <v>63</v>
      </c>
    </row>
    <row r="178" spans="1:6" x14ac:dyDescent="0.35">
      <c r="A178" s="1">
        <v>44621</v>
      </c>
      <c r="B178" t="s">
        <v>30</v>
      </c>
      <c r="C178" t="s">
        <v>567</v>
      </c>
      <c r="D178" t="s">
        <v>25</v>
      </c>
      <c r="E178" t="s">
        <v>18</v>
      </c>
      <c r="F178">
        <v>1129</v>
      </c>
    </row>
    <row r="179" spans="1:6" x14ac:dyDescent="0.35">
      <c r="A179" s="1">
        <v>44621</v>
      </c>
      <c r="B179" t="s">
        <v>30</v>
      </c>
      <c r="C179" t="s">
        <v>8</v>
      </c>
      <c r="D179" t="s">
        <v>25</v>
      </c>
      <c r="E179" t="s">
        <v>18</v>
      </c>
      <c r="F179">
        <v>7519</v>
      </c>
    </row>
    <row r="180" spans="1:6" x14ac:dyDescent="0.35">
      <c r="A180" s="1">
        <v>44621</v>
      </c>
      <c r="B180" t="s">
        <v>30</v>
      </c>
      <c r="C180" t="s">
        <v>6</v>
      </c>
      <c r="D180" t="s">
        <v>25</v>
      </c>
      <c r="E180" t="s">
        <v>18</v>
      </c>
      <c r="F180">
        <v>3355</v>
      </c>
    </row>
    <row r="181" spans="1:6" x14ac:dyDescent="0.35">
      <c r="A181" s="1">
        <v>44621</v>
      </c>
      <c r="B181" t="s">
        <v>30</v>
      </c>
      <c r="C181" t="s">
        <v>10</v>
      </c>
      <c r="D181" t="s">
        <v>25</v>
      </c>
      <c r="E181" t="s">
        <v>18</v>
      </c>
      <c r="F181">
        <v>1851</v>
      </c>
    </row>
    <row r="182" spans="1:6" x14ac:dyDescent="0.35">
      <c r="A182" s="1">
        <v>44621</v>
      </c>
      <c r="B182" t="s">
        <v>30</v>
      </c>
      <c r="C182" t="s">
        <v>5</v>
      </c>
      <c r="D182" t="s">
        <v>25</v>
      </c>
      <c r="E182" t="s">
        <v>18</v>
      </c>
      <c r="F182">
        <v>477</v>
      </c>
    </row>
    <row r="183" spans="1:6" x14ac:dyDescent="0.35">
      <c r="A183" s="1">
        <v>44621</v>
      </c>
      <c r="B183" t="s">
        <v>30</v>
      </c>
      <c r="C183" t="s">
        <v>3</v>
      </c>
      <c r="D183" t="s">
        <v>25</v>
      </c>
      <c r="E183" t="s">
        <v>18</v>
      </c>
      <c r="F183">
        <v>1175</v>
      </c>
    </row>
    <row r="184" spans="1:6" x14ac:dyDescent="0.35">
      <c r="A184" s="1">
        <v>44621</v>
      </c>
      <c r="B184" t="s">
        <v>30</v>
      </c>
      <c r="C184" t="s">
        <v>11</v>
      </c>
      <c r="D184" t="s">
        <v>25</v>
      </c>
      <c r="E184" t="s">
        <v>18</v>
      </c>
      <c r="F184">
        <v>886</v>
      </c>
    </row>
    <row r="185" spans="1:6" x14ac:dyDescent="0.35">
      <c r="A185" s="1">
        <v>44621</v>
      </c>
      <c r="B185" t="s">
        <v>30</v>
      </c>
      <c r="C185" t="s">
        <v>13</v>
      </c>
      <c r="D185" t="s">
        <v>25</v>
      </c>
      <c r="E185" t="s">
        <v>18</v>
      </c>
      <c r="F185">
        <v>1</v>
      </c>
    </row>
    <row r="186" spans="1:6" x14ac:dyDescent="0.35">
      <c r="A186" s="1">
        <v>44621</v>
      </c>
      <c r="B186" t="s">
        <v>30</v>
      </c>
      <c r="C186" t="s">
        <v>535</v>
      </c>
      <c r="D186" t="s">
        <v>25</v>
      </c>
      <c r="E186" t="s">
        <v>18</v>
      </c>
      <c r="F186">
        <v>2194</v>
      </c>
    </row>
    <row r="187" spans="1:6" x14ac:dyDescent="0.35">
      <c r="A187" s="1">
        <v>44621</v>
      </c>
      <c r="B187" t="s">
        <v>30</v>
      </c>
      <c r="C187" t="s">
        <v>14</v>
      </c>
      <c r="D187" t="s">
        <v>25</v>
      </c>
      <c r="E187" t="s">
        <v>18</v>
      </c>
      <c r="F187">
        <v>782</v>
      </c>
    </row>
    <row r="188" spans="1:6" x14ac:dyDescent="0.35">
      <c r="A188" s="1">
        <v>44621</v>
      </c>
      <c r="B188" t="s">
        <v>30</v>
      </c>
      <c r="C188" t="s">
        <v>12</v>
      </c>
      <c r="D188" t="s">
        <v>25</v>
      </c>
      <c r="E188" t="s">
        <v>18</v>
      </c>
      <c r="F188">
        <v>374</v>
      </c>
    </row>
    <row r="189" spans="1:6" x14ac:dyDescent="0.35">
      <c r="A189" s="1">
        <v>44621</v>
      </c>
      <c r="B189" t="s">
        <v>30</v>
      </c>
      <c r="C189" t="s">
        <v>16</v>
      </c>
      <c r="D189" t="s">
        <v>25</v>
      </c>
      <c r="E189" t="s">
        <v>18</v>
      </c>
      <c r="F189">
        <v>41</v>
      </c>
    </row>
    <row r="190" spans="1:6" x14ac:dyDescent="0.35">
      <c r="A190" s="1">
        <v>44621</v>
      </c>
      <c r="B190" t="s">
        <v>30</v>
      </c>
      <c r="C190" t="s">
        <v>539</v>
      </c>
      <c r="D190" t="s">
        <v>25</v>
      </c>
      <c r="E190" t="s">
        <v>18</v>
      </c>
      <c r="F190">
        <v>123</v>
      </c>
    </row>
    <row r="191" spans="1:6" x14ac:dyDescent="0.35">
      <c r="A191" s="1">
        <v>44621</v>
      </c>
      <c r="B191" t="s">
        <v>30</v>
      </c>
      <c r="C191" t="s">
        <v>524</v>
      </c>
      <c r="D191" t="s">
        <v>25</v>
      </c>
      <c r="E191" t="s">
        <v>18</v>
      </c>
      <c r="F191">
        <v>102</v>
      </c>
    </row>
    <row r="192" spans="1:6" x14ac:dyDescent="0.35">
      <c r="A192" s="1">
        <v>44621</v>
      </c>
      <c r="B192" t="s">
        <v>30</v>
      </c>
      <c r="C192" t="s">
        <v>542</v>
      </c>
      <c r="D192" t="s">
        <v>25</v>
      </c>
      <c r="E192" t="s">
        <v>18</v>
      </c>
      <c r="F192">
        <v>635</v>
      </c>
    </row>
    <row r="193" spans="1:6" x14ac:dyDescent="0.35">
      <c r="A193" s="1">
        <v>44621</v>
      </c>
      <c r="B193" t="s">
        <v>30</v>
      </c>
      <c r="C193" t="s">
        <v>544</v>
      </c>
      <c r="D193" t="s">
        <v>25</v>
      </c>
      <c r="E193" t="s">
        <v>18</v>
      </c>
      <c r="F193">
        <v>1183</v>
      </c>
    </row>
    <row r="194" spans="1:6" x14ac:dyDescent="0.35">
      <c r="A194" s="1">
        <v>44621</v>
      </c>
      <c r="B194" t="s">
        <v>30</v>
      </c>
      <c r="C194" t="s">
        <v>546</v>
      </c>
      <c r="D194" t="s">
        <v>25</v>
      </c>
      <c r="E194" t="s">
        <v>18</v>
      </c>
      <c r="F194">
        <v>671</v>
      </c>
    </row>
    <row r="195" spans="1:6" x14ac:dyDescent="0.35">
      <c r="A195" s="1">
        <v>44621</v>
      </c>
      <c r="B195" t="s">
        <v>30</v>
      </c>
      <c r="C195" t="s">
        <v>548</v>
      </c>
      <c r="D195" t="s">
        <v>25</v>
      </c>
      <c r="E195" t="s">
        <v>18</v>
      </c>
      <c r="F195">
        <v>5</v>
      </c>
    </row>
    <row r="196" spans="1:6" x14ac:dyDescent="0.35">
      <c r="A196" s="1">
        <v>44621</v>
      </c>
      <c r="B196" t="s">
        <v>30</v>
      </c>
      <c r="C196" t="s">
        <v>550</v>
      </c>
      <c r="D196" t="s">
        <v>25</v>
      </c>
      <c r="E196" t="s">
        <v>18</v>
      </c>
      <c r="F196">
        <v>7</v>
      </c>
    </row>
    <row r="197" spans="1:6" x14ac:dyDescent="0.35">
      <c r="A197" s="1">
        <v>44621</v>
      </c>
      <c r="B197" t="s">
        <v>30</v>
      </c>
      <c r="C197" t="s">
        <v>552</v>
      </c>
      <c r="D197" t="s">
        <v>25</v>
      </c>
      <c r="E197" t="s">
        <v>18</v>
      </c>
      <c r="F197">
        <v>313</v>
      </c>
    </row>
    <row r="198" spans="1:6" x14ac:dyDescent="0.35">
      <c r="A198" s="1">
        <v>44621</v>
      </c>
      <c r="B198" t="s">
        <v>30</v>
      </c>
      <c r="C198" t="s">
        <v>554</v>
      </c>
      <c r="D198" t="s">
        <v>25</v>
      </c>
      <c r="E198" t="s">
        <v>18</v>
      </c>
      <c r="F198">
        <v>0</v>
      </c>
    </row>
    <row r="199" spans="1:6" x14ac:dyDescent="0.35">
      <c r="A199" s="54">
        <v>44621</v>
      </c>
      <c r="B199" s="53" t="s">
        <v>30</v>
      </c>
      <c r="C199" s="53" t="s">
        <v>556</v>
      </c>
      <c r="D199" s="53" t="s">
        <v>25</v>
      </c>
      <c r="E199" s="53" t="s">
        <v>18</v>
      </c>
      <c r="F199">
        <v>159</v>
      </c>
    </row>
    <row r="200" spans="1:6" x14ac:dyDescent="0.35">
      <c r="A200" s="1">
        <v>44621</v>
      </c>
      <c r="B200" t="s">
        <v>31</v>
      </c>
      <c r="C200" t="s">
        <v>15</v>
      </c>
      <c r="D200" t="s">
        <v>22</v>
      </c>
      <c r="E200" t="s">
        <v>23</v>
      </c>
      <c r="F200">
        <v>46545</v>
      </c>
    </row>
    <row r="201" spans="1:6" x14ac:dyDescent="0.35">
      <c r="A201" s="1">
        <v>44621</v>
      </c>
      <c r="B201" t="s">
        <v>31</v>
      </c>
      <c r="C201" t="s">
        <v>7</v>
      </c>
      <c r="D201" t="s">
        <v>22</v>
      </c>
      <c r="E201" t="s">
        <v>23</v>
      </c>
      <c r="F201">
        <v>41587</v>
      </c>
    </row>
    <row r="202" spans="1:6" x14ac:dyDescent="0.35">
      <c r="A202" s="1">
        <v>44621</v>
      </c>
      <c r="B202" t="s">
        <v>31</v>
      </c>
      <c r="C202" t="s">
        <v>4</v>
      </c>
      <c r="D202" t="s">
        <v>22</v>
      </c>
      <c r="E202" t="s">
        <v>23</v>
      </c>
      <c r="F202">
        <v>22392</v>
      </c>
    </row>
    <row r="203" spans="1:6" x14ac:dyDescent="0.35">
      <c r="A203" s="1">
        <v>44621</v>
      </c>
      <c r="B203" t="s">
        <v>31</v>
      </c>
      <c r="C203" t="s">
        <v>9</v>
      </c>
      <c r="D203" t="s">
        <v>22</v>
      </c>
      <c r="E203" t="s">
        <v>23</v>
      </c>
      <c r="F203">
        <v>4764</v>
      </c>
    </row>
    <row r="204" spans="1:6" x14ac:dyDescent="0.35">
      <c r="A204" s="1">
        <v>44621</v>
      </c>
      <c r="B204" t="s">
        <v>31</v>
      </c>
      <c r="C204" t="s">
        <v>525</v>
      </c>
      <c r="D204" t="s">
        <v>22</v>
      </c>
      <c r="E204" t="s">
        <v>23</v>
      </c>
      <c r="F204">
        <v>1530</v>
      </c>
    </row>
    <row r="205" spans="1:6" x14ac:dyDescent="0.35">
      <c r="A205" s="1">
        <v>44621</v>
      </c>
      <c r="B205" t="s">
        <v>31</v>
      </c>
      <c r="C205" t="s">
        <v>526</v>
      </c>
      <c r="D205" t="s">
        <v>22</v>
      </c>
      <c r="E205" t="s">
        <v>23</v>
      </c>
      <c r="F205">
        <v>812</v>
      </c>
    </row>
    <row r="206" spans="1:6" x14ac:dyDescent="0.35">
      <c r="A206" s="1">
        <v>44621</v>
      </c>
      <c r="B206" t="s">
        <v>31</v>
      </c>
      <c r="C206" t="s">
        <v>527</v>
      </c>
      <c r="D206" t="s">
        <v>22</v>
      </c>
      <c r="E206" t="s">
        <v>23</v>
      </c>
      <c r="F206">
        <v>2422</v>
      </c>
    </row>
    <row r="207" spans="1:6" x14ac:dyDescent="0.35">
      <c r="A207" s="1">
        <v>44621</v>
      </c>
      <c r="B207" t="s">
        <v>31</v>
      </c>
      <c r="C207" t="s">
        <v>528</v>
      </c>
      <c r="D207" t="s">
        <v>22</v>
      </c>
      <c r="E207" t="s">
        <v>23</v>
      </c>
      <c r="F207">
        <v>8208102</v>
      </c>
    </row>
    <row r="208" spans="1:6" x14ac:dyDescent="0.35">
      <c r="A208" s="1">
        <v>44621</v>
      </c>
      <c r="B208" t="s">
        <v>31</v>
      </c>
      <c r="C208" t="s">
        <v>564</v>
      </c>
      <c r="D208" t="s">
        <v>22</v>
      </c>
      <c r="E208" t="s">
        <v>23</v>
      </c>
      <c r="F208">
        <v>210</v>
      </c>
    </row>
    <row r="209" spans="1:6" x14ac:dyDescent="0.35">
      <c r="A209" s="1">
        <v>44621</v>
      </c>
      <c r="B209" t="s">
        <v>31</v>
      </c>
      <c r="C209" t="s">
        <v>565</v>
      </c>
      <c r="D209" t="s">
        <v>22</v>
      </c>
      <c r="E209" t="s">
        <v>23</v>
      </c>
      <c r="F209">
        <v>1495</v>
      </c>
    </row>
    <row r="210" spans="1:6" x14ac:dyDescent="0.35">
      <c r="A210" s="1">
        <v>44621</v>
      </c>
      <c r="B210" t="s">
        <v>31</v>
      </c>
      <c r="C210" t="s">
        <v>566</v>
      </c>
      <c r="D210" t="s">
        <v>22</v>
      </c>
      <c r="E210" t="s">
        <v>23</v>
      </c>
      <c r="F210">
        <v>388</v>
      </c>
    </row>
    <row r="211" spans="1:6" x14ac:dyDescent="0.35">
      <c r="A211" s="1">
        <v>44621</v>
      </c>
      <c r="B211" t="s">
        <v>31</v>
      </c>
      <c r="C211" t="s">
        <v>567</v>
      </c>
      <c r="D211" t="s">
        <v>22</v>
      </c>
      <c r="E211" t="s">
        <v>23</v>
      </c>
      <c r="F211">
        <v>1800</v>
      </c>
    </row>
    <row r="212" spans="1:6" x14ac:dyDescent="0.35">
      <c r="A212" s="1">
        <v>44621</v>
      </c>
      <c r="B212" t="s">
        <v>31</v>
      </c>
      <c r="C212" t="s">
        <v>8</v>
      </c>
      <c r="D212" t="s">
        <v>22</v>
      </c>
      <c r="E212" t="s">
        <v>23</v>
      </c>
      <c r="F212">
        <v>50175</v>
      </c>
    </row>
    <row r="213" spans="1:6" x14ac:dyDescent="0.35">
      <c r="A213" s="1">
        <v>44621</v>
      </c>
      <c r="B213" t="s">
        <v>31</v>
      </c>
      <c r="C213" t="s">
        <v>6</v>
      </c>
      <c r="D213" t="s">
        <v>22</v>
      </c>
      <c r="E213" t="s">
        <v>23</v>
      </c>
      <c r="F213">
        <v>27394</v>
      </c>
    </row>
    <row r="214" spans="1:6" x14ac:dyDescent="0.35">
      <c r="A214" s="1">
        <v>44621</v>
      </c>
      <c r="B214" t="s">
        <v>31</v>
      </c>
      <c r="C214" t="s">
        <v>10</v>
      </c>
      <c r="D214" t="s">
        <v>22</v>
      </c>
      <c r="E214" t="s">
        <v>23</v>
      </c>
      <c r="F214">
        <v>9427</v>
      </c>
    </row>
    <row r="215" spans="1:6" x14ac:dyDescent="0.35">
      <c r="A215" s="1">
        <v>44621</v>
      </c>
      <c r="B215" t="s">
        <v>31</v>
      </c>
      <c r="C215" t="s">
        <v>5</v>
      </c>
      <c r="D215" t="s">
        <v>22</v>
      </c>
      <c r="E215" t="s">
        <v>23</v>
      </c>
      <c r="F215">
        <v>5497</v>
      </c>
    </row>
    <row r="216" spans="1:6" x14ac:dyDescent="0.35">
      <c r="A216" s="1">
        <v>44621</v>
      </c>
      <c r="B216" t="s">
        <v>31</v>
      </c>
      <c r="C216" t="s">
        <v>3</v>
      </c>
      <c r="D216" t="s">
        <v>22</v>
      </c>
      <c r="E216" t="s">
        <v>23</v>
      </c>
      <c r="F216">
        <v>4341</v>
      </c>
    </row>
    <row r="217" spans="1:6" x14ac:dyDescent="0.35">
      <c r="A217" s="1">
        <v>44621</v>
      </c>
      <c r="B217" t="s">
        <v>31</v>
      </c>
      <c r="C217" t="s">
        <v>11</v>
      </c>
      <c r="D217" t="s">
        <v>22</v>
      </c>
      <c r="E217" t="s">
        <v>23</v>
      </c>
      <c r="F217">
        <v>6372</v>
      </c>
    </row>
    <row r="218" spans="1:6" x14ac:dyDescent="0.35">
      <c r="A218" s="1">
        <v>44621</v>
      </c>
      <c r="B218" t="s">
        <v>31</v>
      </c>
      <c r="C218" t="s">
        <v>13</v>
      </c>
      <c r="D218" t="s">
        <v>22</v>
      </c>
      <c r="E218" t="s">
        <v>23</v>
      </c>
      <c r="F218">
        <v>8</v>
      </c>
    </row>
    <row r="219" spans="1:6" x14ac:dyDescent="0.35">
      <c r="A219" s="1">
        <v>44621</v>
      </c>
      <c r="B219" t="s">
        <v>31</v>
      </c>
      <c r="C219" t="s">
        <v>535</v>
      </c>
      <c r="D219" t="s">
        <v>22</v>
      </c>
      <c r="E219" t="s">
        <v>23</v>
      </c>
      <c r="F219">
        <v>10623</v>
      </c>
    </row>
    <row r="220" spans="1:6" x14ac:dyDescent="0.35">
      <c r="A220" s="1">
        <v>44621</v>
      </c>
      <c r="B220" t="s">
        <v>31</v>
      </c>
      <c r="C220" t="s">
        <v>14</v>
      </c>
      <c r="D220" t="s">
        <v>22</v>
      </c>
      <c r="E220" t="s">
        <v>23</v>
      </c>
      <c r="F220">
        <v>4681</v>
      </c>
    </row>
    <row r="221" spans="1:6" x14ac:dyDescent="0.35">
      <c r="A221" s="1">
        <v>44621</v>
      </c>
      <c r="B221" t="s">
        <v>31</v>
      </c>
      <c r="C221" t="s">
        <v>12</v>
      </c>
      <c r="D221" t="s">
        <v>22</v>
      </c>
      <c r="E221" t="s">
        <v>23</v>
      </c>
      <c r="F221">
        <v>4213</v>
      </c>
    </row>
    <row r="222" spans="1:6" x14ac:dyDescent="0.35">
      <c r="A222" s="1">
        <v>44621</v>
      </c>
      <c r="B222" t="s">
        <v>31</v>
      </c>
      <c r="C222" t="s">
        <v>16</v>
      </c>
      <c r="D222" t="s">
        <v>22</v>
      </c>
      <c r="E222" t="s">
        <v>23</v>
      </c>
      <c r="F222">
        <v>130</v>
      </c>
    </row>
    <row r="223" spans="1:6" x14ac:dyDescent="0.35">
      <c r="A223" s="1">
        <v>44621</v>
      </c>
      <c r="B223" t="s">
        <v>31</v>
      </c>
      <c r="C223" t="s">
        <v>539</v>
      </c>
      <c r="D223" t="s">
        <v>22</v>
      </c>
      <c r="E223" t="s">
        <v>23</v>
      </c>
      <c r="F223">
        <v>459</v>
      </c>
    </row>
    <row r="224" spans="1:6" x14ac:dyDescent="0.35">
      <c r="A224" s="1">
        <v>44621</v>
      </c>
      <c r="B224" t="s">
        <v>31</v>
      </c>
      <c r="C224" t="s">
        <v>524</v>
      </c>
      <c r="D224" t="s">
        <v>22</v>
      </c>
      <c r="E224" t="s">
        <v>23</v>
      </c>
      <c r="F224">
        <v>69</v>
      </c>
    </row>
    <row r="225" spans="1:6" x14ac:dyDescent="0.35">
      <c r="A225" s="1">
        <v>44621</v>
      </c>
      <c r="B225" t="s">
        <v>31</v>
      </c>
      <c r="C225" t="s">
        <v>542</v>
      </c>
      <c r="D225" t="s">
        <v>22</v>
      </c>
      <c r="E225" t="s">
        <v>23</v>
      </c>
      <c r="F225">
        <v>0</v>
      </c>
    </row>
    <row r="226" spans="1:6" x14ac:dyDescent="0.35">
      <c r="A226" s="1">
        <v>44621</v>
      </c>
      <c r="B226" t="s">
        <v>31</v>
      </c>
      <c r="C226" t="s">
        <v>544</v>
      </c>
      <c r="D226" t="s">
        <v>22</v>
      </c>
      <c r="E226" t="s">
        <v>23</v>
      </c>
      <c r="F226">
        <v>7250</v>
      </c>
    </row>
    <row r="227" spans="1:6" x14ac:dyDescent="0.35">
      <c r="A227" s="1">
        <v>44621</v>
      </c>
      <c r="B227" t="s">
        <v>31</v>
      </c>
      <c r="C227" t="s">
        <v>546</v>
      </c>
      <c r="D227" t="s">
        <v>22</v>
      </c>
      <c r="E227" t="s">
        <v>23</v>
      </c>
      <c r="F227">
        <v>3100</v>
      </c>
    </row>
    <row r="228" spans="1:6" x14ac:dyDescent="0.35">
      <c r="A228" s="1">
        <v>44621</v>
      </c>
      <c r="B228" t="s">
        <v>31</v>
      </c>
      <c r="C228" t="s">
        <v>548</v>
      </c>
      <c r="D228" t="s">
        <v>22</v>
      </c>
      <c r="E228" t="s">
        <v>23</v>
      </c>
      <c r="F228">
        <v>2678</v>
      </c>
    </row>
    <row r="229" spans="1:6" x14ac:dyDescent="0.35">
      <c r="A229" s="1">
        <v>44621</v>
      </c>
      <c r="B229" t="s">
        <v>31</v>
      </c>
      <c r="C229" t="s">
        <v>550</v>
      </c>
      <c r="D229" t="s">
        <v>22</v>
      </c>
      <c r="E229" t="s">
        <v>23</v>
      </c>
      <c r="F229">
        <v>1175</v>
      </c>
    </row>
    <row r="230" spans="1:6" x14ac:dyDescent="0.35">
      <c r="A230" s="1">
        <v>44621</v>
      </c>
      <c r="B230" t="s">
        <v>31</v>
      </c>
      <c r="C230" t="s">
        <v>552</v>
      </c>
      <c r="D230" t="s">
        <v>22</v>
      </c>
      <c r="E230" t="s">
        <v>23</v>
      </c>
      <c r="F230">
        <v>2033</v>
      </c>
    </row>
    <row r="231" spans="1:6" x14ac:dyDescent="0.35">
      <c r="A231" s="1">
        <v>44621</v>
      </c>
      <c r="B231" t="s">
        <v>31</v>
      </c>
      <c r="C231" t="s">
        <v>554</v>
      </c>
      <c r="D231" t="s">
        <v>22</v>
      </c>
      <c r="E231" t="s">
        <v>23</v>
      </c>
      <c r="F231">
        <v>0</v>
      </c>
    </row>
    <row r="232" spans="1:6" x14ac:dyDescent="0.35">
      <c r="A232" s="54">
        <v>44621</v>
      </c>
      <c r="B232" s="53" t="s">
        <v>31</v>
      </c>
      <c r="C232" s="53" t="s">
        <v>556</v>
      </c>
      <c r="D232" s="53" t="s">
        <v>22</v>
      </c>
      <c r="E232" s="53" t="s">
        <v>23</v>
      </c>
      <c r="F232">
        <v>10</v>
      </c>
    </row>
    <row r="233" spans="1:6" x14ac:dyDescent="0.35">
      <c r="A233" s="1">
        <v>44621</v>
      </c>
      <c r="B233" t="s">
        <v>55</v>
      </c>
      <c r="C233" t="s">
        <v>15</v>
      </c>
      <c r="D233" t="s">
        <v>22</v>
      </c>
      <c r="E233" t="s">
        <v>40</v>
      </c>
      <c r="F233">
        <v>61544</v>
      </c>
    </row>
    <row r="234" spans="1:6" x14ac:dyDescent="0.35">
      <c r="A234" s="1">
        <v>44621</v>
      </c>
      <c r="B234" t="s">
        <v>55</v>
      </c>
      <c r="C234" t="s">
        <v>7</v>
      </c>
      <c r="D234" t="s">
        <v>22</v>
      </c>
      <c r="E234" t="s">
        <v>40</v>
      </c>
      <c r="F234">
        <v>55829</v>
      </c>
    </row>
    <row r="235" spans="1:6" x14ac:dyDescent="0.35">
      <c r="A235" s="1">
        <v>44621</v>
      </c>
      <c r="B235" t="s">
        <v>55</v>
      </c>
      <c r="C235" t="s">
        <v>4</v>
      </c>
      <c r="D235" t="s">
        <v>22</v>
      </c>
      <c r="E235" t="s">
        <v>40</v>
      </c>
      <c r="F235">
        <v>36083</v>
      </c>
    </row>
    <row r="236" spans="1:6" x14ac:dyDescent="0.35">
      <c r="A236" s="1">
        <v>44621</v>
      </c>
      <c r="B236" t="s">
        <v>55</v>
      </c>
      <c r="C236" t="s">
        <v>9</v>
      </c>
      <c r="D236" t="s">
        <v>22</v>
      </c>
      <c r="E236" t="s">
        <v>40</v>
      </c>
      <c r="F236">
        <v>5715</v>
      </c>
    </row>
    <row r="237" spans="1:6" x14ac:dyDescent="0.35">
      <c r="A237" s="1">
        <v>44621</v>
      </c>
      <c r="B237" t="s">
        <v>55</v>
      </c>
      <c r="C237" t="s">
        <v>525</v>
      </c>
      <c r="D237" t="s">
        <v>22</v>
      </c>
      <c r="E237" t="s">
        <v>40</v>
      </c>
      <c r="F237">
        <v>2289</v>
      </c>
    </row>
    <row r="238" spans="1:6" x14ac:dyDescent="0.35">
      <c r="A238" s="1">
        <v>44621</v>
      </c>
      <c r="B238" t="s">
        <v>55</v>
      </c>
      <c r="C238" t="s">
        <v>526</v>
      </c>
      <c r="D238" t="s">
        <v>22</v>
      </c>
      <c r="E238" t="s">
        <v>40</v>
      </c>
      <c r="F238">
        <v>470</v>
      </c>
    </row>
    <row r="239" spans="1:6" x14ac:dyDescent="0.35">
      <c r="A239" s="1">
        <v>44621</v>
      </c>
      <c r="B239" t="s">
        <v>55</v>
      </c>
      <c r="C239" t="s">
        <v>527</v>
      </c>
      <c r="D239" t="s">
        <v>22</v>
      </c>
      <c r="E239" t="s">
        <v>40</v>
      </c>
      <c r="F239">
        <v>2956</v>
      </c>
    </row>
    <row r="240" spans="1:6" x14ac:dyDescent="0.35">
      <c r="A240" s="1">
        <v>44621</v>
      </c>
      <c r="B240" t="s">
        <v>55</v>
      </c>
      <c r="C240" t="s">
        <v>528</v>
      </c>
      <c r="D240" t="s">
        <v>22</v>
      </c>
      <c r="E240" t="s">
        <v>40</v>
      </c>
      <c r="F240">
        <v>6494509</v>
      </c>
    </row>
    <row r="241" spans="1:6" x14ac:dyDescent="0.35">
      <c r="A241" s="1">
        <v>44621</v>
      </c>
      <c r="B241" t="s">
        <v>55</v>
      </c>
      <c r="C241" t="s">
        <v>564</v>
      </c>
      <c r="D241" t="s">
        <v>22</v>
      </c>
      <c r="E241" t="s">
        <v>40</v>
      </c>
      <c r="F241">
        <v>18</v>
      </c>
    </row>
    <row r="242" spans="1:6" x14ac:dyDescent="0.35">
      <c r="A242" s="1">
        <v>44621</v>
      </c>
      <c r="B242" t="s">
        <v>55</v>
      </c>
      <c r="C242" t="s">
        <v>565</v>
      </c>
      <c r="D242" t="s">
        <v>22</v>
      </c>
      <c r="E242" t="s">
        <v>40</v>
      </c>
      <c r="F242">
        <v>610</v>
      </c>
    </row>
    <row r="243" spans="1:6" x14ac:dyDescent="0.35">
      <c r="A243" s="1">
        <v>44621</v>
      </c>
      <c r="B243" t="s">
        <v>55</v>
      </c>
      <c r="C243" t="s">
        <v>566</v>
      </c>
      <c r="D243" t="s">
        <v>22</v>
      </c>
      <c r="E243" t="s">
        <v>40</v>
      </c>
      <c r="F243">
        <v>38</v>
      </c>
    </row>
    <row r="244" spans="1:6" x14ac:dyDescent="0.35">
      <c r="A244" s="1">
        <v>44621</v>
      </c>
      <c r="B244" t="s">
        <v>55</v>
      </c>
      <c r="C244" t="s">
        <v>567</v>
      </c>
      <c r="D244" t="s">
        <v>22</v>
      </c>
      <c r="E244" t="s">
        <v>40</v>
      </c>
      <c r="F244">
        <v>990</v>
      </c>
    </row>
    <row r="245" spans="1:6" x14ac:dyDescent="0.35">
      <c r="A245" s="1">
        <v>44621</v>
      </c>
      <c r="B245" t="s">
        <v>55</v>
      </c>
      <c r="C245" t="s">
        <v>8</v>
      </c>
      <c r="D245" t="s">
        <v>22</v>
      </c>
      <c r="E245" t="s">
        <v>40</v>
      </c>
      <c r="F245">
        <v>56357</v>
      </c>
    </row>
    <row r="246" spans="1:6" x14ac:dyDescent="0.35">
      <c r="A246" s="1">
        <v>44621</v>
      </c>
      <c r="B246" t="s">
        <v>55</v>
      </c>
      <c r="C246" t="s">
        <v>6</v>
      </c>
      <c r="D246" t="s">
        <v>22</v>
      </c>
      <c r="E246" t="s">
        <v>40</v>
      </c>
      <c r="F246">
        <v>29718</v>
      </c>
    </row>
    <row r="247" spans="1:6" x14ac:dyDescent="0.35">
      <c r="A247" s="1">
        <v>44621</v>
      </c>
      <c r="B247" t="s">
        <v>55</v>
      </c>
      <c r="C247" t="s">
        <v>10</v>
      </c>
      <c r="D247" t="s">
        <v>22</v>
      </c>
      <c r="E247" t="s">
        <v>40</v>
      </c>
      <c r="F247">
        <v>3897</v>
      </c>
    </row>
    <row r="248" spans="1:6" x14ac:dyDescent="0.35">
      <c r="A248" s="1">
        <v>44621</v>
      </c>
      <c r="B248" t="s">
        <v>55</v>
      </c>
      <c r="C248" t="s">
        <v>5</v>
      </c>
      <c r="D248" t="s">
        <v>22</v>
      </c>
      <c r="E248" t="s">
        <v>40</v>
      </c>
      <c r="F248">
        <v>2262</v>
      </c>
    </row>
    <row r="249" spans="1:6" x14ac:dyDescent="0.35">
      <c r="A249" s="1">
        <v>44621</v>
      </c>
      <c r="B249" t="s">
        <v>55</v>
      </c>
      <c r="C249" t="s">
        <v>3</v>
      </c>
      <c r="D249" t="s">
        <v>22</v>
      </c>
      <c r="E249" t="s">
        <v>40</v>
      </c>
      <c r="F249">
        <v>4571</v>
      </c>
    </row>
    <row r="250" spans="1:6" x14ac:dyDescent="0.35">
      <c r="A250" s="1">
        <v>44621</v>
      </c>
      <c r="B250" t="s">
        <v>55</v>
      </c>
      <c r="C250" t="s">
        <v>11</v>
      </c>
      <c r="D250" t="s">
        <v>22</v>
      </c>
      <c r="E250" t="s">
        <v>40</v>
      </c>
      <c r="F250">
        <v>6630</v>
      </c>
    </row>
    <row r="251" spans="1:6" x14ac:dyDescent="0.35">
      <c r="A251" s="1">
        <v>44621</v>
      </c>
      <c r="B251" t="s">
        <v>55</v>
      </c>
      <c r="C251" t="s">
        <v>13</v>
      </c>
      <c r="D251" t="s">
        <v>22</v>
      </c>
      <c r="E251" t="s">
        <v>40</v>
      </c>
      <c r="F251">
        <v>64</v>
      </c>
    </row>
    <row r="252" spans="1:6" x14ac:dyDescent="0.35">
      <c r="A252" s="1">
        <v>44621</v>
      </c>
      <c r="B252" t="s">
        <v>55</v>
      </c>
      <c r="C252" t="s">
        <v>535</v>
      </c>
      <c r="D252" t="s">
        <v>22</v>
      </c>
      <c r="E252" t="s">
        <v>40</v>
      </c>
      <c r="F252">
        <v>18065</v>
      </c>
    </row>
    <row r="253" spans="1:6" x14ac:dyDescent="0.35">
      <c r="A253" s="1">
        <v>44621</v>
      </c>
      <c r="B253" t="s">
        <v>55</v>
      </c>
      <c r="C253" t="s">
        <v>14</v>
      </c>
      <c r="D253" t="s">
        <v>22</v>
      </c>
      <c r="E253" t="s">
        <v>40</v>
      </c>
      <c r="F253">
        <v>3402</v>
      </c>
    </row>
    <row r="254" spans="1:6" x14ac:dyDescent="0.35">
      <c r="A254" s="1">
        <v>44621</v>
      </c>
      <c r="B254" t="s">
        <v>55</v>
      </c>
      <c r="C254" t="s">
        <v>12</v>
      </c>
      <c r="D254" t="s">
        <v>22</v>
      </c>
      <c r="E254" t="s">
        <v>40</v>
      </c>
      <c r="F254">
        <v>2093</v>
      </c>
    </row>
    <row r="255" spans="1:6" x14ac:dyDescent="0.35">
      <c r="A255" s="1">
        <v>44621</v>
      </c>
      <c r="B255" t="s">
        <v>55</v>
      </c>
      <c r="C255" t="s">
        <v>16</v>
      </c>
      <c r="D255" t="s">
        <v>22</v>
      </c>
      <c r="E255" t="s">
        <v>40</v>
      </c>
      <c r="F255">
        <v>1298</v>
      </c>
    </row>
    <row r="256" spans="1:6" x14ac:dyDescent="0.35">
      <c r="A256" s="1">
        <v>44621</v>
      </c>
      <c r="B256" t="s">
        <v>55</v>
      </c>
      <c r="C256" t="s">
        <v>539</v>
      </c>
      <c r="D256" t="s">
        <v>22</v>
      </c>
      <c r="E256" t="s">
        <v>40</v>
      </c>
      <c r="F256">
        <v>147</v>
      </c>
    </row>
    <row r="257" spans="1:6" x14ac:dyDescent="0.35">
      <c r="A257" s="1">
        <v>44621</v>
      </c>
      <c r="B257" t="s">
        <v>55</v>
      </c>
      <c r="C257" t="s">
        <v>524</v>
      </c>
      <c r="D257" t="s">
        <v>22</v>
      </c>
      <c r="E257" t="s">
        <v>40</v>
      </c>
      <c r="F257">
        <v>66</v>
      </c>
    </row>
    <row r="258" spans="1:6" x14ac:dyDescent="0.35">
      <c r="A258" s="1">
        <v>44621</v>
      </c>
      <c r="B258" t="s">
        <v>55</v>
      </c>
      <c r="C258" t="s">
        <v>542</v>
      </c>
      <c r="D258" t="s">
        <v>22</v>
      </c>
      <c r="E258" t="s">
        <v>40</v>
      </c>
      <c r="F258">
        <v>5971</v>
      </c>
    </row>
    <row r="259" spans="1:6" x14ac:dyDescent="0.35">
      <c r="A259" s="1">
        <v>44621</v>
      </c>
      <c r="B259" t="s">
        <v>55</v>
      </c>
      <c r="C259" t="s">
        <v>544</v>
      </c>
      <c r="D259" t="s">
        <v>22</v>
      </c>
      <c r="E259" t="s">
        <v>40</v>
      </c>
      <c r="F259">
        <v>14050</v>
      </c>
    </row>
    <row r="260" spans="1:6" x14ac:dyDescent="0.35">
      <c r="A260" s="1">
        <v>44621</v>
      </c>
      <c r="B260" t="s">
        <v>55</v>
      </c>
      <c r="C260" t="s">
        <v>546</v>
      </c>
      <c r="D260" t="s">
        <v>22</v>
      </c>
      <c r="E260" t="s">
        <v>40</v>
      </c>
      <c r="F260">
        <v>7717</v>
      </c>
    </row>
    <row r="261" spans="1:6" x14ac:dyDescent="0.35">
      <c r="A261" s="1">
        <v>44621</v>
      </c>
      <c r="B261" t="s">
        <v>55</v>
      </c>
      <c r="C261" t="s">
        <v>548</v>
      </c>
      <c r="D261" t="s">
        <v>22</v>
      </c>
      <c r="E261" t="s">
        <v>40</v>
      </c>
      <c r="F261">
        <v>766</v>
      </c>
    </row>
    <row r="262" spans="1:6" x14ac:dyDescent="0.35">
      <c r="A262" s="1">
        <v>44621</v>
      </c>
      <c r="B262" t="s">
        <v>55</v>
      </c>
      <c r="C262" t="s">
        <v>550</v>
      </c>
      <c r="D262" t="s">
        <v>22</v>
      </c>
      <c r="E262" t="s">
        <v>40</v>
      </c>
      <c r="F262">
        <v>5119</v>
      </c>
    </row>
    <row r="263" spans="1:6" x14ac:dyDescent="0.35">
      <c r="A263" s="1">
        <v>44621</v>
      </c>
      <c r="B263" t="s">
        <v>55</v>
      </c>
      <c r="C263" t="s">
        <v>552</v>
      </c>
      <c r="D263" t="s">
        <v>22</v>
      </c>
      <c r="E263" t="s">
        <v>40</v>
      </c>
      <c r="F263">
        <v>4331</v>
      </c>
    </row>
    <row r="264" spans="1:6" x14ac:dyDescent="0.35">
      <c r="A264" s="1">
        <v>44621</v>
      </c>
      <c r="B264" t="s">
        <v>55</v>
      </c>
      <c r="C264" t="s">
        <v>554</v>
      </c>
      <c r="D264" t="s">
        <v>22</v>
      </c>
      <c r="E264" t="s">
        <v>40</v>
      </c>
      <c r="F264">
        <v>1</v>
      </c>
    </row>
    <row r="265" spans="1:6" x14ac:dyDescent="0.35">
      <c r="A265" s="54">
        <v>44621</v>
      </c>
      <c r="B265" s="53" t="s">
        <v>55</v>
      </c>
      <c r="C265" s="53" t="s">
        <v>556</v>
      </c>
      <c r="D265" s="53" t="s">
        <v>22</v>
      </c>
      <c r="E265" s="53" t="s">
        <v>40</v>
      </c>
      <c r="F265">
        <v>2976</v>
      </c>
    </row>
    <row r="266" spans="1:6" x14ac:dyDescent="0.35">
      <c r="A266" s="1">
        <v>44621</v>
      </c>
      <c r="B266" t="s">
        <v>34</v>
      </c>
      <c r="C266" t="s">
        <v>15</v>
      </c>
      <c r="D266" t="s">
        <v>32</v>
      </c>
      <c r="E266" t="s">
        <v>33</v>
      </c>
      <c r="F266">
        <v>16316</v>
      </c>
    </row>
    <row r="267" spans="1:6" x14ac:dyDescent="0.35">
      <c r="A267" s="1">
        <v>44621</v>
      </c>
      <c r="B267" t="s">
        <v>34</v>
      </c>
      <c r="C267" t="s">
        <v>7</v>
      </c>
      <c r="D267" t="s">
        <v>32</v>
      </c>
      <c r="E267" t="s">
        <v>33</v>
      </c>
      <c r="F267">
        <v>12756</v>
      </c>
    </row>
    <row r="268" spans="1:6" x14ac:dyDescent="0.35">
      <c r="A268" s="1">
        <v>44621</v>
      </c>
      <c r="B268" t="s">
        <v>34</v>
      </c>
      <c r="C268" t="s">
        <v>4</v>
      </c>
      <c r="D268" t="s">
        <v>32</v>
      </c>
      <c r="E268" t="s">
        <v>33</v>
      </c>
      <c r="F268">
        <v>4369</v>
      </c>
    </row>
    <row r="269" spans="1:6" x14ac:dyDescent="0.35">
      <c r="A269" s="1">
        <v>44621</v>
      </c>
      <c r="B269" t="s">
        <v>34</v>
      </c>
      <c r="C269" t="s">
        <v>9</v>
      </c>
      <c r="D269" t="s">
        <v>32</v>
      </c>
      <c r="E269" t="s">
        <v>33</v>
      </c>
      <c r="F269">
        <v>2756</v>
      </c>
    </row>
    <row r="270" spans="1:6" x14ac:dyDescent="0.35">
      <c r="A270" s="1">
        <v>44621</v>
      </c>
      <c r="B270" t="s">
        <v>34</v>
      </c>
      <c r="C270" t="s">
        <v>525</v>
      </c>
      <c r="D270" t="s">
        <v>32</v>
      </c>
      <c r="E270" t="s">
        <v>33</v>
      </c>
      <c r="F270">
        <v>367</v>
      </c>
    </row>
    <row r="271" spans="1:6" x14ac:dyDescent="0.35">
      <c r="A271" s="1">
        <v>44621</v>
      </c>
      <c r="B271" t="s">
        <v>34</v>
      </c>
      <c r="C271" t="s">
        <v>526</v>
      </c>
      <c r="D271" t="s">
        <v>32</v>
      </c>
      <c r="E271" t="s">
        <v>33</v>
      </c>
      <c r="F271">
        <v>400</v>
      </c>
    </row>
    <row r="272" spans="1:6" x14ac:dyDescent="0.35">
      <c r="A272" s="1">
        <v>44621</v>
      </c>
      <c r="B272" t="s">
        <v>34</v>
      </c>
      <c r="C272" t="s">
        <v>527</v>
      </c>
      <c r="D272" t="s">
        <v>32</v>
      </c>
      <c r="E272" t="s">
        <v>33</v>
      </c>
      <c r="F272">
        <v>1989</v>
      </c>
    </row>
    <row r="273" spans="1:6" x14ac:dyDescent="0.35">
      <c r="A273" s="1">
        <v>44621</v>
      </c>
      <c r="B273" t="s">
        <v>34</v>
      </c>
      <c r="C273" t="s">
        <v>528</v>
      </c>
      <c r="D273" t="s">
        <v>32</v>
      </c>
      <c r="E273" t="s">
        <v>33</v>
      </c>
      <c r="F273">
        <v>3981745</v>
      </c>
    </row>
    <row r="274" spans="1:6" x14ac:dyDescent="0.35">
      <c r="A274" s="1">
        <v>44621</v>
      </c>
      <c r="B274" t="s">
        <v>34</v>
      </c>
      <c r="C274" t="s">
        <v>564</v>
      </c>
      <c r="D274" t="s">
        <v>32</v>
      </c>
      <c r="E274" t="s">
        <v>33</v>
      </c>
      <c r="F274">
        <v>578</v>
      </c>
    </row>
    <row r="275" spans="1:6" x14ac:dyDescent="0.35">
      <c r="A275" s="1">
        <v>44621</v>
      </c>
      <c r="B275" t="s">
        <v>34</v>
      </c>
      <c r="C275" t="s">
        <v>565</v>
      </c>
      <c r="D275" t="s">
        <v>32</v>
      </c>
      <c r="E275" t="s">
        <v>33</v>
      </c>
      <c r="F275">
        <v>1599</v>
      </c>
    </row>
    <row r="276" spans="1:6" x14ac:dyDescent="0.35">
      <c r="A276" s="1">
        <v>44621</v>
      </c>
      <c r="B276" t="s">
        <v>34</v>
      </c>
      <c r="C276" t="s">
        <v>566</v>
      </c>
      <c r="D276" t="s">
        <v>32</v>
      </c>
      <c r="E276" t="s">
        <v>33</v>
      </c>
      <c r="F276">
        <v>790</v>
      </c>
    </row>
    <row r="277" spans="1:6" x14ac:dyDescent="0.35">
      <c r="A277" s="1">
        <v>44621</v>
      </c>
      <c r="B277" t="s">
        <v>34</v>
      </c>
      <c r="C277" t="s">
        <v>567</v>
      </c>
      <c r="D277" t="s">
        <v>32</v>
      </c>
      <c r="E277" t="s">
        <v>33</v>
      </c>
      <c r="F277">
        <v>1796</v>
      </c>
    </row>
    <row r="278" spans="1:6" x14ac:dyDescent="0.35">
      <c r="A278" s="1">
        <v>44621</v>
      </c>
      <c r="B278" t="s">
        <v>34</v>
      </c>
      <c r="C278" t="s">
        <v>8</v>
      </c>
      <c r="D278" t="s">
        <v>32</v>
      </c>
      <c r="E278" t="s">
        <v>33</v>
      </c>
      <c r="F278">
        <v>13789</v>
      </c>
    </row>
    <row r="279" spans="1:6" x14ac:dyDescent="0.35">
      <c r="A279" s="1">
        <v>44621</v>
      </c>
      <c r="B279" t="s">
        <v>34</v>
      </c>
      <c r="C279" t="s">
        <v>6</v>
      </c>
      <c r="D279" t="s">
        <v>32</v>
      </c>
      <c r="E279" t="s">
        <v>33</v>
      </c>
      <c r="F279">
        <v>10636</v>
      </c>
    </row>
    <row r="280" spans="1:6" x14ac:dyDescent="0.35">
      <c r="A280" s="1">
        <v>44621</v>
      </c>
      <c r="B280" t="s">
        <v>34</v>
      </c>
      <c r="C280" t="s">
        <v>10</v>
      </c>
      <c r="D280" t="s">
        <v>32</v>
      </c>
      <c r="E280" t="s">
        <v>33</v>
      </c>
      <c r="F280">
        <v>3884</v>
      </c>
    </row>
    <row r="281" spans="1:6" x14ac:dyDescent="0.35">
      <c r="A281" s="1">
        <v>44621</v>
      </c>
      <c r="B281" t="s">
        <v>34</v>
      </c>
      <c r="C281" t="s">
        <v>5</v>
      </c>
      <c r="D281" t="s">
        <v>32</v>
      </c>
      <c r="E281" t="s">
        <v>33</v>
      </c>
      <c r="F281">
        <v>1662</v>
      </c>
    </row>
    <row r="282" spans="1:6" x14ac:dyDescent="0.35">
      <c r="A282" s="1">
        <v>44621</v>
      </c>
      <c r="B282" t="s">
        <v>34</v>
      </c>
      <c r="C282" t="s">
        <v>3</v>
      </c>
      <c r="D282" t="s">
        <v>32</v>
      </c>
      <c r="E282" t="s">
        <v>33</v>
      </c>
      <c r="F282">
        <v>1318</v>
      </c>
    </row>
    <row r="283" spans="1:6" x14ac:dyDescent="0.35">
      <c r="A283" s="1">
        <v>44621</v>
      </c>
      <c r="B283" t="s">
        <v>34</v>
      </c>
      <c r="C283" t="s">
        <v>11</v>
      </c>
      <c r="D283" t="s">
        <v>32</v>
      </c>
      <c r="E283" t="s">
        <v>33</v>
      </c>
      <c r="F283">
        <v>1082</v>
      </c>
    </row>
    <row r="284" spans="1:6" x14ac:dyDescent="0.35">
      <c r="A284" s="1">
        <v>44621</v>
      </c>
      <c r="B284" t="s">
        <v>34</v>
      </c>
      <c r="C284" t="s">
        <v>13</v>
      </c>
      <c r="D284" t="s">
        <v>32</v>
      </c>
      <c r="E284" t="s">
        <v>33</v>
      </c>
      <c r="F284">
        <v>0</v>
      </c>
    </row>
    <row r="285" spans="1:6" x14ac:dyDescent="0.35">
      <c r="A285" s="1">
        <v>44621</v>
      </c>
      <c r="B285" t="s">
        <v>34</v>
      </c>
      <c r="C285" t="s">
        <v>535</v>
      </c>
      <c r="D285" t="s">
        <v>32</v>
      </c>
      <c r="E285" t="s">
        <v>33</v>
      </c>
      <c r="F285">
        <v>3728</v>
      </c>
    </row>
    <row r="286" spans="1:6" x14ac:dyDescent="0.35">
      <c r="A286" s="1">
        <v>44621</v>
      </c>
      <c r="B286" t="s">
        <v>34</v>
      </c>
      <c r="C286" t="s">
        <v>14</v>
      </c>
      <c r="D286" t="s">
        <v>32</v>
      </c>
      <c r="E286" t="s">
        <v>33</v>
      </c>
      <c r="F286">
        <v>288</v>
      </c>
    </row>
    <row r="287" spans="1:6" x14ac:dyDescent="0.35">
      <c r="A287" s="1">
        <v>44621</v>
      </c>
      <c r="B287" t="s">
        <v>34</v>
      </c>
      <c r="C287" t="s">
        <v>12</v>
      </c>
      <c r="D287" t="s">
        <v>32</v>
      </c>
      <c r="E287" t="s">
        <v>33</v>
      </c>
      <c r="F287">
        <v>304</v>
      </c>
    </row>
    <row r="288" spans="1:6" x14ac:dyDescent="0.35">
      <c r="A288" s="1">
        <v>44621</v>
      </c>
      <c r="B288" t="s">
        <v>34</v>
      </c>
      <c r="C288" t="s">
        <v>16</v>
      </c>
      <c r="D288" t="s">
        <v>32</v>
      </c>
      <c r="E288" t="s">
        <v>33</v>
      </c>
      <c r="F288">
        <v>162</v>
      </c>
    </row>
    <row r="289" spans="1:6" x14ac:dyDescent="0.35">
      <c r="A289" s="1">
        <v>44621</v>
      </c>
      <c r="B289" t="s">
        <v>34</v>
      </c>
      <c r="C289" t="s">
        <v>539</v>
      </c>
      <c r="D289" t="s">
        <v>32</v>
      </c>
      <c r="E289" t="s">
        <v>33</v>
      </c>
      <c r="F289">
        <v>49</v>
      </c>
    </row>
    <row r="290" spans="1:6" x14ac:dyDescent="0.35">
      <c r="A290" s="1">
        <v>44621</v>
      </c>
      <c r="B290" t="s">
        <v>34</v>
      </c>
      <c r="C290" t="s">
        <v>524</v>
      </c>
      <c r="D290" t="s">
        <v>32</v>
      </c>
      <c r="E290" t="s">
        <v>33</v>
      </c>
      <c r="F290">
        <v>562</v>
      </c>
    </row>
    <row r="291" spans="1:6" x14ac:dyDescent="0.35">
      <c r="A291" s="1">
        <v>44621</v>
      </c>
      <c r="B291" t="s">
        <v>34</v>
      </c>
      <c r="C291" t="s">
        <v>542</v>
      </c>
      <c r="D291" t="s">
        <v>32</v>
      </c>
      <c r="E291" t="s">
        <v>33</v>
      </c>
      <c r="F291">
        <v>5090</v>
      </c>
    </row>
    <row r="292" spans="1:6" x14ac:dyDescent="0.35">
      <c r="A292" s="1">
        <v>44621</v>
      </c>
      <c r="B292" t="s">
        <v>34</v>
      </c>
      <c r="C292" t="s">
        <v>544</v>
      </c>
      <c r="D292" t="s">
        <v>32</v>
      </c>
      <c r="E292" t="s">
        <v>33</v>
      </c>
      <c r="F292">
        <v>1178</v>
      </c>
    </row>
    <row r="293" spans="1:6" x14ac:dyDescent="0.35">
      <c r="A293" s="1">
        <v>44621</v>
      </c>
      <c r="B293" t="s">
        <v>34</v>
      </c>
      <c r="C293" t="s">
        <v>546</v>
      </c>
      <c r="D293" t="s">
        <v>32</v>
      </c>
      <c r="E293" t="s">
        <v>33</v>
      </c>
      <c r="F293">
        <v>867</v>
      </c>
    </row>
    <row r="294" spans="1:6" x14ac:dyDescent="0.35">
      <c r="A294" s="1">
        <v>44621</v>
      </c>
      <c r="B294" t="s">
        <v>34</v>
      </c>
      <c r="C294" t="s">
        <v>548</v>
      </c>
      <c r="D294" t="s">
        <v>32</v>
      </c>
      <c r="E294" t="s">
        <v>33</v>
      </c>
      <c r="F294">
        <v>0</v>
      </c>
    </row>
    <row r="295" spans="1:6" x14ac:dyDescent="0.35">
      <c r="A295" s="1">
        <v>44621</v>
      </c>
      <c r="B295" t="s">
        <v>34</v>
      </c>
      <c r="C295" t="s">
        <v>550</v>
      </c>
      <c r="D295" t="s">
        <v>32</v>
      </c>
      <c r="E295" t="s">
        <v>33</v>
      </c>
      <c r="F295">
        <v>0</v>
      </c>
    </row>
    <row r="296" spans="1:6" x14ac:dyDescent="0.35">
      <c r="A296" s="1">
        <v>44621</v>
      </c>
      <c r="B296" t="s">
        <v>34</v>
      </c>
      <c r="C296" t="s">
        <v>552</v>
      </c>
      <c r="D296" t="s">
        <v>32</v>
      </c>
      <c r="E296" t="s">
        <v>33</v>
      </c>
      <c r="F296">
        <v>105</v>
      </c>
    </row>
    <row r="297" spans="1:6" x14ac:dyDescent="0.35">
      <c r="A297" s="1">
        <v>44621</v>
      </c>
      <c r="B297" t="s">
        <v>34</v>
      </c>
      <c r="C297" t="s">
        <v>554</v>
      </c>
      <c r="D297" t="s">
        <v>32</v>
      </c>
      <c r="E297" t="s">
        <v>33</v>
      </c>
      <c r="F297">
        <v>0</v>
      </c>
    </row>
    <row r="298" spans="1:6" x14ac:dyDescent="0.35">
      <c r="A298" s="54">
        <v>44621</v>
      </c>
      <c r="B298" s="53" t="s">
        <v>34</v>
      </c>
      <c r="C298" s="53" t="s">
        <v>556</v>
      </c>
      <c r="D298" s="53" t="s">
        <v>32</v>
      </c>
      <c r="E298" s="53" t="s">
        <v>33</v>
      </c>
      <c r="F298">
        <v>859</v>
      </c>
    </row>
    <row r="299" spans="1:6" x14ac:dyDescent="0.35">
      <c r="A299" s="1">
        <v>44621</v>
      </c>
      <c r="B299" t="s">
        <v>56</v>
      </c>
      <c r="C299" t="s">
        <v>15</v>
      </c>
      <c r="D299" t="s">
        <v>17</v>
      </c>
      <c r="E299" t="s">
        <v>33</v>
      </c>
      <c r="F299">
        <v>31648</v>
      </c>
    </row>
    <row r="300" spans="1:6" x14ac:dyDescent="0.35">
      <c r="A300" s="1">
        <v>44621</v>
      </c>
      <c r="B300" t="s">
        <v>56</v>
      </c>
      <c r="C300" t="s">
        <v>7</v>
      </c>
      <c r="D300" t="s">
        <v>17</v>
      </c>
      <c r="E300" t="s">
        <v>33</v>
      </c>
      <c r="F300">
        <v>24186</v>
      </c>
    </row>
    <row r="301" spans="1:6" x14ac:dyDescent="0.35">
      <c r="A301" s="1">
        <v>44621</v>
      </c>
      <c r="B301" t="s">
        <v>56</v>
      </c>
      <c r="C301" t="s">
        <v>4</v>
      </c>
      <c r="D301" t="s">
        <v>17</v>
      </c>
      <c r="E301" t="s">
        <v>33</v>
      </c>
      <c r="F301">
        <v>6815</v>
      </c>
    </row>
    <row r="302" spans="1:6" x14ac:dyDescent="0.35">
      <c r="A302" s="1">
        <v>44621</v>
      </c>
      <c r="B302" t="s">
        <v>56</v>
      </c>
      <c r="C302" t="s">
        <v>9</v>
      </c>
      <c r="D302" t="s">
        <v>17</v>
      </c>
      <c r="E302" t="s">
        <v>33</v>
      </c>
      <c r="F302">
        <v>6096</v>
      </c>
    </row>
    <row r="303" spans="1:6" x14ac:dyDescent="0.35">
      <c r="A303" s="1">
        <v>44621</v>
      </c>
      <c r="B303" t="s">
        <v>56</v>
      </c>
      <c r="C303" t="s">
        <v>525</v>
      </c>
      <c r="D303" t="s">
        <v>17</v>
      </c>
      <c r="E303" t="s">
        <v>33</v>
      </c>
      <c r="F303">
        <v>715</v>
      </c>
    </row>
    <row r="304" spans="1:6" x14ac:dyDescent="0.35">
      <c r="A304" s="1">
        <v>44621</v>
      </c>
      <c r="B304" t="s">
        <v>56</v>
      </c>
      <c r="C304" t="s">
        <v>526</v>
      </c>
      <c r="D304" t="s">
        <v>17</v>
      </c>
      <c r="E304" t="s">
        <v>33</v>
      </c>
      <c r="F304">
        <v>819</v>
      </c>
    </row>
    <row r="305" spans="1:6" x14ac:dyDescent="0.35">
      <c r="A305" s="1">
        <v>44621</v>
      </c>
      <c r="B305" t="s">
        <v>56</v>
      </c>
      <c r="C305" t="s">
        <v>527</v>
      </c>
      <c r="D305" t="s">
        <v>17</v>
      </c>
      <c r="E305" t="s">
        <v>33</v>
      </c>
      <c r="F305">
        <v>4562</v>
      </c>
    </row>
    <row r="306" spans="1:6" x14ac:dyDescent="0.35">
      <c r="A306" s="1">
        <v>44621</v>
      </c>
      <c r="B306" t="s">
        <v>56</v>
      </c>
      <c r="C306" t="s">
        <v>528</v>
      </c>
      <c r="D306" t="s">
        <v>17</v>
      </c>
      <c r="E306" t="s">
        <v>33</v>
      </c>
      <c r="F306">
        <v>8289296</v>
      </c>
    </row>
    <row r="307" spans="1:6" x14ac:dyDescent="0.35">
      <c r="A307" s="1">
        <v>44621</v>
      </c>
      <c r="B307" t="s">
        <v>56</v>
      </c>
      <c r="C307" t="s">
        <v>564</v>
      </c>
      <c r="D307" t="s">
        <v>17</v>
      </c>
      <c r="E307" t="s">
        <v>33</v>
      </c>
      <c r="F307">
        <v>528</v>
      </c>
    </row>
    <row r="308" spans="1:6" x14ac:dyDescent="0.35">
      <c r="A308" s="1">
        <v>44621</v>
      </c>
      <c r="B308" t="s">
        <v>56</v>
      </c>
      <c r="C308" t="s">
        <v>565</v>
      </c>
      <c r="D308" t="s">
        <v>17</v>
      </c>
      <c r="E308" t="s">
        <v>33</v>
      </c>
      <c r="F308">
        <v>1543</v>
      </c>
    </row>
    <row r="309" spans="1:6" x14ac:dyDescent="0.35">
      <c r="A309" s="1">
        <v>44621</v>
      </c>
      <c r="B309" t="s">
        <v>56</v>
      </c>
      <c r="C309" t="s">
        <v>566</v>
      </c>
      <c r="D309" t="s">
        <v>17</v>
      </c>
      <c r="E309" t="s">
        <v>33</v>
      </c>
      <c r="F309">
        <v>753</v>
      </c>
    </row>
    <row r="310" spans="1:6" x14ac:dyDescent="0.35">
      <c r="A310" s="1">
        <v>44621</v>
      </c>
      <c r="B310" t="s">
        <v>56</v>
      </c>
      <c r="C310" t="s">
        <v>567</v>
      </c>
      <c r="D310" t="s">
        <v>17</v>
      </c>
      <c r="E310" t="s">
        <v>33</v>
      </c>
      <c r="F310">
        <v>1739</v>
      </c>
    </row>
    <row r="311" spans="1:6" x14ac:dyDescent="0.35">
      <c r="A311" s="1">
        <v>44621</v>
      </c>
      <c r="B311" t="s">
        <v>56</v>
      </c>
      <c r="C311" t="s">
        <v>8</v>
      </c>
      <c r="D311" t="s">
        <v>17</v>
      </c>
      <c r="E311" t="s">
        <v>33</v>
      </c>
      <c r="F311">
        <v>22547</v>
      </c>
    </row>
    <row r="312" spans="1:6" x14ac:dyDescent="0.35">
      <c r="A312" s="1">
        <v>44621</v>
      </c>
      <c r="B312" t="s">
        <v>56</v>
      </c>
      <c r="C312" t="s">
        <v>6</v>
      </c>
      <c r="D312" t="s">
        <v>17</v>
      </c>
      <c r="E312" t="s">
        <v>33</v>
      </c>
      <c r="F312">
        <v>14143</v>
      </c>
    </row>
    <row r="313" spans="1:6" x14ac:dyDescent="0.35">
      <c r="A313" s="1">
        <v>44621</v>
      </c>
      <c r="B313" t="s">
        <v>56</v>
      </c>
      <c r="C313" t="s">
        <v>10</v>
      </c>
      <c r="D313" t="s">
        <v>17</v>
      </c>
      <c r="E313" t="s">
        <v>33</v>
      </c>
      <c r="F313">
        <v>6679</v>
      </c>
    </row>
    <row r="314" spans="1:6" x14ac:dyDescent="0.35">
      <c r="A314" s="1">
        <v>44621</v>
      </c>
      <c r="B314" t="s">
        <v>56</v>
      </c>
      <c r="C314" t="s">
        <v>5</v>
      </c>
      <c r="D314" t="s">
        <v>17</v>
      </c>
      <c r="E314" t="s">
        <v>33</v>
      </c>
      <c r="F314">
        <v>1990</v>
      </c>
    </row>
    <row r="315" spans="1:6" x14ac:dyDescent="0.35">
      <c r="A315" s="1">
        <v>44621</v>
      </c>
      <c r="B315" t="s">
        <v>56</v>
      </c>
      <c r="C315" t="s">
        <v>3</v>
      </c>
      <c r="D315" t="s">
        <v>17</v>
      </c>
      <c r="E315" t="s">
        <v>33</v>
      </c>
      <c r="F315">
        <v>2990</v>
      </c>
    </row>
    <row r="316" spans="1:6" x14ac:dyDescent="0.35">
      <c r="A316" s="1">
        <v>44621</v>
      </c>
      <c r="B316" t="s">
        <v>56</v>
      </c>
      <c r="C316" t="s">
        <v>11</v>
      </c>
      <c r="D316" t="s">
        <v>17</v>
      </c>
      <c r="E316" t="s">
        <v>33</v>
      </c>
      <c r="F316">
        <v>2679</v>
      </c>
    </row>
    <row r="317" spans="1:6" x14ac:dyDescent="0.35">
      <c r="A317" s="1">
        <v>44621</v>
      </c>
      <c r="B317" t="s">
        <v>56</v>
      </c>
      <c r="C317" t="s">
        <v>13</v>
      </c>
      <c r="D317" t="s">
        <v>17</v>
      </c>
      <c r="E317" t="s">
        <v>33</v>
      </c>
      <c r="F317">
        <v>1</v>
      </c>
    </row>
    <row r="318" spans="1:6" x14ac:dyDescent="0.35">
      <c r="A318" s="1">
        <v>44621</v>
      </c>
      <c r="B318" t="s">
        <v>56</v>
      </c>
      <c r="C318" t="s">
        <v>535</v>
      </c>
      <c r="D318" t="s">
        <v>17</v>
      </c>
      <c r="E318" t="s">
        <v>33</v>
      </c>
      <c r="F318">
        <v>5664</v>
      </c>
    </row>
    <row r="319" spans="1:6" x14ac:dyDescent="0.35">
      <c r="A319" s="1">
        <v>44621</v>
      </c>
      <c r="B319" t="s">
        <v>56</v>
      </c>
      <c r="C319" t="s">
        <v>14</v>
      </c>
      <c r="D319" t="s">
        <v>17</v>
      </c>
      <c r="E319" t="s">
        <v>33</v>
      </c>
      <c r="F319">
        <v>354</v>
      </c>
    </row>
    <row r="320" spans="1:6" x14ac:dyDescent="0.35">
      <c r="A320" s="1">
        <v>44621</v>
      </c>
      <c r="B320" t="s">
        <v>56</v>
      </c>
      <c r="C320" t="s">
        <v>12</v>
      </c>
      <c r="D320" t="s">
        <v>17</v>
      </c>
      <c r="E320" t="s">
        <v>33</v>
      </c>
      <c r="F320">
        <v>1375</v>
      </c>
    </row>
    <row r="321" spans="1:6" x14ac:dyDescent="0.35">
      <c r="A321" s="1">
        <v>44621</v>
      </c>
      <c r="B321" t="s">
        <v>56</v>
      </c>
      <c r="C321" t="s">
        <v>16</v>
      </c>
      <c r="D321" t="s">
        <v>17</v>
      </c>
      <c r="E321" t="s">
        <v>33</v>
      </c>
      <c r="F321">
        <v>367</v>
      </c>
    </row>
    <row r="322" spans="1:6" x14ac:dyDescent="0.35">
      <c r="A322" s="1">
        <v>44621</v>
      </c>
      <c r="B322" t="s">
        <v>56</v>
      </c>
      <c r="C322" t="s">
        <v>539</v>
      </c>
      <c r="D322" t="s">
        <v>17</v>
      </c>
      <c r="E322" t="s">
        <v>33</v>
      </c>
      <c r="F322">
        <v>163</v>
      </c>
    </row>
    <row r="323" spans="1:6" x14ac:dyDescent="0.35">
      <c r="A323" s="1">
        <v>44621</v>
      </c>
      <c r="B323" t="s">
        <v>56</v>
      </c>
      <c r="C323" t="s">
        <v>524</v>
      </c>
      <c r="D323" t="s">
        <v>17</v>
      </c>
      <c r="E323" t="s">
        <v>33</v>
      </c>
      <c r="F323">
        <v>285</v>
      </c>
    </row>
    <row r="324" spans="1:6" x14ac:dyDescent="0.35">
      <c r="A324" s="1">
        <v>44621</v>
      </c>
      <c r="B324" t="s">
        <v>56</v>
      </c>
      <c r="C324" t="s">
        <v>542</v>
      </c>
      <c r="D324" t="s">
        <v>17</v>
      </c>
      <c r="E324" t="s">
        <v>33</v>
      </c>
      <c r="F324">
        <v>5517</v>
      </c>
    </row>
    <row r="325" spans="1:6" x14ac:dyDescent="0.35">
      <c r="A325" s="1">
        <v>44621</v>
      </c>
      <c r="B325" t="s">
        <v>56</v>
      </c>
      <c r="C325" t="s">
        <v>544</v>
      </c>
      <c r="D325" t="s">
        <v>17</v>
      </c>
      <c r="E325" t="s">
        <v>33</v>
      </c>
      <c r="F325">
        <v>3152</v>
      </c>
    </row>
    <row r="326" spans="1:6" x14ac:dyDescent="0.35">
      <c r="A326" s="1">
        <v>44621</v>
      </c>
      <c r="B326" t="s">
        <v>56</v>
      </c>
      <c r="C326" t="s">
        <v>546</v>
      </c>
      <c r="D326" t="s">
        <v>17</v>
      </c>
      <c r="E326" t="s">
        <v>33</v>
      </c>
      <c r="F326">
        <v>1550</v>
      </c>
    </row>
    <row r="327" spans="1:6" x14ac:dyDescent="0.35">
      <c r="A327" s="1">
        <v>44621</v>
      </c>
      <c r="B327" t="s">
        <v>56</v>
      </c>
      <c r="C327" t="s">
        <v>548</v>
      </c>
      <c r="D327" t="s">
        <v>17</v>
      </c>
      <c r="E327" t="s">
        <v>33</v>
      </c>
      <c r="F327">
        <v>108</v>
      </c>
    </row>
    <row r="328" spans="1:6" x14ac:dyDescent="0.35">
      <c r="A328" s="1">
        <v>44621</v>
      </c>
      <c r="B328" t="s">
        <v>56</v>
      </c>
      <c r="C328" t="s">
        <v>550</v>
      </c>
      <c r="D328" t="s">
        <v>17</v>
      </c>
      <c r="E328" t="s">
        <v>33</v>
      </c>
      <c r="F328">
        <v>0</v>
      </c>
    </row>
    <row r="329" spans="1:6" x14ac:dyDescent="0.35">
      <c r="A329" s="1">
        <v>44621</v>
      </c>
      <c r="B329" t="s">
        <v>56</v>
      </c>
      <c r="C329" t="s">
        <v>552</v>
      </c>
      <c r="D329" t="s">
        <v>17</v>
      </c>
      <c r="E329" t="s">
        <v>33</v>
      </c>
      <c r="F329">
        <v>950</v>
      </c>
    </row>
    <row r="330" spans="1:6" x14ac:dyDescent="0.35">
      <c r="A330" s="1">
        <v>44621</v>
      </c>
      <c r="B330" t="s">
        <v>56</v>
      </c>
      <c r="C330" t="s">
        <v>554</v>
      </c>
      <c r="D330" t="s">
        <v>17</v>
      </c>
      <c r="E330" t="s">
        <v>33</v>
      </c>
      <c r="F330">
        <v>0</v>
      </c>
    </row>
    <row r="331" spans="1:6" x14ac:dyDescent="0.35">
      <c r="A331" s="54">
        <v>44621</v>
      </c>
      <c r="B331" s="53" t="s">
        <v>56</v>
      </c>
      <c r="C331" s="53" t="s">
        <v>556</v>
      </c>
      <c r="D331" s="53" t="s">
        <v>17</v>
      </c>
      <c r="E331" s="53" t="s">
        <v>33</v>
      </c>
      <c r="F331">
        <v>939</v>
      </c>
    </row>
    <row r="332" spans="1:6" x14ac:dyDescent="0.35">
      <c r="A332" s="1">
        <v>44621</v>
      </c>
      <c r="B332" t="s">
        <v>57</v>
      </c>
      <c r="C332" t="s">
        <v>15</v>
      </c>
      <c r="D332" t="s">
        <v>22</v>
      </c>
      <c r="E332" t="s">
        <v>33</v>
      </c>
      <c r="F332">
        <v>38451</v>
      </c>
    </row>
    <row r="333" spans="1:6" x14ac:dyDescent="0.35">
      <c r="A333" s="1">
        <v>44621</v>
      </c>
      <c r="B333" t="s">
        <v>57</v>
      </c>
      <c r="C333" t="s">
        <v>7</v>
      </c>
      <c r="D333" t="s">
        <v>22</v>
      </c>
      <c r="E333" t="s">
        <v>33</v>
      </c>
      <c r="F333">
        <v>28605</v>
      </c>
    </row>
    <row r="334" spans="1:6" x14ac:dyDescent="0.35">
      <c r="A334" s="1">
        <v>44621</v>
      </c>
      <c r="B334" t="s">
        <v>57</v>
      </c>
      <c r="C334" t="s">
        <v>4</v>
      </c>
      <c r="D334" t="s">
        <v>22</v>
      </c>
      <c r="E334" t="s">
        <v>33</v>
      </c>
      <c r="F334">
        <v>5058</v>
      </c>
    </row>
    <row r="335" spans="1:6" x14ac:dyDescent="0.35">
      <c r="A335" s="1">
        <v>44621</v>
      </c>
      <c r="B335" t="s">
        <v>57</v>
      </c>
      <c r="C335" t="s">
        <v>9</v>
      </c>
      <c r="D335" t="s">
        <v>22</v>
      </c>
      <c r="E335" t="s">
        <v>33</v>
      </c>
      <c r="F335">
        <v>8013</v>
      </c>
    </row>
    <row r="336" spans="1:6" x14ac:dyDescent="0.35">
      <c r="A336" s="1">
        <v>44621</v>
      </c>
      <c r="B336" t="s">
        <v>57</v>
      </c>
      <c r="C336" t="s">
        <v>525</v>
      </c>
      <c r="D336" t="s">
        <v>22</v>
      </c>
      <c r="E336" t="s">
        <v>33</v>
      </c>
      <c r="F336">
        <v>879</v>
      </c>
    </row>
    <row r="337" spans="1:6" x14ac:dyDescent="0.35">
      <c r="A337" s="1">
        <v>44621</v>
      </c>
      <c r="B337" t="s">
        <v>57</v>
      </c>
      <c r="C337" t="s">
        <v>526</v>
      </c>
      <c r="D337" t="s">
        <v>22</v>
      </c>
      <c r="E337" t="s">
        <v>33</v>
      </c>
      <c r="F337">
        <v>883</v>
      </c>
    </row>
    <row r="338" spans="1:6" x14ac:dyDescent="0.35">
      <c r="A338" s="1">
        <v>44621</v>
      </c>
      <c r="B338" t="s">
        <v>57</v>
      </c>
      <c r="C338" t="s">
        <v>527</v>
      </c>
      <c r="D338" t="s">
        <v>22</v>
      </c>
      <c r="E338" t="s">
        <v>33</v>
      </c>
      <c r="F338">
        <v>6251</v>
      </c>
    </row>
    <row r="339" spans="1:6" x14ac:dyDescent="0.35">
      <c r="A339" s="1">
        <v>44621</v>
      </c>
      <c r="B339" t="s">
        <v>57</v>
      </c>
      <c r="C339" t="s">
        <v>528</v>
      </c>
      <c r="D339" t="s">
        <v>22</v>
      </c>
      <c r="E339" t="s">
        <v>33</v>
      </c>
      <c r="F339">
        <v>13798097</v>
      </c>
    </row>
    <row r="340" spans="1:6" x14ac:dyDescent="0.35">
      <c r="A340" s="1">
        <v>44621</v>
      </c>
      <c r="B340" t="s">
        <v>57</v>
      </c>
      <c r="C340" t="s">
        <v>564</v>
      </c>
      <c r="D340" t="s">
        <v>22</v>
      </c>
      <c r="E340" t="s">
        <v>33</v>
      </c>
      <c r="F340">
        <v>699</v>
      </c>
    </row>
    <row r="341" spans="1:6" x14ac:dyDescent="0.35">
      <c r="A341" s="1">
        <v>44621</v>
      </c>
      <c r="B341" t="s">
        <v>57</v>
      </c>
      <c r="C341" t="s">
        <v>565</v>
      </c>
      <c r="D341" t="s">
        <v>22</v>
      </c>
      <c r="E341" t="s">
        <v>33</v>
      </c>
      <c r="F341">
        <v>3029</v>
      </c>
    </row>
    <row r="342" spans="1:6" x14ac:dyDescent="0.35">
      <c r="A342" s="1">
        <v>44621</v>
      </c>
      <c r="B342" t="s">
        <v>57</v>
      </c>
      <c r="C342" t="s">
        <v>566</v>
      </c>
      <c r="D342" t="s">
        <v>22</v>
      </c>
      <c r="E342" t="s">
        <v>33</v>
      </c>
      <c r="F342">
        <v>958</v>
      </c>
    </row>
    <row r="343" spans="1:6" x14ac:dyDescent="0.35">
      <c r="A343" s="1">
        <v>44621</v>
      </c>
      <c r="B343" t="s">
        <v>57</v>
      </c>
      <c r="C343" t="s">
        <v>567</v>
      </c>
      <c r="D343" t="s">
        <v>22</v>
      </c>
      <c r="E343" t="s">
        <v>33</v>
      </c>
      <c r="F343">
        <v>3297</v>
      </c>
    </row>
    <row r="344" spans="1:6" x14ac:dyDescent="0.35">
      <c r="A344" s="1">
        <v>44621</v>
      </c>
      <c r="B344" t="s">
        <v>57</v>
      </c>
      <c r="C344" t="s">
        <v>8</v>
      </c>
      <c r="D344" t="s">
        <v>22</v>
      </c>
      <c r="E344" t="s">
        <v>33</v>
      </c>
      <c r="F344">
        <v>26121</v>
      </c>
    </row>
    <row r="345" spans="1:6" x14ac:dyDescent="0.35">
      <c r="A345" s="1">
        <v>44621</v>
      </c>
      <c r="B345" t="s">
        <v>57</v>
      </c>
      <c r="C345" t="s">
        <v>6</v>
      </c>
      <c r="D345" t="s">
        <v>22</v>
      </c>
      <c r="E345" t="s">
        <v>33</v>
      </c>
      <c r="F345">
        <v>13178</v>
      </c>
    </row>
    <row r="346" spans="1:6" x14ac:dyDescent="0.35">
      <c r="A346" s="1">
        <v>44621</v>
      </c>
      <c r="B346" t="s">
        <v>57</v>
      </c>
      <c r="C346" t="s">
        <v>10</v>
      </c>
      <c r="D346" t="s">
        <v>22</v>
      </c>
      <c r="E346" t="s">
        <v>33</v>
      </c>
      <c r="F346">
        <v>6460</v>
      </c>
    </row>
    <row r="347" spans="1:6" x14ac:dyDescent="0.35">
      <c r="A347" s="1">
        <v>44621</v>
      </c>
      <c r="B347" t="s">
        <v>57</v>
      </c>
      <c r="C347" t="s">
        <v>5</v>
      </c>
      <c r="D347" t="s">
        <v>22</v>
      </c>
      <c r="E347" t="s">
        <v>33</v>
      </c>
      <c r="F347">
        <v>1655</v>
      </c>
    </row>
    <row r="348" spans="1:6" x14ac:dyDescent="0.35">
      <c r="A348" s="1">
        <v>44621</v>
      </c>
      <c r="B348" t="s">
        <v>57</v>
      </c>
      <c r="C348" t="s">
        <v>3</v>
      </c>
      <c r="D348" t="s">
        <v>22</v>
      </c>
      <c r="E348" t="s">
        <v>33</v>
      </c>
      <c r="F348">
        <v>3091</v>
      </c>
    </row>
    <row r="349" spans="1:6" x14ac:dyDescent="0.35">
      <c r="A349" s="1">
        <v>44621</v>
      </c>
      <c r="B349" t="s">
        <v>57</v>
      </c>
      <c r="C349" t="s">
        <v>11</v>
      </c>
      <c r="D349" t="s">
        <v>22</v>
      </c>
      <c r="E349" t="s">
        <v>33</v>
      </c>
      <c r="F349">
        <v>3705</v>
      </c>
    </row>
    <row r="350" spans="1:6" x14ac:dyDescent="0.35">
      <c r="A350" s="1">
        <v>44621</v>
      </c>
      <c r="B350" t="s">
        <v>57</v>
      </c>
      <c r="C350" t="s">
        <v>13</v>
      </c>
      <c r="D350" t="s">
        <v>22</v>
      </c>
      <c r="E350" t="s">
        <v>33</v>
      </c>
      <c r="F350">
        <v>0</v>
      </c>
    </row>
    <row r="351" spans="1:6" x14ac:dyDescent="0.35">
      <c r="A351" s="1">
        <v>44621</v>
      </c>
      <c r="B351" t="s">
        <v>57</v>
      </c>
      <c r="C351" t="s">
        <v>535</v>
      </c>
      <c r="D351" t="s">
        <v>22</v>
      </c>
      <c r="E351" t="s">
        <v>33</v>
      </c>
      <c r="F351">
        <v>10230</v>
      </c>
    </row>
    <row r="352" spans="1:6" x14ac:dyDescent="0.35">
      <c r="A352" s="1">
        <v>44621</v>
      </c>
      <c r="B352" t="s">
        <v>57</v>
      </c>
      <c r="C352" t="s">
        <v>14</v>
      </c>
      <c r="D352" t="s">
        <v>22</v>
      </c>
      <c r="E352" t="s">
        <v>33</v>
      </c>
      <c r="F352">
        <v>468</v>
      </c>
    </row>
    <row r="353" spans="1:6" x14ac:dyDescent="0.35">
      <c r="A353" s="1">
        <v>44621</v>
      </c>
      <c r="B353" t="s">
        <v>57</v>
      </c>
      <c r="C353" t="s">
        <v>12</v>
      </c>
      <c r="D353" t="s">
        <v>22</v>
      </c>
      <c r="E353" t="s">
        <v>33</v>
      </c>
      <c r="F353">
        <v>1082</v>
      </c>
    </row>
    <row r="354" spans="1:6" x14ac:dyDescent="0.35">
      <c r="A354" s="1">
        <v>44621</v>
      </c>
      <c r="B354" t="s">
        <v>57</v>
      </c>
      <c r="C354" t="s">
        <v>16</v>
      </c>
      <c r="D354" t="s">
        <v>22</v>
      </c>
      <c r="E354" t="s">
        <v>33</v>
      </c>
      <c r="F354">
        <v>441</v>
      </c>
    </row>
    <row r="355" spans="1:6" x14ac:dyDescent="0.35">
      <c r="A355" s="1">
        <v>44621</v>
      </c>
      <c r="B355" t="s">
        <v>57</v>
      </c>
      <c r="C355" t="s">
        <v>539</v>
      </c>
      <c r="D355" t="s">
        <v>22</v>
      </c>
      <c r="E355" t="s">
        <v>33</v>
      </c>
      <c r="F355">
        <v>163</v>
      </c>
    </row>
    <row r="356" spans="1:6" x14ac:dyDescent="0.35">
      <c r="A356" s="1">
        <v>44621</v>
      </c>
      <c r="B356" t="s">
        <v>57</v>
      </c>
      <c r="C356" t="s">
        <v>524</v>
      </c>
      <c r="D356" t="s">
        <v>22</v>
      </c>
      <c r="E356" t="s">
        <v>33</v>
      </c>
      <c r="F356">
        <v>116</v>
      </c>
    </row>
    <row r="357" spans="1:6" x14ac:dyDescent="0.35">
      <c r="A357" s="1">
        <v>44621</v>
      </c>
      <c r="B357" t="s">
        <v>57</v>
      </c>
      <c r="C357" t="s">
        <v>542</v>
      </c>
      <c r="D357" t="s">
        <v>22</v>
      </c>
      <c r="E357" t="s">
        <v>33</v>
      </c>
      <c r="F357">
        <v>2639</v>
      </c>
    </row>
    <row r="358" spans="1:6" x14ac:dyDescent="0.35">
      <c r="A358" s="1">
        <v>44621</v>
      </c>
      <c r="B358" t="s">
        <v>57</v>
      </c>
      <c r="C358" t="s">
        <v>544</v>
      </c>
      <c r="D358" t="s">
        <v>22</v>
      </c>
      <c r="E358" t="s">
        <v>33</v>
      </c>
      <c r="F358">
        <v>4186</v>
      </c>
    </row>
    <row r="359" spans="1:6" x14ac:dyDescent="0.35">
      <c r="A359" s="1">
        <v>44621</v>
      </c>
      <c r="B359" t="s">
        <v>57</v>
      </c>
      <c r="C359" t="s">
        <v>546</v>
      </c>
      <c r="D359" t="s">
        <v>22</v>
      </c>
      <c r="E359" t="s">
        <v>33</v>
      </c>
      <c r="F359">
        <v>4215</v>
      </c>
    </row>
    <row r="360" spans="1:6" x14ac:dyDescent="0.35">
      <c r="A360" s="1">
        <v>44621</v>
      </c>
      <c r="B360" t="s">
        <v>57</v>
      </c>
      <c r="C360" t="s">
        <v>548</v>
      </c>
      <c r="D360" t="s">
        <v>22</v>
      </c>
      <c r="E360" t="s">
        <v>33</v>
      </c>
      <c r="F360">
        <v>161</v>
      </c>
    </row>
    <row r="361" spans="1:6" x14ac:dyDescent="0.35">
      <c r="A361" s="1">
        <v>44621</v>
      </c>
      <c r="B361" t="s">
        <v>57</v>
      </c>
      <c r="C361" t="s">
        <v>550</v>
      </c>
      <c r="D361" t="s">
        <v>22</v>
      </c>
      <c r="E361" t="s">
        <v>33</v>
      </c>
      <c r="F361">
        <v>0</v>
      </c>
    </row>
    <row r="362" spans="1:6" x14ac:dyDescent="0.35">
      <c r="A362" s="1">
        <v>44621</v>
      </c>
      <c r="B362" t="s">
        <v>57</v>
      </c>
      <c r="C362" t="s">
        <v>552</v>
      </c>
      <c r="D362" t="s">
        <v>22</v>
      </c>
      <c r="E362" t="s">
        <v>33</v>
      </c>
      <c r="F362">
        <v>1346</v>
      </c>
    </row>
    <row r="363" spans="1:6" x14ac:dyDescent="0.35">
      <c r="A363" s="1">
        <v>44621</v>
      </c>
      <c r="B363" t="s">
        <v>57</v>
      </c>
      <c r="C363" t="s">
        <v>554</v>
      </c>
      <c r="D363" t="s">
        <v>22</v>
      </c>
      <c r="E363" t="s">
        <v>33</v>
      </c>
      <c r="F363">
        <v>0</v>
      </c>
    </row>
    <row r="364" spans="1:6" x14ac:dyDescent="0.35">
      <c r="A364" s="54">
        <v>44621</v>
      </c>
      <c r="B364" s="53" t="s">
        <v>57</v>
      </c>
      <c r="C364" s="53" t="s">
        <v>556</v>
      </c>
      <c r="D364" s="53" t="s">
        <v>22</v>
      </c>
      <c r="E364" s="53" t="s">
        <v>33</v>
      </c>
      <c r="F364">
        <v>1696</v>
      </c>
    </row>
    <row r="365" spans="1:6" x14ac:dyDescent="0.35">
      <c r="A365" s="1">
        <v>44621</v>
      </c>
      <c r="B365" t="s">
        <v>58</v>
      </c>
      <c r="C365" t="s">
        <v>15</v>
      </c>
      <c r="D365" t="s">
        <v>25</v>
      </c>
      <c r="E365" t="s">
        <v>26</v>
      </c>
      <c r="F365">
        <v>28275</v>
      </c>
    </row>
    <row r="366" spans="1:6" x14ac:dyDescent="0.35">
      <c r="A366" s="1">
        <v>44621</v>
      </c>
      <c r="B366" t="s">
        <v>58</v>
      </c>
      <c r="C366" t="s">
        <v>7</v>
      </c>
      <c r="D366" t="s">
        <v>25</v>
      </c>
      <c r="E366" t="s">
        <v>26</v>
      </c>
      <c r="F366">
        <v>24361</v>
      </c>
    </row>
    <row r="367" spans="1:6" x14ac:dyDescent="0.35">
      <c r="A367" s="1">
        <v>44621</v>
      </c>
      <c r="B367" t="s">
        <v>58</v>
      </c>
      <c r="C367" t="s">
        <v>4</v>
      </c>
      <c r="D367" t="s">
        <v>25</v>
      </c>
      <c r="E367" t="s">
        <v>26</v>
      </c>
      <c r="F367">
        <v>12567</v>
      </c>
    </row>
    <row r="368" spans="1:6" x14ac:dyDescent="0.35">
      <c r="A368" s="1">
        <v>44621</v>
      </c>
      <c r="B368" t="s">
        <v>58</v>
      </c>
      <c r="C368" t="s">
        <v>9</v>
      </c>
      <c r="D368" t="s">
        <v>25</v>
      </c>
      <c r="E368" t="s">
        <v>26</v>
      </c>
      <c r="F368">
        <v>2676</v>
      </c>
    </row>
    <row r="369" spans="1:6" x14ac:dyDescent="0.35">
      <c r="A369" s="1">
        <v>44621</v>
      </c>
      <c r="B369" t="s">
        <v>58</v>
      </c>
      <c r="C369" t="s">
        <v>525</v>
      </c>
      <c r="D369" t="s">
        <v>25</v>
      </c>
      <c r="E369" t="s">
        <v>26</v>
      </c>
      <c r="F369">
        <v>145</v>
      </c>
    </row>
    <row r="370" spans="1:6" x14ac:dyDescent="0.35">
      <c r="A370" s="1">
        <v>44621</v>
      </c>
      <c r="B370" t="s">
        <v>58</v>
      </c>
      <c r="C370" t="s">
        <v>526</v>
      </c>
      <c r="D370" t="s">
        <v>25</v>
      </c>
      <c r="E370" t="s">
        <v>26</v>
      </c>
      <c r="F370">
        <v>156</v>
      </c>
    </row>
    <row r="371" spans="1:6" x14ac:dyDescent="0.35">
      <c r="A371" s="1">
        <v>44621</v>
      </c>
      <c r="B371" t="s">
        <v>58</v>
      </c>
      <c r="C371" t="s">
        <v>527</v>
      </c>
      <c r="D371" t="s">
        <v>25</v>
      </c>
      <c r="E371" t="s">
        <v>26</v>
      </c>
      <c r="F371">
        <v>2375</v>
      </c>
    </row>
    <row r="372" spans="1:6" x14ac:dyDescent="0.35">
      <c r="A372" s="1">
        <v>44621</v>
      </c>
      <c r="B372" t="s">
        <v>58</v>
      </c>
      <c r="C372" t="s">
        <v>528</v>
      </c>
      <c r="D372" t="s">
        <v>25</v>
      </c>
      <c r="E372" t="s">
        <v>26</v>
      </c>
      <c r="F372">
        <v>6229750</v>
      </c>
    </row>
    <row r="373" spans="1:6" x14ac:dyDescent="0.35">
      <c r="A373" s="1">
        <v>44621</v>
      </c>
      <c r="B373" t="s">
        <v>58</v>
      </c>
      <c r="C373" t="s">
        <v>564</v>
      </c>
      <c r="D373" t="s">
        <v>25</v>
      </c>
      <c r="E373" t="s">
        <v>26</v>
      </c>
      <c r="F373">
        <v>41</v>
      </c>
    </row>
    <row r="374" spans="1:6" x14ac:dyDescent="0.35">
      <c r="A374" s="1">
        <v>44621</v>
      </c>
      <c r="B374" t="s">
        <v>58</v>
      </c>
      <c r="C374" t="s">
        <v>565</v>
      </c>
      <c r="D374" t="s">
        <v>25</v>
      </c>
      <c r="E374" t="s">
        <v>26</v>
      </c>
      <c r="F374">
        <v>2056</v>
      </c>
    </row>
    <row r="375" spans="1:6" x14ac:dyDescent="0.35">
      <c r="A375" s="1">
        <v>44621</v>
      </c>
      <c r="B375" t="s">
        <v>58</v>
      </c>
      <c r="C375" t="s">
        <v>566</v>
      </c>
      <c r="D375" t="s">
        <v>25</v>
      </c>
      <c r="E375" t="s">
        <v>26</v>
      </c>
      <c r="F375">
        <v>197</v>
      </c>
    </row>
    <row r="376" spans="1:6" x14ac:dyDescent="0.35">
      <c r="A376" s="1">
        <v>44621</v>
      </c>
      <c r="B376" t="s">
        <v>58</v>
      </c>
      <c r="C376" t="s">
        <v>567</v>
      </c>
      <c r="D376" t="s">
        <v>25</v>
      </c>
      <c r="E376" t="s">
        <v>26</v>
      </c>
      <c r="F376">
        <v>2542</v>
      </c>
    </row>
    <row r="377" spans="1:6" x14ac:dyDescent="0.35">
      <c r="A377" s="1">
        <v>44621</v>
      </c>
      <c r="B377" t="s">
        <v>58</v>
      </c>
      <c r="C377" t="s">
        <v>8</v>
      </c>
      <c r="D377" t="s">
        <v>25</v>
      </c>
      <c r="E377" t="s">
        <v>26</v>
      </c>
      <c r="F377">
        <v>21519</v>
      </c>
    </row>
    <row r="378" spans="1:6" x14ac:dyDescent="0.35">
      <c r="A378" s="1">
        <v>44621</v>
      </c>
      <c r="B378" t="s">
        <v>58</v>
      </c>
      <c r="C378" t="s">
        <v>6</v>
      </c>
      <c r="D378" t="s">
        <v>25</v>
      </c>
      <c r="E378" t="s">
        <v>26</v>
      </c>
      <c r="F378">
        <v>10685</v>
      </c>
    </row>
    <row r="379" spans="1:6" x14ac:dyDescent="0.35">
      <c r="A379" s="1">
        <v>44621</v>
      </c>
      <c r="B379" t="s">
        <v>58</v>
      </c>
      <c r="C379" t="s">
        <v>10</v>
      </c>
      <c r="D379" t="s">
        <v>25</v>
      </c>
      <c r="E379" t="s">
        <v>26</v>
      </c>
      <c r="F379">
        <v>5549</v>
      </c>
    </row>
    <row r="380" spans="1:6" x14ac:dyDescent="0.35">
      <c r="A380" s="1">
        <v>44621</v>
      </c>
      <c r="B380" t="s">
        <v>58</v>
      </c>
      <c r="C380" t="s">
        <v>5</v>
      </c>
      <c r="D380" t="s">
        <v>25</v>
      </c>
      <c r="E380" t="s">
        <v>26</v>
      </c>
      <c r="F380">
        <v>1755</v>
      </c>
    </row>
    <row r="381" spans="1:6" x14ac:dyDescent="0.35">
      <c r="A381" s="1">
        <v>44621</v>
      </c>
      <c r="B381" t="s">
        <v>58</v>
      </c>
      <c r="C381" t="s">
        <v>3</v>
      </c>
      <c r="D381" t="s">
        <v>25</v>
      </c>
      <c r="E381" t="s">
        <v>26</v>
      </c>
      <c r="F381">
        <v>1976</v>
      </c>
    </row>
    <row r="382" spans="1:6" x14ac:dyDescent="0.35">
      <c r="A382" s="1">
        <v>44621</v>
      </c>
      <c r="B382" t="s">
        <v>58</v>
      </c>
      <c r="C382" t="s">
        <v>11</v>
      </c>
      <c r="D382" t="s">
        <v>25</v>
      </c>
      <c r="E382" t="s">
        <v>26</v>
      </c>
      <c r="F382">
        <v>2469</v>
      </c>
    </row>
    <row r="383" spans="1:6" x14ac:dyDescent="0.35">
      <c r="A383" s="1">
        <v>44621</v>
      </c>
      <c r="B383" t="s">
        <v>58</v>
      </c>
      <c r="C383" t="s">
        <v>13</v>
      </c>
      <c r="D383" t="s">
        <v>25</v>
      </c>
      <c r="E383" t="s">
        <v>26</v>
      </c>
      <c r="F383">
        <v>1</v>
      </c>
    </row>
    <row r="384" spans="1:6" x14ac:dyDescent="0.35">
      <c r="A384" s="1">
        <v>44621</v>
      </c>
      <c r="B384" t="s">
        <v>58</v>
      </c>
      <c r="C384" t="s">
        <v>535</v>
      </c>
      <c r="D384" t="s">
        <v>25</v>
      </c>
      <c r="E384" t="s">
        <v>26</v>
      </c>
      <c r="F384">
        <v>9038</v>
      </c>
    </row>
    <row r="385" spans="1:6" x14ac:dyDescent="0.35">
      <c r="A385" s="1">
        <v>44621</v>
      </c>
      <c r="B385" t="s">
        <v>58</v>
      </c>
      <c r="C385" t="s">
        <v>14</v>
      </c>
      <c r="D385" t="s">
        <v>25</v>
      </c>
      <c r="E385" t="s">
        <v>26</v>
      </c>
      <c r="F385">
        <v>2574</v>
      </c>
    </row>
    <row r="386" spans="1:6" x14ac:dyDescent="0.35">
      <c r="A386" s="1">
        <v>44621</v>
      </c>
      <c r="B386" t="s">
        <v>58</v>
      </c>
      <c r="C386" t="s">
        <v>12</v>
      </c>
      <c r="D386" t="s">
        <v>25</v>
      </c>
      <c r="E386" t="s">
        <v>26</v>
      </c>
      <c r="F386">
        <v>938</v>
      </c>
    </row>
    <row r="387" spans="1:6" x14ac:dyDescent="0.35">
      <c r="A387" s="1">
        <v>44621</v>
      </c>
      <c r="B387" t="s">
        <v>58</v>
      </c>
      <c r="C387" t="s">
        <v>16</v>
      </c>
      <c r="D387" t="s">
        <v>25</v>
      </c>
      <c r="E387" t="s">
        <v>26</v>
      </c>
      <c r="F387">
        <v>87</v>
      </c>
    </row>
    <row r="388" spans="1:6" x14ac:dyDescent="0.35">
      <c r="A388" s="1">
        <v>44621</v>
      </c>
      <c r="B388" t="s">
        <v>58</v>
      </c>
      <c r="C388" t="s">
        <v>539</v>
      </c>
      <c r="D388" t="s">
        <v>25</v>
      </c>
      <c r="E388" t="s">
        <v>26</v>
      </c>
      <c r="F388">
        <v>675</v>
      </c>
    </row>
    <row r="389" spans="1:6" x14ac:dyDescent="0.35">
      <c r="A389" s="1">
        <v>44621</v>
      </c>
      <c r="B389" t="s">
        <v>58</v>
      </c>
      <c r="C389" t="s">
        <v>524</v>
      </c>
      <c r="D389" t="s">
        <v>25</v>
      </c>
      <c r="E389" t="s">
        <v>26</v>
      </c>
      <c r="F389">
        <v>38</v>
      </c>
    </row>
    <row r="390" spans="1:6" x14ac:dyDescent="0.35">
      <c r="A390" s="1">
        <v>44621</v>
      </c>
      <c r="B390" t="s">
        <v>58</v>
      </c>
      <c r="C390" t="s">
        <v>542</v>
      </c>
      <c r="D390" t="s">
        <v>25</v>
      </c>
      <c r="E390" t="s">
        <v>26</v>
      </c>
      <c r="F390">
        <v>2400</v>
      </c>
    </row>
    <row r="391" spans="1:6" x14ac:dyDescent="0.35">
      <c r="A391" s="1">
        <v>44621</v>
      </c>
      <c r="B391" t="s">
        <v>58</v>
      </c>
      <c r="C391" t="s">
        <v>544</v>
      </c>
      <c r="D391" t="s">
        <v>25</v>
      </c>
      <c r="E391" t="s">
        <v>26</v>
      </c>
      <c r="F391">
        <v>1323</v>
      </c>
    </row>
    <row r="392" spans="1:6" x14ac:dyDescent="0.35">
      <c r="A392" s="1">
        <v>44621</v>
      </c>
      <c r="B392" t="s">
        <v>58</v>
      </c>
      <c r="C392" t="s">
        <v>546</v>
      </c>
      <c r="D392" t="s">
        <v>25</v>
      </c>
      <c r="E392" t="s">
        <v>26</v>
      </c>
      <c r="F392">
        <v>2446</v>
      </c>
    </row>
    <row r="393" spans="1:6" x14ac:dyDescent="0.35">
      <c r="A393" s="1">
        <v>44621</v>
      </c>
      <c r="B393" t="s">
        <v>58</v>
      </c>
      <c r="C393" t="s">
        <v>548</v>
      </c>
      <c r="D393" t="s">
        <v>25</v>
      </c>
      <c r="E393" t="s">
        <v>26</v>
      </c>
      <c r="F393">
        <v>1378</v>
      </c>
    </row>
    <row r="394" spans="1:6" x14ac:dyDescent="0.35">
      <c r="A394" s="1">
        <v>44621</v>
      </c>
      <c r="B394" t="s">
        <v>58</v>
      </c>
      <c r="C394" t="s">
        <v>550</v>
      </c>
      <c r="D394" t="s">
        <v>25</v>
      </c>
      <c r="E394" t="s">
        <v>26</v>
      </c>
      <c r="F394">
        <v>787</v>
      </c>
    </row>
    <row r="395" spans="1:6" x14ac:dyDescent="0.35">
      <c r="A395" s="1">
        <v>44621</v>
      </c>
      <c r="B395" t="s">
        <v>58</v>
      </c>
      <c r="C395" t="s">
        <v>552</v>
      </c>
      <c r="D395" t="s">
        <v>25</v>
      </c>
      <c r="E395" t="s">
        <v>26</v>
      </c>
      <c r="F395">
        <v>675</v>
      </c>
    </row>
    <row r="396" spans="1:6" x14ac:dyDescent="0.35">
      <c r="A396" s="1">
        <v>44621</v>
      </c>
      <c r="B396" t="s">
        <v>58</v>
      </c>
      <c r="C396" t="s">
        <v>554</v>
      </c>
      <c r="D396" t="s">
        <v>25</v>
      </c>
      <c r="E396" t="s">
        <v>26</v>
      </c>
      <c r="F396">
        <v>0</v>
      </c>
    </row>
    <row r="397" spans="1:6" x14ac:dyDescent="0.35">
      <c r="A397" s="54">
        <v>44621</v>
      </c>
      <c r="B397" s="53" t="s">
        <v>58</v>
      </c>
      <c r="C397" s="53" t="s">
        <v>556</v>
      </c>
      <c r="D397" s="53" t="s">
        <v>25</v>
      </c>
      <c r="E397" s="53" t="s">
        <v>26</v>
      </c>
      <c r="F397">
        <v>231</v>
      </c>
    </row>
    <row r="398" spans="1:6" x14ac:dyDescent="0.35">
      <c r="A398" s="1">
        <v>44621</v>
      </c>
      <c r="B398" t="s">
        <v>36</v>
      </c>
      <c r="C398" t="s">
        <v>15</v>
      </c>
      <c r="D398" t="s">
        <v>25</v>
      </c>
      <c r="E398" t="s">
        <v>35</v>
      </c>
      <c r="F398">
        <v>30118</v>
      </c>
    </row>
    <row r="399" spans="1:6" x14ac:dyDescent="0.35">
      <c r="A399" s="1">
        <v>44621</v>
      </c>
      <c r="B399" t="s">
        <v>36</v>
      </c>
      <c r="C399" t="s">
        <v>7</v>
      </c>
      <c r="D399" t="s">
        <v>25</v>
      </c>
      <c r="E399" t="s">
        <v>35</v>
      </c>
      <c r="F399">
        <v>21599</v>
      </c>
    </row>
    <row r="400" spans="1:6" x14ac:dyDescent="0.35">
      <c r="A400" s="1">
        <v>44621</v>
      </c>
      <c r="B400" t="s">
        <v>36</v>
      </c>
      <c r="C400" t="s">
        <v>4</v>
      </c>
      <c r="D400" t="s">
        <v>25</v>
      </c>
      <c r="E400" t="s">
        <v>35</v>
      </c>
      <c r="F400">
        <v>9238</v>
      </c>
    </row>
    <row r="401" spans="1:6" x14ac:dyDescent="0.35">
      <c r="A401" s="1">
        <v>44621</v>
      </c>
      <c r="B401" t="s">
        <v>36</v>
      </c>
      <c r="C401" t="s">
        <v>9</v>
      </c>
      <c r="D401" t="s">
        <v>25</v>
      </c>
      <c r="E401" t="s">
        <v>35</v>
      </c>
      <c r="F401">
        <v>6829</v>
      </c>
    </row>
    <row r="402" spans="1:6" x14ac:dyDescent="0.35">
      <c r="A402" s="1">
        <v>44621</v>
      </c>
      <c r="B402" t="s">
        <v>36</v>
      </c>
      <c r="C402" t="s">
        <v>525</v>
      </c>
      <c r="D402" t="s">
        <v>25</v>
      </c>
      <c r="E402" t="s">
        <v>35</v>
      </c>
      <c r="F402">
        <v>1979</v>
      </c>
    </row>
    <row r="403" spans="1:6" x14ac:dyDescent="0.35">
      <c r="A403" s="1">
        <v>44621</v>
      </c>
      <c r="B403" t="s">
        <v>36</v>
      </c>
      <c r="C403" t="s">
        <v>526</v>
      </c>
      <c r="D403" t="s">
        <v>25</v>
      </c>
      <c r="E403" t="s">
        <v>35</v>
      </c>
      <c r="F403">
        <v>556</v>
      </c>
    </row>
    <row r="404" spans="1:6" x14ac:dyDescent="0.35">
      <c r="A404" s="1">
        <v>44621</v>
      </c>
      <c r="B404" t="s">
        <v>36</v>
      </c>
      <c r="C404" t="s">
        <v>527</v>
      </c>
      <c r="D404" t="s">
        <v>25</v>
      </c>
      <c r="E404" t="s">
        <v>35</v>
      </c>
      <c r="F404">
        <v>4294</v>
      </c>
    </row>
    <row r="405" spans="1:6" x14ac:dyDescent="0.35">
      <c r="A405" s="1">
        <v>44621</v>
      </c>
      <c r="B405" t="s">
        <v>36</v>
      </c>
      <c r="C405" t="s">
        <v>528</v>
      </c>
      <c r="D405" t="s">
        <v>25</v>
      </c>
      <c r="E405" t="s">
        <v>35</v>
      </c>
      <c r="F405">
        <v>13343874</v>
      </c>
    </row>
    <row r="406" spans="1:6" x14ac:dyDescent="0.35">
      <c r="A406" s="1">
        <v>44621</v>
      </c>
      <c r="B406" t="s">
        <v>36</v>
      </c>
      <c r="C406" t="s">
        <v>564</v>
      </c>
      <c r="D406" t="s">
        <v>25</v>
      </c>
      <c r="E406" t="s">
        <v>35</v>
      </c>
      <c r="F406">
        <v>210</v>
      </c>
    </row>
    <row r="407" spans="1:6" x14ac:dyDescent="0.35">
      <c r="A407" s="1">
        <v>44621</v>
      </c>
      <c r="B407" t="s">
        <v>36</v>
      </c>
      <c r="C407" t="s">
        <v>565</v>
      </c>
      <c r="D407" t="s">
        <v>25</v>
      </c>
      <c r="E407" t="s">
        <v>35</v>
      </c>
      <c r="F407">
        <v>320</v>
      </c>
    </row>
    <row r="408" spans="1:6" x14ac:dyDescent="0.35">
      <c r="A408" s="1">
        <v>44621</v>
      </c>
      <c r="B408" t="s">
        <v>36</v>
      </c>
      <c r="C408" t="s">
        <v>566</v>
      </c>
      <c r="D408" t="s">
        <v>25</v>
      </c>
      <c r="E408" t="s">
        <v>35</v>
      </c>
      <c r="F408">
        <v>320</v>
      </c>
    </row>
    <row r="409" spans="1:6" x14ac:dyDescent="0.35">
      <c r="A409" s="1">
        <v>44621</v>
      </c>
      <c r="B409" t="s">
        <v>36</v>
      </c>
      <c r="C409" t="s">
        <v>567</v>
      </c>
      <c r="D409" t="s">
        <v>25</v>
      </c>
      <c r="E409" t="s">
        <v>35</v>
      </c>
      <c r="F409">
        <v>1507</v>
      </c>
    </row>
    <row r="410" spans="1:6" x14ac:dyDescent="0.35">
      <c r="A410" s="1">
        <v>44621</v>
      </c>
      <c r="B410" t="s">
        <v>36</v>
      </c>
      <c r="C410" t="s">
        <v>8</v>
      </c>
      <c r="D410" t="s">
        <v>25</v>
      </c>
      <c r="E410" t="s">
        <v>35</v>
      </c>
      <c r="F410">
        <v>20366</v>
      </c>
    </row>
    <row r="411" spans="1:6" x14ac:dyDescent="0.35">
      <c r="A411" s="1">
        <v>44621</v>
      </c>
      <c r="B411" t="s">
        <v>36</v>
      </c>
      <c r="C411" t="s">
        <v>6</v>
      </c>
      <c r="D411" t="s">
        <v>25</v>
      </c>
      <c r="E411" t="s">
        <v>35</v>
      </c>
      <c r="F411">
        <v>11864</v>
      </c>
    </row>
    <row r="412" spans="1:6" x14ac:dyDescent="0.35">
      <c r="A412" s="1">
        <v>44621</v>
      </c>
      <c r="B412" t="s">
        <v>36</v>
      </c>
      <c r="C412" t="s">
        <v>10</v>
      </c>
      <c r="D412" t="s">
        <v>25</v>
      </c>
      <c r="E412" t="s">
        <v>35</v>
      </c>
      <c r="F412">
        <v>309</v>
      </c>
    </row>
    <row r="413" spans="1:6" x14ac:dyDescent="0.35">
      <c r="A413" s="1">
        <v>44621</v>
      </c>
      <c r="B413" t="s">
        <v>36</v>
      </c>
      <c r="C413" t="s">
        <v>5</v>
      </c>
      <c r="D413" t="s">
        <v>25</v>
      </c>
      <c r="E413" t="s">
        <v>35</v>
      </c>
      <c r="F413">
        <v>112</v>
      </c>
    </row>
    <row r="414" spans="1:6" x14ac:dyDescent="0.35">
      <c r="A414" s="1">
        <v>44621</v>
      </c>
      <c r="B414" t="s">
        <v>36</v>
      </c>
      <c r="C414" t="s">
        <v>3</v>
      </c>
      <c r="D414" t="s">
        <v>25</v>
      </c>
      <c r="E414" t="s">
        <v>35</v>
      </c>
      <c r="F414">
        <v>2453</v>
      </c>
    </row>
    <row r="415" spans="1:6" x14ac:dyDescent="0.35">
      <c r="A415" s="1">
        <v>44621</v>
      </c>
      <c r="B415" t="s">
        <v>36</v>
      </c>
      <c r="C415" t="s">
        <v>11</v>
      </c>
      <c r="D415" t="s">
        <v>25</v>
      </c>
      <c r="E415" t="s">
        <v>35</v>
      </c>
      <c r="F415">
        <v>1649</v>
      </c>
    </row>
    <row r="416" spans="1:6" x14ac:dyDescent="0.35">
      <c r="A416" s="1">
        <v>44621</v>
      </c>
      <c r="B416" t="s">
        <v>36</v>
      </c>
      <c r="C416" t="s">
        <v>13</v>
      </c>
      <c r="D416" t="s">
        <v>25</v>
      </c>
      <c r="E416" t="s">
        <v>35</v>
      </c>
      <c r="F416">
        <v>6</v>
      </c>
    </row>
    <row r="417" spans="1:6" x14ac:dyDescent="0.35">
      <c r="A417" s="1">
        <v>44621</v>
      </c>
      <c r="B417" t="s">
        <v>36</v>
      </c>
      <c r="C417" t="s">
        <v>535</v>
      </c>
      <c r="D417" t="s">
        <v>25</v>
      </c>
      <c r="E417" t="s">
        <v>35</v>
      </c>
      <c r="F417">
        <v>5875</v>
      </c>
    </row>
    <row r="418" spans="1:6" x14ac:dyDescent="0.35">
      <c r="A418" s="1">
        <v>44621</v>
      </c>
      <c r="B418" t="s">
        <v>36</v>
      </c>
      <c r="C418" t="s">
        <v>14</v>
      </c>
      <c r="D418" t="s">
        <v>25</v>
      </c>
      <c r="E418" t="s">
        <v>35</v>
      </c>
      <c r="F418">
        <v>3962</v>
      </c>
    </row>
    <row r="419" spans="1:6" x14ac:dyDescent="0.35">
      <c r="A419" s="1">
        <v>44621</v>
      </c>
      <c r="B419" t="s">
        <v>36</v>
      </c>
      <c r="C419" t="s">
        <v>12</v>
      </c>
      <c r="D419" t="s">
        <v>25</v>
      </c>
      <c r="E419" t="s">
        <v>35</v>
      </c>
      <c r="F419">
        <v>1662</v>
      </c>
    </row>
    <row r="420" spans="1:6" x14ac:dyDescent="0.35">
      <c r="A420" s="1">
        <v>44621</v>
      </c>
      <c r="B420" t="s">
        <v>36</v>
      </c>
      <c r="C420" t="s">
        <v>16</v>
      </c>
      <c r="D420" t="s">
        <v>25</v>
      </c>
      <c r="E420" t="s">
        <v>35</v>
      </c>
      <c r="F420">
        <v>31</v>
      </c>
    </row>
    <row r="421" spans="1:6" x14ac:dyDescent="0.35">
      <c r="A421" s="1">
        <v>44621</v>
      </c>
      <c r="B421" t="s">
        <v>36</v>
      </c>
      <c r="C421" t="s">
        <v>539</v>
      </c>
      <c r="D421" t="s">
        <v>25</v>
      </c>
      <c r="E421" t="s">
        <v>35</v>
      </c>
      <c r="F421">
        <v>170</v>
      </c>
    </row>
    <row r="422" spans="1:6" x14ac:dyDescent="0.35">
      <c r="A422" s="1">
        <v>44621</v>
      </c>
      <c r="B422" t="s">
        <v>36</v>
      </c>
      <c r="C422" t="s">
        <v>524</v>
      </c>
      <c r="D422" t="s">
        <v>25</v>
      </c>
      <c r="E422" t="s">
        <v>35</v>
      </c>
      <c r="F422">
        <v>36</v>
      </c>
    </row>
    <row r="423" spans="1:6" x14ac:dyDescent="0.35">
      <c r="A423" s="1">
        <v>44621</v>
      </c>
      <c r="B423" t="s">
        <v>36</v>
      </c>
      <c r="C423" t="s">
        <v>542</v>
      </c>
      <c r="D423" t="s">
        <v>25</v>
      </c>
      <c r="E423" t="s">
        <v>35</v>
      </c>
      <c r="F423">
        <v>1119</v>
      </c>
    </row>
    <row r="424" spans="1:6" x14ac:dyDescent="0.35">
      <c r="A424" s="1">
        <v>44621</v>
      </c>
      <c r="B424" t="s">
        <v>36</v>
      </c>
      <c r="C424" t="s">
        <v>544</v>
      </c>
      <c r="D424" t="s">
        <v>25</v>
      </c>
      <c r="E424" t="s">
        <v>35</v>
      </c>
      <c r="F424">
        <v>3403</v>
      </c>
    </row>
    <row r="425" spans="1:6" x14ac:dyDescent="0.35">
      <c r="A425" s="1">
        <v>44621</v>
      </c>
      <c r="B425" t="s">
        <v>36</v>
      </c>
      <c r="C425" t="s">
        <v>546</v>
      </c>
      <c r="D425" t="s">
        <v>25</v>
      </c>
      <c r="E425" t="s">
        <v>35</v>
      </c>
      <c r="F425">
        <v>1133</v>
      </c>
    </row>
    <row r="426" spans="1:6" x14ac:dyDescent="0.35">
      <c r="A426" s="1">
        <v>44621</v>
      </c>
      <c r="B426" t="s">
        <v>36</v>
      </c>
      <c r="C426" t="s">
        <v>548</v>
      </c>
      <c r="D426" t="s">
        <v>25</v>
      </c>
      <c r="E426" t="s">
        <v>35</v>
      </c>
      <c r="F426">
        <v>959</v>
      </c>
    </row>
    <row r="427" spans="1:6" x14ac:dyDescent="0.35">
      <c r="A427" s="1">
        <v>44621</v>
      </c>
      <c r="B427" t="s">
        <v>36</v>
      </c>
      <c r="C427" t="s">
        <v>550</v>
      </c>
      <c r="D427" t="s">
        <v>25</v>
      </c>
      <c r="E427" t="s">
        <v>35</v>
      </c>
      <c r="F427">
        <v>9</v>
      </c>
    </row>
    <row r="428" spans="1:6" x14ac:dyDescent="0.35">
      <c r="A428" s="1">
        <v>44621</v>
      </c>
      <c r="B428" t="s">
        <v>36</v>
      </c>
      <c r="C428" t="s">
        <v>552</v>
      </c>
      <c r="D428" t="s">
        <v>25</v>
      </c>
      <c r="E428" t="s">
        <v>35</v>
      </c>
      <c r="F428">
        <v>1052</v>
      </c>
    </row>
    <row r="429" spans="1:6" x14ac:dyDescent="0.35">
      <c r="A429" s="1">
        <v>44621</v>
      </c>
      <c r="B429" t="s">
        <v>36</v>
      </c>
      <c r="C429" t="s">
        <v>554</v>
      </c>
      <c r="D429" t="s">
        <v>25</v>
      </c>
      <c r="E429" t="s">
        <v>35</v>
      </c>
      <c r="F429">
        <v>0</v>
      </c>
    </row>
    <row r="430" spans="1:6" x14ac:dyDescent="0.35">
      <c r="A430" s="54">
        <v>44621</v>
      </c>
      <c r="B430" s="53" t="s">
        <v>36</v>
      </c>
      <c r="C430" s="53" t="s">
        <v>556</v>
      </c>
      <c r="D430" s="53" t="s">
        <v>25</v>
      </c>
      <c r="E430" s="53" t="s">
        <v>35</v>
      </c>
      <c r="F430">
        <v>0</v>
      </c>
    </row>
    <row r="431" spans="1:6" x14ac:dyDescent="0.35">
      <c r="A431" s="1">
        <v>44621</v>
      </c>
      <c r="B431" t="s">
        <v>38</v>
      </c>
      <c r="C431" t="s">
        <v>15</v>
      </c>
      <c r="D431" t="s">
        <v>19</v>
      </c>
      <c r="E431" t="s">
        <v>37</v>
      </c>
      <c r="F431">
        <v>70868</v>
      </c>
    </row>
    <row r="432" spans="1:6" x14ac:dyDescent="0.35">
      <c r="A432" s="1">
        <v>44621</v>
      </c>
      <c r="B432" t="s">
        <v>38</v>
      </c>
      <c r="C432" t="s">
        <v>7</v>
      </c>
      <c r="D432" t="s">
        <v>19</v>
      </c>
      <c r="E432" t="s">
        <v>37</v>
      </c>
      <c r="F432">
        <v>53307</v>
      </c>
    </row>
    <row r="433" spans="1:6" x14ac:dyDescent="0.35">
      <c r="A433" s="1">
        <v>44621</v>
      </c>
      <c r="B433" t="s">
        <v>38</v>
      </c>
      <c r="C433" t="s">
        <v>4</v>
      </c>
      <c r="D433" t="s">
        <v>19</v>
      </c>
      <c r="E433" t="s">
        <v>37</v>
      </c>
      <c r="F433">
        <v>13107</v>
      </c>
    </row>
    <row r="434" spans="1:6" x14ac:dyDescent="0.35">
      <c r="A434" s="1">
        <v>44621</v>
      </c>
      <c r="B434" t="s">
        <v>38</v>
      </c>
      <c r="C434" t="s">
        <v>9</v>
      </c>
      <c r="D434" t="s">
        <v>19</v>
      </c>
      <c r="E434" t="s">
        <v>37</v>
      </c>
      <c r="F434">
        <v>17468</v>
      </c>
    </row>
    <row r="435" spans="1:6" x14ac:dyDescent="0.35">
      <c r="A435" s="1">
        <v>44621</v>
      </c>
      <c r="B435" t="s">
        <v>38</v>
      </c>
      <c r="C435" t="s">
        <v>525</v>
      </c>
      <c r="D435" t="s">
        <v>19</v>
      </c>
      <c r="E435" t="s">
        <v>37</v>
      </c>
      <c r="F435">
        <v>814</v>
      </c>
    </row>
    <row r="436" spans="1:6" x14ac:dyDescent="0.35">
      <c r="A436" s="1">
        <v>44621</v>
      </c>
      <c r="B436" t="s">
        <v>38</v>
      </c>
      <c r="C436" t="s">
        <v>526</v>
      </c>
      <c r="D436" t="s">
        <v>19</v>
      </c>
      <c r="E436" t="s">
        <v>37</v>
      </c>
      <c r="F436">
        <v>975</v>
      </c>
    </row>
    <row r="437" spans="1:6" x14ac:dyDescent="0.35">
      <c r="A437" s="1">
        <v>44621</v>
      </c>
      <c r="B437" t="s">
        <v>38</v>
      </c>
      <c r="C437" t="s">
        <v>527</v>
      </c>
      <c r="D437" t="s">
        <v>19</v>
      </c>
      <c r="E437" t="s">
        <v>37</v>
      </c>
      <c r="F437">
        <v>15679</v>
      </c>
    </row>
    <row r="438" spans="1:6" x14ac:dyDescent="0.35">
      <c r="A438" s="1">
        <v>44621</v>
      </c>
      <c r="B438" t="s">
        <v>38</v>
      </c>
      <c r="C438" t="s">
        <v>528</v>
      </c>
      <c r="D438" t="s">
        <v>19</v>
      </c>
      <c r="E438" t="s">
        <v>37</v>
      </c>
      <c r="F438">
        <v>37542947</v>
      </c>
    </row>
    <row r="439" spans="1:6" x14ac:dyDescent="0.35">
      <c r="A439" s="1">
        <v>44621</v>
      </c>
      <c r="B439" t="s">
        <v>38</v>
      </c>
      <c r="C439" t="s">
        <v>564</v>
      </c>
      <c r="D439" t="s">
        <v>19</v>
      </c>
      <c r="E439" t="s">
        <v>37</v>
      </c>
      <c r="F439">
        <v>1378</v>
      </c>
    </row>
    <row r="440" spans="1:6" x14ac:dyDescent="0.35">
      <c r="A440" s="1">
        <v>44621</v>
      </c>
      <c r="B440" t="s">
        <v>38</v>
      </c>
      <c r="C440" t="s">
        <v>565</v>
      </c>
      <c r="D440" t="s">
        <v>19</v>
      </c>
      <c r="E440" t="s">
        <v>37</v>
      </c>
      <c r="F440">
        <v>2546</v>
      </c>
    </row>
    <row r="441" spans="1:6" x14ac:dyDescent="0.35">
      <c r="A441" s="1">
        <v>44621</v>
      </c>
      <c r="B441" t="s">
        <v>38</v>
      </c>
      <c r="C441" t="s">
        <v>566</v>
      </c>
      <c r="D441" t="s">
        <v>19</v>
      </c>
      <c r="E441" t="s">
        <v>37</v>
      </c>
      <c r="F441">
        <v>1510</v>
      </c>
    </row>
    <row r="442" spans="1:6" x14ac:dyDescent="0.35">
      <c r="A442" s="1">
        <v>44621</v>
      </c>
      <c r="B442" t="s">
        <v>38</v>
      </c>
      <c r="C442" t="s">
        <v>567</v>
      </c>
      <c r="D442" t="s">
        <v>19</v>
      </c>
      <c r="E442" t="s">
        <v>37</v>
      </c>
      <c r="F442">
        <v>2844</v>
      </c>
    </row>
    <row r="443" spans="1:6" x14ac:dyDescent="0.35">
      <c r="A443" s="1">
        <v>44621</v>
      </c>
      <c r="B443" t="s">
        <v>38</v>
      </c>
      <c r="C443" t="s">
        <v>8</v>
      </c>
      <c r="D443" t="s">
        <v>19</v>
      </c>
      <c r="E443" t="s">
        <v>37</v>
      </c>
      <c r="F443">
        <v>48247</v>
      </c>
    </row>
    <row r="444" spans="1:6" x14ac:dyDescent="0.35">
      <c r="A444" s="1">
        <v>44621</v>
      </c>
      <c r="B444" t="s">
        <v>38</v>
      </c>
      <c r="C444" t="s">
        <v>6</v>
      </c>
      <c r="D444" t="s">
        <v>19</v>
      </c>
      <c r="E444" t="s">
        <v>37</v>
      </c>
      <c r="F444">
        <v>14765</v>
      </c>
    </row>
    <row r="445" spans="1:6" x14ac:dyDescent="0.35">
      <c r="A445" s="1">
        <v>44621</v>
      </c>
      <c r="B445" t="s">
        <v>38</v>
      </c>
      <c r="C445" t="s">
        <v>10</v>
      </c>
      <c r="D445" t="s">
        <v>19</v>
      </c>
      <c r="E445" t="s">
        <v>37</v>
      </c>
      <c r="F445">
        <v>10742</v>
      </c>
    </row>
    <row r="446" spans="1:6" x14ac:dyDescent="0.35">
      <c r="A446" s="1">
        <v>44621</v>
      </c>
      <c r="B446" t="s">
        <v>38</v>
      </c>
      <c r="C446" t="s">
        <v>5</v>
      </c>
      <c r="D446" t="s">
        <v>19</v>
      </c>
      <c r="E446" t="s">
        <v>37</v>
      </c>
      <c r="F446">
        <v>2838</v>
      </c>
    </row>
    <row r="447" spans="1:6" x14ac:dyDescent="0.35">
      <c r="A447" s="1">
        <v>44621</v>
      </c>
      <c r="B447" t="s">
        <v>38</v>
      </c>
      <c r="C447" t="s">
        <v>3</v>
      </c>
      <c r="D447" t="s">
        <v>19</v>
      </c>
      <c r="E447" t="s">
        <v>37</v>
      </c>
      <c r="F447">
        <v>4873</v>
      </c>
    </row>
    <row r="448" spans="1:6" x14ac:dyDescent="0.35">
      <c r="A448" s="1">
        <v>44621</v>
      </c>
      <c r="B448" t="s">
        <v>38</v>
      </c>
      <c r="C448" t="s">
        <v>11</v>
      </c>
      <c r="D448" t="s">
        <v>19</v>
      </c>
      <c r="E448" t="s">
        <v>37</v>
      </c>
      <c r="F448">
        <v>5165</v>
      </c>
    </row>
    <row r="449" spans="1:6" x14ac:dyDescent="0.35">
      <c r="A449" s="1">
        <v>44621</v>
      </c>
      <c r="B449" t="s">
        <v>38</v>
      </c>
      <c r="C449" t="s">
        <v>13</v>
      </c>
      <c r="D449" t="s">
        <v>19</v>
      </c>
      <c r="E449" t="s">
        <v>37</v>
      </c>
      <c r="F449">
        <v>56</v>
      </c>
    </row>
    <row r="450" spans="1:6" x14ac:dyDescent="0.35">
      <c r="A450" s="1">
        <v>44621</v>
      </c>
      <c r="B450" t="s">
        <v>38</v>
      </c>
      <c r="C450" t="s">
        <v>535</v>
      </c>
      <c r="D450" t="s">
        <v>19</v>
      </c>
      <c r="E450" t="s">
        <v>37</v>
      </c>
      <c r="F450">
        <v>15697</v>
      </c>
    </row>
    <row r="451" spans="1:6" x14ac:dyDescent="0.35">
      <c r="A451" s="1">
        <v>44621</v>
      </c>
      <c r="B451" t="s">
        <v>38</v>
      </c>
      <c r="C451" t="s">
        <v>14</v>
      </c>
      <c r="D451" t="s">
        <v>19</v>
      </c>
      <c r="E451" t="s">
        <v>37</v>
      </c>
      <c r="F451">
        <v>10505</v>
      </c>
    </row>
    <row r="452" spans="1:6" x14ac:dyDescent="0.35">
      <c r="A452" s="1">
        <v>44621</v>
      </c>
      <c r="B452" t="s">
        <v>38</v>
      </c>
      <c r="C452" t="s">
        <v>12</v>
      </c>
      <c r="D452" t="s">
        <v>19</v>
      </c>
      <c r="E452" t="s">
        <v>37</v>
      </c>
      <c r="F452">
        <v>2324</v>
      </c>
    </row>
    <row r="453" spans="1:6" x14ac:dyDescent="0.35">
      <c r="A453" s="1">
        <v>44621</v>
      </c>
      <c r="B453" t="s">
        <v>38</v>
      </c>
      <c r="C453" t="s">
        <v>16</v>
      </c>
      <c r="D453" t="s">
        <v>19</v>
      </c>
      <c r="E453" t="s">
        <v>37</v>
      </c>
      <c r="F453">
        <v>161</v>
      </c>
    </row>
    <row r="454" spans="1:6" x14ac:dyDescent="0.35">
      <c r="A454" s="1">
        <v>44621</v>
      </c>
      <c r="B454" t="s">
        <v>38</v>
      </c>
      <c r="C454" t="s">
        <v>539</v>
      </c>
      <c r="D454" t="s">
        <v>19</v>
      </c>
      <c r="E454" t="s">
        <v>37</v>
      </c>
      <c r="F454">
        <v>387</v>
      </c>
    </row>
    <row r="455" spans="1:6" x14ac:dyDescent="0.35">
      <c r="A455" s="1">
        <v>44621</v>
      </c>
      <c r="B455" t="s">
        <v>38</v>
      </c>
      <c r="C455" t="s">
        <v>524</v>
      </c>
      <c r="D455" t="s">
        <v>19</v>
      </c>
      <c r="E455" t="s">
        <v>37</v>
      </c>
      <c r="F455">
        <v>245</v>
      </c>
    </row>
    <row r="456" spans="1:6" x14ac:dyDescent="0.35">
      <c r="A456" s="1">
        <v>44621</v>
      </c>
      <c r="B456" t="s">
        <v>38</v>
      </c>
      <c r="C456" t="s">
        <v>542</v>
      </c>
      <c r="D456" t="s">
        <v>19</v>
      </c>
      <c r="E456" t="s">
        <v>37</v>
      </c>
      <c r="F456">
        <v>2816</v>
      </c>
    </row>
    <row r="457" spans="1:6" x14ac:dyDescent="0.35">
      <c r="A457" s="1">
        <v>44621</v>
      </c>
      <c r="B457" t="s">
        <v>38</v>
      </c>
      <c r="C457" t="s">
        <v>544</v>
      </c>
      <c r="D457" t="s">
        <v>19</v>
      </c>
      <c r="E457" t="s">
        <v>37</v>
      </c>
      <c r="F457">
        <v>5996</v>
      </c>
    </row>
    <row r="458" spans="1:6" x14ac:dyDescent="0.35">
      <c r="A458" s="1">
        <v>44621</v>
      </c>
      <c r="B458" t="s">
        <v>38</v>
      </c>
      <c r="C458" t="s">
        <v>546</v>
      </c>
      <c r="D458" t="s">
        <v>19</v>
      </c>
      <c r="E458" t="s">
        <v>37</v>
      </c>
      <c r="F458">
        <v>3446</v>
      </c>
    </row>
    <row r="459" spans="1:6" x14ac:dyDescent="0.35">
      <c r="A459" s="1">
        <v>44621</v>
      </c>
      <c r="B459" t="s">
        <v>38</v>
      </c>
      <c r="C459" t="s">
        <v>548</v>
      </c>
      <c r="D459" t="s">
        <v>19</v>
      </c>
      <c r="E459" t="s">
        <v>37</v>
      </c>
      <c r="F459">
        <v>624</v>
      </c>
    </row>
    <row r="460" spans="1:6" x14ac:dyDescent="0.35">
      <c r="A460" s="1">
        <v>44621</v>
      </c>
      <c r="B460" t="s">
        <v>38</v>
      </c>
      <c r="C460" t="s">
        <v>550</v>
      </c>
      <c r="D460" t="s">
        <v>19</v>
      </c>
      <c r="E460" t="s">
        <v>37</v>
      </c>
      <c r="F460">
        <v>325</v>
      </c>
    </row>
    <row r="461" spans="1:6" x14ac:dyDescent="0.35">
      <c r="A461" s="1">
        <v>44621</v>
      </c>
      <c r="B461" t="s">
        <v>38</v>
      </c>
      <c r="C461" t="s">
        <v>552</v>
      </c>
      <c r="D461" t="s">
        <v>19</v>
      </c>
      <c r="E461" t="s">
        <v>37</v>
      </c>
      <c r="F461">
        <v>2056</v>
      </c>
    </row>
    <row r="462" spans="1:6" x14ac:dyDescent="0.35">
      <c r="A462" s="1">
        <v>44621</v>
      </c>
      <c r="B462" t="s">
        <v>38</v>
      </c>
      <c r="C462" t="s">
        <v>554</v>
      </c>
      <c r="D462" t="s">
        <v>19</v>
      </c>
      <c r="E462" t="s">
        <v>37</v>
      </c>
      <c r="F462">
        <v>0</v>
      </c>
    </row>
    <row r="463" spans="1:6" x14ac:dyDescent="0.35">
      <c r="A463" s="54">
        <v>44621</v>
      </c>
      <c r="B463" s="53" t="s">
        <v>38</v>
      </c>
      <c r="C463" s="53" t="s">
        <v>556</v>
      </c>
      <c r="D463" s="53" t="s">
        <v>19</v>
      </c>
      <c r="E463" s="53" t="s">
        <v>37</v>
      </c>
      <c r="F463">
        <v>10764</v>
      </c>
    </row>
    <row r="464" spans="1:6" x14ac:dyDescent="0.35">
      <c r="A464" s="1">
        <v>44621</v>
      </c>
      <c r="B464" t="s">
        <v>59</v>
      </c>
      <c r="C464" t="s">
        <v>15</v>
      </c>
      <c r="D464" t="s">
        <v>32</v>
      </c>
      <c r="E464" t="s">
        <v>24</v>
      </c>
      <c r="F464">
        <v>15801</v>
      </c>
    </row>
    <row r="465" spans="1:6" x14ac:dyDescent="0.35">
      <c r="A465" s="1">
        <v>44621</v>
      </c>
      <c r="B465" t="s">
        <v>59</v>
      </c>
      <c r="C465" t="s">
        <v>7</v>
      </c>
      <c r="D465" t="s">
        <v>32</v>
      </c>
      <c r="E465" t="s">
        <v>24</v>
      </c>
      <c r="F465">
        <v>12834</v>
      </c>
    </row>
    <row r="466" spans="1:6" x14ac:dyDescent="0.35">
      <c r="A466" s="1">
        <v>44621</v>
      </c>
      <c r="B466" t="s">
        <v>59</v>
      </c>
      <c r="C466" t="s">
        <v>4</v>
      </c>
      <c r="D466" t="s">
        <v>32</v>
      </c>
      <c r="E466" t="s">
        <v>24</v>
      </c>
      <c r="F466">
        <v>5276</v>
      </c>
    </row>
    <row r="467" spans="1:6" x14ac:dyDescent="0.35">
      <c r="A467" s="1">
        <v>44621</v>
      </c>
      <c r="B467" t="s">
        <v>59</v>
      </c>
      <c r="C467" t="s">
        <v>9</v>
      </c>
      <c r="D467" t="s">
        <v>32</v>
      </c>
      <c r="E467" t="s">
        <v>24</v>
      </c>
      <c r="F467">
        <v>2885</v>
      </c>
    </row>
    <row r="468" spans="1:6" x14ac:dyDescent="0.35">
      <c r="A468" s="1">
        <v>44621</v>
      </c>
      <c r="B468" t="s">
        <v>59</v>
      </c>
      <c r="C468" t="s">
        <v>525</v>
      </c>
      <c r="D468" t="s">
        <v>32</v>
      </c>
      <c r="E468" t="s">
        <v>24</v>
      </c>
      <c r="F468">
        <v>198</v>
      </c>
    </row>
    <row r="469" spans="1:6" x14ac:dyDescent="0.35">
      <c r="A469" s="1">
        <v>44621</v>
      </c>
      <c r="B469" t="s">
        <v>59</v>
      </c>
      <c r="C469" t="s">
        <v>526</v>
      </c>
      <c r="D469" t="s">
        <v>32</v>
      </c>
      <c r="E469" t="s">
        <v>24</v>
      </c>
      <c r="F469">
        <v>264</v>
      </c>
    </row>
    <row r="470" spans="1:6" x14ac:dyDescent="0.35">
      <c r="A470" s="1">
        <v>44621</v>
      </c>
      <c r="B470" t="s">
        <v>59</v>
      </c>
      <c r="C470" t="s">
        <v>527</v>
      </c>
      <c r="D470" t="s">
        <v>32</v>
      </c>
      <c r="E470" t="s">
        <v>24</v>
      </c>
      <c r="F470">
        <v>2423</v>
      </c>
    </row>
    <row r="471" spans="1:6" x14ac:dyDescent="0.35">
      <c r="A471" s="1">
        <v>44621</v>
      </c>
      <c r="B471" t="s">
        <v>59</v>
      </c>
      <c r="C471" t="s">
        <v>528</v>
      </c>
      <c r="D471" t="s">
        <v>32</v>
      </c>
      <c r="E471" t="s">
        <v>24</v>
      </c>
      <c r="F471">
        <v>4822388</v>
      </c>
    </row>
    <row r="472" spans="1:6" x14ac:dyDescent="0.35">
      <c r="A472" s="1">
        <v>44621</v>
      </c>
      <c r="B472" t="s">
        <v>59</v>
      </c>
      <c r="C472" t="s">
        <v>564</v>
      </c>
      <c r="D472" t="s">
        <v>32</v>
      </c>
      <c r="E472" t="s">
        <v>24</v>
      </c>
      <c r="F472">
        <v>214</v>
      </c>
    </row>
    <row r="473" spans="1:6" x14ac:dyDescent="0.35">
      <c r="A473" s="1">
        <v>44621</v>
      </c>
      <c r="B473" t="s">
        <v>59</v>
      </c>
      <c r="C473" t="s">
        <v>565</v>
      </c>
      <c r="D473" t="s">
        <v>32</v>
      </c>
      <c r="E473" t="s">
        <v>24</v>
      </c>
      <c r="F473">
        <v>2696</v>
      </c>
    </row>
    <row r="474" spans="1:6" x14ac:dyDescent="0.35">
      <c r="A474" s="1">
        <v>44621</v>
      </c>
      <c r="B474" t="s">
        <v>59</v>
      </c>
      <c r="C474" t="s">
        <v>566</v>
      </c>
      <c r="D474" t="s">
        <v>32</v>
      </c>
      <c r="E474" t="s">
        <v>24</v>
      </c>
      <c r="F474">
        <v>351</v>
      </c>
    </row>
    <row r="475" spans="1:6" x14ac:dyDescent="0.35">
      <c r="A475" s="1">
        <v>44621</v>
      </c>
      <c r="B475" t="s">
        <v>59</v>
      </c>
      <c r="C475" t="s">
        <v>567</v>
      </c>
      <c r="D475" t="s">
        <v>32</v>
      </c>
      <c r="E475" t="s">
        <v>24</v>
      </c>
      <c r="F475">
        <v>2953</v>
      </c>
    </row>
    <row r="476" spans="1:6" x14ac:dyDescent="0.35">
      <c r="A476" s="1">
        <v>44621</v>
      </c>
      <c r="B476" t="s">
        <v>59</v>
      </c>
      <c r="C476" t="s">
        <v>8</v>
      </c>
      <c r="D476" t="s">
        <v>32</v>
      </c>
      <c r="E476" t="s">
        <v>24</v>
      </c>
      <c r="F476">
        <v>11750</v>
      </c>
    </row>
    <row r="477" spans="1:6" x14ac:dyDescent="0.35">
      <c r="A477" s="1">
        <v>44621</v>
      </c>
      <c r="B477" t="s">
        <v>59</v>
      </c>
      <c r="C477" t="s">
        <v>6</v>
      </c>
      <c r="D477" t="s">
        <v>32</v>
      </c>
      <c r="E477" t="s">
        <v>24</v>
      </c>
      <c r="F477">
        <v>5493</v>
      </c>
    </row>
    <row r="478" spans="1:6" x14ac:dyDescent="0.35">
      <c r="A478" s="1">
        <v>44621</v>
      </c>
      <c r="B478" t="s">
        <v>59</v>
      </c>
      <c r="C478" t="s">
        <v>10</v>
      </c>
      <c r="D478" t="s">
        <v>32</v>
      </c>
      <c r="E478" t="s">
        <v>24</v>
      </c>
      <c r="F478">
        <v>3028</v>
      </c>
    </row>
    <row r="479" spans="1:6" x14ac:dyDescent="0.35">
      <c r="A479" s="1">
        <v>44621</v>
      </c>
      <c r="B479" t="s">
        <v>59</v>
      </c>
      <c r="C479" t="s">
        <v>5</v>
      </c>
      <c r="D479" t="s">
        <v>32</v>
      </c>
      <c r="E479" t="s">
        <v>24</v>
      </c>
      <c r="F479">
        <v>1135</v>
      </c>
    </row>
    <row r="480" spans="1:6" x14ac:dyDescent="0.35">
      <c r="A480" s="1">
        <v>44621</v>
      </c>
      <c r="B480" t="s">
        <v>59</v>
      </c>
      <c r="C480" t="s">
        <v>3</v>
      </c>
      <c r="D480" t="s">
        <v>32</v>
      </c>
      <c r="E480" t="s">
        <v>24</v>
      </c>
      <c r="F480">
        <v>2065</v>
      </c>
    </row>
    <row r="481" spans="1:6" x14ac:dyDescent="0.35">
      <c r="A481" s="1">
        <v>44621</v>
      </c>
      <c r="B481" t="s">
        <v>59</v>
      </c>
      <c r="C481" t="s">
        <v>11</v>
      </c>
      <c r="D481" t="s">
        <v>32</v>
      </c>
      <c r="E481" t="s">
        <v>24</v>
      </c>
      <c r="F481">
        <v>1906</v>
      </c>
    </row>
    <row r="482" spans="1:6" x14ac:dyDescent="0.35">
      <c r="A482" s="1">
        <v>44621</v>
      </c>
      <c r="B482" t="s">
        <v>59</v>
      </c>
      <c r="C482" t="s">
        <v>13</v>
      </c>
      <c r="D482" t="s">
        <v>32</v>
      </c>
      <c r="E482" t="s">
        <v>24</v>
      </c>
      <c r="F482">
        <v>2</v>
      </c>
    </row>
    <row r="483" spans="1:6" x14ac:dyDescent="0.35">
      <c r="A483" s="1">
        <v>44621</v>
      </c>
      <c r="B483" t="s">
        <v>59</v>
      </c>
      <c r="C483" t="s">
        <v>535</v>
      </c>
      <c r="D483" t="s">
        <v>32</v>
      </c>
      <c r="E483" t="s">
        <v>24</v>
      </c>
      <c r="F483">
        <v>3991</v>
      </c>
    </row>
    <row r="484" spans="1:6" x14ac:dyDescent="0.35">
      <c r="A484" s="1">
        <v>44621</v>
      </c>
      <c r="B484" t="s">
        <v>59</v>
      </c>
      <c r="C484" t="s">
        <v>14</v>
      </c>
      <c r="D484" t="s">
        <v>32</v>
      </c>
      <c r="E484" t="s">
        <v>24</v>
      </c>
      <c r="F484">
        <v>1464</v>
      </c>
    </row>
    <row r="485" spans="1:6" x14ac:dyDescent="0.35">
      <c r="A485" s="1">
        <v>44621</v>
      </c>
      <c r="B485" t="s">
        <v>59</v>
      </c>
      <c r="C485" t="s">
        <v>12</v>
      </c>
      <c r="D485" t="s">
        <v>32</v>
      </c>
      <c r="E485" t="s">
        <v>24</v>
      </c>
      <c r="F485">
        <v>545</v>
      </c>
    </row>
    <row r="486" spans="1:6" x14ac:dyDescent="0.35">
      <c r="A486" s="1">
        <v>44621</v>
      </c>
      <c r="B486" t="s">
        <v>59</v>
      </c>
      <c r="C486" t="s">
        <v>16</v>
      </c>
      <c r="D486" t="s">
        <v>32</v>
      </c>
      <c r="E486" t="s">
        <v>24</v>
      </c>
      <c r="F486">
        <v>27</v>
      </c>
    </row>
    <row r="487" spans="1:6" x14ac:dyDescent="0.35">
      <c r="A487" s="1">
        <v>44621</v>
      </c>
      <c r="B487" t="s">
        <v>59</v>
      </c>
      <c r="C487" t="s">
        <v>539</v>
      </c>
      <c r="D487" t="s">
        <v>32</v>
      </c>
      <c r="E487" t="s">
        <v>24</v>
      </c>
      <c r="F487">
        <v>83</v>
      </c>
    </row>
    <row r="488" spans="1:6" x14ac:dyDescent="0.35">
      <c r="A488" s="1">
        <v>44621</v>
      </c>
      <c r="B488" t="s">
        <v>59</v>
      </c>
      <c r="C488" t="s">
        <v>524</v>
      </c>
      <c r="D488" t="s">
        <v>32</v>
      </c>
      <c r="E488" t="s">
        <v>24</v>
      </c>
      <c r="F488">
        <v>26</v>
      </c>
    </row>
    <row r="489" spans="1:6" x14ac:dyDescent="0.35">
      <c r="A489" s="1">
        <v>44621</v>
      </c>
      <c r="B489" t="s">
        <v>59</v>
      </c>
      <c r="C489" t="s">
        <v>542</v>
      </c>
      <c r="D489" t="s">
        <v>32</v>
      </c>
      <c r="E489" t="s">
        <v>24</v>
      </c>
      <c r="F489">
        <v>649</v>
      </c>
    </row>
    <row r="490" spans="1:6" x14ac:dyDescent="0.35">
      <c r="A490" s="1">
        <v>44621</v>
      </c>
      <c r="B490" t="s">
        <v>59</v>
      </c>
      <c r="C490" t="s">
        <v>544</v>
      </c>
      <c r="D490" t="s">
        <v>32</v>
      </c>
      <c r="E490" t="s">
        <v>24</v>
      </c>
      <c r="F490">
        <v>970</v>
      </c>
    </row>
    <row r="491" spans="1:6" x14ac:dyDescent="0.35">
      <c r="A491" s="1">
        <v>44621</v>
      </c>
      <c r="B491" t="s">
        <v>59</v>
      </c>
      <c r="C491" t="s">
        <v>546</v>
      </c>
      <c r="D491" t="s">
        <v>32</v>
      </c>
      <c r="E491" t="s">
        <v>24</v>
      </c>
      <c r="F491">
        <v>783</v>
      </c>
    </row>
    <row r="492" spans="1:6" x14ac:dyDescent="0.35">
      <c r="A492" s="1">
        <v>44621</v>
      </c>
      <c r="B492" t="s">
        <v>59</v>
      </c>
      <c r="C492" t="s">
        <v>548</v>
      </c>
      <c r="D492" t="s">
        <v>32</v>
      </c>
      <c r="E492" t="s">
        <v>24</v>
      </c>
      <c r="F492">
        <v>4</v>
      </c>
    </row>
    <row r="493" spans="1:6" x14ac:dyDescent="0.35">
      <c r="A493" s="1">
        <v>44621</v>
      </c>
      <c r="B493" t="s">
        <v>59</v>
      </c>
      <c r="C493" t="s">
        <v>550</v>
      </c>
      <c r="D493" t="s">
        <v>32</v>
      </c>
      <c r="E493" t="s">
        <v>24</v>
      </c>
      <c r="F493">
        <v>9</v>
      </c>
    </row>
    <row r="494" spans="1:6" x14ac:dyDescent="0.35">
      <c r="A494" s="1">
        <v>44621</v>
      </c>
      <c r="B494" t="s">
        <v>59</v>
      </c>
      <c r="C494" t="s">
        <v>552</v>
      </c>
      <c r="D494" t="s">
        <v>32</v>
      </c>
      <c r="E494" t="s">
        <v>24</v>
      </c>
      <c r="F494">
        <v>85</v>
      </c>
    </row>
    <row r="495" spans="1:6" x14ac:dyDescent="0.35">
      <c r="A495" s="1">
        <v>44621</v>
      </c>
      <c r="B495" t="s">
        <v>59</v>
      </c>
      <c r="C495" t="s">
        <v>554</v>
      </c>
      <c r="D495" t="s">
        <v>32</v>
      </c>
      <c r="E495" t="s">
        <v>24</v>
      </c>
      <c r="F495">
        <v>0</v>
      </c>
    </row>
    <row r="496" spans="1:6" x14ac:dyDescent="0.35">
      <c r="A496" s="54">
        <v>44621</v>
      </c>
      <c r="B496" s="53" t="s">
        <v>59</v>
      </c>
      <c r="C496" s="53" t="s">
        <v>556</v>
      </c>
      <c r="D496" s="53" t="s">
        <v>32</v>
      </c>
      <c r="E496" s="53" t="s">
        <v>24</v>
      </c>
      <c r="F496">
        <v>28</v>
      </c>
    </row>
    <row r="497" spans="1:6" x14ac:dyDescent="0.35">
      <c r="A497" s="1">
        <v>44621</v>
      </c>
      <c r="B497" t="s">
        <v>39</v>
      </c>
      <c r="C497" t="s">
        <v>15</v>
      </c>
      <c r="D497" t="s">
        <v>25</v>
      </c>
      <c r="E497" t="s">
        <v>35</v>
      </c>
      <c r="F497">
        <v>40176</v>
      </c>
    </row>
    <row r="498" spans="1:6" x14ac:dyDescent="0.35">
      <c r="A498" s="1">
        <v>44621</v>
      </c>
      <c r="B498" t="s">
        <v>39</v>
      </c>
      <c r="C498" t="s">
        <v>7</v>
      </c>
      <c r="D498" t="s">
        <v>25</v>
      </c>
      <c r="E498" t="s">
        <v>35</v>
      </c>
      <c r="F498">
        <v>29978</v>
      </c>
    </row>
    <row r="499" spans="1:6" x14ac:dyDescent="0.35">
      <c r="A499" s="1">
        <v>44621</v>
      </c>
      <c r="B499" t="s">
        <v>39</v>
      </c>
      <c r="C499" t="s">
        <v>4</v>
      </c>
      <c r="D499" t="s">
        <v>25</v>
      </c>
      <c r="E499" t="s">
        <v>35</v>
      </c>
      <c r="F499">
        <v>11675</v>
      </c>
    </row>
    <row r="500" spans="1:6" x14ac:dyDescent="0.35">
      <c r="A500" s="1">
        <v>44621</v>
      </c>
      <c r="B500" t="s">
        <v>39</v>
      </c>
      <c r="C500" t="s">
        <v>9</v>
      </c>
      <c r="D500" t="s">
        <v>25</v>
      </c>
      <c r="E500" t="s">
        <v>35</v>
      </c>
      <c r="F500">
        <v>8823</v>
      </c>
    </row>
    <row r="501" spans="1:6" x14ac:dyDescent="0.35">
      <c r="A501" s="1">
        <v>44621</v>
      </c>
      <c r="B501" t="s">
        <v>39</v>
      </c>
      <c r="C501" t="s">
        <v>525</v>
      </c>
      <c r="D501" t="s">
        <v>25</v>
      </c>
      <c r="E501" t="s">
        <v>35</v>
      </c>
      <c r="F501">
        <v>2525</v>
      </c>
    </row>
    <row r="502" spans="1:6" x14ac:dyDescent="0.35">
      <c r="A502" s="1">
        <v>44621</v>
      </c>
      <c r="B502" t="s">
        <v>39</v>
      </c>
      <c r="C502" t="s">
        <v>526</v>
      </c>
      <c r="D502" t="s">
        <v>25</v>
      </c>
      <c r="E502" t="s">
        <v>35</v>
      </c>
      <c r="F502">
        <v>616</v>
      </c>
    </row>
    <row r="503" spans="1:6" x14ac:dyDescent="0.35">
      <c r="A503" s="1">
        <v>44621</v>
      </c>
      <c r="B503" t="s">
        <v>39</v>
      </c>
      <c r="C503" t="s">
        <v>527</v>
      </c>
      <c r="D503" t="s">
        <v>25</v>
      </c>
      <c r="E503" t="s">
        <v>35</v>
      </c>
      <c r="F503">
        <v>5682</v>
      </c>
    </row>
    <row r="504" spans="1:6" x14ac:dyDescent="0.35">
      <c r="A504" s="1">
        <v>44621</v>
      </c>
      <c r="B504" t="s">
        <v>39</v>
      </c>
      <c r="C504" t="s">
        <v>528</v>
      </c>
      <c r="D504" t="s">
        <v>25</v>
      </c>
      <c r="E504" t="s">
        <v>35</v>
      </c>
      <c r="F504">
        <v>20676504</v>
      </c>
    </row>
    <row r="505" spans="1:6" x14ac:dyDescent="0.35">
      <c r="A505" s="1">
        <v>44621</v>
      </c>
      <c r="B505" t="s">
        <v>39</v>
      </c>
      <c r="C505" t="s">
        <v>564</v>
      </c>
      <c r="D505" t="s">
        <v>25</v>
      </c>
      <c r="E505" t="s">
        <v>35</v>
      </c>
      <c r="F505">
        <v>210</v>
      </c>
    </row>
    <row r="506" spans="1:6" x14ac:dyDescent="0.35">
      <c r="A506" s="1">
        <v>44621</v>
      </c>
      <c r="B506" t="s">
        <v>39</v>
      </c>
      <c r="C506" t="s">
        <v>565</v>
      </c>
      <c r="D506" t="s">
        <v>25</v>
      </c>
      <c r="E506" t="s">
        <v>35</v>
      </c>
      <c r="F506">
        <v>320</v>
      </c>
    </row>
    <row r="507" spans="1:6" x14ac:dyDescent="0.35">
      <c r="A507" s="1">
        <v>44621</v>
      </c>
      <c r="B507" t="s">
        <v>39</v>
      </c>
      <c r="C507" t="s">
        <v>566</v>
      </c>
      <c r="D507" t="s">
        <v>25</v>
      </c>
      <c r="E507" t="s">
        <v>35</v>
      </c>
      <c r="F507">
        <v>320</v>
      </c>
    </row>
    <row r="508" spans="1:6" x14ac:dyDescent="0.35">
      <c r="A508" s="1">
        <v>44621</v>
      </c>
      <c r="B508" t="s">
        <v>39</v>
      </c>
      <c r="C508" t="s">
        <v>567</v>
      </c>
      <c r="D508" t="s">
        <v>25</v>
      </c>
      <c r="E508" t="s">
        <v>35</v>
      </c>
      <c r="F508">
        <v>1697</v>
      </c>
    </row>
    <row r="509" spans="1:6" x14ac:dyDescent="0.35">
      <c r="A509" s="1">
        <v>44621</v>
      </c>
      <c r="B509" t="s">
        <v>39</v>
      </c>
      <c r="C509" t="s">
        <v>8</v>
      </c>
      <c r="D509" t="s">
        <v>25</v>
      </c>
      <c r="E509" t="s">
        <v>35</v>
      </c>
      <c r="F509">
        <v>28576</v>
      </c>
    </row>
    <row r="510" spans="1:6" x14ac:dyDescent="0.35">
      <c r="A510" s="1">
        <v>44621</v>
      </c>
      <c r="B510" t="s">
        <v>39</v>
      </c>
      <c r="C510" t="s">
        <v>6</v>
      </c>
      <c r="D510" t="s">
        <v>25</v>
      </c>
      <c r="E510" t="s">
        <v>35</v>
      </c>
      <c r="F510">
        <v>17391</v>
      </c>
    </row>
    <row r="511" spans="1:6" x14ac:dyDescent="0.35">
      <c r="A511" s="1">
        <v>44621</v>
      </c>
      <c r="B511" t="s">
        <v>39</v>
      </c>
      <c r="C511" t="s">
        <v>10</v>
      </c>
      <c r="D511" t="s">
        <v>25</v>
      </c>
      <c r="E511" t="s">
        <v>35</v>
      </c>
      <c r="F511">
        <v>231</v>
      </c>
    </row>
    <row r="512" spans="1:6" x14ac:dyDescent="0.35">
      <c r="A512" s="1">
        <v>44621</v>
      </c>
      <c r="B512" t="s">
        <v>39</v>
      </c>
      <c r="C512" t="s">
        <v>5</v>
      </c>
      <c r="D512" t="s">
        <v>25</v>
      </c>
      <c r="E512" t="s">
        <v>35</v>
      </c>
      <c r="F512">
        <v>50</v>
      </c>
    </row>
    <row r="513" spans="1:6" x14ac:dyDescent="0.35">
      <c r="A513" s="1">
        <v>44621</v>
      </c>
      <c r="B513" t="s">
        <v>39</v>
      </c>
      <c r="C513" t="s">
        <v>3</v>
      </c>
      <c r="D513" t="s">
        <v>25</v>
      </c>
      <c r="E513" t="s">
        <v>35</v>
      </c>
      <c r="F513">
        <v>2742</v>
      </c>
    </row>
    <row r="514" spans="1:6" x14ac:dyDescent="0.35">
      <c r="A514" s="1">
        <v>44621</v>
      </c>
      <c r="B514" t="s">
        <v>39</v>
      </c>
      <c r="C514" t="s">
        <v>11</v>
      </c>
      <c r="D514" t="s">
        <v>25</v>
      </c>
      <c r="E514" t="s">
        <v>35</v>
      </c>
      <c r="F514">
        <v>2676</v>
      </c>
    </row>
    <row r="515" spans="1:6" x14ac:dyDescent="0.35">
      <c r="A515" s="1">
        <v>44621</v>
      </c>
      <c r="B515" t="s">
        <v>39</v>
      </c>
      <c r="C515" t="s">
        <v>13</v>
      </c>
      <c r="D515" t="s">
        <v>25</v>
      </c>
      <c r="E515" t="s">
        <v>35</v>
      </c>
      <c r="F515">
        <v>2</v>
      </c>
    </row>
    <row r="516" spans="1:6" x14ac:dyDescent="0.35">
      <c r="A516" s="1">
        <v>44621</v>
      </c>
      <c r="B516" t="s">
        <v>39</v>
      </c>
      <c r="C516" t="s">
        <v>535</v>
      </c>
      <c r="D516" t="s">
        <v>25</v>
      </c>
      <c r="E516" t="s">
        <v>35</v>
      </c>
      <c r="F516">
        <v>10107</v>
      </c>
    </row>
    <row r="517" spans="1:6" x14ac:dyDescent="0.35">
      <c r="A517" s="1">
        <v>44621</v>
      </c>
      <c r="B517" t="s">
        <v>39</v>
      </c>
      <c r="C517" t="s">
        <v>14</v>
      </c>
      <c r="D517" t="s">
        <v>25</v>
      </c>
      <c r="E517" t="s">
        <v>35</v>
      </c>
      <c r="F517">
        <v>6341</v>
      </c>
    </row>
    <row r="518" spans="1:6" x14ac:dyDescent="0.35">
      <c r="A518" s="1">
        <v>44621</v>
      </c>
      <c r="B518" t="s">
        <v>39</v>
      </c>
      <c r="C518" t="s">
        <v>12</v>
      </c>
      <c r="D518" t="s">
        <v>25</v>
      </c>
      <c r="E518" t="s">
        <v>35</v>
      </c>
      <c r="F518">
        <v>1230</v>
      </c>
    </row>
    <row r="519" spans="1:6" x14ac:dyDescent="0.35">
      <c r="A519" s="1">
        <v>44621</v>
      </c>
      <c r="B519" t="s">
        <v>39</v>
      </c>
      <c r="C519" t="s">
        <v>16</v>
      </c>
      <c r="D519" t="s">
        <v>25</v>
      </c>
      <c r="E519" t="s">
        <v>35</v>
      </c>
      <c r="F519">
        <v>83</v>
      </c>
    </row>
    <row r="520" spans="1:6" x14ac:dyDescent="0.35">
      <c r="A520" s="1">
        <v>44621</v>
      </c>
      <c r="B520" t="s">
        <v>39</v>
      </c>
      <c r="C520" t="s">
        <v>539</v>
      </c>
      <c r="D520" t="s">
        <v>25</v>
      </c>
      <c r="E520" t="s">
        <v>35</v>
      </c>
      <c r="F520">
        <v>195</v>
      </c>
    </row>
    <row r="521" spans="1:6" x14ac:dyDescent="0.35">
      <c r="A521" s="1">
        <v>44621</v>
      </c>
      <c r="B521" t="s">
        <v>39</v>
      </c>
      <c r="C521" t="s">
        <v>524</v>
      </c>
      <c r="D521" t="s">
        <v>25</v>
      </c>
      <c r="E521" t="s">
        <v>35</v>
      </c>
      <c r="F521">
        <v>47</v>
      </c>
    </row>
    <row r="522" spans="1:6" x14ac:dyDescent="0.35">
      <c r="A522" s="1">
        <v>44621</v>
      </c>
      <c r="B522" t="s">
        <v>39</v>
      </c>
      <c r="C522" t="s">
        <v>542</v>
      </c>
      <c r="D522" t="s">
        <v>25</v>
      </c>
      <c r="E522" t="s">
        <v>35</v>
      </c>
      <c r="F522">
        <v>1317</v>
      </c>
    </row>
    <row r="523" spans="1:6" x14ac:dyDescent="0.35">
      <c r="A523" s="1">
        <v>44621</v>
      </c>
      <c r="B523" t="s">
        <v>39</v>
      </c>
      <c r="C523" t="s">
        <v>544</v>
      </c>
      <c r="D523" t="s">
        <v>25</v>
      </c>
      <c r="E523" t="s">
        <v>35</v>
      </c>
      <c r="F523">
        <v>3836</v>
      </c>
    </row>
    <row r="524" spans="1:6" x14ac:dyDescent="0.35">
      <c r="A524" s="1">
        <v>44621</v>
      </c>
      <c r="B524" t="s">
        <v>39</v>
      </c>
      <c r="C524" t="s">
        <v>546</v>
      </c>
      <c r="D524" t="s">
        <v>25</v>
      </c>
      <c r="E524" t="s">
        <v>35</v>
      </c>
      <c r="F524">
        <v>1535</v>
      </c>
    </row>
    <row r="525" spans="1:6" x14ac:dyDescent="0.35">
      <c r="A525" s="1">
        <v>44621</v>
      </c>
      <c r="B525" t="s">
        <v>39</v>
      </c>
      <c r="C525" t="s">
        <v>548</v>
      </c>
      <c r="D525" t="s">
        <v>25</v>
      </c>
      <c r="E525" t="s">
        <v>35</v>
      </c>
      <c r="F525">
        <v>1973</v>
      </c>
    </row>
    <row r="526" spans="1:6" x14ac:dyDescent="0.35">
      <c r="A526" s="1">
        <v>44621</v>
      </c>
      <c r="B526" t="s">
        <v>39</v>
      </c>
      <c r="C526" t="s">
        <v>550</v>
      </c>
      <c r="D526" t="s">
        <v>25</v>
      </c>
      <c r="E526" t="s">
        <v>35</v>
      </c>
      <c r="F526">
        <v>23</v>
      </c>
    </row>
    <row r="527" spans="1:6" x14ac:dyDescent="0.35">
      <c r="A527" s="1">
        <v>44621</v>
      </c>
      <c r="B527" t="s">
        <v>39</v>
      </c>
      <c r="C527" t="s">
        <v>552</v>
      </c>
      <c r="D527" t="s">
        <v>25</v>
      </c>
      <c r="E527" t="s">
        <v>35</v>
      </c>
      <c r="F527">
        <v>1803</v>
      </c>
    </row>
    <row r="528" spans="1:6" x14ac:dyDescent="0.35">
      <c r="A528" s="1">
        <v>44621</v>
      </c>
      <c r="B528" t="s">
        <v>39</v>
      </c>
      <c r="C528" t="s">
        <v>554</v>
      </c>
      <c r="D528" t="s">
        <v>25</v>
      </c>
      <c r="E528" t="s">
        <v>35</v>
      </c>
      <c r="F528">
        <v>0</v>
      </c>
    </row>
    <row r="529" spans="1:6" x14ac:dyDescent="0.35">
      <c r="A529" s="54">
        <v>44621</v>
      </c>
      <c r="B529" s="53" t="s">
        <v>39</v>
      </c>
      <c r="C529" s="53" t="s">
        <v>556</v>
      </c>
      <c r="D529" s="53" t="s">
        <v>25</v>
      </c>
      <c r="E529" s="53" t="s">
        <v>35</v>
      </c>
      <c r="F529">
        <v>0</v>
      </c>
    </row>
    <row r="530" spans="1:6" x14ac:dyDescent="0.35">
      <c r="A530" s="1">
        <v>44621</v>
      </c>
      <c r="B530" t="s">
        <v>41</v>
      </c>
      <c r="C530" t="s">
        <v>15</v>
      </c>
      <c r="D530" t="s">
        <v>22</v>
      </c>
      <c r="E530" t="s">
        <v>40</v>
      </c>
      <c r="F530">
        <v>81347</v>
      </c>
    </row>
    <row r="531" spans="1:6" x14ac:dyDescent="0.35">
      <c r="A531" s="1">
        <v>44621</v>
      </c>
      <c r="B531" t="s">
        <v>41</v>
      </c>
      <c r="C531" t="s">
        <v>7</v>
      </c>
      <c r="D531" t="s">
        <v>22</v>
      </c>
      <c r="E531" t="s">
        <v>40</v>
      </c>
      <c r="F531">
        <v>74862</v>
      </c>
    </row>
    <row r="532" spans="1:6" x14ac:dyDescent="0.35">
      <c r="A532" s="1">
        <v>44621</v>
      </c>
      <c r="B532" t="s">
        <v>41</v>
      </c>
      <c r="C532" t="s">
        <v>4</v>
      </c>
      <c r="D532" t="s">
        <v>22</v>
      </c>
      <c r="E532" t="s">
        <v>40</v>
      </c>
      <c r="F532">
        <v>49561</v>
      </c>
    </row>
    <row r="533" spans="1:6" x14ac:dyDescent="0.35">
      <c r="A533" s="1">
        <v>44621</v>
      </c>
      <c r="B533" t="s">
        <v>41</v>
      </c>
      <c r="C533" t="s">
        <v>9</v>
      </c>
      <c r="D533" t="s">
        <v>22</v>
      </c>
      <c r="E533" t="s">
        <v>40</v>
      </c>
      <c r="F533">
        <v>6485</v>
      </c>
    </row>
    <row r="534" spans="1:6" x14ac:dyDescent="0.35">
      <c r="A534" s="1">
        <v>44621</v>
      </c>
      <c r="B534" t="s">
        <v>41</v>
      </c>
      <c r="C534" t="s">
        <v>525</v>
      </c>
      <c r="D534" t="s">
        <v>22</v>
      </c>
      <c r="E534" t="s">
        <v>40</v>
      </c>
      <c r="F534">
        <v>2427</v>
      </c>
    </row>
    <row r="535" spans="1:6" x14ac:dyDescent="0.35">
      <c r="A535" s="1">
        <v>44621</v>
      </c>
      <c r="B535" t="s">
        <v>41</v>
      </c>
      <c r="C535" t="s">
        <v>526</v>
      </c>
      <c r="D535" t="s">
        <v>22</v>
      </c>
      <c r="E535" t="s">
        <v>40</v>
      </c>
      <c r="F535">
        <v>490</v>
      </c>
    </row>
    <row r="536" spans="1:6" x14ac:dyDescent="0.35">
      <c r="A536" s="1">
        <v>44621</v>
      </c>
      <c r="B536" t="s">
        <v>41</v>
      </c>
      <c r="C536" t="s">
        <v>527</v>
      </c>
      <c r="D536" t="s">
        <v>22</v>
      </c>
      <c r="E536" t="s">
        <v>40</v>
      </c>
      <c r="F536">
        <v>3568</v>
      </c>
    </row>
    <row r="537" spans="1:6" x14ac:dyDescent="0.35">
      <c r="A537" s="1">
        <v>44621</v>
      </c>
      <c r="B537" t="s">
        <v>41</v>
      </c>
      <c r="C537" t="s">
        <v>528</v>
      </c>
      <c r="D537" t="s">
        <v>22</v>
      </c>
      <c r="E537" t="s">
        <v>40</v>
      </c>
      <c r="F537">
        <v>8336798</v>
      </c>
    </row>
    <row r="538" spans="1:6" x14ac:dyDescent="0.35">
      <c r="A538" s="1">
        <v>44621</v>
      </c>
      <c r="B538" t="s">
        <v>41</v>
      </c>
      <c r="C538" t="s">
        <v>564</v>
      </c>
      <c r="D538" t="s">
        <v>22</v>
      </c>
      <c r="E538" t="s">
        <v>40</v>
      </c>
      <c r="F538">
        <v>27</v>
      </c>
    </row>
    <row r="539" spans="1:6" x14ac:dyDescent="0.35">
      <c r="A539" s="1">
        <v>44621</v>
      </c>
      <c r="B539" t="s">
        <v>41</v>
      </c>
      <c r="C539" t="s">
        <v>565</v>
      </c>
      <c r="D539" t="s">
        <v>22</v>
      </c>
      <c r="E539" t="s">
        <v>40</v>
      </c>
      <c r="F539">
        <v>606</v>
      </c>
    </row>
    <row r="540" spans="1:6" x14ac:dyDescent="0.35">
      <c r="A540" s="1">
        <v>44621</v>
      </c>
      <c r="B540" t="s">
        <v>41</v>
      </c>
      <c r="C540" t="s">
        <v>566</v>
      </c>
      <c r="D540" t="s">
        <v>22</v>
      </c>
      <c r="E540" t="s">
        <v>40</v>
      </c>
      <c r="F540">
        <v>48</v>
      </c>
    </row>
    <row r="541" spans="1:6" x14ac:dyDescent="0.35">
      <c r="A541" s="1">
        <v>44621</v>
      </c>
      <c r="B541" t="s">
        <v>41</v>
      </c>
      <c r="C541" t="s">
        <v>567</v>
      </c>
      <c r="D541" t="s">
        <v>22</v>
      </c>
      <c r="E541" t="s">
        <v>40</v>
      </c>
      <c r="F541">
        <v>914</v>
      </c>
    </row>
    <row r="542" spans="1:6" x14ac:dyDescent="0.35">
      <c r="A542" s="1">
        <v>44621</v>
      </c>
      <c r="B542" t="s">
        <v>41</v>
      </c>
      <c r="C542" t="s">
        <v>8</v>
      </c>
      <c r="D542" t="s">
        <v>22</v>
      </c>
      <c r="E542" t="s">
        <v>40</v>
      </c>
      <c r="F542">
        <v>65758</v>
      </c>
    </row>
    <row r="543" spans="1:6" x14ac:dyDescent="0.35">
      <c r="A543" s="1">
        <v>44621</v>
      </c>
      <c r="B543" t="s">
        <v>41</v>
      </c>
      <c r="C543" t="s">
        <v>6</v>
      </c>
      <c r="D543" t="s">
        <v>22</v>
      </c>
      <c r="E543" t="s">
        <v>40</v>
      </c>
      <c r="F543">
        <v>34470</v>
      </c>
    </row>
    <row r="544" spans="1:6" x14ac:dyDescent="0.35">
      <c r="A544" s="1">
        <v>44621</v>
      </c>
      <c r="B544" t="s">
        <v>41</v>
      </c>
      <c r="C544" t="s">
        <v>10</v>
      </c>
      <c r="D544" t="s">
        <v>22</v>
      </c>
      <c r="E544" t="s">
        <v>40</v>
      </c>
      <c r="F544">
        <v>5394</v>
      </c>
    </row>
    <row r="545" spans="1:6" x14ac:dyDescent="0.35">
      <c r="A545" s="1">
        <v>44621</v>
      </c>
      <c r="B545" t="s">
        <v>41</v>
      </c>
      <c r="C545" t="s">
        <v>5</v>
      </c>
      <c r="D545" t="s">
        <v>22</v>
      </c>
      <c r="E545" t="s">
        <v>40</v>
      </c>
      <c r="F545">
        <v>3080</v>
      </c>
    </row>
    <row r="546" spans="1:6" x14ac:dyDescent="0.35">
      <c r="A546" s="1">
        <v>44621</v>
      </c>
      <c r="B546" t="s">
        <v>41</v>
      </c>
      <c r="C546" t="s">
        <v>3</v>
      </c>
      <c r="D546" t="s">
        <v>22</v>
      </c>
      <c r="E546" t="s">
        <v>40</v>
      </c>
      <c r="F546">
        <v>4871</v>
      </c>
    </row>
    <row r="547" spans="1:6" x14ac:dyDescent="0.35">
      <c r="A547" s="1">
        <v>44621</v>
      </c>
      <c r="B547" t="s">
        <v>41</v>
      </c>
      <c r="C547" t="s">
        <v>11</v>
      </c>
      <c r="D547" t="s">
        <v>22</v>
      </c>
      <c r="E547" t="s">
        <v>40</v>
      </c>
      <c r="F547">
        <v>7177</v>
      </c>
    </row>
    <row r="548" spans="1:6" x14ac:dyDescent="0.35">
      <c r="A548" s="1">
        <v>44621</v>
      </c>
      <c r="B548" t="s">
        <v>41</v>
      </c>
      <c r="C548" t="s">
        <v>13</v>
      </c>
      <c r="D548" t="s">
        <v>22</v>
      </c>
      <c r="E548" t="s">
        <v>40</v>
      </c>
      <c r="F548">
        <v>78</v>
      </c>
    </row>
    <row r="549" spans="1:6" x14ac:dyDescent="0.35">
      <c r="A549" s="1">
        <v>44621</v>
      </c>
      <c r="B549" t="s">
        <v>41</v>
      </c>
      <c r="C549" t="s">
        <v>535</v>
      </c>
      <c r="D549" t="s">
        <v>22</v>
      </c>
      <c r="E549" t="s">
        <v>40</v>
      </c>
      <c r="F549">
        <v>25402</v>
      </c>
    </row>
    <row r="550" spans="1:6" x14ac:dyDescent="0.35">
      <c r="A550" s="1">
        <v>44621</v>
      </c>
      <c r="B550" t="s">
        <v>41</v>
      </c>
      <c r="C550" t="s">
        <v>14</v>
      </c>
      <c r="D550" t="s">
        <v>22</v>
      </c>
      <c r="E550" t="s">
        <v>40</v>
      </c>
      <c r="F550">
        <v>2817</v>
      </c>
    </row>
    <row r="551" spans="1:6" x14ac:dyDescent="0.35">
      <c r="A551" s="1">
        <v>44621</v>
      </c>
      <c r="B551" t="s">
        <v>41</v>
      </c>
      <c r="C551" t="s">
        <v>12</v>
      </c>
      <c r="D551" t="s">
        <v>22</v>
      </c>
      <c r="E551" t="s">
        <v>40</v>
      </c>
      <c r="F551">
        <v>2845</v>
      </c>
    </row>
    <row r="552" spans="1:6" x14ac:dyDescent="0.35">
      <c r="A552" s="1">
        <v>44621</v>
      </c>
      <c r="B552" t="s">
        <v>41</v>
      </c>
      <c r="C552" t="s">
        <v>16</v>
      </c>
      <c r="D552" t="s">
        <v>22</v>
      </c>
      <c r="E552" t="s">
        <v>40</v>
      </c>
      <c r="F552">
        <v>190</v>
      </c>
    </row>
    <row r="553" spans="1:6" x14ac:dyDescent="0.35">
      <c r="A553" s="1">
        <v>44621</v>
      </c>
      <c r="B553" t="s">
        <v>41</v>
      </c>
      <c r="C553" t="s">
        <v>539</v>
      </c>
      <c r="D553" t="s">
        <v>22</v>
      </c>
      <c r="E553" t="s">
        <v>40</v>
      </c>
      <c r="F553">
        <v>994</v>
      </c>
    </row>
    <row r="554" spans="1:6" x14ac:dyDescent="0.35">
      <c r="A554" s="1">
        <v>44621</v>
      </c>
      <c r="B554" t="s">
        <v>41</v>
      </c>
      <c r="C554" t="s">
        <v>524</v>
      </c>
      <c r="D554" t="s">
        <v>22</v>
      </c>
      <c r="E554" t="s">
        <v>40</v>
      </c>
      <c r="F554">
        <v>94</v>
      </c>
    </row>
    <row r="555" spans="1:6" x14ac:dyDescent="0.35">
      <c r="A555" s="1">
        <v>44621</v>
      </c>
      <c r="B555" t="s">
        <v>41</v>
      </c>
      <c r="C555" t="s">
        <v>542</v>
      </c>
      <c r="D555" t="s">
        <v>22</v>
      </c>
      <c r="E555" t="s">
        <v>40</v>
      </c>
      <c r="F555">
        <v>6157</v>
      </c>
    </row>
    <row r="556" spans="1:6" x14ac:dyDescent="0.35">
      <c r="A556" s="1">
        <v>44621</v>
      </c>
      <c r="B556" t="s">
        <v>41</v>
      </c>
      <c r="C556" t="s">
        <v>544</v>
      </c>
      <c r="D556" t="s">
        <v>22</v>
      </c>
      <c r="E556" t="s">
        <v>40</v>
      </c>
      <c r="F556">
        <v>15133</v>
      </c>
    </row>
    <row r="557" spans="1:6" x14ac:dyDescent="0.35">
      <c r="A557" s="1">
        <v>44621</v>
      </c>
      <c r="B557" t="s">
        <v>41</v>
      </c>
      <c r="C557" t="s">
        <v>546</v>
      </c>
      <c r="D557" t="s">
        <v>22</v>
      </c>
      <c r="E557" t="s">
        <v>40</v>
      </c>
      <c r="F557">
        <v>13949</v>
      </c>
    </row>
    <row r="558" spans="1:6" x14ac:dyDescent="0.35">
      <c r="A558" s="1">
        <v>44621</v>
      </c>
      <c r="B558" t="s">
        <v>41</v>
      </c>
      <c r="C558" t="s">
        <v>548</v>
      </c>
      <c r="D558" t="s">
        <v>22</v>
      </c>
      <c r="E558" t="s">
        <v>40</v>
      </c>
      <c r="F558">
        <v>4704</v>
      </c>
    </row>
    <row r="559" spans="1:6" x14ac:dyDescent="0.35">
      <c r="A559" s="1">
        <v>44621</v>
      </c>
      <c r="B559" t="s">
        <v>41</v>
      </c>
      <c r="C559" t="s">
        <v>550</v>
      </c>
      <c r="D559" t="s">
        <v>22</v>
      </c>
      <c r="E559" t="s">
        <v>40</v>
      </c>
      <c r="F559">
        <v>4146</v>
      </c>
    </row>
    <row r="560" spans="1:6" x14ac:dyDescent="0.35">
      <c r="A560" s="1">
        <v>44621</v>
      </c>
      <c r="B560" t="s">
        <v>41</v>
      </c>
      <c r="C560" t="s">
        <v>552</v>
      </c>
      <c r="D560" t="s">
        <v>22</v>
      </c>
      <c r="E560" t="s">
        <v>40</v>
      </c>
      <c r="F560">
        <v>1459</v>
      </c>
    </row>
    <row r="561" spans="1:6" x14ac:dyDescent="0.35">
      <c r="A561" s="1">
        <v>44621</v>
      </c>
      <c r="B561" t="s">
        <v>41</v>
      </c>
      <c r="C561" t="s">
        <v>554</v>
      </c>
      <c r="D561" t="s">
        <v>22</v>
      </c>
      <c r="E561" t="s">
        <v>40</v>
      </c>
      <c r="F561">
        <v>0</v>
      </c>
    </row>
    <row r="562" spans="1:6" x14ac:dyDescent="0.35">
      <c r="A562" s="54">
        <v>44621</v>
      </c>
      <c r="B562" s="53" t="s">
        <v>41</v>
      </c>
      <c r="C562" s="53" t="s">
        <v>556</v>
      </c>
      <c r="D562" s="53" t="s">
        <v>22</v>
      </c>
      <c r="E562" s="53" t="s">
        <v>40</v>
      </c>
      <c r="F562">
        <v>1960</v>
      </c>
    </row>
    <row r="563" spans="1:6" x14ac:dyDescent="0.35">
      <c r="A563" s="1">
        <v>44621</v>
      </c>
      <c r="B563" t="s">
        <v>42</v>
      </c>
      <c r="C563" t="s">
        <v>15</v>
      </c>
      <c r="D563" t="s">
        <v>25</v>
      </c>
      <c r="E563" t="s">
        <v>24</v>
      </c>
      <c r="F563">
        <v>29711</v>
      </c>
    </row>
    <row r="564" spans="1:6" x14ac:dyDescent="0.35">
      <c r="A564" s="1">
        <v>44621</v>
      </c>
      <c r="B564" t="s">
        <v>42</v>
      </c>
      <c r="C564" t="s">
        <v>7</v>
      </c>
      <c r="D564" t="s">
        <v>25</v>
      </c>
      <c r="E564" t="s">
        <v>24</v>
      </c>
      <c r="F564">
        <v>24789</v>
      </c>
    </row>
    <row r="565" spans="1:6" x14ac:dyDescent="0.35">
      <c r="A565" s="1">
        <v>44621</v>
      </c>
      <c r="B565" t="s">
        <v>42</v>
      </c>
      <c r="C565" t="s">
        <v>4</v>
      </c>
      <c r="D565" t="s">
        <v>25</v>
      </c>
      <c r="E565" t="s">
        <v>24</v>
      </c>
      <c r="F565">
        <v>10646</v>
      </c>
    </row>
    <row r="566" spans="1:6" x14ac:dyDescent="0.35">
      <c r="A566" s="1">
        <v>44621</v>
      </c>
      <c r="B566" t="s">
        <v>42</v>
      </c>
      <c r="C566" t="s">
        <v>9</v>
      </c>
      <c r="D566" t="s">
        <v>25</v>
      </c>
      <c r="E566" t="s">
        <v>24</v>
      </c>
      <c r="F566">
        <v>2877</v>
      </c>
    </row>
    <row r="567" spans="1:6" x14ac:dyDescent="0.35">
      <c r="A567" s="1">
        <v>44621</v>
      </c>
      <c r="B567" t="s">
        <v>42</v>
      </c>
      <c r="C567" t="s">
        <v>525</v>
      </c>
      <c r="D567" t="s">
        <v>25</v>
      </c>
      <c r="E567" t="s">
        <v>24</v>
      </c>
      <c r="F567">
        <v>236</v>
      </c>
    </row>
    <row r="568" spans="1:6" x14ac:dyDescent="0.35">
      <c r="A568" s="1">
        <v>44621</v>
      </c>
      <c r="B568" t="s">
        <v>42</v>
      </c>
      <c r="C568" t="s">
        <v>526</v>
      </c>
      <c r="D568" t="s">
        <v>25</v>
      </c>
      <c r="E568" t="s">
        <v>24</v>
      </c>
      <c r="F568">
        <v>619</v>
      </c>
    </row>
    <row r="569" spans="1:6" x14ac:dyDescent="0.35">
      <c r="A569" s="1">
        <v>44621</v>
      </c>
      <c r="B569" t="s">
        <v>42</v>
      </c>
      <c r="C569" t="s">
        <v>527</v>
      </c>
      <c r="D569" t="s">
        <v>25</v>
      </c>
      <c r="E569" t="s">
        <v>24</v>
      </c>
      <c r="F569">
        <v>2022</v>
      </c>
    </row>
    <row r="570" spans="1:6" x14ac:dyDescent="0.35">
      <c r="A570" s="1">
        <v>44621</v>
      </c>
      <c r="B570" t="s">
        <v>42</v>
      </c>
      <c r="C570" t="s">
        <v>528</v>
      </c>
      <c r="D570" t="s">
        <v>25</v>
      </c>
      <c r="E570" t="s">
        <v>24</v>
      </c>
      <c r="F570">
        <v>8740757</v>
      </c>
    </row>
    <row r="571" spans="1:6" x14ac:dyDescent="0.35">
      <c r="A571" s="1">
        <v>44621</v>
      </c>
      <c r="B571" t="s">
        <v>42</v>
      </c>
      <c r="C571" t="s">
        <v>564</v>
      </c>
      <c r="D571" t="s">
        <v>25</v>
      </c>
      <c r="E571" t="s">
        <v>24</v>
      </c>
      <c r="F571">
        <v>217</v>
      </c>
    </row>
    <row r="572" spans="1:6" x14ac:dyDescent="0.35">
      <c r="A572" s="1">
        <v>44621</v>
      </c>
      <c r="B572" t="s">
        <v>42</v>
      </c>
      <c r="C572" t="s">
        <v>565</v>
      </c>
      <c r="D572" t="s">
        <v>25</v>
      </c>
      <c r="E572" t="s">
        <v>24</v>
      </c>
      <c r="F572">
        <v>2689</v>
      </c>
    </row>
    <row r="573" spans="1:6" x14ac:dyDescent="0.35">
      <c r="A573" s="1">
        <v>44621</v>
      </c>
      <c r="B573" t="s">
        <v>42</v>
      </c>
      <c r="C573" t="s">
        <v>566</v>
      </c>
      <c r="D573" t="s">
        <v>25</v>
      </c>
      <c r="E573" t="s">
        <v>24</v>
      </c>
      <c r="F573">
        <v>376</v>
      </c>
    </row>
    <row r="574" spans="1:6" x14ac:dyDescent="0.35">
      <c r="A574" s="1">
        <v>44621</v>
      </c>
      <c r="B574" t="s">
        <v>42</v>
      </c>
      <c r="C574" t="s">
        <v>567</v>
      </c>
      <c r="D574" t="s">
        <v>25</v>
      </c>
      <c r="E574" t="s">
        <v>24</v>
      </c>
      <c r="F574">
        <v>3025</v>
      </c>
    </row>
    <row r="575" spans="1:6" x14ac:dyDescent="0.35">
      <c r="A575" s="1">
        <v>44621</v>
      </c>
      <c r="B575" t="s">
        <v>42</v>
      </c>
      <c r="C575" t="s">
        <v>8</v>
      </c>
      <c r="D575" t="s">
        <v>25</v>
      </c>
      <c r="E575" t="s">
        <v>24</v>
      </c>
      <c r="F575">
        <v>22796</v>
      </c>
    </row>
    <row r="576" spans="1:6" x14ac:dyDescent="0.35">
      <c r="A576" s="1">
        <v>44621</v>
      </c>
      <c r="B576" t="s">
        <v>42</v>
      </c>
      <c r="C576" t="s">
        <v>6</v>
      </c>
      <c r="D576" t="s">
        <v>25</v>
      </c>
      <c r="E576" t="s">
        <v>24</v>
      </c>
      <c r="F576">
        <v>10545</v>
      </c>
    </row>
    <row r="577" spans="1:6" x14ac:dyDescent="0.35">
      <c r="A577" s="1">
        <v>44621</v>
      </c>
      <c r="B577" t="s">
        <v>42</v>
      </c>
      <c r="C577" t="s">
        <v>10</v>
      </c>
      <c r="D577" t="s">
        <v>25</v>
      </c>
      <c r="E577" t="s">
        <v>24</v>
      </c>
      <c r="F577">
        <v>5827</v>
      </c>
    </row>
    <row r="578" spans="1:6" x14ac:dyDescent="0.35">
      <c r="A578" s="1">
        <v>44621</v>
      </c>
      <c r="B578" t="s">
        <v>42</v>
      </c>
      <c r="C578" t="s">
        <v>5</v>
      </c>
      <c r="D578" t="s">
        <v>25</v>
      </c>
      <c r="E578" t="s">
        <v>24</v>
      </c>
      <c r="F578">
        <v>2026</v>
      </c>
    </row>
    <row r="579" spans="1:6" x14ac:dyDescent="0.35">
      <c r="A579" s="1">
        <v>44621</v>
      </c>
      <c r="B579" t="s">
        <v>42</v>
      </c>
      <c r="C579" t="s">
        <v>3</v>
      </c>
      <c r="D579" t="s">
        <v>25</v>
      </c>
      <c r="E579" t="s">
        <v>24</v>
      </c>
      <c r="F579">
        <v>3731</v>
      </c>
    </row>
    <row r="580" spans="1:6" x14ac:dyDescent="0.35">
      <c r="A580" s="1">
        <v>44621</v>
      </c>
      <c r="B580" t="s">
        <v>42</v>
      </c>
      <c r="C580" t="s">
        <v>11</v>
      </c>
      <c r="D580" t="s">
        <v>25</v>
      </c>
      <c r="E580" t="s">
        <v>24</v>
      </c>
      <c r="F580">
        <v>3167</v>
      </c>
    </row>
    <row r="581" spans="1:6" x14ac:dyDescent="0.35">
      <c r="A581" s="1">
        <v>44621</v>
      </c>
      <c r="B581" t="s">
        <v>42</v>
      </c>
      <c r="C581" t="s">
        <v>13</v>
      </c>
      <c r="D581" t="s">
        <v>25</v>
      </c>
      <c r="E581" t="s">
        <v>24</v>
      </c>
      <c r="F581">
        <v>0</v>
      </c>
    </row>
    <row r="582" spans="1:6" x14ac:dyDescent="0.35">
      <c r="A582" s="1">
        <v>44621</v>
      </c>
      <c r="B582" t="s">
        <v>42</v>
      </c>
      <c r="C582" t="s">
        <v>535</v>
      </c>
      <c r="D582" t="s">
        <v>25</v>
      </c>
      <c r="E582" t="s">
        <v>24</v>
      </c>
      <c r="F582">
        <v>7577</v>
      </c>
    </row>
    <row r="583" spans="1:6" x14ac:dyDescent="0.35">
      <c r="A583" s="1">
        <v>44621</v>
      </c>
      <c r="B583" t="s">
        <v>42</v>
      </c>
      <c r="C583" t="s">
        <v>14</v>
      </c>
      <c r="D583" t="s">
        <v>25</v>
      </c>
      <c r="E583" t="s">
        <v>24</v>
      </c>
      <c r="F583">
        <v>2511</v>
      </c>
    </row>
    <row r="584" spans="1:6" x14ac:dyDescent="0.35">
      <c r="A584" s="1">
        <v>44621</v>
      </c>
      <c r="B584" t="s">
        <v>42</v>
      </c>
      <c r="C584" t="s">
        <v>12</v>
      </c>
      <c r="D584" t="s">
        <v>25</v>
      </c>
      <c r="E584" t="s">
        <v>24</v>
      </c>
      <c r="F584">
        <v>1466</v>
      </c>
    </row>
    <row r="585" spans="1:6" x14ac:dyDescent="0.35">
      <c r="A585" s="1">
        <v>44621</v>
      </c>
      <c r="B585" t="s">
        <v>42</v>
      </c>
      <c r="C585" t="s">
        <v>16</v>
      </c>
      <c r="D585" t="s">
        <v>25</v>
      </c>
      <c r="E585" t="s">
        <v>24</v>
      </c>
      <c r="F585">
        <v>43</v>
      </c>
    </row>
    <row r="586" spans="1:6" x14ac:dyDescent="0.35">
      <c r="A586" s="1">
        <v>44621</v>
      </c>
      <c r="B586" t="s">
        <v>42</v>
      </c>
      <c r="C586" t="s">
        <v>539</v>
      </c>
      <c r="D586" t="s">
        <v>25</v>
      </c>
      <c r="E586" t="s">
        <v>24</v>
      </c>
      <c r="F586">
        <v>199</v>
      </c>
    </row>
    <row r="587" spans="1:6" x14ac:dyDescent="0.35">
      <c r="A587" s="1">
        <v>44621</v>
      </c>
      <c r="B587" t="s">
        <v>42</v>
      </c>
      <c r="C587" t="s">
        <v>524</v>
      </c>
      <c r="D587" t="s">
        <v>25</v>
      </c>
      <c r="E587" t="s">
        <v>24</v>
      </c>
      <c r="F587">
        <v>45</v>
      </c>
    </row>
    <row r="588" spans="1:6" x14ac:dyDescent="0.35">
      <c r="A588" s="1">
        <v>44621</v>
      </c>
      <c r="B588" t="s">
        <v>42</v>
      </c>
      <c r="C588" t="s">
        <v>542</v>
      </c>
      <c r="D588" t="s">
        <v>25</v>
      </c>
      <c r="E588" t="s">
        <v>24</v>
      </c>
      <c r="F588">
        <v>1166</v>
      </c>
    </row>
    <row r="589" spans="1:6" x14ac:dyDescent="0.35">
      <c r="A589" s="1">
        <v>44621</v>
      </c>
      <c r="B589" t="s">
        <v>42</v>
      </c>
      <c r="C589" t="s">
        <v>544</v>
      </c>
      <c r="D589" t="s">
        <v>25</v>
      </c>
      <c r="E589" t="s">
        <v>24</v>
      </c>
      <c r="F589">
        <v>2163</v>
      </c>
    </row>
    <row r="590" spans="1:6" x14ac:dyDescent="0.35">
      <c r="A590" s="1">
        <v>44621</v>
      </c>
      <c r="B590" t="s">
        <v>42</v>
      </c>
      <c r="C590" t="s">
        <v>546</v>
      </c>
      <c r="D590" t="s">
        <v>25</v>
      </c>
      <c r="E590" t="s">
        <v>24</v>
      </c>
      <c r="F590">
        <v>1103</v>
      </c>
    </row>
    <row r="591" spans="1:6" x14ac:dyDescent="0.35">
      <c r="A591" s="1">
        <v>44621</v>
      </c>
      <c r="B591" t="s">
        <v>42</v>
      </c>
      <c r="C591" t="s">
        <v>548</v>
      </c>
      <c r="D591" t="s">
        <v>25</v>
      </c>
      <c r="E591" t="s">
        <v>24</v>
      </c>
      <c r="F591">
        <v>10</v>
      </c>
    </row>
    <row r="592" spans="1:6" x14ac:dyDescent="0.35">
      <c r="A592" s="1">
        <v>44621</v>
      </c>
      <c r="B592" t="s">
        <v>42</v>
      </c>
      <c r="C592" t="s">
        <v>550</v>
      </c>
      <c r="D592" t="s">
        <v>25</v>
      </c>
      <c r="E592" t="s">
        <v>24</v>
      </c>
      <c r="F592">
        <v>98</v>
      </c>
    </row>
    <row r="593" spans="1:6" x14ac:dyDescent="0.35">
      <c r="A593" s="1">
        <v>44621</v>
      </c>
      <c r="B593" t="s">
        <v>42</v>
      </c>
      <c r="C593" t="s">
        <v>552</v>
      </c>
      <c r="D593" t="s">
        <v>25</v>
      </c>
      <c r="E593" t="s">
        <v>24</v>
      </c>
      <c r="F593">
        <v>678</v>
      </c>
    </row>
    <row r="594" spans="1:6" x14ac:dyDescent="0.35">
      <c r="A594" s="1">
        <v>44621</v>
      </c>
      <c r="B594" t="s">
        <v>42</v>
      </c>
      <c r="C594" t="s">
        <v>554</v>
      </c>
      <c r="D594" t="s">
        <v>25</v>
      </c>
      <c r="E594" t="s">
        <v>24</v>
      </c>
      <c r="F594">
        <v>0</v>
      </c>
    </row>
    <row r="595" spans="1:6" x14ac:dyDescent="0.35">
      <c r="A595" s="54">
        <v>44621</v>
      </c>
      <c r="B595" s="53" t="s">
        <v>42</v>
      </c>
      <c r="C595" s="53" t="s">
        <v>556</v>
      </c>
      <c r="D595" s="53" t="s">
        <v>25</v>
      </c>
      <c r="E595" s="53" t="s">
        <v>24</v>
      </c>
      <c r="F595">
        <v>0</v>
      </c>
    </row>
    <row r="596" spans="1:6" x14ac:dyDescent="0.35">
      <c r="A596" s="1">
        <v>44621</v>
      </c>
      <c r="B596" t="s">
        <v>44</v>
      </c>
      <c r="C596" t="s">
        <v>15</v>
      </c>
      <c r="D596" t="s">
        <v>32</v>
      </c>
      <c r="E596" t="s">
        <v>43</v>
      </c>
      <c r="F596">
        <v>15602</v>
      </c>
    </row>
    <row r="597" spans="1:6" x14ac:dyDescent="0.35">
      <c r="A597" s="1">
        <v>44621</v>
      </c>
      <c r="B597" t="s">
        <v>44</v>
      </c>
      <c r="C597" t="s">
        <v>7</v>
      </c>
      <c r="D597" t="s">
        <v>32</v>
      </c>
      <c r="E597" t="s">
        <v>43</v>
      </c>
      <c r="F597">
        <v>12341</v>
      </c>
    </row>
    <row r="598" spans="1:6" x14ac:dyDescent="0.35">
      <c r="A598" s="1">
        <v>44621</v>
      </c>
      <c r="B598" t="s">
        <v>44</v>
      </c>
      <c r="C598" t="s">
        <v>4</v>
      </c>
      <c r="D598" t="s">
        <v>32</v>
      </c>
      <c r="E598" t="s">
        <v>43</v>
      </c>
      <c r="F598">
        <v>5197</v>
      </c>
    </row>
    <row r="599" spans="1:6" x14ac:dyDescent="0.35">
      <c r="A599" s="1">
        <v>44621</v>
      </c>
      <c r="B599" t="s">
        <v>44</v>
      </c>
      <c r="C599" t="s">
        <v>9</v>
      </c>
      <c r="D599" t="s">
        <v>32</v>
      </c>
      <c r="E599" t="s">
        <v>43</v>
      </c>
      <c r="F599">
        <v>3124</v>
      </c>
    </row>
    <row r="600" spans="1:6" x14ac:dyDescent="0.35">
      <c r="A600" s="1">
        <v>44621</v>
      </c>
      <c r="B600" t="s">
        <v>44</v>
      </c>
      <c r="C600" t="s">
        <v>525</v>
      </c>
      <c r="D600" t="s">
        <v>32</v>
      </c>
      <c r="E600" t="s">
        <v>43</v>
      </c>
      <c r="F600">
        <v>232</v>
      </c>
    </row>
    <row r="601" spans="1:6" x14ac:dyDescent="0.35">
      <c r="A601" s="1">
        <v>44621</v>
      </c>
      <c r="B601" t="s">
        <v>44</v>
      </c>
      <c r="C601" t="s">
        <v>526</v>
      </c>
      <c r="D601" t="s">
        <v>32</v>
      </c>
      <c r="E601" t="s">
        <v>43</v>
      </c>
      <c r="F601">
        <v>249</v>
      </c>
    </row>
    <row r="602" spans="1:6" x14ac:dyDescent="0.35">
      <c r="A602" s="1">
        <v>44621</v>
      </c>
      <c r="B602" t="s">
        <v>44</v>
      </c>
      <c r="C602" t="s">
        <v>527</v>
      </c>
      <c r="D602" t="s">
        <v>32</v>
      </c>
      <c r="E602" t="s">
        <v>43</v>
      </c>
      <c r="F602">
        <v>2643</v>
      </c>
    </row>
    <row r="603" spans="1:6" x14ac:dyDescent="0.35">
      <c r="A603" s="1">
        <v>44621</v>
      </c>
      <c r="B603" t="s">
        <v>44</v>
      </c>
      <c r="C603" t="s">
        <v>528</v>
      </c>
      <c r="D603" t="s">
        <v>32</v>
      </c>
      <c r="E603" t="s">
        <v>43</v>
      </c>
      <c r="F603">
        <v>4547392</v>
      </c>
    </row>
    <row r="604" spans="1:6" x14ac:dyDescent="0.35">
      <c r="A604" s="1">
        <v>44621</v>
      </c>
      <c r="B604" t="s">
        <v>44</v>
      </c>
      <c r="C604" t="s">
        <v>564</v>
      </c>
      <c r="D604" t="s">
        <v>32</v>
      </c>
      <c r="E604" t="s">
        <v>43</v>
      </c>
      <c r="F604">
        <v>175</v>
      </c>
    </row>
    <row r="605" spans="1:6" x14ac:dyDescent="0.35">
      <c r="A605" s="1">
        <v>44621</v>
      </c>
      <c r="B605" t="s">
        <v>44</v>
      </c>
      <c r="C605" t="s">
        <v>565</v>
      </c>
      <c r="D605" t="s">
        <v>32</v>
      </c>
      <c r="E605" t="s">
        <v>43</v>
      </c>
      <c r="F605">
        <v>2648</v>
      </c>
    </row>
    <row r="606" spans="1:6" x14ac:dyDescent="0.35">
      <c r="A606" s="1">
        <v>44621</v>
      </c>
      <c r="B606" t="s">
        <v>44</v>
      </c>
      <c r="C606" t="s">
        <v>566</v>
      </c>
      <c r="D606" t="s">
        <v>32</v>
      </c>
      <c r="E606" t="s">
        <v>43</v>
      </c>
      <c r="F606">
        <v>371</v>
      </c>
    </row>
    <row r="607" spans="1:6" x14ac:dyDescent="0.35">
      <c r="A607" s="1">
        <v>44621</v>
      </c>
      <c r="B607" t="s">
        <v>44</v>
      </c>
      <c r="C607" t="s">
        <v>567</v>
      </c>
      <c r="D607" t="s">
        <v>32</v>
      </c>
      <c r="E607" t="s">
        <v>43</v>
      </c>
      <c r="F607">
        <v>2927</v>
      </c>
    </row>
    <row r="608" spans="1:6" x14ac:dyDescent="0.35">
      <c r="A608" s="1">
        <v>44621</v>
      </c>
      <c r="B608" t="s">
        <v>44</v>
      </c>
      <c r="C608" t="s">
        <v>8</v>
      </c>
      <c r="D608" t="s">
        <v>32</v>
      </c>
      <c r="E608" t="s">
        <v>43</v>
      </c>
      <c r="F608">
        <v>11531</v>
      </c>
    </row>
    <row r="609" spans="1:6" x14ac:dyDescent="0.35">
      <c r="A609" s="1">
        <v>44621</v>
      </c>
      <c r="B609" t="s">
        <v>44</v>
      </c>
      <c r="C609" t="s">
        <v>6</v>
      </c>
      <c r="D609" t="s">
        <v>32</v>
      </c>
      <c r="E609" t="s">
        <v>43</v>
      </c>
      <c r="F609">
        <v>7687</v>
      </c>
    </row>
    <row r="610" spans="1:6" x14ac:dyDescent="0.35">
      <c r="A610" s="1">
        <v>44621</v>
      </c>
      <c r="B610" t="s">
        <v>44</v>
      </c>
      <c r="C610" t="s">
        <v>10</v>
      </c>
      <c r="D610" t="s">
        <v>32</v>
      </c>
      <c r="E610" t="s">
        <v>43</v>
      </c>
      <c r="F610">
        <v>1578</v>
      </c>
    </row>
    <row r="611" spans="1:6" x14ac:dyDescent="0.35">
      <c r="A611" s="1">
        <v>44621</v>
      </c>
      <c r="B611" t="s">
        <v>44</v>
      </c>
      <c r="C611" t="s">
        <v>5</v>
      </c>
      <c r="D611" t="s">
        <v>32</v>
      </c>
      <c r="E611" t="s">
        <v>43</v>
      </c>
      <c r="F611">
        <v>963</v>
      </c>
    </row>
    <row r="612" spans="1:6" x14ac:dyDescent="0.35">
      <c r="A612" s="1">
        <v>44621</v>
      </c>
      <c r="B612" t="s">
        <v>44</v>
      </c>
      <c r="C612" t="s">
        <v>3</v>
      </c>
      <c r="D612" t="s">
        <v>32</v>
      </c>
      <c r="E612" t="s">
        <v>43</v>
      </c>
      <c r="F612">
        <v>1203</v>
      </c>
    </row>
    <row r="613" spans="1:6" x14ac:dyDescent="0.35">
      <c r="A613" s="1">
        <v>44621</v>
      </c>
      <c r="B613" t="s">
        <v>44</v>
      </c>
      <c r="C613" t="s">
        <v>11</v>
      </c>
      <c r="D613" t="s">
        <v>32</v>
      </c>
      <c r="E613" t="s">
        <v>43</v>
      </c>
      <c r="F613">
        <v>642</v>
      </c>
    </row>
    <row r="614" spans="1:6" x14ac:dyDescent="0.35">
      <c r="A614" s="1">
        <v>44621</v>
      </c>
      <c r="B614" t="s">
        <v>44</v>
      </c>
      <c r="C614" t="s">
        <v>13</v>
      </c>
      <c r="D614" t="s">
        <v>32</v>
      </c>
      <c r="E614" t="s">
        <v>43</v>
      </c>
      <c r="F614">
        <v>37</v>
      </c>
    </row>
    <row r="615" spans="1:6" x14ac:dyDescent="0.35">
      <c r="A615" s="1">
        <v>44621</v>
      </c>
      <c r="B615" t="s">
        <v>44</v>
      </c>
      <c r="C615" t="s">
        <v>535</v>
      </c>
      <c r="D615" t="s">
        <v>32</v>
      </c>
      <c r="E615" t="s">
        <v>43</v>
      </c>
      <c r="F615">
        <v>3190</v>
      </c>
    </row>
    <row r="616" spans="1:6" x14ac:dyDescent="0.35">
      <c r="A616" s="1">
        <v>44621</v>
      </c>
      <c r="B616" t="s">
        <v>44</v>
      </c>
      <c r="C616" t="s">
        <v>14</v>
      </c>
      <c r="D616" t="s">
        <v>32</v>
      </c>
      <c r="E616" t="s">
        <v>43</v>
      </c>
      <c r="F616">
        <v>1510</v>
      </c>
    </row>
    <row r="617" spans="1:6" x14ac:dyDescent="0.35">
      <c r="A617" s="1">
        <v>44621</v>
      </c>
      <c r="B617" t="s">
        <v>44</v>
      </c>
      <c r="C617" t="s">
        <v>12</v>
      </c>
      <c r="D617" t="s">
        <v>32</v>
      </c>
      <c r="E617" t="s">
        <v>43</v>
      </c>
      <c r="F617">
        <v>104</v>
      </c>
    </row>
    <row r="618" spans="1:6" x14ac:dyDescent="0.35">
      <c r="A618" s="1">
        <v>44621</v>
      </c>
      <c r="B618" t="s">
        <v>44</v>
      </c>
      <c r="C618" t="s">
        <v>16</v>
      </c>
      <c r="D618" t="s">
        <v>32</v>
      </c>
      <c r="E618" t="s">
        <v>43</v>
      </c>
      <c r="F618">
        <v>34</v>
      </c>
    </row>
    <row r="619" spans="1:6" x14ac:dyDescent="0.35">
      <c r="A619" s="1">
        <v>44621</v>
      </c>
      <c r="B619" t="s">
        <v>44</v>
      </c>
      <c r="C619" t="s">
        <v>539</v>
      </c>
      <c r="D619" t="s">
        <v>32</v>
      </c>
      <c r="E619" t="s">
        <v>43</v>
      </c>
      <c r="F619">
        <v>65</v>
      </c>
    </row>
    <row r="620" spans="1:6" x14ac:dyDescent="0.35">
      <c r="A620" s="1">
        <v>44621</v>
      </c>
      <c r="B620" t="s">
        <v>44</v>
      </c>
      <c r="C620" t="s">
        <v>524</v>
      </c>
      <c r="D620" t="s">
        <v>32</v>
      </c>
      <c r="E620" t="s">
        <v>43</v>
      </c>
      <c r="F620">
        <v>95</v>
      </c>
    </row>
    <row r="621" spans="1:6" x14ac:dyDescent="0.35">
      <c r="A621" s="1">
        <v>44621</v>
      </c>
      <c r="B621" t="s">
        <v>44</v>
      </c>
      <c r="C621" t="s">
        <v>542</v>
      </c>
      <c r="D621" t="s">
        <v>32</v>
      </c>
      <c r="E621" t="s">
        <v>43</v>
      </c>
      <c r="F621">
        <v>1106</v>
      </c>
    </row>
    <row r="622" spans="1:6" x14ac:dyDescent="0.35">
      <c r="A622" s="1">
        <v>44621</v>
      </c>
      <c r="B622" t="s">
        <v>44</v>
      </c>
      <c r="C622" t="s">
        <v>544</v>
      </c>
      <c r="D622" t="s">
        <v>32</v>
      </c>
      <c r="E622" t="s">
        <v>43</v>
      </c>
      <c r="F622">
        <v>3623</v>
      </c>
    </row>
    <row r="623" spans="1:6" x14ac:dyDescent="0.35">
      <c r="A623" s="1">
        <v>44621</v>
      </c>
      <c r="B623" t="s">
        <v>44</v>
      </c>
      <c r="C623" t="s">
        <v>546</v>
      </c>
      <c r="D623" t="s">
        <v>32</v>
      </c>
      <c r="E623" t="s">
        <v>43</v>
      </c>
      <c r="F623">
        <v>461</v>
      </c>
    </row>
    <row r="624" spans="1:6" x14ac:dyDescent="0.35">
      <c r="A624" s="1">
        <v>44621</v>
      </c>
      <c r="B624" t="s">
        <v>44</v>
      </c>
      <c r="C624" t="s">
        <v>548</v>
      </c>
      <c r="D624" t="s">
        <v>32</v>
      </c>
      <c r="E624" t="s">
        <v>43</v>
      </c>
      <c r="F624">
        <v>738</v>
      </c>
    </row>
    <row r="625" spans="1:6" x14ac:dyDescent="0.35">
      <c r="A625" s="1">
        <v>44621</v>
      </c>
      <c r="B625" t="s">
        <v>44</v>
      </c>
      <c r="C625" t="s">
        <v>550</v>
      </c>
      <c r="D625" t="s">
        <v>32</v>
      </c>
      <c r="E625" t="s">
        <v>43</v>
      </c>
      <c r="F625">
        <v>3</v>
      </c>
    </row>
    <row r="626" spans="1:6" x14ac:dyDescent="0.35">
      <c r="A626" s="1">
        <v>44621</v>
      </c>
      <c r="B626" t="s">
        <v>44</v>
      </c>
      <c r="C626" t="s">
        <v>552</v>
      </c>
      <c r="D626" t="s">
        <v>32</v>
      </c>
      <c r="E626" t="s">
        <v>43</v>
      </c>
      <c r="F626">
        <v>212</v>
      </c>
    </row>
    <row r="627" spans="1:6" x14ac:dyDescent="0.35">
      <c r="A627" s="1">
        <v>44621</v>
      </c>
      <c r="B627" t="s">
        <v>44</v>
      </c>
      <c r="C627" t="s">
        <v>554</v>
      </c>
      <c r="D627" t="s">
        <v>32</v>
      </c>
      <c r="E627" t="s">
        <v>43</v>
      </c>
      <c r="F627">
        <v>0</v>
      </c>
    </row>
    <row r="628" spans="1:6" x14ac:dyDescent="0.35">
      <c r="A628" s="54">
        <v>44621</v>
      </c>
      <c r="B628" s="53" t="s">
        <v>44</v>
      </c>
      <c r="C628" s="53" t="s">
        <v>556</v>
      </c>
      <c r="D628" s="53" t="s">
        <v>32</v>
      </c>
      <c r="E628" s="53" t="s">
        <v>43</v>
      </c>
      <c r="F628">
        <v>1875</v>
      </c>
    </row>
    <row r="629" spans="1:6" x14ac:dyDescent="0.35">
      <c r="A629" s="1">
        <v>44621</v>
      </c>
      <c r="B629" t="s">
        <v>45</v>
      </c>
      <c r="C629" t="s">
        <v>15</v>
      </c>
      <c r="D629" t="s">
        <v>19</v>
      </c>
      <c r="E629" t="s">
        <v>37</v>
      </c>
      <c r="F629">
        <v>62477</v>
      </c>
    </row>
    <row r="630" spans="1:6" x14ac:dyDescent="0.35">
      <c r="A630" s="1">
        <v>44621</v>
      </c>
      <c r="B630" t="s">
        <v>45</v>
      </c>
      <c r="C630" t="s">
        <v>7</v>
      </c>
      <c r="D630" t="s">
        <v>19</v>
      </c>
      <c r="E630" t="s">
        <v>37</v>
      </c>
      <c r="F630">
        <v>47526</v>
      </c>
    </row>
    <row r="631" spans="1:6" x14ac:dyDescent="0.35">
      <c r="A631" s="1">
        <v>44621</v>
      </c>
      <c r="B631" t="s">
        <v>45</v>
      </c>
      <c r="C631" t="s">
        <v>4</v>
      </c>
      <c r="D631" t="s">
        <v>19</v>
      </c>
      <c r="E631" t="s">
        <v>37</v>
      </c>
      <c r="F631">
        <v>14767</v>
      </c>
    </row>
    <row r="632" spans="1:6" x14ac:dyDescent="0.35">
      <c r="A632" s="1">
        <v>44621</v>
      </c>
      <c r="B632" t="s">
        <v>45</v>
      </c>
      <c r="C632" t="s">
        <v>9</v>
      </c>
      <c r="D632" t="s">
        <v>19</v>
      </c>
      <c r="E632" t="s">
        <v>37</v>
      </c>
      <c r="F632">
        <v>14856</v>
      </c>
    </row>
    <row r="633" spans="1:6" x14ac:dyDescent="0.35">
      <c r="A633" s="1">
        <v>44621</v>
      </c>
      <c r="B633" t="s">
        <v>45</v>
      </c>
      <c r="C633" t="s">
        <v>525</v>
      </c>
      <c r="D633" t="s">
        <v>19</v>
      </c>
      <c r="E633" t="s">
        <v>37</v>
      </c>
      <c r="F633">
        <v>657</v>
      </c>
    </row>
    <row r="634" spans="1:6" x14ac:dyDescent="0.35">
      <c r="A634" s="1">
        <v>44621</v>
      </c>
      <c r="B634" t="s">
        <v>45</v>
      </c>
      <c r="C634" t="s">
        <v>526</v>
      </c>
      <c r="D634" t="s">
        <v>19</v>
      </c>
      <c r="E634" t="s">
        <v>37</v>
      </c>
      <c r="F634">
        <v>829</v>
      </c>
    </row>
    <row r="635" spans="1:6" x14ac:dyDescent="0.35">
      <c r="A635" s="1">
        <v>44621</v>
      </c>
      <c r="B635" t="s">
        <v>45</v>
      </c>
      <c r="C635" t="s">
        <v>527</v>
      </c>
      <c r="D635" t="s">
        <v>19</v>
      </c>
      <c r="E635" t="s">
        <v>37</v>
      </c>
      <c r="F635">
        <v>13370</v>
      </c>
    </row>
    <row r="636" spans="1:6" x14ac:dyDescent="0.35">
      <c r="A636" s="1">
        <v>44621</v>
      </c>
      <c r="B636" t="s">
        <v>45</v>
      </c>
      <c r="C636" t="s">
        <v>528</v>
      </c>
      <c r="D636" t="s">
        <v>19</v>
      </c>
      <c r="E636" t="s">
        <v>37</v>
      </c>
      <c r="F636">
        <v>30383413</v>
      </c>
    </row>
    <row r="637" spans="1:6" x14ac:dyDescent="0.35">
      <c r="A637" s="1">
        <v>44621</v>
      </c>
      <c r="B637" t="s">
        <v>45</v>
      </c>
      <c r="C637" t="s">
        <v>564</v>
      </c>
      <c r="D637" t="s">
        <v>19</v>
      </c>
      <c r="E637" t="s">
        <v>37</v>
      </c>
      <c r="F637">
        <v>1381</v>
      </c>
    </row>
    <row r="638" spans="1:6" x14ac:dyDescent="0.35">
      <c r="A638" s="1">
        <v>44621</v>
      </c>
      <c r="B638" t="s">
        <v>45</v>
      </c>
      <c r="C638" t="s">
        <v>565</v>
      </c>
      <c r="D638" t="s">
        <v>19</v>
      </c>
      <c r="E638" t="s">
        <v>37</v>
      </c>
      <c r="F638">
        <v>2520</v>
      </c>
    </row>
    <row r="639" spans="1:6" x14ac:dyDescent="0.35">
      <c r="A639" s="1">
        <v>44621</v>
      </c>
      <c r="B639" t="s">
        <v>45</v>
      </c>
      <c r="C639" t="s">
        <v>566</v>
      </c>
      <c r="D639" t="s">
        <v>19</v>
      </c>
      <c r="E639" t="s">
        <v>37</v>
      </c>
      <c r="F639">
        <v>1507</v>
      </c>
    </row>
    <row r="640" spans="1:6" x14ac:dyDescent="0.35">
      <c r="A640" s="1">
        <v>44621</v>
      </c>
      <c r="B640" t="s">
        <v>45</v>
      </c>
      <c r="C640" t="s">
        <v>567</v>
      </c>
      <c r="D640" t="s">
        <v>19</v>
      </c>
      <c r="E640" t="s">
        <v>37</v>
      </c>
      <c r="F640">
        <v>2842</v>
      </c>
    </row>
    <row r="641" spans="1:6" x14ac:dyDescent="0.35">
      <c r="A641" s="1">
        <v>44621</v>
      </c>
      <c r="B641" t="s">
        <v>45</v>
      </c>
      <c r="C641" t="s">
        <v>8</v>
      </c>
      <c r="D641" t="s">
        <v>19</v>
      </c>
      <c r="E641" t="s">
        <v>37</v>
      </c>
      <c r="F641">
        <v>44450</v>
      </c>
    </row>
    <row r="642" spans="1:6" x14ac:dyDescent="0.35">
      <c r="A642" s="1">
        <v>44621</v>
      </c>
      <c r="B642" t="s">
        <v>45</v>
      </c>
      <c r="C642" t="s">
        <v>6</v>
      </c>
      <c r="D642" t="s">
        <v>19</v>
      </c>
      <c r="E642" t="s">
        <v>37</v>
      </c>
      <c r="F642">
        <v>23031</v>
      </c>
    </row>
    <row r="643" spans="1:6" x14ac:dyDescent="0.35">
      <c r="A643" s="1">
        <v>44621</v>
      </c>
      <c r="B643" t="s">
        <v>45</v>
      </c>
      <c r="C643" t="s">
        <v>10</v>
      </c>
      <c r="D643" t="s">
        <v>19</v>
      </c>
      <c r="E643" t="s">
        <v>37</v>
      </c>
      <c r="F643">
        <v>9326</v>
      </c>
    </row>
    <row r="644" spans="1:6" x14ac:dyDescent="0.35">
      <c r="A644" s="1">
        <v>44621</v>
      </c>
      <c r="B644" t="s">
        <v>45</v>
      </c>
      <c r="C644" t="s">
        <v>5</v>
      </c>
      <c r="D644" t="s">
        <v>19</v>
      </c>
      <c r="E644" t="s">
        <v>37</v>
      </c>
      <c r="F644">
        <v>3599</v>
      </c>
    </row>
    <row r="645" spans="1:6" x14ac:dyDescent="0.35">
      <c r="A645" s="1">
        <v>44621</v>
      </c>
      <c r="B645" t="s">
        <v>45</v>
      </c>
      <c r="C645" t="s">
        <v>3</v>
      </c>
      <c r="D645" t="s">
        <v>19</v>
      </c>
      <c r="E645" t="s">
        <v>37</v>
      </c>
      <c r="F645">
        <v>5059</v>
      </c>
    </row>
    <row r="646" spans="1:6" x14ac:dyDescent="0.35">
      <c r="A646" s="1">
        <v>44621</v>
      </c>
      <c r="B646" t="s">
        <v>45</v>
      </c>
      <c r="C646" t="s">
        <v>11</v>
      </c>
      <c r="D646" t="s">
        <v>19</v>
      </c>
      <c r="E646" t="s">
        <v>37</v>
      </c>
      <c r="F646">
        <v>5128</v>
      </c>
    </row>
    <row r="647" spans="1:6" x14ac:dyDescent="0.35">
      <c r="A647" s="1">
        <v>44621</v>
      </c>
      <c r="B647" t="s">
        <v>45</v>
      </c>
      <c r="C647" t="s">
        <v>13</v>
      </c>
      <c r="D647" t="s">
        <v>19</v>
      </c>
      <c r="E647" t="s">
        <v>37</v>
      </c>
      <c r="F647">
        <v>41</v>
      </c>
    </row>
    <row r="648" spans="1:6" x14ac:dyDescent="0.35">
      <c r="A648" s="1">
        <v>44621</v>
      </c>
      <c r="B648" t="s">
        <v>45</v>
      </c>
      <c r="C648" t="s">
        <v>535</v>
      </c>
      <c r="D648" t="s">
        <v>19</v>
      </c>
      <c r="E648" t="s">
        <v>37</v>
      </c>
      <c r="F648">
        <v>10984</v>
      </c>
    </row>
    <row r="649" spans="1:6" x14ac:dyDescent="0.35">
      <c r="A649" s="1">
        <v>44621</v>
      </c>
      <c r="B649" t="s">
        <v>45</v>
      </c>
      <c r="C649" t="s">
        <v>14</v>
      </c>
      <c r="D649" t="s">
        <v>19</v>
      </c>
      <c r="E649" t="s">
        <v>37</v>
      </c>
      <c r="F649">
        <v>5708</v>
      </c>
    </row>
    <row r="650" spans="1:6" x14ac:dyDescent="0.35">
      <c r="A650" s="1">
        <v>44621</v>
      </c>
      <c r="B650" t="s">
        <v>45</v>
      </c>
      <c r="C650" t="s">
        <v>12</v>
      </c>
      <c r="D650" t="s">
        <v>19</v>
      </c>
      <c r="E650" t="s">
        <v>37</v>
      </c>
      <c r="F650">
        <v>3838</v>
      </c>
    </row>
    <row r="651" spans="1:6" x14ac:dyDescent="0.35">
      <c r="A651" s="1">
        <v>44621</v>
      </c>
      <c r="B651" t="s">
        <v>45</v>
      </c>
      <c r="C651" t="s">
        <v>16</v>
      </c>
      <c r="D651" t="s">
        <v>19</v>
      </c>
      <c r="E651" t="s">
        <v>37</v>
      </c>
      <c r="F651">
        <v>89</v>
      </c>
    </row>
    <row r="652" spans="1:6" x14ac:dyDescent="0.35">
      <c r="A652" s="1">
        <v>44621</v>
      </c>
      <c r="B652" t="s">
        <v>45</v>
      </c>
      <c r="C652" t="s">
        <v>539</v>
      </c>
      <c r="D652" t="s">
        <v>19</v>
      </c>
      <c r="E652" t="s">
        <v>37</v>
      </c>
      <c r="F652">
        <v>360</v>
      </c>
    </row>
    <row r="653" spans="1:6" x14ac:dyDescent="0.35">
      <c r="A653" s="1">
        <v>44621</v>
      </c>
      <c r="B653" t="s">
        <v>45</v>
      </c>
      <c r="C653" t="s">
        <v>524</v>
      </c>
      <c r="D653" t="s">
        <v>19</v>
      </c>
      <c r="E653" t="s">
        <v>37</v>
      </c>
      <c r="F653">
        <v>180</v>
      </c>
    </row>
    <row r="654" spans="1:6" x14ac:dyDescent="0.35">
      <c r="A654" s="1">
        <v>44621</v>
      </c>
      <c r="B654" t="s">
        <v>45</v>
      </c>
      <c r="C654" t="s">
        <v>542</v>
      </c>
      <c r="D654" t="s">
        <v>19</v>
      </c>
      <c r="E654" t="s">
        <v>37</v>
      </c>
      <c r="F654">
        <v>6335</v>
      </c>
    </row>
    <row r="655" spans="1:6" x14ac:dyDescent="0.35">
      <c r="A655" s="1">
        <v>44621</v>
      </c>
      <c r="B655" t="s">
        <v>45</v>
      </c>
      <c r="C655" t="s">
        <v>544</v>
      </c>
      <c r="D655" t="s">
        <v>19</v>
      </c>
      <c r="E655" t="s">
        <v>37</v>
      </c>
      <c r="F655">
        <v>6717</v>
      </c>
    </row>
    <row r="656" spans="1:6" x14ac:dyDescent="0.35">
      <c r="A656" s="1">
        <v>44621</v>
      </c>
      <c r="B656" t="s">
        <v>45</v>
      </c>
      <c r="C656" t="s">
        <v>546</v>
      </c>
      <c r="D656" t="s">
        <v>19</v>
      </c>
      <c r="E656" t="s">
        <v>37</v>
      </c>
      <c r="F656">
        <v>1038</v>
      </c>
    </row>
    <row r="657" spans="1:6" x14ac:dyDescent="0.35">
      <c r="A657" s="1">
        <v>44621</v>
      </c>
      <c r="B657" t="s">
        <v>45</v>
      </c>
      <c r="C657" t="s">
        <v>548</v>
      </c>
      <c r="D657" t="s">
        <v>19</v>
      </c>
      <c r="E657" t="s">
        <v>37</v>
      </c>
      <c r="F657">
        <v>40</v>
      </c>
    </row>
    <row r="658" spans="1:6" x14ac:dyDescent="0.35">
      <c r="A658" s="1">
        <v>44621</v>
      </c>
      <c r="B658" t="s">
        <v>45</v>
      </c>
      <c r="C658" t="s">
        <v>550</v>
      </c>
      <c r="D658" t="s">
        <v>19</v>
      </c>
      <c r="E658" t="s">
        <v>37</v>
      </c>
      <c r="F658">
        <v>355</v>
      </c>
    </row>
    <row r="659" spans="1:6" x14ac:dyDescent="0.35">
      <c r="A659" s="1">
        <v>44621</v>
      </c>
      <c r="B659" t="s">
        <v>45</v>
      </c>
      <c r="C659" t="s">
        <v>552</v>
      </c>
      <c r="D659" t="s">
        <v>19</v>
      </c>
      <c r="E659" t="s">
        <v>37</v>
      </c>
      <c r="F659">
        <v>1362</v>
      </c>
    </row>
    <row r="660" spans="1:6" x14ac:dyDescent="0.35">
      <c r="A660" s="1">
        <v>44621</v>
      </c>
      <c r="B660" t="s">
        <v>45</v>
      </c>
      <c r="C660" t="s">
        <v>554</v>
      </c>
      <c r="D660" t="s">
        <v>19</v>
      </c>
      <c r="E660" t="s">
        <v>37</v>
      </c>
      <c r="F660">
        <v>0</v>
      </c>
    </row>
    <row r="661" spans="1:6" x14ac:dyDescent="0.35">
      <c r="A661" s="54">
        <v>44621</v>
      </c>
      <c r="B661" s="53" t="s">
        <v>45</v>
      </c>
      <c r="C661" s="53" t="s">
        <v>556</v>
      </c>
      <c r="D661" s="53" t="s">
        <v>19</v>
      </c>
      <c r="E661" s="53" t="s">
        <v>37</v>
      </c>
      <c r="F661">
        <v>9425</v>
      </c>
    </row>
    <row r="662" spans="1:6" x14ac:dyDescent="0.35">
      <c r="A662" s="1">
        <v>44621</v>
      </c>
      <c r="B662" t="s">
        <v>47</v>
      </c>
      <c r="C662" t="s">
        <v>15</v>
      </c>
      <c r="D662" t="s">
        <v>19</v>
      </c>
      <c r="E662" t="s">
        <v>24</v>
      </c>
      <c r="F662">
        <v>25074</v>
      </c>
    </row>
    <row r="663" spans="1:6" x14ac:dyDescent="0.35">
      <c r="A663" s="1">
        <v>44621</v>
      </c>
      <c r="B663" t="s">
        <v>47</v>
      </c>
      <c r="C663" t="s">
        <v>7</v>
      </c>
      <c r="D663" t="s">
        <v>19</v>
      </c>
      <c r="E663" t="s">
        <v>24</v>
      </c>
      <c r="F663">
        <v>20789</v>
      </c>
    </row>
    <row r="664" spans="1:6" x14ac:dyDescent="0.35">
      <c r="A664" s="1">
        <v>44621</v>
      </c>
      <c r="B664" t="s">
        <v>47</v>
      </c>
      <c r="C664" t="s">
        <v>4</v>
      </c>
      <c r="D664" t="s">
        <v>19</v>
      </c>
      <c r="E664" t="s">
        <v>24</v>
      </c>
      <c r="F664">
        <v>9122</v>
      </c>
    </row>
    <row r="665" spans="1:6" x14ac:dyDescent="0.35">
      <c r="A665" s="1">
        <v>44621</v>
      </c>
      <c r="B665" t="s">
        <v>47</v>
      </c>
      <c r="C665" t="s">
        <v>9</v>
      </c>
      <c r="D665" t="s">
        <v>19</v>
      </c>
      <c r="E665" t="s">
        <v>24</v>
      </c>
      <c r="F665">
        <v>3828</v>
      </c>
    </row>
    <row r="666" spans="1:6" x14ac:dyDescent="0.35">
      <c r="A666" s="1">
        <v>44621</v>
      </c>
      <c r="B666" t="s">
        <v>47</v>
      </c>
      <c r="C666" t="s">
        <v>525</v>
      </c>
      <c r="D666" t="s">
        <v>19</v>
      </c>
      <c r="E666" t="s">
        <v>24</v>
      </c>
      <c r="F666">
        <v>296</v>
      </c>
    </row>
    <row r="667" spans="1:6" x14ac:dyDescent="0.35">
      <c r="A667" s="1">
        <v>44621</v>
      </c>
      <c r="B667" t="s">
        <v>47</v>
      </c>
      <c r="C667" t="s">
        <v>526</v>
      </c>
      <c r="D667" t="s">
        <v>19</v>
      </c>
      <c r="E667" t="s">
        <v>24</v>
      </c>
      <c r="F667">
        <v>808</v>
      </c>
    </row>
    <row r="668" spans="1:6" x14ac:dyDescent="0.35">
      <c r="A668" s="1">
        <v>44621</v>
      </c>
      <c r="B668" t="s">
        <v>47</v>
      </c>
      <c r="C668" t="s">
        <v>527</v>
      </c>
      <c r="D668" t="s">
        <v>19</v>
      </c>
      <c r="E668" t="s">
        <v>24</v>
      </c>
      <c r="F668">
        <v>2724</v>
      </c>
    </row>
    <row r="669" spans="1:6" x14ac:dyDescent="0.35">
      <c r="A669" s="1">
        <v>44621</v>
      </c>
      <c r="B669" t="s">
        <v>47</v>
      </c>
      <c r="C669" t="s">
        <v>528</v>
      </c>
      <c r="D669" t="s">
        <v>19</v>
      </c>
      <c r="E669" t="s">
        <v>24</v>
      </c>
      <c r="F669">
        <v>7106418</v>
      </c>
    </row>
    <row r="670" spans="1:6" x14ac:dyDescent="0.35">
      <c r="A670" s="1">
        <v>44621</v>
      </c>
      <c r="B670" t="s">
        <v>47</v>
      </c>
      <c r="C670" t="s">
        <v>564</v>
      </c>
      <c r="D670" t="s">
        <v>19</v>
      </c>
      <c r="E670" t="s">
        <v>24</v>
      </c>
      <c r="F670">
        <v>198</v>
      </c>
    </row>
    <row r="671" spans="1:6" x14ac:dyDescent="0.35">
      <c r="A671" s="1">
        <v>44621</v>
      </c>
      <c r="B671" t="s">
        <v>47</v>
      </c>
      <c r="C671" t="s">
        <v>565</v>
      </c>
      <c r="D671" t="s">
        <v>19</v>
      </c>
      <c r="E671" t="s">
        <v>24</v>
      </c>
      <c r="F671">
        <v>2593</v>
      </c>
    </row>
    <row r="672" spans="1:6" x14ac:dyDescent="0.35">
      <c r="A672" s="1">
        <v>44621</v>
      </c>
      <c r="B672" t="s">
        <v>47</v>
      </c>
      <c r="C672" t="s">
        <v>566</v>
      </c>
      <c r="D672" t="s">
        <v>19</v>
      </c>
      <c r="E672" t="s">
        <v>24</v>
      </c>
      <c r="F672">
        <v>434</v>
      </c>
    </row>
    <row r="673" spans="1:6" x14ac:dyDescent="0.35">
      <c r="A673" s="1">
        <v>44621</v>
      </c>
      <c r="B673" t="s">
        <v>47</v>
      </c>
      <c r="C673" t="s">
        <v>567</v>
      </c>
      <c r="D673" t="s">
        <v>19</v>
      </c>
      <c r="E673" t="s">
        <v>24</v>
      </c>
      <c r="F673">
        <v>3002</v>
      </c>
    </row>
    <row r="674" spans="1:6" x14ac:dyDescent="0.35">
      <c r="A674" s="1">
        <v>44621</v>
      </c>
      <c r="B674" t="s">
        <v>47</v>
      </c>
      <c r="C674" t="s">
        <v>8</v>
      </c>
      <c r="D674" t="s">
        <v>19</v>
      </c>
      <c r="E674" t="s">
        <v>24</v>
      </c>
      <c r="F674">
        <v>19822</v>
      </c>
    </row>
    <row r="675" spans="1:6" x14ac:dyDescent="0.35">
      <c r="A675" s="1">
        <v>44621</v>
      </c>
      <c r="B675" t="s">
        <v>47</v>
      </c>
      <c r="C675" t="s">
        <v>6</v>
      </c>
      <c r="D675" t="s">
        <v>19</v>
      </c>
      <c r="E675" t="s">
        <v>24</v>
      </c>
      <c r="F675">
        <v>9488</v>
      </c>
    </row>
    <row r="676" spans="1:6" x14ac:dyDescent="0.35">
      <c r="A676" s="1">
        <v>44621</v>
      </c>
      <c r="B676" t="s">
        <v>47</v>
      </c>
      <c r="C676" t="s">
        <v>10</v>
      </c>
      <c r="D676" t="s">
        <v>19</v>
      </c>
      <c r="E676" t="s">
        <v>24</v>
      </c>
      <c r="F676">
        <v>4500</v>
      </c>
    </row>
    <row r="677" spans="1:6" x14ac:dyDescent="0.35">
      <c r="A677" s="1">
        <v>44621</v>
      </c>
      <c r="B677" t="s">
        <v>47</v>
      </c>
      <c r="C677" t="s">
        <v>5</v>
      </c>
      <c r="D677" t="s">
        <v>19</v>
      </c>
      <c r="E677" t="s">
        <v>24</v>
      </c>
      <c r="F677">
        <v>1579</v>
      </c>
    </row>
    <row r="678" spans="1:6" x14ac:dyDescent="0.35">
      <c r="A678" s="1">
        <v>44621</v>
      </c>
      <c r="B678" t="s">
        <v>47</v>
      </c>
      <c r="C678" t="s">
        <v>3</v>
      </c>
      <c r="D678" t="s">
        <v>19</v>
      </c>
      <c r="E678" t="s">
        <v>24</v>
      </c>
      <c r="F678">
        <v>2759</v>
      </c>
    </row>
    <row r="679" spans="1:6" x14ac:dyDescent="0.35">
      <c r="A679" s="1">
        <v>44621</v>
      </c>
      <c r="B679" t="s">
        <v>47</v>
      </c>
      <c r="C679" t="s">
        <v>11</v>
      </c>
      <c r="D679" t="s">
        <v>19</v>
      </c>
      <c r="E679" t="s">
        <v>24</v>
      </c>
      <c r="F679">
        <v>2767</v>
      </c>
    </row>
    <row r="680" spans="1:6" x14ac:dyDescent="0.35">
      <c r="A680" s="1">
        <v>44621</v>
      </c>
      <c r="B680" t="s">
        <v>47</v>
      </c>
      <c r="C680" t="s">
        <v>13</v>
      </c>
      <c r="D680" t="s">
        <v>19</v>
      </c>
      <c r="E680" t="s">
        <v>24</v>
      </c>
      <c r="F680">
        <v>0</v>
      </c>
    </row>
    <row r="681" spans="1:6" x14ac:dyDescent="0.35">
      <c r="A681" s="1">
        <v>44621</v>
      </c>
      <c r="B681" t="s">
        <v>47</v>
      </c>
      <c r="C681" t="s">
        <v>535</v>
      </c>
      <c r="D681" t="s">
        <v>19</v>
      </c>
      <c r="E681" t="s">
        <v>24</v>
      </c>
      <c r="F681">
        <v>7002</v>
      </c>
    </row>
    <row r="682" spans="1:6" x14ac:dyDescent="0.35">
      <c r="A682" s="1">
        <v>44621</v>
      </c>
      <c r="B682" t="s">
        <v>47</v>
      </c>
      <c r="C682" t="s">
        <v>14</v>
      </c>
      <c r="D682" t="s">
        <v>19</v>
      </c>
      <c r="E682" t="s">
        <v>24</v>
      </c>
      <c r="F682">
        <v>2402</v>
      </c>
    </row>
    <row r="683" spans="1:6" x14ac:dyDescent="0.35">
      <c r="A683" s="1">
        <v>44621</v>
      </c>
      <c r="B683" t="s">
        <v>47</v>
      </c>
      <c r="C683" t="s">
        <v>12</v>
      </c>
      <c r="D683" t="s">
        <v>19</v>
      </c>
      <c r="E683" t="s">
        <v>24</v>
      </c>
      <c r="F683">
        <v>745</v>
      </c>
    </row>
    <row r="684" spans="1:6" x14ac:dyDescent="0.35">
      <c r="A684" s="1">
        <v>44621</v>
      </c>
      <c r="B684" t="s">
        <v>47</v>
      </c>
      <c r="C684" t="s">
        <v>16</v>
      </c>
      <c r="D684" t="s">
        <v>19</v>
      </c>
      <c r="E684" t="s">
        <v>24</v>
      </c>
      <c r="F684">
        <v>58</v>
      </c>
    </row>
    <row r="685" spans="1:6" x14ac:dyDescent="0.35">
      <c r="A685" s="1">
        <v>44621</v>
      </c>
      <c r="B685" t="s">
        <v>47</v>
      </c>
      <c r="C685" t="s">
        <v>539</v>
      </c>
      <c r="D685" t="s">
        <v>19</v>
      </c>
      <c r="E685" t="s">
        <v>24</v>
      </c>
      <c r="F685">
        <v>128</v>
      </c>
    </row>
    <row r="686" spans="1:6" x14ac:dyDescent="0.35">
      <c r="A686" s="1">
        <v>44621</v>
      </c>
      <c r="B686" t="s">
        <v>47</v>
      </c>
      <c r="C686" t="s">
        <v>524</v>
      </c>
      <c r="D686" t="s">
        <v>19</v>
      </c>
      <c r="E686" t="s">
        <v>24</v>
      </c>
      <c r="F686">
        <v>34</v>
      </c>
    </row>
    <row r="687" spans="1:6" x14ac:dyDescent="0.35">
      <c r="A687" s="1">
        <v>44621</v>
      </c>
      <c r="B687" t="s">
        <v>47</v>
      </c>
      <c r="C687" t="s">
        <v>542</v>
      </c>
      <c r="D687" t="s">
        <v>19</v>
      </c>
      <c r="E687" t="s">
        <v>24</v>
      </c>
      <c r="F687">
        <v>1354</v>
      </c>
    </row>
    <row r="688" spans="1:6" x14ac:dyDescent="0.35">
      <c r="A688" s="1">
        <v>44621</v>
      </c>
      <c r="B688" t="s">
        <v>47</v>
      </c>
      <c r="C688" t="s">
        <v>544</v>
      </c>
      <c r="D688" t="s">
        <v>19</v>
      </c>
      <c r="E688" t="s">
        <v>24</v>
      </c>
      <c r="F688">
        <v>2046</v>
      </c>
    </row>
    <row r="689" spans="1:6" x14ac:dyDescent="0.35">
      <c r="A689" s="1">
        <v>44621</v>
      </c>
      <c r="B689" t="s">
        <v>47</v>
      </c>
      <c r="C689" t="s">
        <v>546</v>
      </c>
      <c r="D689" t="s">
        <v>19</v>
      </c>
      <c r="E689" t="s">
        <v>24</v>
      </c>
      <c r="F689">
        <v>1975</v>
      </c>
    </row>
    <row r="690" spans="1:6" x14ac:dyDescent="0.35">
      <c r="A690" s="1">
        <v>44621</v>
      </c>
      <c r="B690" t="s">
        <v>47</v>
      </c>
      <c r="C690" t="s">
        <v>548</v>
      </c>
      <c r="D690" t="s">
        <v>19</v>
      </c>
      <c r="E690" t="s">
        <v>24</v>
      </c>
      <c r="F690">
        <v>301</v>
      </c>
    </row>
    <row r="691" spans="1:6" x14ac:dyDescent="0.35">
      <c r="A691" s="1">
        <v>44621</v>
      </c>
      <c r="B691" t="s">
        <v>47</v>
      </c>
      <c r="C691" t="s">
        <v>550</v>
      </c>
      <c r="D691" t="s">
        <v>19</v>
      </c>
      <c r="E691" t="s">
        <v>24</v>
      </c>
      <c r="F691">
        <v>317</v>
      </c>
    </row>
    <row r="692" spans="1:6" x14ac:dyDescent="0.35">
      <c r="A692" s="1">
        <v>44621</v>
      </c>
      <c r="B692" t="s">
        <v>47</v>
      </c>
      <c r="C692" t="s">
        <v>552</v>
      </c>
      <c r="D692" t="s">
        <v>19</v>
      </c>
      <c r="E692" t="s">
        <v>24</v>
      </c>
      <c r="F692">
        <v>787</v>
      </c>
    </row>
    <row r="693" spans="1:6" x14ac:dyDescent="0.35">
      <c r="A693" s="1">
        <v>44621</v>
      </c>
      <c r="B693" t="s">
        <v>47</v>
      </c>
      <c r="C693" t="s">
        <v>554</v>
      </c>
      <c r="D693" t="s">
        <v>19</v>
      </c>
      <c r="E693" t="s">
        <v>24</v>
      </c>
      <c r="F693">
        <v>0</v>
      </c>
    </row>
    <row r="694" spans="1:6" x14ac:dyDescent="0.35">
      <c r="A694" s="54">
        <v>44621</v>
      </c>
      <c r="B694" s="53" t="s">
        <v>47</v>
      </c>
      <c r="C694" s="53" t="s">
        <v>556</v>
      </c>
      <c r="D694" s="53" t="s">
        <v>19</v>
      </c>
      <c r="E694" s="53" t="s">
        <v>24</v>
      </c>
      <c r="F694">
        <v>2</v>
      </c>
    </row>
    <row r="695" spans="1:6" x14ac:dyDescent="0.35">
      <c r="A695" s="1">
        <v>44621</v>
      </c>
      <c r="B695" t="s">
        <v>48</v>
      </c>
      <c r="C695" t="s">
        <v>15</v>
      </c>
      <c r="D695" t="s">
        <v>25</v>
      </c>
      <c r="E695" t="s">
        <v>26</v>
      </c>
      <c r="F695">
        <v>9377</v>
      </c>
    </row>
    <row r="696" spans="1:6" x14ac:dyDescent="0.35">
      <c r="A696" s="1">
        <v>44621</v>
      </c>
      <c r="B696" t="s">
        <v>48</v>
      </c>
      <c r="C696" t="s">
        <v>7</v>
      </c>
      <c r="D696" t="s">
        <v>25</v>
      </c>
      <c r="E696" t="s">
        <v>26</v>
      </c>
      <c r="F696">
        <v>7753</v>
      </c>
    </row>
    <row r="697" spans="1:6" x14ac:dyDescent="0.35">
      <c r="A697" s="1">
        <v>44621</v>
      </c>
      <c r="B697" t="s">
        <v>48</v>
      </c>
      <c r="C697" t="s">
        <v>4</v>
      </c>
      <c r="D697" t="s">
        <v>25</v>
      </c>
      <c r="E697" t="s">
        <v>26</v>
      </c>
      <c r="F697">
        <v>3936</v>
      </c>
    </row>
    <row r="698" spans="1:6" x14ac:dyDescent="0.35">
      <c r="A698" s="1">
        <v>44621</v>
      </c>
      <c r="B698" t="s">
        <v>48</v>
      </c>
      <c r="C698" t="s">
        <v>9</v>
      </c>
      <c r="D698" t="s">
        <v>25</v>
      </c>
      <c r="E698" t="s">
        <v>26</v>
      </c>
      <c r="F698">
        <v>1046</v>
      </c>
    </row>
    <row r="699" spans="1:6" x14ac:dyDescent="0.35">
      <c r="A699" s="1">
        <v>44621</v>
      </c>
      <c r="B699" t="s">
        <v>48</v>
      </c>
      <c r="C699" t="s">
        <v>525</v>
      </c>
      <c r="D699" t="s">
        <v>25</v>
      </c>
      <c r="E699" t="s">
        <v>26</v>
      </c>
      <c r="F699">
        <v>67</v>
      </c>
    </row>
    <row r="700" spans="1:6" x14ac:dyDescent="0.35">
      <c r="A700" s="1">
        <v>44621</v>
      </c>
      <c r="B700" t="s">
        <v>48</v>
      </c>
      <c r="C700" t="s">
        <v>526</v>
      </c>
      <c r="D700" t="s">
        <v>25</v>
      </c>
      <c r="E700" t="s">
        <v>26</v>
      </c>
      <c r="F700">
        <v>65</v>
      </c>
    </row>
    <row r="701" spans="1:6" x14ac:dyDescent="0.35">
      <c r="A701" s="1">
        <v>44621</v>
      </c>
      <c r="B701" t="s">
        <v>48</v>
      </c>
      <c r="C701" t="s">
        <v>527</v>
      </c>
      <c r="D701" t="s">
        <v>25</v>
      </c>
      <c r="E701" t="s">
        <v>26</v>
      </c>
      <c r="F701">
        <v>914</v>
      </c>
    </row>
    <row r="702" spans="1:6" x14ac:dyDescent="0.35">
      <c r="A702" s="1">
        <v>44621</v>
      </c>
      <c r="B702" t="s">
        <v>48</v>
      </c>
      <c r="C702" t="s">
        <v>528</v>
      </c>
      <c r="D702" t="s">
        <v>25</v>
      </c>
      <c r="E702" t="s">
        <v>26</v>
      </c>
      <c r="F702">
        <v>2070725</v>
      </c>
    </row>
    <row r="703" spans="1:6" x14ac:dyDescent="0.35">
      <c r="A703" s="1">
        <v>44621</v>
      </c>
      <c r="B703" t="s">
        <v>48</v>
      </c>
      <c r="C703" t="s">
        <v>564</v>
      </c>
      <c r="D703" t="s">
        <v>25</v>
      </c>
      <c r="E703" t="s">
        <v>26</v>
      </c>
      <c r="F703">
        <v>52</v>
      </c>
    </row>
    <row r="704" spans="1:6" x14ac:dyDescent="0.35">
      <c r="A704" s="1">
        <v>44621</v>
      </c>
      <c r="B704" t="s">
        <v>48</v>
      </c>
      <c r="C704" t="s">
        <v>565</v>
      </c>
      <c r="D704" t="s">
        <v>25</v>
      </c>
      <c r="E704" t="s">
        <v>26</v>
      </c>
      <c r="F704">
        <v>2088</v>
      </c>
    </row>
    <row r="705" spans="1:6" x14ac:dyDescent="0.35">
      <c r="A705" s="1">
        <v>44621</v>
      </c>
      <c r="B705" t="s">
        <v>48</v>
      </c>
      <c r="C705" t="s">
        <v>566</v>
      </c>
      <c r="D705" t="s">
        <v>25</v>
      </c>
      <c r="E705" t="s">
        <v>26</v>
      </c>
      <c r="F705">
        <v>131</v>
      </c>
    </row>
    <row r="706" spans="1:6" x14ac:dyDescent="0.35">
      <c r="A706" s="1">
        <v>44621</v>
      </c>
      <c r="B706" t="s">
        <v>48</v>
      </c>
      <c r="C706" t="s">
        <v>567</v>
      </c>
      <c r="D706" t="s">
        <v>25</v>
      </c>
      <c r="E706" t="s">
        <v>26</v>
      </c>
      <c r="F706">
        <v>2520</v>
      </c>
    </row>
    <row r="707" spans="1:6" x14ac:dyDescent="0.35">
      <c r="A707" s="1">
        <v>44621</v>
      </c>
      <c r="B707" t="s">
        <v>48</v>
      </c>
      <c r="C707" t="s">
        <v>8</v>
      </c>
      <c r="D707" t="s">
        <v>25</v>
      </c>
      <c r="E707" t="s">
        <v>26</v>
      </c>
      <c r="F707">
        <v>6154</v>
      </c>
    </row>
    <row r="708" spans="1:6" x14ac:dyDescent="0.35">
      <c r="A708" s="1">
        <v>44621</v>
      </c>
      <c r="B708" t="s">
        <v>48</v>
      </c>
      <c r="C708" t="s">
        <v>6</v>
      </c>
      <c r="D708" t="s">
        <v>25</v>
      </c>
      <c r="E708" t="s">
        <v>26</v>
      </c>
      <c r="F708">
        <v>3376</v>
      </c>
    </row>
    <row r="709" spans="1:6" x14ac:dyDescent="0.35">
      <c r="A709" s="1">
        <v>44621</v>
      </c>
      <c r="B709" t="s">
        <v>48</v>
      </c>
      <c r="C709" t="s">
        <v>10</v>
      </c>
      <c r="D709" t="s">
        <v>25</v>
      </c>
      <c r="E709" t="s">
        <v>26</v>
      </c>
      <c r="F709">
        <v>1656</v>
      </c>
    </row>
    <row r="710" spans="1:6" x14ac:dyDescent="0.35">
      <c r="A710" s="1">
        <v>44621</v>
      </c>
      <c r="B710" t="s">
        <v>48</v>
      </c>
      <c r="C710" t="s">
        <v>5</v>
      </c>
      <c r="D710" t="s">
        <v>25</v>
      </c>
      <c r="E710" t="s">
        <v>26</v>
      </c>
      <c r="F710">
        <v>523</v>
      </c>
    </row>
    <row r="711" spans="1:6" x14ac:dyDescent="0.35">
      <c r="A711" s="1">
        <v>44621</v>
      </c>
      <c r="B711" t="s">
        <v>48</v>
      </c>
      <c r="C711" t="s">
        <v>3</v>
      </c>
      <c r="D711" t="s">
        <v>25</v>
      </c>
      <c r="E711" t="s">
        <v>26</v>
      </c>
      <c r="F711">
        <v>623</v>
      </c>
    </row>
    <row r="712" spans="1:6" x14ac:dyDescent="0.35">
      <c r="A712" s="1">
        <v>44621</v>
      </c>
      <c r="B712" t="s">
        <v>48</v>
      </c>
      <c r="C712" t="s">
        <v>11</v>
      </c>
      <c r="D712" t="s">
        <v>25</v>
      </c>
      <c r="E712" t="s">
        <v>26</v>
      </c>
      <c r="F712">
        <v>756</v>
      </c>
    </row>
    <row r="713" spans="1:6" x14ac:dyDescent="0.35">
      <c r="A713" s="1">
        <v>44621</v>
      </c>
      <c r="B713" t="s">
        <v>48</v>
      </c>
      <c r="C713" t="s">
        <v>13</v>
      </c>
      <c r="D713" t="s">
        <v>25</v>
      </c>
      <c r="E713" t="s">
        <v>26</v>
      </c>
      <c r="F713">
        <v>1</v>
      </c>
    </row>
    <row r="714" spans="1:6" x14ac:dyDescent="0.35">
      <c r="A714" s="1">
        <v>44621</v>
      </c>
      <c r="B714" t="s">
        <v>48</v>
      </c>
      <c r="C714" t="s">
        <v>535</v>
      </c>
      <c r="D714" t="s">
        <v>25</v>
      </c>
      <c r="E714" t="s">
        <v>26</v>
      </c>
      <c r="F714">
        <v>2376</v>
      </c>
    </row>
    <row r="715" spans="1:6" x14ac:dyDescent="0.35">
      <c r="A715" s="1">
        <v>44621</v>
      </c>
      <c r="B715" t="s">
        <v>48</v>
      </c>
      <c r="C715" t="s">
        <v>14</v>
      </c>
      <c r="D715" t="s">
        <v>25</v>
      </c>
      <c r="E715" t="s">
        <v>26</v>
      </c>
      <c r="F715">
        <v>617</v>
      </c>
    </row>
    <row r="716" spans="1:6" x14ac:dyDescent="0.35">
      <c r="A716" s="1">
        <v>44621</v>
      </c>
      <c r="B716" t="s">
        <v>48</v>
      </c>
      <c r="C716" t="s">
        <v>12</v>
      </c>
      <c r="D716" t="s">
        <v>25</v>
      </c>
      <c r="E716" t="s">
        <v>26</v>
      </c>
      <c r="F716">
        <v>332</v>
      </c>
    </row>
    <row r="717" spans="1:6" x14ac:dyDescent="0.35">
      <c r="A717" s="1">
        <v>44621</v>
      </c>
      <c r="B717" t="s">
        <v>48</v>
      </c>
      <c r="C717" t="s">
        <v>16</v>
      </c>
      <c r="D717" t="s">
        <v>25</v>
      </c>
      <c r="E717" t="s">
        <v>26</v>
      </c>
      <c r="F717">
        <v>15</v>
      </c>
    </row>
    <row r="718" spans="1:6" x14ac:dyDescent="0.35">
      <c r="A718" s="1">
        <v>44621</v>
      </c>
      <c r="B718" t="s">
        <v>48</v>
      </c>
      <c r="C718" t="s">
        <v>539</v>
      </c>
      <c r="D718" t="s">
        <v>25</v>
      </c>
      <c r="E718" t="s">
        <v>26</v>
      </c>
      <c r="F718">
        <v>228</v>
      </c>
    </row>
    <row r="719" spans="1:6" x14ac:dyDescent="0.35">
      <c r="A719" s="1">
        <v>44621</v>
      </c>
      <c r="B719" t="s">
        <v>48</v>
      </c>
      <c r="C719" t="s">
        <v>524</v>
      </c>
      <c r="D719" t="s">
        <v>25</v>
      </c>
      <c r="E719" t="s">
        <v>26</v>
      </c>
      <c r="F719">
        <v>6</v>
      </c>
    </row>
    <row r="720" spans="1:6" x14ac:dyDescent="0.35">
      <c r="A720" s="1">
        <v>44621</v>
      </c>
      <c r="B720" t="s">
        <v>48</v>
      </c>
      <c r="C720" t="s">
        <v>542</v>
      </c>
      <c r="D720" t="s">
        <v>25</v>
      </c>
      <c r="E720" t="s">
        <v>26</v>
      </c>
      <c r="F720">
        <v>813</v>
      </c>
    </row>
    <row r="721" spans="1:6" x14ac:dyDescent="0.35">
      <c r="A721" s="1">
        <v>44621</v>
      </c>
      <c r="B721" t="s">
        <v>48</v>
      </c>
      <c r="C721" t="s">
        <v>544</v>
      </c>
      <c r="D721" t="s">
        <v>25</v>
      </c>
      <c r="E721" t="s">
        <v>26</v>
      </c>
      <c r="F721">
        <v>387</v>
      </c>
    </row>
    <row r="722" spans="1:6" x14ac:dyDescent="0.35">
      <c r="A722" s="1">
        <v>44621</v>
      </c>
      <c r="B722" t="s">
        <v>48</v>
      </c>
      <c r="C722" t="s">
        <v>546</v>
      </c>
      <c r="D722" t="s">
        <v>25</v>
      </c>
      <c r="E722" t="s">
        <v>26</v>
      </c>
      <c r="F722">
        <v>322</v>
      </c>
    </row>
    <row r="723" spans="1:6" x14ac:dyDescent="0.35">
      <c r="A723" s="1">
        <v>44621</v>
      </c>
      <c r="B723" t="s">
        <v>48</v>
      </c>
      <c r="C723" t="s">
        <v>548</v>
      </c>
      <c r="D723" t="s">
        <v>25</v>
      </c>
      <c r="E723" t="s">
        <v>26</v>
      </c>
      <c r="F723">
        <v>505</v>
      </c>
    </row>
    <row r="724" spans="1:6" x14ac:dyDescent="0.35">
      <c r="A724" s="1">
        <v>44621</v>
      </c>
      <c r="B724" t="s">
        <v>48</v>
      </c>
      <c r="C724" t="s">
        <v>550</v>
      </c>
      <c r="D724" t="s">
        <v>25</v>
      </c>
      <c r="E724" t="s">
        <v>26</v>
      </c>
      <c r="F724">
        <v>335</v>
      </c>
    </row>
    <row r="725" spans="1:6" x14ac:dyDescent="0.35">
      <c r="A725" s="1">
        <v>44621</v>
      </c>
      <c r="B725" t="s">
        <v>48</v>
      </c>
      <c r="C725" t="s">
        <v>552</v>
      </c>
      <c r="D725" t="s">
        <v>25</v>
      </c>
      <c r="E725" t="s">
        <v>26</v>
      </c>
      <c r="F725">
        <v>183</v>
      </c>
    </row>
    <row r="726" spans="1:6" x14ac:dyDescent="0.35">
      <c r="A726" s="1">
        <v>44621</v>
      </c>
      <c r="B726" t="s">
        <v>48</v>
      </c>
      <c r="C726" t="s">
        <v>554</v>
      </c>
      <c r="D726" t="s">
        <v>25</v>
      </c>
      <c r="E726" t="s">
        <v>26</v>
      </c>
      <c r="F726">
        <v>0</v>
      </c>
    </row>
    <row r="727" spans="1:6" x14ac:dyDescent="0.35">
      <c r="A727" s="54">
        <v>44621</v>
      </c>
      <c r="B727" s="53" t="s">
        <v>48</v>
      </c>
      <c r="C727" s="53" t="s">
        <v>556</v>
      </c>
      <c r="D727" s="53" t="s">
        <v>25</v>
      </c>
      <c r="E727" s="53" t="s">
        <v>26</v>
      </c>
      <c r="F727">
        <v>96</v>
      </c>
    </row>
    <row r="728" spans="1:6" x14ac:dyDescent="0.35">
      <c r="A728" s="1">
        <v>44621</v>
      </c>
      <c r="B728" t="s">
        <v>50</v>
      </c>
      <c r="C728" t="s">
        <v>15</v>
      </c>
      <c r="D728" t="s">
        <v>32</v>
      </c>
      <c r="E728" t="s">
        <v>49</v>
      </c>
      <c r="F728">
        <v>30592</v>
      </c>
    </row>
    <row r="729" spans="1:6" x14ac:dyDescent="0.35">
      <c r="A729" s="1">
        <v>44621</v>
      </c>
      <c r="B729" t="s">
        <v>50</v>
      </c>
      <c r="C729" t="s">
        <v>7</v>
      </c>
      <c r="D729" t="s">
        <v>32</v>
      </c>
      <c r="E729" t="s">
        <v>49</v>
      </c>
      <c r="F729">
        <v>22014</v>
      </c>
    </row>
    <row r="730" spans="1:6" x14ac:dyDescent="0.35">
      <c r="A730" s="1">
        <v>44621</v>
      </c>
      <c r="B730" t="s">
        <v>50</v>
      </c>
      <c r="C730" t="s">
        <v>4</v>
      </c>
      <c r="D730" t="s">
        <v>32</v>
      </c>
      <c r="E730" t="s">
        <v>49</v>
      </c>
      <c r="F730">
        <v>11987</v>
      </c>
    </row>
    <row r="731" spans="1:6" x14ac:dyDescent="0.35">
      <c r="A731" s="1">
        <v>44621</v>
      </c>
      <c r="B731" t="s">
        <v>50</v>
      </c>
      <c r="C731" t="s">
        <v>9</v>
      </c>
      <c r="D731" t="s">
        <v>32</v>
      </c>
      <c r="E731" t="s">
        <v>49</v>
      </c>
      <c r="F731">
        <v>2563</v>
      </c>
    </row>
    <row r="732" spans="1:6" x14ac:dyDescent="0.35">
      <c r="A732" s="1">
        <v>44621</v>
      </c>
      <c r="B732" t="s">
        <v>50</v>
      </c>
      <c r="C732" t="s">
        <v>525</v>
      </c>
      <c r="D732" t="s">
        <v>32</v>
      </c>
      <c r="E732" t="s">
        <v>49</v>
      </c>
      <c r="F732">
        <v>193</v>
      </c>
    </row>
    <row r="733" spans="1:6" x14ac:dyDescent="0.35">
      <c r="A733" s="1">
        <v>44621</v>
      </c>
      <c r="B733" t="s">
        <v>50</v>
      </c>
      <c r="C733" t="s">
        <v>526</v>
      </c>
      <c r="D733" t="s">
        <v>32</v>
      </c>
      <c r="E733" t="s">
        <v>49</v>
      </c>
      <c r="F733">
        <v>142</v>
      </c>
    </row>
    <row r="734" spans="1:6" x14ac:dyDescent="0.35">
      <c r="A734" s="1">
        <v>44621</v>
      </c>
      <c r="B734" t="s">
        <v>50</v>
      </c>
      <c r="C734" t="s">
        <v>527</v>
      </c>
      <c r="D734" t="s">
        <v>32</v>
      </c>
      <c r="E734" t="s">
        <v>49</v>
      </c>
      <c r="F734">
        <v>2228</v>
      </c>
    </row>
    <row r="735" spans="1:6" x14ac:dyDescent="0.35">
      <c r="A735" s="1">
        <v>44621</v>
      </c>
      <c r="B735" t="s">
        <v>50</v>
      </c>
      <c r="C735" t="s">
        <v>528</v>
      </c>
      <c r="D735" t="s">
        <v>32</v>
      </c>
      <c r="E735" t="s">
        <v>49</v>
      </c>
      <c r="F735">
        <v>4691087</v>
      </c>
    </row>
    <row r="736" spans="1:6" x14ac:dyDescent="0.35">
      <c r="A736" s="1">
        <v>44621</v>
      </c>
      <c r="B736" t="s">
        <v>50</v>
      </c>
      <c r="C736" t="s">
        <v>564</v>
      </c>
      <c r="D736" t="s">
        <v>32</v>
      </c>
      <c r="E736" t="s">
        <v>49</v>
      </c>
      <c r="F736">
        <v>180</v>
      </c>
    </row>
    <row r="737" spans="1:6" x14ac:dyDescent="0.35">
      <c r="A737" s="1">
        <v>44621</v>
      </c>
      <c r="B737" t="s">
        <v>50</v>
      </c>
      <c r="C737" t="s">
        <v>565</v>
      </c>
      <c r="D737" t="s">
        <v>32</v>
      </c>
      <c r="E737" t="s">
        <v>49</v>
      </c>
      <c r="F737">
        <v>2108</v>
      </c>
    </row>
    <row r="738" spans="1:6" x14ac:dyDescent="0.35">
      <c r="A738" s="1">
        <v>44621</v>
      </c>
      <c r="B738" t="s">
        <v>50</v>
      </c>
      <c r="C738" t="s">
        <v>566</v>
      </c>
      <c r="D738" t="s">
        <v>32</v>
      </c>
      <c r="E738" t="s">
        <v>49</v>
      </c>
      <c r="F738">
        <v>358</v>
      </c>
    </row>
    <row r="739" spans="1:6" x14ac:dyDescent="0.35">
      <c r="A739" s="1">
        <v>44621</v>
      </c>
      <c r="B739" t="s">
        <v>50</v>
      </c>
      <c r="C739" t="s">
        <v>567</v>
      </c>
      <c r="D739" t="s">
        <v>32</v>
      </c>
      <c r="E739" t="s">
        <v>49</v>
      </c>
      <c r="F739">
        <v>2661</v>
      </c>
    </row>
    <row r="740" spans="1:6" x14ac:dyDescent="0.35">
      <c r="A740" s="1">
        <v>44621</v>
      </c>
      <c r="B740" t="s">
        <v>50</v>
      </c>
      <c r="C740" t="s">
        <v>8</v>
      </c>
      <c r="D740" t="s">
        <v>32</v>
      </c>
      <c r="E740" t="s">
        <v>49</v>
      </c>
      <c r="F740">
        <v>21196</v>
      </c>
    </row>
    <row r="741" spans="1:6" x14ac:dyDescent="0.35">
      <c r="A741" s="1">
        <v>44621</v>
      </c>
      <c r="B741" t="s">
        <v>50</v>
      </c>
      <c r="C741" t="s">
        <v>6</v>
      </c>
      <c r="D741" t="s">
        <v>32</v>
      </c>
      <c r="E741" t="s">
        <v>49</v>
      </c>
      <c r="F741">
        <v>7877</v>
      </c>
    </row>
    <row r="742" spans="1:6" x14ac:dyDescent="0.35">
      <c r="A742" s="1">
        <v>44621</v>
      </c>
      <c r="B742" t="s">
        <v>50</v>
      </c>
      <c r="C742" t="s">
        <v>10</v>
      </c>
      <c r="D742" t="s">
        <v>32</v>
      </c>
      <c r="E742" t="s">
        <v>49</v>
      </c>
      <c r="F742">
        <v>3257</v>
      </c>
    </row>
    <row r="743" spans="1:6" x14ac:dyDescent="0.35">
      <c r="A743" s="1">
        <v>44621</v>
      </c>
      <c r="B743" t="s">
        <v>50</v>
      </c>
      <c r="C743" t="s">
        <v>5</v>
      </c>
      <c r="D743" t="s">
        <v>32</v>
      </c>
      <c r="E743" t="s">
        <v>49</v>
      </c>
      <c r="F743">
        <v>766</v>
      </c>
    </row>
    <row r="744" spans="1:6" x14ac:dyDescent="0.35">
      <c r="A744" s="1">
        <v>44621</v>
      </c>
      <c r="B744" t="s">
        <v>50</v>
      </c>
      <c r="C744" t="s">
        <v>3</v>
      </c>
      <c r="D744" t="s">
        <v>32</v>
      </c>
      <c r="E744" t="s">
        <v>49</v>
      </c>
      <c r="F744">
        <v>2799</v>
      </c>
    </row>
    <row r="745" spans="1:6" x14ac:dyDescent="0.35">
      <c r="A745" s="1">
        <v>44621</v>
      </c>
      <c r="B745" t="s">
        <v>50</v>
      </c>
      <c r="C745" t="s">
        <v>11</v>
      </c>
      <c r="D745" t="s">
        <v>32</v>
      </c>
      <c r="E745" t="s">
        <v>49</v>
      </c>
      <c r="F745">
        <v>3328</v>
      </c>
    </row>
    <row r="746" spans="1:6" x14ac:dyDescent="0.35">
      <c r="A746" s="1">
        <v>44621</v>
      </c>
      <c r="B746" t="s">
        <v>50</v>
      </c>
      <c r="C746" t="s">
        <v>13</v>
      </c>
      <c r="D746" t="s">
        <v>32</v>
      </c>
      <c r="E746" t="s">
        <v>49</v>
      </c>
      <c r="F746">
        <v>1</v>
      </c>
    </row>
    <row r="747" spans="1:6" x14ac:dyDescent="0.35">
      <c r="A747" s="1">
        <v>44621</v>
      </c>
      <c r="B747" t="s">
        <v>50</v>
      </c>
      <c r="C747" t="s">
        <v>535</v>
      </c>
      <c r="D747" t="s">
        <v>32</v>
      </c>
      <c r="E747" t="s">
        <v>49</v>
      </c>
      <c r="F747">
        <v>5113</v>
      </c>
    </row>
    <row r="748" spans="1:6" x14ac:dyDescent="0.35">
      <c r="A748" s="1">
        <v>44621</v>
      </c>
      <c r="B748" t="s">
        <v>50</v>
      </c>
      <c r="C748" t="s">
        <v>14</v>
      </c>
      <c r="D748" t="s">
        <v>32</v>
      </c>
      <c r="E748" t="s">
        <v>49</v>
      </c>
      <c r="F748">
        <v>2341</v>
      </c>
    </row>
    <row r="749" spans="1:6" x14ac:dyDescent="0.35">
      <c r="A749" s="1">
        <v>44621</v>
      </c>
      <c r="B749" t="s">
        <v>50</v>
      </c>
      <c r="C749" t="s">
        <v>12</v>
      </c>
      <c r="D749" t="s">
        <v>32</v>
      </c>
      <c r="E749" t="s">
        <v>49</v>
      </c>
      <c r="F749">
        <v>2249</v>
      </c>
    </row>
    <row r="750" spans="1:6" x14ac:dyDescent="0.35">
      <c r="A750" s="1">
        <v>44621</v>
      </c>
      <c r="B750" t="s">
        <v>50</v>
      </c>
      <c r="C750" t="s">
        <v>16</v>
      </c>
      <c r="D750" t="s">
        <v>32</v>
      </c>
      <c r="E750" t="s">
        <v>49</v>
      </c>
      <c r="F750">
        <v>63</v>
      </c>
    </row>
    <row r="751" spans="1:6" x14ac:dyDescent="0.35">
      <c r="A751" s="1">
        <v>44621</v>
      </c>
      <c r="B751" t="s">
        <v>50</v>
      </c>
      <c r="C751" t="s">
        <v>539</v>
      </c>
      <c r="D751" t="s">
        <v>32</v>
      </c>
      <c r="E751" t="s">
        <v>49</v>
      </c>
      <c r="F751">
        <v>740</v>
      </c>
    </row>
    <row r="752" spans="1:6" x14ac:dyDescent="0.35">
      <c r="A752" s="1">
        <v>44621</v>
      </c>
      <c r="B752" t="s">
        <v>50</v>
      </c>
      <c r="C752" t="s">
        <v>524</v>
      </c>
      <c r="D752" t="s">
        <v>32</v>
      </c>
      <c r="E752" t="s">
        <v>49</v>
      </c>
      <c r="F752">
        <v>27</v>
      </c>
    </row>
    <row r="753" spans="1:6" x14ac:dyDescent="0.35">
      <c r="A753" s="1">
        <v>44621</v>
      </c>
      <c r="B753" t="s">
        <v>50</v>
      </c>
      <c r="C753" t="s">
        <v>542</v>
      </c>
      <c r="D753" t="s">
        <v>32</v>
      </c>
      <c r="E753" t="s">
        <v>49</v>
      </c>
      <c r="F753">
        <v>2092</v>
      </c>
    </row>
    <row r="754" spans="1:6" x14ac:dyDescent="0.35">
      <c r="A754" s="1">
        <v>44621</v>
      </c>
      <c r="B754" t="s">
        <v>50</v>
      </c>
      <c r="C754" t="s">
        <v>544</v>
      </c>
      <c r="D754" t="s">
        <v>32</v>
      </c>
      <c r="E754" t="s">
        <v>49</v>
      </c>
      <c r="F754">
        <v>2099</v>
      </c>
    </row>
    <row r="755" spans="1:6" x14ac:dyDescent="0.35">
      <c r="A755" s="1">
        <v>44621</v>
      </c>
      <c r="B755" t="s">
        <v>50</v>
      </c>
      <c r="C755" t="s">
        <v>546</v>
      </c>
      <c r="D755" t="s">
        <v>32</v>
      </c>
      <c r="E755" t="s">
        <v>49</v>
      </c>
      <c r="F755">
        <v>870</v>
      </c>
    </row>
    <row r="756" spans="1:6" x14ac:dyDescent="0.35">
      <c r="A756" s="1">
        <v>44621</v>
      </c>
      <c r="B756" t="s">
        <v>50</v>
      </c>
      <c r="C756" t="s">
        <v>548</v>
      </c>
      <c r="D756" t="s">
        <v>32</v>
      </c>
      <c r="E756" t="s">
        <v>49</v>
      </c>
      <c r="F756">
        <v>1482</v>
      </c>
    </row>
    <row r="757" spans="1:6" x14ac:dyDescent="0.35">
      <c r="A757" s="1">
        <v>44621</v>
      </c>
      <c r="B757" t="s">
        <v>50</v>
      </c>
      <c r="C757" t="s">
        <v>550</v>
      </c>
      <c r="D757" t="s">
        <v>32</v>
      </c>
      <c r="E757" t="s">
        <v>49</v>
      </c>
      <c r="F757">
        <v>213</v>
      </c>
    </row>
    <row r="758" spans="1:6" x14ac:dyDescent="0.35">
      <c r="A758" s="1">
        <v>44621</v>
      </c>
      <c r="B758" t="s">
        <v>50</v>
      </c>
      <c r="C758" t="s">
        <v>552</v>
      </c>
      <c r="D758" t="s">
        <v>32</v>
      </c>
      <c r="E758" t="s">
        <v>49</v>
      </c>
      <c r="F758">
        <v>1665</v>
      </c>
    </row>
    <row r="759" spans="1:6" x14ac:dyDescent="0.35">
      <c r="A759" s="1">
        <v>44621</v>
      </c>
      <c r="B759" t="s">
        <v>50</v>
      </c>
      <c r="C759" t="s">
        <v>554</v>
      </c>
      <c r="D759" t="s">
        <v>32</v>
      </c>
      <c r="E759" t="s">
        <v>49</v>
      </c>
      <c r="F759">
        <v>0</v>
      </c>
    </row>
    <row r="760" spans="1:6" x14ac:dyDescent="0.35">
      <c r="A760" s="54">
        <v>44621</v>
      </c>
      <c r="B760" s="53" t="s">
        <v>50</v>
      </c>
      <c r="C760" s="53" t="s">
        <v>556</v>
      </c>
      <c r="D760" s="53" t="s">
        <v>32</v>
      </c>
      <c r="E760" s="53" t="s">
        <v>49</v>
      </c>
      <c r="F760">
        <v>1246</v>
      </c>
    </row>
    <row r="761" spans="1:6" x14ac:dyDescent="0.35">
      <c r="A761" s="1">
        <v>44621</v>
      </c>
      <c r="B761" t="s">
        <v>80</v>
      </c>
      <c r="C761" t="s">
        <v>15</v>
      </c>
      <c r="D761" t="s">
        <v>32</v>
      </c>
      <c r="E761" t="s">
        <v>512</v>
      </c>
      <c r="F761">
        <v>30702</v>
      </c>
    </row>
    <row r="762" spans="1:6" x14ac:dyDescent="0.35">
      <c r="A762" s="1">
        <v>44621</v>
      </c>
      <c r="B762" t="s">
        <v>80</v>
      </c>
      <c r="C762" t="s">
        <v>7</v>
      </c>
      <c r="D762" t="s">
        <v>32</v>
      </c>
      <c r="E762" t="s">
        <v>512</v>
      </c>
      <c r="F762">
        <v>25784</v>
      </c>
    </row>
    <row r="763" spans="1:6" x14ac:dyDescent="0.35">
      <c r="A763" s="1">
        <v>44621</v>
      </c>
      <c r="B763" t="s">
        <v>80</v>
      </c>
      <c r="C763" t="s">
        <v>4</v>
      </c>
      <c r="D763" t="s">
        <v>32</v>
      </c>
      <c r="E763" t="s">
        <v>512</v>
      </c>
      <c r="F763">
        <v>10067</v>
      </c>
    </row>
    <row r="764" spans="1:6" x14ac:dyDescent="0.35">
      <c r="A764" s="1">
        <v>44621</v>
      </c>
      <c r="B764" t="s">
        <v>80</v>
      </c>
      <c r="C764" t="s">
        <v>9</v>
      </c>
      <c r="D764" t="s">
        <v>32</v>
      </c>
      <c r="E764" t="s">
        <v>512</v>
      </c>
      <c r="F764">
        <v>4918</v>
      </c>
    </row>
    <row r="765" spans="1:6" x14ac:dyDescent="0.35">
      <c r="A765" s="1">
        <v>44621</v>
      </c>
      <c r="B765" t="s">
        <v>80</v>
      </c>
      <c r="C765" t="s">
        <v>525</v>
      </c>
      <c r="D765" t="s">
        <v>32</v>
      </c>
      <c r="E765" t="s">
        <v>512</v>
      </c>
      <c r="F765">
        <v>691</v>
      </c>
    </row>
    <row r="766" spans="1:6" x14ac:dyDescent="0.35">
      <c r="A766" s="1">
        <v>44621</v>
      </c>
      <c r="B766" t="s">
        <v>80</v>
      </c>
      <c r="C766" t="s">
        <v>526</v>
      </c>
      <c r="D766" t="s">
        <v>32</v>
      </c>
      <c r="E766" t="s">
        <v>512</v>
      </c>
      <c r="F766">
        <v>1038</v>
      </c>
    </row>
    <row r="767" spans="1:6" x14ac:dyDescent="0.35">
      <c r="A767" s="1">
        <v>44621</v>
      </c>
      <c r="B767" t="s">
        <v>80</v>
      </c>
      <c r="C767" t="s">
        <v>527</v>
      </c>
      <c r="D767" t="s">
        <v>32</v>
      </c>
      <c r="E767" t="s">
        <v>512</v>
      </c>
      <c r="F767">
        <v>3189</v>
      </c>
    </row>
    <row r="768" spans="1:6" x14ac:dyDescent="0.35">
      <c r="A768" s="1">
        <v>44621</v>
      </c>
      <c r="B768" t="s">
        <v>80</v>
      </c>
      <c r="C768" t="s">
        <v>528</v>
      </c>
      <c r="D768" t="s">
        <v>32</v>
      </c>
      <c r="E768" t="s">
        <v>512</v>
      </c>
      <c r="F768">
        <v>8395056</v>
      </c>
    </row>
    <row r="769" spans="1:6" x14ac:dyDescent="0.35">
      <c r="A769" s="1">
        <v>44621</v>
      </c>
      <c r="B769" t="s">
        <v>80</v>
      </c>
      <c r="C769" t="s">
        <v>564</v>
      </c>
      <c r="D769" t="s">
        <v>32</v>
      </c>
      <c r="E769" t="s">
        <v>512</v>
      </c>
      <c r="F769">
        <v>249</v>
      </c>
    </row>
    <row r="770" spans="1:6" x14ac:dyDescent="0.35">
      <c r="A770" s="1">
        <v>44621</v>
      </c>
      <c r="B770" t="s">
        <v>80</v>
      </c>
      <c r="C770" t="s">
        <v>565</v>
      </c>
      <c r="D770" t="s">
        <v>32</v>
      </c>
      <c r="E770" t="s">
        <v>512</v>
      </c>
      <c r="F770">
        <v>2611</v>
      </c>
    </row>
    <row r="771" spans="1:6" x14ac:dyDescent="0.35">
      <c r="A771" s="1">
        <v>44621</v>
      </c>
      <c r="B771" t="s">
        <v>80</v>
      </c>
      <c r="C771" t="s">
        <v>566</v>
      </c>
      <c r="D771" t="s">
        <v>32</v>
      </c>
      <c r="E771" t="s">
        <v>512</v>
      </c>
      <c r="F771">
        <v>393</v>
      </c>
    </row>
    <row r="772" spans="1:6" x14ac:dyDescent="0.35">
      <c r="A772" s="1">
        <v>44621</v>
      </c>
      <c r="B772" t="s">
        <v>80</v>
      </c>
      <c r="C772" t="s">
        <v>567</v>
      </c>
      <c r="D772" t="s">
        <v>32</v>
      </c>
      <c r="E772" t="s">
        <v>512</v>
      </c>
      <c r="F772">
        <v>2895</v>
      </c>
    </row>
    <row r="773" spans="1:6" x14ac:dyDescent="0.35">
      <c r="A773" s="1">
        <v>44621</v>
      </c>
      <c r="B773" t="s">
        <v>80</v>
      </c>
      <c r="C773" t="s">
        <v>8</v>
      </c>
      <c r="D773" t="s">
        <v>32</v>
      </c>
      <c r="E773" t="s">
        <v>512</v>
      </c>
      <c r="F773">
        <v>21216</v>
      </c>
    </row>
    <row r="774" spans="1:6" x14ac:dyDescent="0.35">
      <c r="A774" s="1">
        <v>44621</v>
      </c>
      <c r="B774" t="s">
        <v>80</v>
      </c>
      <c r="C774" t="s">
        <v>6</v>
      </c>
      <c r="D774" t="s">
        <v>32</v>
      </c>
      <c r="E774" t="s">
        <v>512</v>
      </c>
      <c r="F774">
        <v>10601</v>
      </c>
    </row>
    <row r="775" spans="1:6" x14ac:dyDescent="0.35">
      <c r="A775" s="1">
        <v>44621</v>
      </c>
      <c r="B775" t="s">
        <v>80</v>
      </c>
      <c r="C775" t="s">
        <v>10</v>
      </c>
      <c r="D775" t="s">
        <v>32</v>
      </c>
      <c r="E775" t="s">
        <v>512</v>
      </c>
      <c r="F775">
        <v>5376</v>
      </c>
    </row>
    <row r="776" spans="1:6" x14ac:dyDescent="0.35">
      <c r="A776" s="1">
        <v>44621</v>
      </c>
      <c r="B776" t="s">
        <v>80</v>
      </c>
      <c r="C776" t="s">
        <v>5</v>
      </c>
      <c r="D776" t="s">
        <v>32</v>
      </c>
      <c r="E776" t="s">
        <v>512</v>
      </c>
      <c r="F776">
        <v>2023</v>
      </c>
    </row>
    <row r="777" spans="1:6" x14ac:dyDescent="0.35">
      <c r="A777" s="1">
        <v>44621</v>
      </c>
      <c r="B777" t="s">
        <v>80</v>
      </c>
      <c r="C777" t="s">
        <v>3</v>
      </c>
      <c r="D777" t="s">
        <v>32</v>
      </c>
      <c r="E777" t="s">
        <v>512</v>
      </c>
      <c r="F777">
        <v>3449</v>
      </c>
    </row>
    <row r="778" spans="1:6" x14ac:dyDescent="0.35">
      <c r="A778" s="1">
        <v>44621</v>
      </c>
      <c r="B778" t="s">
        <v>80</v>
      </c>
      <c r="C778" t="s">
        <v>11</v>
      </c>
      <c r="D778" t="s">
        <v>32</v>
      </c>
      <c r="E778" t="s">
        <v>512</v>
      </c>
      <c r="F778">
        <v>3476</v>
      </c>
    </row>
    <row r="779" spans="1:6" x14ac:dyDescent="0.35">
      <c r="A779" s="1">
        <v>44621</v>
      </c>
      <c r="B779" t="s">
        <v>80</v>
      </c>
      <c r="C779" t="s">
        <v>13</v>
      </c>
      <c r="D779" t="s">
        <v>32</v>
      </c>
      <c r="E779" t="s">
        <v>512</v>
      </c>
      <c r="F779">
        <v>67</v>
      </c>
    </row>
    <row r="780" spans="1:6" x14ac:dyDescent="0.35">
      <c r="A780" s="1">
        <v>44621</v>
      </c>
      <c r="B780" t="s">
        <v>80</v>
      </c>
      <c r="C780" t="s">
        <v>535</v>
      </c>
      <c r="D780" t="s">
        <v>32</v>
      </c>
      <c r="E780" t="s">
        <v>512</v>
      </c>
      <c r="F780">
        <v>6402</v>
      </c>
    </row>
    <row r="781" spans="1:6" x14ac:dyDescent="0.35">
      <c r="A781" s="1">
        <v>44621</v>
      </c>
      <c r="B781" t="s">
        <v>80</v>
      </c>
      <c r="C781" t="s">
        <v>14</v>
      </c>
      <c r="D781" t="s">
        <v>32</v>
      </c>
      <c r="E781" t="s">
        <v>512</v>
      </c>
      <c r="F781">
        <v>3238</v>
      </c>
    </row>
    <row r="782" spans="1:6" x14ac:dyDescent="0.35">
      <c r="A782" s="1">
        <v>44621</v>
      </c>
      <c r="B782" t="s">
        <v>80</v>
      </c>
      <c r="C782" t="s">
        <v>12</v>
      </c>
      <c r="D782" t="s">
        <v>32</v>
      </c>
      <c r="E782" t="s">
        <v>512</v>
      </c>
      <c r="F782">
        <v>502</v>
      </c>
    </row>
    <row r="783" spans="1:6" x14ac:dyDescent="0.35">
      <c r="A783" s="1">
        <v>44621</v>
      </c>
      <c r="B783" t="s">
        <v>80</v>
      </c>
      <c r="C783" t="s">
        <v>16</v>
      </c>
      <c r="D783" t="s">
        <v>32</v>
      </c>
      <c r="E783" t="s">
        <v>512</v>
      </c>
      <c r="F783">
        <v>65</v>
      </c>
    </row>
    <row r="784" spans="1:6" x14ac:dyDescent="0.35">
      <c r="A784" s="1">
        <v>44621</v>
      </c>
      <c r="B784" t="s">
        <v>80</v>
      </c>
      <c r="C784" t="s">
        <v>539</v>
      </c>
      <c r="D784" t="s">
        <v>32</v>
      </c>
      <c r="E784" t="s">
        <v>512</v>
      </c>
      <c r="F784">
        <v>159</v>
      </c>
    </row>
    <row r="785" spans="1:6" x14ac:dyDescent="0.35">
      <c r="A785" s="1">
        <v>44621</v>
      </c>
      <c r="B785" t="s">
        <v>80</v>
      </c>
      <c r="C785" t="s">
        <v>524</v>
      </c>
      <c r="D785" t="s">
        <v>32</v>
      </c>
      <c r="E785" t="s">
        <v>512</v>
      </c>
      <c r="F785">
        <v>299</v>
      </c>
    </row>
    <row r="786" spans="1:6" x14ac:dyDescent="0.35">
      <c r="A786" s="1">
        <v>44621</v>
      </c>
      <c r="B786" t="s">
        <v>80</v>
      </c>
      <c r="C786" t="s">
        <v>542</v>
      </c>
      <c r="D786" t="s">
        <v>32</v>
      </c>
      <c r="E786" t="s">
        <v>512</v>
      </c>
      <c r="F786">
        <v>4714</v>
      </c>
    </row>
    <row r="787" spans="1:6" x14ac:dyDescent="0.35">
      <c r="A787" s="1">
        <v>44621</v>
      </c>
      <c r="B787" t="s">
        <v>80</v>
      </c>
      <c r="C787" t="s">
        <v>544</v>
      </c>
      <c r="D787" t="s">
        <v>32</v>
      </c>
      <c r="E787" t="s">
        <v>512</v>
      </c>
      <c r="F787">
        <v>2729</v>
      </c>
    </row>
    <row r="788" spans="1:6" x14ac:dyDescent="0.35">
      <c r="A788" s="1">
        <v>44621</v>
      </c>
      <c r="B788" t="s">
        <v>80</v>
      </c>
      <c r="C788" t="s">
        <v>546</v>
      </c>
      <c r="D788" t="s">
        <v>32</v>
      </c>
      <c r="E788" t="s">
        <v>512</v>
      </c>
      <c r="F788">
        <v>1874</v>
      </c>
    </row>
    <row r="789" spans="1:6" x14ac:dyDescent="0.35">
      <c r="A789" s="1">
        <v>44621</v>
      </c>
      <c r="B789" t="s">
        <v>80</v>
      </c>
      <c r="C789" t="s">
        <v>548</v>
      </c>
      <c r="D789" t="s">
        <v>32</v>
      </c>
      <c r="E789" t="s">
        <v>512</v>
      </c>
      <c r="F789">
        <v>2</v>
      </c>
    </row>
    <row r="790" spans="1:6" x14ac:dyDescent="0.35">
      <c r="A790" s="1">
        <v>44621</v>
      </c>
      <c r="B790" t="s">
        <v>80</v>
      </c>
      <c r="C790" t="s">
        <v>550</v>
      </c>
      <c r="D790" t="s">
        <v>32</v>
      </c>
      <c r="E790" t="s">
        <v>512</v>
      </c>
      <c r="F790">
        <v>8</v>
      </c>
    </row>
    <row r="791" spans="1:6" x14ac:dyDescent="0.35">
      <c r="A791" s="1">
        <v>44621</v>
      </c>
      <c r="B791" t="s">
        <v>80</v>
      </c>
      <c r="C791" t="s">
        <v>552</v>
      </c>
      <c r="D791" t="s">
        <v>32</v>
      </c>
      <c r="E791" t="s">
        <v>512</v>
      </c>
      <c r="F791">
        <v>23</v>
      </c>
    </row>
    <row r="792" spans="1:6" x14ac:dyDescent="0.35">
      <c r="A792" s="1">
        <v>44621</v>
      </c>
      <c r="B792" t="s">
        <v>80</v>
      </c>
      <c r="C792" t="s">
        <v>554</v>
      </c>
      <c r="D792" t="s">
        <v>32</v>
      </c>
      <c r="E792" t="s">
        <v>512</v>
      </c>
      <c r="F792">
        <v>0</v>
      </c>
    </row>
    <row r="793" spans="1:6" x14ac:dyDescent="0.35">
      <c r="A793" s="54">
        <v>44621</v>
      </c>
      <c r="B793" s="53" t="s">
        <v>80</v>
      </c>
      <c r="C793" s="53" t="s">
        <v>556</v>
      </c>
      <c r="D793" s="53" t="s">
        <v>32</v>
      </c>
      <c r="E793" s="53" t="s">
        <v>512</v>
      </c>
      <c r="F793">
        <v>32</v>
      </c>
    </row>
    <row r="794" spans="1:6" x14ac:dyDescent="0.35">
      <c r="A794" s="1">
        <v>44621</v>
      </c>
      <c r="B794" t="s">
        <v>51</v>
      </c>
      <c r="C794" t="s">
        <v>15</v>
      </c>
      <c r="D794" t="s">
        <v>32</v>
      </c>
      <c r="E794" t="s">
        <v>43</v>
      </c>
      <c r="F794">
        <v>37514</v>
      </c>
    </row>
    <row r="795" spans="1:6" x14ac:dyDescent="0.35">
      <c r="A795" s="1">
        <v>44621</v>
      </c>
      <c r="B795" t="s">
        <v>51</v>
      </c>
      <c r="C795" t="s">
        <v>7</v>
      </c>
      <c r="D795" t="s">
        <v>32</v>
      </c>
      <c r="E795" t="s">
        <v>43</v>
      </c>
      <c r="F795">
        <v>24813</v>
      </c>
    </row>
    <row r="796" spans="1:6" x14ac:dyDescent="0.35">
      <c r="A796" s="1">
        <v>44621</v>
      </c>
      <c r="B796" t="s">
        <v>51</v>
      </c>
      <c r="C796" t="s">
        <v>4</v>
      </c>
      <c r="D796" t="s">
        <v>32</v>
      </c>
      <c r="E796" t="s">
        <v>43</v>
      </c>
      <c r="F796">
        <v>11818</v>
      </c>
    </row>
    <row r="797" spans="1:6" x14ac:dyDescent="0.35">
      <c r="A797" s="1">
        <v>44621</v>
      </c>
      <c r="B797" t="s">
        <v>51</v>
      </c>
      <c r="C797" t="s">
        <v>9</v>
      </c>
      <c r="D797" t="s">
        <v>32</v>
      </c>
      <c r="E797" t="s">
        <v>43</v>
      </c>
      <c r="F797">
        <v>11071</v>
      </c>
    </row>
    <row r="798" spans="1:6" x14ac:dyDescent="0.35">
      <c r="A798" s="1">
        <v>44621</v>
      </c>
      <c r="B798" t="s">
        <v>51</v>
      </c>
      <c r="C798" t="s">
        <v>525</v>
      </c>
      <c r="D798" t="s">
        <v>32</v>
      </c>
      <c r="E798" t="s">
        <v>43</v>
      </c>
      <c r="F798">
        <v>393</v>
      </c>
    </row>
    <row r="799" spans="1:6" x14ac:dyDescent="0.35">
      <c r="A799" s="1">
        <v>44621</v>
      </c>
      <c r="B799" t="s">
        <v>51</v>
      </c>
      <c r="C799" t="s">
        <v>526</v>
      </c>
      <c r="D799" t="s">
        <v>32</v>
      </c>
      <c r="E799" t="s">
        <v>43</v>
      </c>
      <c r="F799">
        <v>361</v>
      </c>
    </row>
    <row r="800" spans="1:6" x14ac:dyDescent="0.35">
      <c r="A800" s="1">
        <v>44621</v>
      </c>
      <c r="B800" t="s">
        <v>51</v>
      </c>
      <c r="C800" t="s">
        <v>527</v>
      </c>
      <c r="D800" t="s">
        <v>32</v>
      </c>
      <c r="E800" t="s">
        <v>43</v>
      </c>
      <c r="F800">
        <v>10317</v>
      </c>
    </row>
    <row r="801" spans="1:6" x14ac:dyDescent="0.35">
      <c r="A801" s="1">
        <v>44621</v>
      </c>
      <c r="B801" t="s">
        <v>51</v>
      </c>
      <c r="C801" t="s">
        <v>528</v>
      </c>
      <c r="D801" t="s">
        <v>32</v>
      </c>
      <c r="E801" t="s">
        <v>43</v>
      </c>
      <c r="F801">
        <v>13429827</v>
      </c>
    </row>
    <row r="802" spans="1:6" x14ac:dyDescent="0.35">
      <c r="A802" s="1">
        <v>44621</v>
      </c>
      <c r="B802" t="s">
        <v>51</v>
      </c>
      <c r="C802" t="s">
        <v>564</v>
      </c>
      <c r="D802" t="s">
        <v>32</v>
      </c>
      <c r="E802" t="s">
        <v>43</v>
      </c>
      <c r="F802">
        <v>674</v>
      </c>
    </row>
    <row r="803" spans="1:6" x14ac:dyDescent="0.35">
      <c r="A803" s="1">
        <v>44621</v>
      </c>
      <c r="B803" t="s">
        <v>51</v>
      </c>
      <c r="C803" t="s">
        <v>565</v>
      </c>
      <c r="D803" t="s">
        <v>32</v>
      </c>
      <c r="E803" t="s">
        <v>43</v>
      </c>
      <c r="F803">
        <v>3592</v>
      </c>
    </row>
    <row r="804" spans="1:6" x14ac:dyDescent="0.35">
      <c r="A804" s="1">
        <v>44621</v>
      </c>
      <c r="B804" t="s">
        <v>51</v>
      </c>
      <c r="C804" t="s">
        <v>566</v>
      </c>
      <c r="D804" t="s">
        <v>32</v>
      </c>
      <c r="E804" t="s">
        <v>43</v>
      </c>
      <c r="F804">
        <v>1512</v>
      </c>
    </row>
    <row r="805" spans="1:6" x14ac:dyDescent="0.35">
      <c r="A805" s="1">
        <v>44621</v>
      </c>
      <c r="B805" t="s">
        <v>51</v>
      </c>
      <c r="C805" t="s">
        <v>567</v>
      </c>
      <c r="D805" t="s">
        <v>32</v>
      </c>
      <c r="E805" t="s">
        <v>43</v>
      </c>
      <c r="F805">
        <v>5552</v>
      </c>
    </row>
    <row r="806" spans="1:6" x14ac:dyDescent="0.35">
      <c r="A806" s="1">
        <v>44621</v>
      </c>
      <c r="B806" t="s">
        <v>51</v>
      </c>
      <c r="C806" t="s">
        <v>8</v>
      </c>
      <c r="D806" t="s">
        <v>32</v>
      </c>
      <c r="E806" t="s">
        <v>43</v>
      </c>
      <c r="F806">
        <v>22412</v>
      </c>
    </row>
    <row r="807" spans="1:6" x14ac:dyDescent="0.35">
      <c r="A807" s="1">
        <v>44621</v>
      </c>
      <c r="B807" t="s">
        <v>51</v>
      </c>
      <c r="C807" t="s">
        <v>6</v>
      </c>
      <c r="D807" t="s">
        <v>32</v>
      </c>
      <c r="E807" t="s">
        <v>43</v>
      </c>
      <c r="F807">
        <v>10268</v>
      </c>
    </row>
    <row r="808" spans="1:6" x14ac:dyDescent="0.35">
      <c r="A808" s="1">
        <v>44621</v>
      </c>
      <c r="B808" t="s">
        <v>51</v>
      </c>
      <c r="C808" t="s">
        <v>10</v>
      </c>
      <c r="D808" t="s">
        <v>32</v>
      </c>
      <c r="E808" t="s">
        <v>43</v>
      </c>
      <c r="F808">
        <v>2174</v>
      </c>
    </row>
    <row r="809" spans="1:6" x14ac:dyDescent="0.35">
      <c r="A809" s="1">
        <v>44621</v>
      </c>
      <c r="B809" t="s">
        <v>51</v>
      </c>
      <c r="C809" t="s">
        <v>5</v>
      </c>
      <c r="D809" t="s">
        <v>32</v>
      </c>
      <c r="E809" t="s">
        <v>43</v>
      </c>
      <c r="F809">
        <v>862</v>
      </c>
    </row>
    <row r="810" spans="1:6" x14ac:dyDescent="0.35">
      <c r="A810" s="1">
        <v>44621</v>
      </c>
      <c r="B810" t="s">
        <v>51</v>
      </c>
      <c r="C810" t="s">
        <v>3</v>
      </c>
      <c r="D810" t="s">
        <v>32</v>
      </c>
      <c r="E810" t="s">
        <v>43</v>
      </c>
      <c r="F810">
        <v>2896</v>
      </c>
    </row>
    <row r="811" spans="1:6" x14ac:dyDescent="0.35">
      <c r="A811" s="1">
        <v>44621</v>
      </c>
      <c r="B811" t="s">
        <v>51</v>
      </c>
      <c r="C811" t="s">
        <v>11</v>
      </c>
      <c r="D811" t="s">
        <v>32</v>
      </c>
      <c r="E811" t="s">
        <v>43</v>
      </c>
      <c r="F811">
        <v>2801</v>
      </c>
    </row>
    <row r="812" spans="1:6" x14ac:dyDescent="0.35">
      <c r="A812" s="1">
        <v>44621</v>
      </c>
      <c r="B812" t="s">
        <v>51</v>
      </c>
      <c r="C812" t="s">
        <v>13</v>
      </c>
      <c r="D812" t="s">
        <v>32</v>
      </c>
      <c r="E812" t="s">
        <v>43</v>
      </c>
      <c r="F812">
        <v>130</v>
      </c>
    </row>
    <row r="813" spans="1:6" x14ac:dyDescent="0.35">
      <c r="A813" s="1">
        <v>44621</v>
      </c>
      <c r="B813" t="s">
        <v>51</v>
      </c>
      <c r="C813" t="s">
        <v>535</v>
      </c>
      <c r="D813" t="s">
        <v>32</v>
      </c>
      <c r="E813" t="s">
        <v>43</v>
      </c>
      <c r="F813">
        <v>7114</v>
      </c>
    </row>
    <row r="814" spans="1:6" x14ac:dyDescent="0.35">
      <c r="A814" s="1">
        <v>44621</v>
      </c>
      <c r="B814" t="s">
        <v>51</v>
      </c>
      <c r="C814" t="s">
        <v>14</v>
      </c>
      <c r="D814" t="s">
        <v>32</v>
      </c>
      <c r="E814" t="s">
        <v>43</v>
      </c>
      <c r="F814">
        <v>4371</v>
      </c>
    </row>
    <row r="815" spans="1:6" x14ac:dyDescent="0.35">
      <c r="A815" s="1">
        <v>44621</v>
      </c>
      <c r="B815" t="s">
        <v>51</v>
      </c>
      <c r="C815" t="s">
        <v>12</v>
      </c>
      <c r="D815" t="s">
        <v>32</v>
      </c>
      <c r="E815" t="s">
        <v>43</v>
      </c>
      <c r="F815">
        <v>134</v>
      </c>
    </row>
    <row r="816" spans="1:6" x14ac:dyDescent="0.35">
      <c r="A816" s="1">
        <v>44621</v>
      </c>
      <c r="B816" t="s">
        <v>51</v>
      </c>
      <c r="C816" t="s">
        <v>16</v>
      </c>
      <c r="D816" t="s">
        <v>32</v>
      </c>
      <c r="E816" t="s">
        <v>43</v>
      </c>
      <c r="F816">
        <v>85</v>
      </c>
    </row>
    <row r="817" spans="1:6" x14ac:dyDescent="0.35">
      <c r="A817" s="1">
        <v>44621</v>
      </c>
      <c r="B817" t="s">
        <v>51</v>
      </c>
      <c r="C817" t="s">
        <v>539</v>
      </c>
      <c r="D817" t="s">
        <v>32</v>
      </c>
      <c r="E817" t="s">
        <v>43</v>
      </c>
      <c r="F817">
        <v>120</v>
      </c>
    </row>
    <row r="818" spans="1:6" x14ac:dyDescent="0.35">
      <c r="A818" s="1">
        <v>44621</v>
      </c>
      <c r="B818" t="s">
        <v>51</v>
      </c>
      <c r="C818" t="s">
        <v>524</v>
      </c>
      <c r="D818" t="s">
        <v>32</v>
      </c>
      <c r="E818" t="s">
        <v>43</v>
      </c>
      <c r="F818">
        <v>79</v>
      </c>
    </row>
    <row r="819" spans="1:6" x14ac:dyDescent="0.35">
      <c r="A819" s="1">
        <v>44621</v>
      </c>
      <c r="B819" t="s">
        <v>51</v>
      </c>
      <c r="C819" t="s">
        <v>542</v>
      </c>
      <c r="D819" t="s">
        <v>32</v>
      </c>
      <c r="E819" t="s">
        <v>43</v>
      </c>
      <c r="F819">
        <v>2253</v>
      </c>
    </row>
    <row r="820" spans="1:6" x14ac:dyDescent="0.35">
      <c r="A820" s="1">
        <v>44621</v>
      </c>
      <c r="B820" t="s">
        <v>51</v>
      </c>
      <c r="C820" t="s">
        <v>544</v>
      </c>
      <c r="D820" t="s">
        <v>32</v>
      </c>
      <c r="E820" t="s">
        <v>43</v>
      </c>
      <c r="F820">
        <v>2016</v>
      </c>
    </row>
    <row r="821" spans="1:6" x14ac:dyDescent="0.35">
      <c r="A821" s="1">
        <v>44621</v>
      </c>
      <c r="B821" t="s">
        <v>51</v>
      </c>
      <c r="C821" t="s">
        <v>546</v>
      </c>
      <c r="D821" t="s">
        <v>32</v>
      </c>
      <c r="E821" t="s">
        <v>43</v>
      </c>
      <c r="F821">
        <v>1745</v>
      </c>
    </row>
    <row r="822" spans="1:6" x14ac:dyDescent="0.35">
      <c r="A822" s="1">
        <v>44621</v>
      </c>
      <c r="B822" t="s">
        <v>51</v>
      </c>
      <c r="C822" t="s">
        <v>548</v>
      </c>
      <c r="D822" t="s">
        <v>32</v>
      </c>
      <c r="E822" t="s">
        <v>43</v>
      </c>
      <c r="F822">
        <v>2216</v>
      </c>
    </row>
    <row r="823" spans="1:6" x14ac:dyDescent="0.35">
      <c r="A823" s="1">
        <v>44621</v>
      </c>
      <c r="B823" t="s">
        <v>51</v>
      </c>
      <c r="C823" t="s">
        <v>550</v>
      </c>
      <c r="D823" t="s">
        <v>32</v>
      </c>
      <c r="E823" t="s">
        <v>43</v>
      </c>
      <c r="F823">
        <v>119</v>
      </c>
    </row>
    <row r="824" spans="1:6" x14ac:dyDescent="0.35">
      <c r="A824" s="1">
        <v>44621</v>
      </c>
      <c r="B824" t="s">
        <v>51</v>
      </c>
      <c r="C824" t="s">
        <v>552</v>
      </c>
      <c r="D824" t="s">
        <v>32</v>
      </c>
      <c r="E824" t="s">
        <v>43</v>
      </c>
      <c r="F824">
        <v>1783</v>
      </c>
    </row>
    <row r="825" spans="1:6" x14ac:dyDescent="0.35">
      <c r="A825" s="1">
        <v>44621</v>
      </c>
      <c r="B825" t="s">
        <v>51</v>
      </c>
      <c r="C825" t="s">
        <v>554</v>
      </c>
      <c r="D825" t="s">
        <v>32</v>
      </c>
      <c r="E825" t="s">
        <v>43</v>
      </c>
      <c r="F825">
        <v>0</v>
      </c>
    </row>
    <row r="826" spans="1:6" x14ac:dyDescent="0.35">
      <c r="A826" s="54">
        <v>44621</v>
      </c>
      <c r="B826" s="53" t="s">
        <v>51</v>
      </c>
      <c r="C826" s="53" t="s">
        <v>556</v>
      </c>
      <c r="D826" s="53" t="s">
        <v>32</v>
      </c>
      <c r="E826" s="53" t="s">
        <v>43</v>
      </c>
      <c r="F826">
        <v>1608</v>
      </c>
    </row>
    <row r="827" spans="1:6" x14ac:dyDescent="0.35">
      <c r="A827" s="1">
        <v>44621</v>
      </c>
      <c r="B827" t="s">
        <v>134</v>
      </c>
      <c r="C827" t="s">
        <v>15</v>
      </c>
      <c r="D827" t="s">
        <v>0</v>
      </c>
      <c r="E827" t="s">
        <v>518</v>
      </c>
      <c r="F827">
        <v>172202</v>
      </c>
    </row>
    <row r="828" spans="1:6" x14ac:dyDescent="0.35">
      <c r="A828" s="1">
        <v>44621</v>
      </c>
      <c r="B828" t="s">
        <v>134</v>
      </c>
      <c r="C828" t="s">
        <v>7</v>
      </c>
      <c r="D828" t="s">
        <v>0</v>
      </c>
      <c r="E828" t="s">
        <v>518</v>
      </c>
      <c r="F828">
        <v>142248</v>
      </c>
    </row>
    <row r="829" spans="1:6" x14ac:dyDescent="0.35">
      <c r="A829" s="1">
        <v>44621</v>
      </c>
      <c r="B829" t="s">
        <v>134</v>
      </c>
      <c r="C829" t="s">
        <v>4</v>
      </c>
      <c r="D829" t="s">
        <v>0</v>
      </c>
      <c r="E829" t="s">
        <v>518</v>
      </c>
      <c r="F829">
        <v>43892</v>
      </c>
    </row>
    <row r="830" spans="1:6" x14ac:dyDescent="0.35">
      <c r="A830" s="1">
        <v>44621</v>
      </c>
      <c r="B830" t="s">
        <v>134</v>
      </c>
      <c r="C830" t="s">
        <v>9</v>
      </c>
      <c r="D830" t="s">
        <v>0</v>
      </c>
      <c r="E830" t="s">
        <v>518</v>
      </c>
      <c r="F830">
        <v>28411</v>
      </c>
    </row>
    <row r="831" spans="1:6" x14ac:dyDescent="0.35">
      <c r="A831" s="1">
        <v>44621</v>
      </c>
      <c r="B831" t="s">
        <v>134</v>
      </c>
      <c r="C831" t="s">
        <v>525</v>
      </c>
      <c r="D831" t="s">
        <v>0</v>
      </c>
      <c r="E831" t="s">
        <v>518</v>
      </c>
      <c r="F831">
        <v>2677</v>
      </c>
    </row>
    <row r="832" spans="1:6" x14ac:dyDescent="0.35">
      <c r="A832" s="1">
        <v>44621</v>
      </c>
      <c r="B832" t="s">
        <v>134</v>
      </c>
      <c r="C832" t="s">
        <v>526</v>
      </c>
      <c r="D832" t="s">
        <v>0</v>
      </c>
      <c r="E832" t="s">
        <v>518</v>
      </c>
      <c r="F832">
        <v>2878</v>
      </c>
    </row>
    <row r="833" spans="1:6" x14ac:dyDescent="0.35">
      <c r="A833" s="1">
        <v>44621</v>
      </c>
      <c r="B833" t="s">
        <v>134</v>
      </c>
      <c r="C833" t="s">
        <v>527</v>
      </c>
      <c r="D833" t="s">
        <v>0</v>
      </c>
      <c r="E833" t="s">
        <v>518</v>
      </c>
      <c r="F833">
        <v>22856</v>
      </c>
    </row>
    <row r="834" spans="1:6" x14ac:dyDescent="0.35">
      <c r="A834" s="1">
        <v>44621</v>
      </c>
      <c r="B834" t="s">
        <v>134</v>
      </c>
      <c r="C834" t="s">
        <v>528</v>
      </c>
      <c r="D834" t="s">
        <v>0</v>
      </c>
      <c r="E834" t="s">
        <v>518</v>
      </c>
      <c r="F834">
        <v>83078470</v>
      </c>
    </row>
    <row r="835" spans="1:6" x14ac:dyDescent="0.35">
      <c r="A835" s="1">
        <v>44621</v>
      </c>
      <c r="B835" t="s">
        <v>134</v>
      </c>
      <c r="C835" t="s">
        <v>564</v>
      </c>
      <c r="D835" t="s">
        <v>0</v>
      </c>
      <c r="E835" t="s">
        <v>518</v>
      </c>
      <c r="F835">
        <v>439</v>
      </c>
    </row>
    <row r="836" spans="1:6" x14ac:dyDescent="0.35">
      <c r="A836" s="1">
        <v>44621</v>
      </c>
      <c r="B836" t="s">
        <v>134</v>
      </c>
      <c r="C836" t="s">
        <v>565</v>
      </c>
      <c r="D836" t="s">
        <v>0</v>
      </c>
      <c r="E836" t="s">
        <v>518</v>
      </c>
      <c r="F836">
        <v>2065</v>
      </c>
    </row>
    <row r="837" spans="1:6" x14ac:dyDescent="0.35">
      <c r="A837" s="1">
        <v>44621</v>
      </c>
      <c r="B837" t="s">
        <v>134</v>
      </c>
      <c r="C837" t="s">
        <v>566</v>
      </c>
      <c r="D837" t="s">
        <v>0</v>
      </c>
      <c r="E837" t="s">
        <v>518</v>
      </c>
      <c r="F837">
        <v>593</v>
      </c>
    </row>
    <row r="838" spans="1:6" x14ac:dyDescent="0.35">
      <c r="A838" s="1">
        <v>44621</v>
      </c>
      <c r="B838" t="s">
        <v>134</v>
      </c>
      <c r="C838" t="s">
        <v>567</v>
      </c>
      <c r="D838" t="s">
        <v>0</v>
      </c>
      <c r="E838" t="s">
        <v>518</v>
      </c>
      <c r="F838">
        <v>2451</v>
      </c>
    </row>
    <row r="839" spans="1:6" x14ac:dyDescent="0.35">
      <c r="A839" s="1">
        <v>44621</v>
      </c>
      <c r="B839" t="s">
        <v>134</v>
      </c>
      <c r="C839" t="s">
        <v>8</v>
      </c>
      <c r="D839" t="s">
        <v>0</v>
      </c>
      <c r="E839" t="s">
        <v>518</v>
      </c>
      <c r="F839">
        <v>134115</v>
      </c>
    </row>
    <row r="840" spans="1:6" x14ac:dyDescent="0.35">
      <c r="A840" s="1">
        <v>44621</v>
      </c>
      <c r="B840" t="s">
        <v>134</v>
      </c>
      <c r="C840" t="s">
        <v>6</v>
      </c>
      <c r="D840" t="s">
        <v>0</v>
      </c>
      <c r="E840" t="s">
        <v>518</v>
      </c>
      <c r="F840">
        <v>34852</v>
      </c>
    </row>
    <row r="841" spans="1:6" x14ac:dyDescent="0.35">
      <c r="A841" s="1">
        <v>44621</v>
      </c>
      <c r="B841" t="s">
        <v>134</v>
      </c>
      <c r="C841" t="s">
        <v>10</v>
      </c>
      <c r="D841" t="s">
        <v>0</v>
      </c>
      <c r="E841" t="s">
        <v>518</v>
      </c>
      <c r="F841">
        <v>16417</v>
      </c>
    </row>
    <row r="842" spans="1:6" x14ac:dyDescent="0.35">
      <c r="A842" s="1">
        <v>44621</v>
      </c>
      <c r="B842" t="s">
        <v>134</v>
      </c>
      <c r="C842" t="s">
        <v>5</v>
      </c>
      <c r="D842" t="s">
        <v>0</v>
      </c>
      <c r="E842" t="s">
        <v>518</v>
      </c>
      <c r="F842">
        <v>4829</v>
      </c>
    </row>
    <row r="843" spans="1:6" x14ac:dyDescent="0.35">
      <c r="A843" s="1">
        <v>44621</v>
      </c>
      <c r="B843" t="s">
        <v>134</v>
      </c>
      <c r="C843" t="s">
        <v>3</v>
      </c>
      <c r="D843" t="s">
        <v>0</v>
      </c>
      <c r="E843" t="s">
        <v>518</v>
      </c>
      <c r="F843">
        <v>14149</v>
      </c>
    </row>
    <row r="844" spans="1:6" x14ac:dyDescent="0.35">
      <c r="A844" s="1">
        <v>44621</v>
      </c>
      <c r="B844" t="s">
        <v>134</v>
      </c>
      <c r="C844" t="s">
        <v>11</v>
      </c>
      <c r="D844" t="s">
        <v>0</v>
      </c>
      <c r="E844" t="s">
        <v>518</v>
      </c>
      <c r="F844">
        <v>18719</v>
      </c>
    </row>
    <row r="845" spans="1:6" x14ac:dyDescent="0.35">
      <c r="A845" s="1">
        <v>44621</v>
      </c>
      <c r="B845" t="s">
        <v>134</v>
      </c>
      <c r="C845" t="s">
        <v>13</v>
      </c>
      <c r="D845" t="s">
        <v>0</v>
      </c>
      <c r="E845" t="s">
        <v>518</v>
      </c>
      <c r="F845">
        <v>5</v>
      </c>
    </row>
    <row r="846" spans="1:6" x14ac:dyDescent="0.35">
      <c r="A846" s="1">
        <v>44621</v>
      </c>
      <c r="B846" t="s">
        <v>134</v>
      </c>
      <c r="C846" t="s">
        <v>535</v>
      </c>
      <c r="D846" t="s">
        <v>0</v>
      </c>
      <c r="E846" t="s">
        <v>518</v>
      </c>
      <c r="F846">
        <v>38224</v>
      </c>
    </row>
    <row r="847" spans="1:6" x14ac:dyDescent="0.35">
      <c r="A847" s="1">
        <v>44621</v>
      </c>
      <c r="B847" t="s">
        <v>134</v>
      </c>
      <c r="C847" t="s">
        <v>14</v>
      </c>
      <c r="D847" t="s">
        <v>0</v>
      </c>
      <c r="E847" t="s">
        <v>518</v>
      </c>
      <c r="F847">
        <v>22932</v>
      </c>
    </row>
    <row r="848" spans="1:6" x14ac:dyDescent="0.35">
      <c r="A848" s="1">
        <v>44621</v>
      </c>
      <c r="B848" t="s">
        <v>134</v>
      </c>
      <c r="C848" t="s">
        <v>12</v>
      </c>
      <c r="D848" t="s">
        <v>0</v>
      </c>
      <c r="E848" t="s">
        <v>518</v>
      </c>
      <c r="F848">
        <v>13264</v>
      </c>
    </row>
    <row r="849" spans="1:6" x14ac:dyDescent="0.35">
      <c r="A849" s="1">
        <v>44621</v>
      </c>
      <c r="B849" t="s">
        <v>134</v>
      </c>
      <c r="C849" t="s">
        <v>16</v>
      </c>
      <c r="D849" t="s">
        <v>0</v>
      </c>
      <c r="E849" t="s">
        <v>518</v>
      </c>
      <c r="F849">
        <v>266</v>
      </c>
    </row>
    <row r="850" spans="1:6" x14ac:dyDescent="0.35">
      <c r="A850" s="1">
        <v>44621</v>
      </c>
      <c r="B850" t="s">
        <v>134</v>
      </c>
      <c r="C850" t="s">
        <v>539</v>
      </c>
      <c r="D850" t="s">
        <v>0</v>
      </c>
      <c r="E850" t="s">
        <v>518</v>
      </c>
      <c r="F850">
        <v>1768</v>
      </c>
    </row>
    <row r="851" spans="1:6" x14ac:dyDescent="0.35">
      <c r="A851" s="1">
        <v>44621</v>
      </c>
      <c r="B851" t="s">
        <v>134</v>
      </c>
      <c r="C851" t="s">
        <v>524</v>
      </c>
      <c r="D851" t="s">
        <v>0</v>
      </c>
      <c r="E851" t="s">
        <v>518</v>
      </c>
      <c r="F851">
        <v>2533</v>
      </c>
    </row>
    <row r="852" spans="1:6" x14ac:dyDescent="0.35">
      <c r="A852" s="1">
        <v>44621</v>
      </c>
      <c r="B852" t="s">
        <v>134</v>
      </c>
      <c r="C852" t="s">
        <v>542</v>
      </c>
      <c r="D852" t="s">
        <v>0</v>
      </c>
      <c r="E852" t="s">
        <v>518</v>
      </c>
      <c r="F852">
        <v>7495</v>
      </c>
    </row>
    <row r="853" spans="1:6" x14ac:dyDescent="0.35">
      <c r="A853" s="1">
        <v>44621</v>
      </c>
      <c r="B853" t="s">
        <v>134</v>
      </c>
      <c r="C853" t="s">
        <v>544</v>
      </c>
      <c r="D853" t="s">
        <v>0</v>
      </c>
      <c r="E853" t="s">
        <v>518</v>
      </c>
      <c r="F853">
        <v>14000</v>
      </c>
    </row>
    <row r="854" spans="1:6" x14ac:dyDescent="0.35">
      <c r="A854" s="1">
        <v>44621</v>
      </c>
      <c r="B854" t="s">
        <v>134</v>
      </c>
      <c r="C854" t="s">
        <v>546</v>
      </c>
      <c r="D854" t="s">
        <v>0</v>
      </c>
      <c r="E854" t="s">
        <v>518</v>
      </c>
      <c r="F854">
        <v>6813</v>
      </c>
    </row>
    <row r="855" spans="1:6" x14ac:dyDescent="0.35">
      <c r="A855" s="1">
        <v>44621</v>
      </c>
      <c r="B855" t="s">
        <v>134</v>
      </c>
      <c r="C855" t="s">
        <v>548</v>
      </c>
      <c r="D855" t="s">
        <v>0</v>
      </c>
      <c r="E855" t="s">
        <v>518</v>
      </c>
      <c r="F855">
        <v>560</v>
      </c>
    </row>
    <row r="856" spans="1:6" x14ac:dyDescent="0.35">
      <c r="A856" s="1">
        <v>44621</v>
      </c>
      <c r="B856" t="s">
        <v>134</v>
      </c>
      <c r="C856" t="s">
        <v>550</v>
      </c>
      <c r="D856" t="s">
        <v>0</v>
      </c>
      <c r="E856" t="s">
        <v>518</v>
      </c>
      <c r="F856">
        <v>1089</v>
      </c>
    </row>
    <row r="857" spans="1:6" x14ac:dyDescent="0.35">
      <c r="A857" s="1">
        <v>44621</v>
      </c>
      <c r="B857" t="s">
        <v>134</v>
      </c>
      <c r="C857" t="s">
        <v>552</v>
      </c>
      <c r="D857" t="s">
        <v>0</v>
      </c>
      <c r="E857" t="s">
        <v>518</v>
      </c>
      <c r="F857">
        <v>4983</v>
      </c>
    </row>
    <row r="858" spans="1:6" x14ac:dyDescent="0.35">
      <c r="A858" s="1">
        <v>44621</v>
      </c>
      <c r="B858" t="s">
        <v>134</v>
      </c>
      <c r="C858" t="s">
        <v>554</v>
      </c>
      <c r="D858" t="s">
        <v>0</v>
      </c>
      <c r="E858" t="s">
        <v>518</v>
      </c>
      <c r="F858">
        <v>0</v>
      </c>
    </row>
    <row r="859" spans="1:6" x14ac:dyDescent="0.35">
      <c r="A859" s="54">
        <v>44621</v>
      </c>
      <c r="B859" s="53" t="s">
        <v>134</v>
      </c>
      <c r="C859" s="53" t="s">
        <v>556</v>
      </c>
      <c r="D859" s="53" t="s">
        <v>0</v>
      </c>
      <c r="E859" s="53" t="s">
        <v>518</v>
      </c>
      <c r="F859">
        <v>8343</v>
      </c>
    </row>
    <row r="860" spans="1:6" x14ac:dyDescent="0.35">
      <c r="A860" s="1">
        <v>44621</v>
      </c>
      <c r="B860" t="s">
        <v>53</v>
      </c>
      <c r="C860" t="s">
        <v>15</v>
      </c>
      <c r="D860" t="s">
        <v>17</v>
      </c>
      <c r="E860" t="s">
        <v>52</v>
      </c>
      <c r="F860">
        <v>146857</v>
      </c>
    </row>
    <row r="861" spans="1:6" x14ac:dyDescent="0.35">
      <c r="A861" s="1">
        <v>44621</v>
      </c>
      <c r="B861" t="s">
        <v>53</v>
      </c>
      <c r="C861" t="s">
        <v>7</v>
      </c>
      <c r="D861" t="s">
        <v>17</v>
      </c>
      <c r="E861" t="s">
        <v>52</v>
      </c>
      <c r="F861">
        <v>125626</v>
      </c>
    </row>
    <row r="862" spans="1:6" x14ac:dyDescent="0.35">
      <c r="A862" s="1">
        <v>44621</v>
      </c>
      <c r="B862" t="s">
        <v>53</v>
      </c>
      <c r="C862" t="s">
        <v>4</v>
      </c>
      <c r="D862" t="s">
        <v>17</v>
      </c>
      <c r="E862" t="s">
        <v>52</v>
      </c>
      <c r="F862">
        <v>66956</v>
      </c>
    </row>
    <row r="863" spans="1:6" x14ac:dyDescent="0.35">
      <c r="A863" s="1">
        <v>44621</v>
      </c>
      <c r="B863" t="s">
        <v>53</v>
      </c>
      <c r="C863" t="s">
        <v>9</v>
      </c>
      <c r="D863" t="s">
        <v>17</v>
      </c>
      <c r="E863" t="s">
        <v>52</v>
      </c>
      <c r="F863">
        <v>16028</v>
      </c>
    </row>
    <row r="864" spans="1:6" x14ac:dyDescent="0.35">
      <c r="A864" s="1">
        <v>44621</v>
      </c>
      <c r="B864" t="s">
        <v>53</v>
      </c>
      <c r="C864" t="s">
        <v>525</v>
      </c>
      <c r="D864" t="s">
        <v>17</v>
      </c>
      <c r="E864" t="s">
        <v>52</v>
      </c>
      <c r="F864">
        <v>1638</v>
      </c>
    </row>
    <row r="865" spans="1:6" x14ac:dyDescent="0.35">
      <c r="A865" s="1">
        <v>44621</v>
      </c>
      <c r="B865" t="s">
        <v>53</v>
      </c>
      <c r="C865" t="s">
        <v>526</v>
      </c>
      <c r="D865" t="s">
        <v>17</v>
      </c>
      <c r="E865" t="s">
        <v>52</v>
      </c>
      <c r="F865">
        <v>1223</v>
      </c>
    </row>
    <row r="866" spans="1:6" x14ac:dyDescent="0.35">
      <c r="A866" s="1">
        <v>44621</v>
      </c>
      <c r="B866" t="s">
        <v>53</v>
      </c>
      <c r="C866" t="s">
        <v>527</v>
      </c>
      <c r="D866" t="s">
        <v>17</v>
      </c>
      <c r="E866" t="s">
        <v>52</v>
      </c>
      <c r="F866">
        <v>13167</v>
      </c>
    </row>
    <row r="867" spans="1:6" x14ac:dyDescent="0.35">
      <c r="A867" s="1">
        <v>44621</v>
      </c>
      <c r="B867" t="s">
        <v>53</v>
      </c>
      <c r="C867" t="s">
        <v>528</v>
      </c>
      <c r="D867" t="s">
        <v>17</v>
      </c>
      <c r="E867" t="s">
        <v>52</v>
      </c>
      <c r="F867">
        <v>29610611</v>
      </c>
    </row>
    <row r="868" spans="1:6" x14ac:dyDescent="0.35">
      <c r="A868" s="1">
        <v>44621</v>
      </c>
      <c r="B868" t="s">
        <v>53</v>
      </c>
      <c r="C868" t="s">
        <v>564</v>
      </c>
      <c r="D868" t="s">
        <v>17</v>
      </c>
      <c r="E868" t="s">
        <v>52</v>
      </c>
      <c r="F868">
        <v>24</v>
      </c>
    </row>
    <row r="869" spans="1:6" x14ac:dyDescent="0.35">
      <c r="A869" s="1">
        <v>44621</v>
      </c>
      <c r="B869" t="s">
        <v>53</v>
      </c>
      <c r="C869" t="s">
        <v>565</v>
      </c>
      <c r="D869" t="s">
        <v>17</v>
      </c>
      <c r="E869" t="s">
        <v>52</v>
      </c>
      <c r="F869">
        <v>3217</v>
      </c>
    </row>
    <row r="870" spans="1:6" x14ac:dyDescent="0.35">
      <c r="A870" s="1">
        <v>44621</v>
      </c>
      <c r="B870" t="s">
        <v>53</v>
      </c>
      <c r="C870" t="s">
        <v>566</v>
      </c>
      <c r="D870" t="s">
        <v>17</v>
      </c>
      <c r="E870" t="s">
        <v>52</v>
      </c>
      <c r="F870">
        <v>82</v>
      </c>
    </row>
    <row r="871" spans="1:6" x14ac:dyDescent="0.35">
      <c r="A871" s="1">
        <v>44621</v>
      </c>
      <c r="B871" t="s">
        <v>53</v>
      </c>
      <c r="C871" t="s">
        <v>567</v>
      </c>
      <c r="D871" t="s">
        <v>17</v>
      </c>
      <c r="E871" t="s">
        <v>52</v>
      </c>
      <c r="F871">
        <v>3819</v>
      </c>
    </row>
    <row r="872" spans="1:6" x14ac:dyDescent="0.35">
      <c r="A872" s="1">
        <v>44621</v>
      </c>
      <c r="B872" t="s">
        <v>53</v>
      </c>
      <c r="C872" t="s">
        <v>8</v>
      </c>
      <c r="D872" t="s">
        <v>17</v>
      </c>
      <c r="E872" t="s">
        <v>52</v>
      </c>
      <c r="F872">
        <v>121575</v>
      </c>
    </row>
    <row r="873" spans="1:6" x14ac:dyDescent="0.35">
      <c r="A873" s="1">
        <v>44621</v>
      </c>
      <c r="B873" t="s">
        <v>53</v>
      </c>
      <c r="C873" t="s">
        <v>6</v>
      </c>
      <c r="D873" t="s">
        <v>17</v>
      </c>
      <c r="E873" t="s">
        <v>52</v>
      </c>
      <c r="F873">
        <v>40274</v>
      </c>
    </row>
    <row r="874" spans="1:6" x14ac:dyDescent="0.35">
      <c r="A874" s="1">
        <v>44621</v>
      </c>
      <c r="B874" t="s">
        <v>53</v>
      </c>
      <c r="C874" t="s">
        <v>10</v>
      </c>
      <c r="D874" t="s">
        <v>17</v>
      </c>
      <c r="E874" t="s">
        <v>52</v>
      </c>
      <c r="F874">
        <v>16402</v>
      </c>
    </row>
    <row r="875" spans="1:6" x14ac:dyDescent="0.35">
      <c r="A875" s="1">
        <v>44621</v>
      </c>
      <c r="B875" t="s">
        <v>53</v>
      </c>
      <c r="C875" t="s">
        <v>5</v>
      </c>
      <c r="D875" t="s">
        <v>17</v>
      </c>
      <c r="E875" t="s">
        <v>52</v>
      </c>
      <c r="F875">
        <v>2312</v>
      </c>
    </row>
    <row r="876" spans="1:6" x14ac:dyDescent="0.35">
      <c r="A876" s="1">
        <v>44621</v>
      </c>
      <c r="B876" t="s">
        <v>53</v>
      </c>
      <c r="C876" t="s">
        <v>3</v>
      </c>
      <c r="D876" t="s">
        <v>17</v>
      </c>
      <c r="E876" t="s">
        <v>52</v>
      </c>
      <c r="F876">
        <v>12691</v>
      </c>
    </row>
    <row r="877" spans="1:6" x14ac:dyDescent="0.35">
      <c r="A877" s="1">
        <v>44621</v>
      </c>
      <c r="B877" t="s">
        <v>53</v>
      </c>
      <c r="C877" t="s">
        <v>11</v>
      </c>
      <c r="D877" t="s">
        <v>17</v>
      </c>
      <c r="E877" t="s">
        <v>52</v>
      </c>
      <c r="F877">
        <v>14971</v>
      </c>
    </row>
    <row r="878" spans="1:6" x14ac:dyDescent="0.35">
      <c r="A878" s="1">
        <v>44621</v>
      </c>
      <c r="B878" t="s">
        <v>53</v>
      </c>
      <c r="C878" t="s">
        <v>13</v>
      </c>
      <c r="D878" t="s">
        <v>17</v>
      </c>
      <c r="E878" t="s">
        <v>52</v>
      </c>
      <c r="F878">
        <v>94</v>
      </c>
    </row>
    <row r="879" spans="1:6" x14ac:dyDescent="0.35">
      <c r="A879" s="1">
        <v>44621</v>
      </c>
      <c r="B879" t="s">
        <v>53</v>
      </c>
      <c r="C879" t="s">
        <v>535</v>
      </c>
      <c r="D879" t="s">
        <v>17</v>
      </c>
      <c r="E879" t="s">
        <v>52</v>
      </c>
      <c r="F879">
        <v>41873</v>
      </c>
    </row>
    <row r="880" spans="1:6" x14ac:dyDescent="0.35">
      <c r="A880" s="1">
        <v>44621</v>
      </c>
      <c r="B880" t="s">
        <v>53</v>
      </c>
      <c r="C880" t="s">
        <v>14</v>
      </c>
      <c r="D880" t="s">
        <v>17</v>
      </c>
      <c r="E880" t="s">
        <v>52</v>
      </c>
      <c r="F880">
        <v>17831</v>
      </c>
    </row>
    <row r="881" spans="1:6" x14ac:dyDescent="0.35">
      <c r="A881" s="1">
        <v>44621</v>
      </c>
      <c r="B881" t="s">
        <v>53</v>
      </c>
      <c r="C881" t="s">
        <v>12</v>
      </c>
      <c r="D881" t="s">
        <v>17</v>
      </c>
      <c r="E881" t="s">
        <v>52</v>
      </c>
      <c r="F881">
        <v>6825</v>
      </c>
    </row>
    <row r="882" spans="1:6" x14ac:dyDescent="0.35">
      <c r="A882" s="1">
        <v>44621</v>
      </c>
      <c r="B882" t="s">
        <v>53</v>
      </c>
      <c r="C882" t="s">
        <v>16</v>
      </c>
      <c r="D882" t="s">
        <v>17</v>
      </c>
      <c r="E882" t="s">
        <v>52</v>
      </c>
      <c r="F882">
        <v>289</v>
      </c>
    </row>
    <row r="883" spans="1:6" x14ac:dyDescent="0.35">
      <c r="A883" s="1">
        <v>44621</v>
      </c>
      <c r="B883" t="s">
        <v>53</v>
      </c>
      <c r="C883" t="s">
        <v>539</v>
      </c>
      <c r="D883" t="s">
        <v>17</v>
      </c>
      <c r="E883" t="s">
        <v>52</v>
      </c>
      <c r="F883">
        <v>736</v>
      </c>
    </row>
    <row r="884" spans="1:6" x14ac:dyDescent="0.35">
      <c r="A884" s="1">
        <v>44621</v>
      </c>
      <c r="B884" t="s">
        <v>53</v>
      </c>
      <c r="C884" t="s">
        <v>524</v>
      </c>
      <c r="D884" t="s">
        <v>17</v>
      </c>
      <c r="E884" t="s">
        <v>52</v>
      </c>
      <c r="F884">
        <v>195</v>
      </c>
    </row>
    <row r="885" spans="1:6" x14ac:dyDescent="0.35">
      <c r="A885" s="1">
        <v>44621</v>
      </c>
      <c r="B885" t="s">
        <v>53</v>
      </c>
      <c r="C885" t="s">
        <v>542</v>
      </c>
      <c r="D885" t="s">
        <v>17</v>
      </c>
      <c r="E885" t="s">
        <v>52</v>
      </c>
      <c r="F885">
        <v>7298</v>
      </c>
    </row>
    <row r="886" spans="1:6" x14ac:dyDescent="0.35">
      <c r="A886" s="1">
        <v>44621</v>
      </c>
      <c r="B886" t="s">
        <v>53</v>
      </c>
      <c r="C886" t="s">
        <v>544</v>
      </c>
      <c r="D886" t="s">
        <v>17</v>
      </c>
      <c r="E886" t="s">
        <v>52</v>
      </c>
      <c r="F886">
        <v>18772</v>
      </c>
    </row>
    <row r="887" spans="1:6" x14ac:dyDescent="0.35">
      <c r="A887" s="1">
        <v>44621</v>
      </c>
      <c r="B887" t="s">
        <v>53</v>
      </c>
      <c r="C887" t="s">
        <v>546</v>
      </c>
      <c r="D887" t="s">
        <v>17</v>
      </c>
      <c r="E887" t="s">
        <v>52</v>
      </c>
      <c r="F887">
        <v>8390</v>
      </c>
    </row>
    <row r="888" spans="1:6" x14ac:dyDescent="0.35">
      <c r="A888" s="1">
        <v>44621</v>
      </c>
      <c r="B888" t="s">
        <v>53</v>
      </c>
      <c r="C888" t="s">
        <v>548</v>
      </c>
      <c r="D888" t="s">
        <v>17</v>
      </c>
      <c r="E888" t="s">
        <v>52</v>
      </c>
      <c r="F888">
        <v>449</v>
      </c>
    </row>
    <row r="889" spans="1:6" x14ac:dyDescent="0.35">
      <c r="A889" s="1">
        <v>44621</v>
      </c>
      <c r="B889" t="s">
        <v>53</v>
      </c>
      <c r="C889" t="s">
        <v>550</v>
      </c>
      <c r="D889" t="s">
        <v>17</v>
      </c>
      <c r="E889" t="s">
        <v>52</v>
      </c>
      <c r="F889">
        <v>2037</v>
      </c>
    </row>
    <row r="890" spans="1:6" x14ac:dyDescent="0.35">
      <c r="A890" s="1">
        <v>44621</v>
      </c>
      <c r="B890" t="s">
        <v>53</v>
      </c>
      <c r="C890" t="s">
        <v>552</v>
      </c>
      <c r="D890" t="s">
        <v>17</v>
      </c>
      <c r="E890" t="s">
        <v>52</v>
      </c>
      <c r="F890">
        <v>2954</v>
      </c>
    </row>
    <row r="891" spans="1:6" x14ac:dyDescent="0.35">
      <c r="A891" s="1">
        <v>44621</v>
      </c>
      <c r="B891" t="s">
        <v>53</v>
      </c>
      <c r="C891" t="s">
        <v>554</v>
      </c>
      <c r="D891" t="s">
        <v>17</v>
      </c>
      <c r="E891" t="s">
        <v>52</v>
      </c>
      <c r="F891">
        <v>0</v>
      </c>
    </row>
    <row r="892" spans="1:6" x14ac:dyDescent="0.35">
      <c r="A892" s="54">
        <v>44621</v>
      </c>
      <c r="B892" s="53" t="s">
        <v>53</v>
      </c>
      <c r="C892" s="53" t="s">
        <v>556</v>
      </c>
      <c r="D892" s="53" t="s">
        <v>17</v>
      </c>
      <c r="E892" s="53" t="s">
        <v>52</v>
      </c>
      <c r="F892">
        <v>906</v>
      </c>
    </row>
    <row r="893" spans="1:6" x14ac:dyDescent="0.35">
      <c r="A893" s="1">
        <v>44621</v>
      </c>
      <c r="B893" t="s">
        <v>54</v>
      </c>
      <c r="C893" t="s">
        <v>15</v>
      </c>
      <c r="D893" t="s">
        <v>19</v>
      </c>
      <c r="E893" t="s">
        <v>46</v>
      </c>
      <c r="F893">
        <v>113797</v>
      </c>
    </row>
    <row r="894" spans="1:6" x14ac:dyDescent="0.35">
      <c r="A894" s="1">
        <v>44621</v>
      </c>
      <c r="B894" t="s">
        <v>54</v>
      </c>
      <c r="C894" t="s">
        <v>7</v>
      </c>
      <c r="D894" t="s">
        <v>19</v>
      </c>
      <c r="E894" t="s">
        <v>46</v>
      </c>
      <c r="F894">
        <v>81242</v>
      </c>
    </row>
    <row r="895" spans="1:6" x14ac:dyDescent="0.35">
      <c r="A895" s="1">
        <v>44621</v>
      </c>
      <c r="B895" t="s">
        <v>54</v>
      </c>
      <c r="C895" t="s">
        <v>4</v>
      </c>
      <c r="D895" t="s">
        <v>19</v>
      </c>
      <c r="E895" t="s">
        <v>46</v>
      </c>
      <c r="F895">
        <v>19342</v>
      </c>
    </row>
    <row r="896" spans="1:6" x14ac:dyDescent="0.35">
      <c r="A896" s="1">
        <v>44621</v>
      </c>
      <c r="B896" t="s">
        <v>54</v>
      </c>
      <c r="C896" t="s">
        <v>9</v>
      </c>
      <c r="D896" t="s">
        <v>19</v>
      </c>
      <c r="E896" t="s">
        <v>46</v>
      </c>
      <c r="F896">
        <v>26989</v>
      </c>
    </row>
    <row r="897" spans="1:6" x14ac:dyDescent="0.35">
      <c r="A897" s="1">
        <v>44621</v>
      </c>
      <c r="B897" t="s">
        <v>54</v>
      </c>
      <c r="C897" t="s">
        <v>525</v>
      </c>
      <c r="D897" t="s">
        <v>19</v>
      </c>
      <c r="E897" t="s">
        <v>46</v>
      </c>
      <c r="F897">
        <v>1279</v>
      </c>
    </row>
    <row r="898" spans="1:6" x14ac:dyDescent="0.35">
      <c r="A898" s="1">
        <v>44621</v>
      </c>
      <c r="B898" t="s">
        <v>54</v>
      </c>
      <c r="C898" t="s">
        <v>526</v>
      </c>
      <c r="D898" t="s">
        <v>19</v>
      </c>
      <c r="E898" t="s">
        <v>46</v>
      </c>
      <c r="F898">
        <v>25710</v>
      </c>
    </row>
    <row r="899" spans="1:6" x14ac:dyDescent="0.35">
      <c r="A899" s="1">
        <v>44621</v>
      </c>
      <c r="B899" t="s">
        <v>54</v>
      </c>
      <c r="C899" t="s">
        <v>527</v>
      </c>
      <c r="D899" t="s">
        <v>19</v>
      </c>
      <c r="E899" t="s">
        <v>46</v>
      </c>
      <c r="F899">
        <v>0</v>
      </c>
    </row>
    <row r="900" spans="1:6" x14ac:dyDescent="0.35">
      <c r="A900" s="1">
        <v>44621</v>
      </c>
      <c r="B900" t="s">
        <v>54</v>
      </c>
      <c r="C900" t="s">
        <v>528</v>
      </c>
      <c r="D900" t="s">
        <v>19</v>
      </c>
      <c r="E900" t="s">
        <v>46</v>
      </c>
      <c r="F900">
        <v>42568794</v>
      </c>
    </row>
    <row r="901" spans="1:6" x14ac:dyDescent="0.35">
      <c r="A901" s="1">
        <v>44621</v>
      </c>
      <c r="B901" t="s">
        <v>54</v>
      </c>
      <c r="C901" t="s">
        <v>564</v>
      </c>
      <c r="D901" t="s">
        <v>19</v>
      </c>
      <c r="E901" t="s">
        <v>46</v>
      </c>
      <c r="F901">
        <v>412</v>
      </c>
    </row>
    <row r="902" spans="1:6" x14ac:dyDescent="0.35">
      <c r="A902" s="1">
        <v>44621</v>
      </c>
      <c r="B902" t="s">
        <v>54</v>
      </c>
      <c r="C902" t="s">
        <v>565</v>
      </c>
      <c r="D902" t="s">
        <v>19</v>
      </c>
      <c r="E902" t="s">
        <v>46</v>
      </c>
      <c r="F902">
        <v>3102</v>
      </c>
    </row>
    <row r="903" spans="1:6" x14ac:dyDescent="0.35">
      <c r="A903" s="1">
        <v>44621</v>
      </c>
      <c r="B903" t="s">
        <v>54</v>
      </c>
      <c r="C903" t="s">
        <v>566</v>
      </c>
      <c r="D903" t="s">
        <v>19</v>
      </c>
      <c r="E903" t="s">
        <v>46</v>
      </c>
      <c r="F903">
        <v>623</v>
      </c>
    </row>
    <row r="904" spans="1:6" x14ac:dyDescent="0.35">
      <c r="A904" s="1">
        <v>44621</v>
      </c>
      <c r="B904" t="s">
        <v>54</v>
      </c>
      <c r="C904" t="s">
        <v>567</v>
      </c>
      <c r="D904" t="s">
        <v>19</v>
      </c>
      <c r="E904" t="s">
        <v>46</v>
      </c>
      <c r="F904">
        <v>6026</v>
      </c>
    </row>
    <row r="905" spans="1:6" x14ac:dyDescent="0.35">
      <c r="A905" s="1">
        <v>44621</v>
      </c>
      <c r="B905" t="s">
        <v>54</v>
      </c>
      <c r="C905" t="s">
        <v>8</v>
      </c>
      <c r="D905" t="s">
        <v>19</v>
      </c>
      <c r="E905" t="s">
        <v>46</v>
      </c>
      <c r="F905">
        <v>78261</v>
      </c>
    </row>
    <row r="906" spans="1:6" x14ac:dyDescent="0.35">
      <c r="A906" s="1">
        <v>44621</v>
      </c>
      <c r="B906" t="s">
        <v>54</v>
      </c>
      <c r="C906" t="s">
        <v>6</v>
      </c>
      <c r="D906" t="s">
        <v>19</v>
      </c>
      <c r="E906" t="s">
        <v>46</v>
      </c>
      <c r="F906">
        <v>40677</v>
      </c>
    </row>
    <row r="907" spans="1:6" x14ac:dyDescent="0.35">
      <c r="A907" s="1">
        <v>44621</v>
      </c>
      <c r="B907" t="s">
        <v>54</v>
      </c>
      <c r="C907" t="s">
        <v>10</v>
      </c>
      <c r="D907" t="s">
        <v>19</v>
      </c>
      <c r="E907" t="s">
        <v>46</v>
      </c>
      <c r="F907">
        <v>40594</v>
      </c>
    </row>
    <row r="908" spans="1:6" x14ac:dyDescent="0.35">
      <c r="A908" s="1">
        <v>44621</v>
      </c>
      <c r="B908" t="s">
        <v>54</v>
      </c>
      <c r="C908" t="s">
        <v>5</v>
      </c>
      <c r="D908" t="s">
        <v>19</v>
      </c>
      <c r="E908" t="s">
        <v>46</v>
      </c>
      <c r="F908">
        <v>10793</v>
      </c>
    </row>
    <row r="909" spans="1:6" x14ac:dyDescent="0.35">
      <c r="A909" s="1">
        <v>44621</v>
      </c>
      <c r="B909" t="s">
        <v>54</v>
      </c>
      <c r="C909" t="s">
        <v>3</v>
      </c>
      <c r="D909" t="s">
        <v>19</v>
      </c>
      <c r="E909" t="s">
        <v>46</v>
      </c>
      <c r="F909">
        <v>6859</v>
      </c>
    </row>
    <row r="910" spans="1:6" x14ac:dyDescent="0.35">
      <c r="A910" s="1">
        <v>44621</v>
      </c>
      <c r="B910" t="s">
        <v>54</v>
      </c>
      <c r="C910" t="s">
        <v>11</v>
      </c>
      <c r="D910" t="s">
        <v>19</v>
      </c>
      <c r="E910" t="s">
        <v>46</v>
      </c>
      <c r="F910">
        <v>7266</v>
      </c>
    </row>
    <row r="911" spans="1:6" x14ac:dyDescent="0.35">
      <c r="A911" s="1">
        <v>44621</v>
      </c>
      <c r="B911" t="s">
        <v>54</v>
      </c>
      <c r="C911" t="s">
        <v>13</v>
      </c>
      <c r="D911" t="s">
        <v>19</v>
      </c>
      <c r="E911" t="s">
        <v>46</v>
      </c>
      <c r="F911">
        <v>2</v>
      </c>
    </row>
    <row r="912" spans="1:6" x14ac:dyDescent="0.35">
      <c r="A912" s="1">
        <v>44621</v>
      </c>
      <c r="B912" t="s">
        <v>54</v>
      </c>
      <c r="C912" t="s">
        <v>535</v>
      </c>
      <c r="D912" t="s">
        <v>19</v>
      </c>
      <c r="E912" t="s">
        <v>46</v>
      </c>
      <c r="F912">
        <v>29798</v>
      </c>
    </row>
    <row r="913" spans="1:6" x14ac:dyDescent="0.35">
      <c r="A913" s="1">
        <v>44621</v>
      </c>
      <c r="B913" t="s">
        <v>54</v>
      </c>
      <c r="C913" t="s">
        <v>14</v>
      </c>
      <c r="D913" t="s">
        <v>19</v>
      </c>
      <c r="E913" t="s">
        <v>46</v>
      </c>
      <c r="F913">
        <v>13219</v>
      </c>
    </row>
    <row r="914" spans="1:6" x14ac:dyDescent="0.35">
      <c r="A914" s="1">
        <v>44621</v>
      </c>
      <c r="B914" t="s">
        <v>54</v>
      </c>
      <c r="C914" t="s">
        <v>12</v>
      </c>
      <c r="D914" t="s">
        <v>19</v>
      </c>
      <c r="E914" t="s">
        <v>46</v>
      </c>
      <c r="F914">
        <v>3953</v>
      </c>
    </row>
    <row r="915" spans="1:6" x14ac:dyDescent="0.35">
      <c r="A915" s="1">
        <v>44621</v>
      </c>
      <c r="B915" t="s">
        <v>54</v>
      </c>
      <c r="C915" t="s">
        <v>16</v>
      </c>
      <c r="D915" t="s">
        <v>19</v>
      </c>
      <c r="E915" t="s">
        <v>46</v>
      </c>
      <c r="F915">
        <v>274</v>
      </c>
    </row>
    <row r="916" spans="1:6" x14ac:dyDescent="0.35">
      <c r="A916" s="1">
        <v>44621</v>
      </c>
      <c r="B916" t="s">
        <v>54</v>
      </c>
      <c r="C916" t="s">
        <v>539</v>
      </c>
      <c r="D916" t="s">
        <v>19</v>
      </c>
      <c r="E916" t="s">
        <v>46</v>
      </c>
      <c r="F916">
        <v>1531</v>
      </c>
    </row>
    <row r="917" spans="1:6" x14ac:dyDescent="0.35">
      <c r="A917" s="1">
        <v>44621</v>
      </c>
      <c r="B917" t="s">
        <v>54</v>
      </c>
      <c r="C917" t="s">
        <v>524</v>
      </c>
      <c r="D917" t="s">
        <v>19</v>
      </c>
      <c r="E917" t="s">
        <v>46</v>
      </c>
      <c r="F917">
        <v>915</v>
      </c>
    </row>
    <row r="918" spans="1:6" x14ac:dyDescent="0.35">
      <c r="A918" s="1">
        <v>44621</v>
      </c>
      <c r="B918" t="s">
        <v>54</v>
      </c>
      <c r="C918" t="s">
        <v>542</v>
      </c>
      <c r="D918" t="s">
        <v>19</v>
      </c>
      <c r="E918" t="s">
        <v>46</v>
      </c>
      <c r="F918">
        <v>7418</v>
      </c>
    </row>
    <row r="919" spans="1:6" x14ac:dyDescent="0.35">
      <c r="A919" s="1">
        <v>44621</v>
      </c>
      <c r="B919" t="s">
        <v>54</v>
      </c>
      <c r="C919" t="s">
        <v>544</v>
      </c>
      <c r="D919" t="s">
        <v>19</v>
      </c>
      <c r="E919" t="s">
        <v>46</v>
      </c>
      <c r="F919">
        <v>7026</v>
      </c>
    </row>
    <row r="920" spans="1:6" x14ac:dyDescent="0.35">
      <c r="A920" s="1">
        <v>44621</v>
      </c>
      <c r="B920" t="s">
        <v>54</v>
      </c>
      <c r="C920" t="s">
        <v>546</v>
      </c>
      <c r="D920" t="s">
        <v>19</v>
      </c>
      <c r="E920" t="s">
        <v>46</v>
      </c>
      <c r="F920">
        <v>8859</v>
      </c>
    </row>
    <row r="921" spans="1:6" x14ac:dyDescent="0.35">
      <c r="A921" s="1">
        <v>44621</v>
      </c>
      <c r="B921" t="s">
        <v>54</v>
      </c>
      <c r="C921" t="s">
        <v>548</v>
      </c>
      <c r="D921" t="s">
        <v>19</v>
      </c>
      <c r="E921" t="s">
        <v>46</v>
      </c>
      <c r="F921">
        <v>1519</v>
      </c>
    </row>
    <row r="922" spans="1:6" x14ac:dyDescent="0.35">
      <c r="A922" s="1">
        <v>44621</v>
      </c>
      <c r="B922" t="s">
        <v>54</v>
      </c>
      <c r="C922" t="s">
        <v>550</v>
      </c>
      <c r="D922" t="s">
        <v>19</v>
      </c>
      <c r="E922" t="s">
        <v>46</v>
      </c>
      <c r="F922">
        <v>6563</v>
      </c>
    </row>
    <row r="923" spans="1:6" x14ac:dyDescent="0.35">
      <c r="A923" s="1">
        <v>44621</v>
      </c>
      <c r="B923" t="s">
        <v>54</v>
      </c>
      <c r="C923" t="s">
        <v>552</v>
      </c>
      <c r="D923" t="s">
        <v>19</v>
      </c>
      <c r="E923" t="s">
        <v>46</v>
      </c>
      <c r="F923">
        <v>5876</v>
      </c>
    </row>
    <row r="924" spans="1:6" x14ac:dyDescent="0.35">
      <c r="A924" s="1">
        <v>44621</v>
      </c>
      <c r="B924" t="s">
        <v>54</v>
      </c>
      <c r="C924" t="s">
        <v>554</v>
      </c>
      <c r="D924" t="s">
        <v>19</v>
      </c>
      <c r="E924" t="s">
        <v>46</v>
      </c>
      <c r="F924">
        <v>0</v>
      </c>
    </row>
    <row r="925" spans="1:6" x14ac:dyDescent="0.35">
      <c r="A925" s="54">
        <v>44621</v>
      </c>
      <c r="B925" s="53" t="s">
        <v>54</v>
      </c>
      <c r="C925" s="53" t="s">
        <v>556</v>
      </c>
      <c r="D925" s="53" t="s">
        <v>19</v>
      </c>
      <c r="E925" s="53" t="s">
        <v>46</v>
      </c>
      <c r="F925">
        <v>218</v>
      </c>
    </row>
    <row r="926" spans="1:6" x14ac:dyDescent="0.35">
      <c r="A926" s="1">
        <v>44621</v>
      </c>
      <c r="B926" t="s">
        <v>61</v>
      </c>
      <c r="C926" t="s">
        <v>15</v>
      </c>
      <c r="D926" t="s">
        <v>22</v>
      </c>
      <c r="E926" t="s">
        <v>40</v>
      </c>
      <c r="F926">
        <v>66484</v>
      </c>
    </row>
    <row r="927" spans="1:6" x14ac:dyDescent="0.35">
      <c r="A927" s="1">
        <v>44621</v>
      </c>
      <c r="B927" t="s">
        <v>61</v>
      </c>
      <c r="C927" t="s">
        <v>7</v>
      </c>
      <c r="D927" t="s">
        <v>22</v>
      </c>
      <c r="E927" t="s">
        <v>40</v>
      </c>
      <c r="F927">
        <v>61124</v>
      </c>
    </row>
    <row r="928" spans="1:6" x14ac:dyDescent="0.35">
      <c r="A928" s="1">
        <v>44621</v>
      </c>
      <c r="B928" t="s">
        <v>61</v>
      </c>
      <c r="C928" t="s">
        <v>4</v>
      </c>
      <c r="D928" t="s">
        <v>22</v>
      </c>
      <c r="E928" t="s">
        <v>40</v>
      </c>
      <c r="F928">
        <v>38775</v>
      </c>
    </row>
    <row r="929" spans="1:6" x14ac:dyDescent="0.35">
      <c r="A929" s="1">
        <v>44621</v>
      </c>
      <c r="B929" t="s">
        <v>61</v>
      </c>
      <c r="C929" t="s">
        <v>9</v>
      </c>
      <c r="D929" t="s">
        <v>22</v>
      </c>
      <c r="E929" t="s">
        <v>40</v>
      </c>
      <c r="F929">
        <v>5360</v>
      </c>
    </row>
    <row r="930" spans="1:6" x14ac:dyDescent="0.35">
      <c r="A930" s="1">
        <v>44621</v>
      </c>
      <c r="B930" t="s">
        <v>61</v>
      </c>
      <c r="C930" t="s">
        <v>525</v>
      </c>
      <c r="D930" t="s">
        <v>22</v>
      </c>
      <c r="E930" t="s">
        <v>40</v>
      </c>
      <c r="F930">
        <v>2437</v>
      </c>
    </row>
    <row r="931" spans="1:6" x14ac:dyDescent="0.35">
      <c r="A931" s="1">
        <v>44621</v>
      </c>
      <c r="B931" t="s">
        <v>61</v>
      </c>
      <c r="C931" t="s">
        <v>526</v>
      </c>
      <c r="D931" t="s">
        <v>22</v>
      </c>
      <c r="E931" t="s">
        <v>40</v>
      </c>
      <c r="F931">
        <v>549</v>
      </c>
    </row>
    <row r="932" spans="1:6" x14ac:dyDescent="0.35">
      <c r="A932" s="1">
        <v>44621</v>
      </c>
      <c r="B932" t="s">
        <v>61</v>
      </c>
      <c r="C932" t="s">
        <v>527</v>
      </c>
      <c r="D932" t="s">
        <v>22</v>
      </c>
      <c r="E932" t="s">
        <v>40</v>
      </c>
      <c r="F932">
        <v>2374</v>
      </c>
    </row>
    <row r="933" spans="1:6" x14ac:dyDescent="0.35">
      <c r="A933" s="1">
        <v>44621</v>
      </c>
      <c r="B933" t="s">
        <v>61</v>
      </c>
      <c r="C933" t="s">
        <v>528</v>
      </c>
      <c r="D933" t="s">
        <v>22</v>
      </c>
      <c r="E933" t="s">
        <v>40</v>
      </c>
      <c r="F933">
        <v>5880277</v>
      </c>
    </row>
    <row r="934" spans="1:6" x14ac:dyDescent="0.35">
      <c r="A934" s="1">
        <v>44621</v>
      </c>
      <c r="B934" t="s">
        <v>61</v>
      </c>
      <c r="C934" t="s">
        <v>564</v>
      </c>
      <c r="D934" t="s">
        <v>22</v>
      </c>
      <c r="E934" t="s">
        <v>40</v>
      </c>
      <c r="F934">
        <v>101</v>
      </c>
    </row>
    <row r="935" spans="1:6" x14ac:dyDescent="0.35">
      <c r="A935" s="1">
        <v>44621</v>
      </c>
      <c r="B935" t="s">
        <v>61</v>
      </c>
      <c r="C935" t="s">
        <v>565</v>
      </c>
      <c r="D935" t="s">
        <v>22</v>
      </c>
      <c r="E935" t="s">
        <v>40</v>
      </c>
      <c r="F935">
        <v>958</v>
      </c>
    </row>
    <row r="936" spans="1:6" x14ac:dyDescent="0.35">
      <c r="A936" s="1">
        <v>44621</v>
      </c>
      <c r="B936" t="s">
        <v>61</v>
      </c>
      <c r="C936" t="s">
        <v>566</v>
      </c>
      <c r="D936" t="s">
        <v>22</v>
      </c>
      <c r="E936" t="s">
        <v>40</v>
      </c>
      <c r="F936">
        <v>265</v>
      </c>
    </row>
    <row r="937" spans="1:6" x14ac:dyDescent="0.35">
      <c r="A937" s="1">
        <v>44621</v>
      </c>
      <c r="B937" t="s">
        <v>61</v>
      </c>
      <c r="C937" t="s">
        <v>567</v>
      </c>
      <c r="D937" t="s">
        <v>22</v>
      </c>
      <c r="E937" t="s">
        <v>40</v>
      </c>
      <c r="F937">
        <v>1318</v>
      </c>
    </row>
    <row r="938" spans="1:6" x14ac:dyDescent="0.35">
      <c r="A938" s="1">
        <v>44621</v>
      </c>
      <c r="B938" t="s">
        <v>61</v>
      </c>
      <c r="C938" t="s">
        <v>8</v>
      </c>
      <c r="D938" t="s">
        <v>22</v>
      </c>
      <c r="E938" t="s">
        <v>40</v>
      </c>
      <c r="F938">
        <v>56745</v>
      </c>
    </row>
    <row r="939" spans="1:6" x14ac:dyDescent="0.35">
      <c r="A939" s="1">
        <v>44621</v>
      </c>
      <c r="B939" t="s">
        <v>61</v>
      </c>
      <c r="C939" t="s">
        <v>6</v>
      </c>
      <c r="D939" t="s">
        <v>22</v>
      </c>
      <c r="E939" t="s">
        <v>40</v>
      </c>
      <c r="F939">
        <v>28921</v>
      </c>
    </row>
    <row r="940" spans="1:6" x14ac:dyDescent="0.35">
      <c r="A940" s="1">
        <v>44621</v>
      </c>
      <c r="B940" t="s">
        <v>61</v>
      </c>
      <c r="C940" t="s">
        <v>10</v>
      </c>
      <c r="D940" t="s">
        <v>22</v>
      </c>
      <c r="E940" t="s">
        <v>40</v>
      </c>
      <c r="F940">
        <v>4429</v>
      </c>
    </row>
    <row r="941" spans="1:6" x14ac:dyDescent="0.35">
      <c r="A941" s="1">
        <v>44621</v>
      </c>
      <c r="B941" t="s">
        <v>61</v>
      </c>
      <c r="C941" t="s">
        <v>5</v>
      </c>
      <c r="D941" t="s">
        <v>22</v>
      </c>
      <c r="E941" t="s">
        <v>40</v>
      </c>
      <c r="F941">
        <v>907</v>
      </c>
    </row>
    <row r="942" spans="1:6" x14ac:dyDescent="0.35">
      <c r="A942" s="1">
        <v>44621</v>
      </c>
      <c r="B942" t="s">
        <v>61</v>
      </c>
      <c r="C942" t="s">
        <v>3</v>
      </c>
      <c r="D942" t="s">
        <v>22</v>
      </c>
      <c r="E942" t="s">
        <v>40</v>
      </c>
      <c r="F942">
        <v>4746</v>
      </c>
    </row>
    <row r="943" spans="1:6" x14ac:dyDescent="0.35">
      <c r="A943" s="1">
        <v>44621</v>
      </c>
      <c r="B943" t="s">
        <v>61</v>
      </c>
      <c r="C943" t="s">
        <v>11</v>
      </c>
      <c r="D943" t="s">
        <v>22</v>
      </c>
      <c r="E943" t="s">
        <v>40</v>
      </c>
      <c r="F943">
        <v>6929</v>
      </c>
    </row>
    <row r="944" spans="1:6" x14ac:dyDescent="0.35">
      <c r="A944" s="1">
        <v>44621</v>
      </c>
      <c r="B944" t="s">
        <v>61</v>
      </c>
      <c r="C944" t="s">
        <v>13</v>
      </c>
      <c r="D944" t="s">
        <v>22</v>
      </c>
      <c r="E944" t="s">
        <v>40</v>
      </c>
      <c r="F944">
        <v>27</v>
      </c>
    </row>
    <row r="945" spans="1:6" x14ac:dyDescent="0.35">
      <c r="A945" s="1">
        <v>44621</v>
      </c>
      <c r="B945" t="s">
        <v>61</v>
      </c>
      <c r="C945" t="s">
        <v>535</v>
      </c>
      <c r="D945" t="s">
        <v>22</v>
      </c>
      <c r="E945" t="s">
        <v>40</v>
      </c>
      <c r="F945">
        <v>15113</v>
      </c>
    </row>
    <row r="946" spans="1:6" x14ac:dyDescent="0.35">
      <c r="A946" s="1">
        <v>44621</v>
      </c>
      <c r="B946" t="s">
        <v>61</v>
      </c>
      <c r="C946" t="s">
        <v>14</v>
      </c>
      <c r="D946" t="s">
        <v>22</v>
      </c>
      <c r="E946" t="s">
        <v>40</v>
      </c>
      <c r="F946">
        <v>6045</v>
      </c>
    </row>
    <row r="947" spans="1:6" x14ac:dyDescent="0.35">
      <c r="A947" s="1">
        <v>44621</v>
      </c>
      <c r="B947" t="s">
        <v>61</v>
      </c>
      <c r="C947" t="s">
        <v>12</v>
      </c>
      <c r="D947" t="s">
        <v>22</v>
      </c>
      <c r="E947" t="s">
        <v>40</v>
      </c>
      <c r="F947">
        <v>3056</v>
      </c>
    </row>
    <row r="948" spans="1:6" x14ac:dyDescent="0.35">
      <c r="A948" s="1">
        <v>44621</v>
      </c>
      <c r="B948" t="s">
        <v>61</v>
      </c>
      <c r="C948" t="s">
        <v>16</v>
      </c>
      <c r="D948" t="s">
        <v>22</v>
      </c>
      <c r="E948" t="s">
        <v>40</v>
      </c>
      <c r="F948">
        <v>617</v>
      </c>
    </row>
    <row r="949" spans="1:6" x14ac:dyDescent="0.35">
      <c r="A949" s="1">
        <v>44621</v>
      </c>
      <c r="B949" t="s">
        <v>61</v>
      </c>
      <c r="C949" t="s">
        <v>539</v>
      </c>
      <c r="D949" t="s">
        <v>22</v>
      </c>
      <c r="E949" t="s">
        <v>40</v>
      </c>
      <c r="F949">
        <v>164</v>
      </c>
    </row>
    <row r="950" spans="1:6" x14ac:dyDescent="0.35">
      <c r="A950" s="1">
        <v>44621</v>
      </c>
      <c r="B950" t="s">
        <v>61</v>
      </c>
      <c r="C950" t="s">
        <v>524</v>
      </c>
      <c r="D950" t="s">
        <v>22</v>
      </c>
      <c r="E950" t="s">
        <v>40</v>
      </c>
      <c r="F950">
        <v>112</v>
      </c>
    </row>
    <row r="951" spans="1:6" x14ac:dyDescent="0.35">
      <c r="A951" s="1">
        <v>44621</v>
      </c>
      <c r="B951" t="s">
        <v>61</v>
      </c>
      <c r="C951" t="s">
        <v>542</v>
      </c>
      <c r="D951" t="s">
        <v>22</v>
      </c>
      <c r="E951" t="s">
        <v>40</v>
      </c>
      <c r="F951">
        <v>6853</v>
      </c>
    </row>
    <row r="952" spans="1:6" x14ac:dyDescent="0.35">
      <c r="A952" s="1">
        <v>44621</v>
      </c>
      <c r="B952" t="s">
        <v>61</v>
      </c>
      <c r="C952" t="s">
        <v>544</v>
      </c>
      <c r="D952" t="s">
        <v>22</v>
      </c>
      <c r="E952" t="s">
        <v>40</v>
      </c>
      <c r="F952">
        <v>13083</v>
      </c>
    </row>
    <row r="953" spans="1:6" x14ac:dyDescent="0.35">
      <c r="A953" s="1">
        <v>44621</v>
      </c>
      <c r="B953" t="s">
        <v>61</v>
      </c>
      <c r="C953" t="s">
        <v>546</v>
      </c>
      <c r="D953" t="s">
        <v>22</v>
      </c>
      <c r="E953" t="s">
        <v>40</v>
      </c>
      <c r="F953">
        <v>6790</v>
      </c>
    </row>
    <row r="954" spans="1:6" x14ac:dyDescent="0.35">
      <c r="A954" s="1">
        <v>44621</v>
      </c>
      <c r="B954" t="s">
        <v>61</v>
      </c>
      <c r="C954" t="s">
        <v>548</v>
      </c>
      <c r="D954" t="s">
        <v>22</v>
      </c>
      <c r="E954" t="s">
        <v>40</v>
      </c>
      <c r="F954">
        <v>57</v>
      </c>
    </row>
    <row r="955" spans="1:6" x14ac:dyDescent="0.35">
      <c r="A955" s="1">
        <v>44621</v>
      </c>
      <c r="B955" t="s">
        <v>61</v>
      </c>
      <c r="C955" t="s">
        <v>550</v>
      </c>
      <c r="D955" t="s">
        <v>22</v>
      </c>
      <c r="E955" t="s">
        <v>40</v>
      </c>
      <c r="F955">
        <v>4300</v>
      </c>
    </row>
    <row r="956" spans="1:6" x14ac:dyDescent="0.35">
      <c r="A956" s="1">
        <v>44621</v>
      </c>
      <c r="B956" t="s">
        <v>61</v>
      </c>
      <c r="C956" t="s">
        <v>552</v>
      </c>
      <c r="D956" t="s">
        <v>22</v>
      </c>
      <c r="E956" t="s">
        <v>40</v>
      </c>
      <c r="F956">
        <v>2016</v>
      </c>
    </row>
    <row r="957" spans="1:6" x14ac:dyDescent="0.35">
      <c r="A957" s="1">
        <v>44621</v>
      </c>
      <c r="B957" t="s">
        <v>61</v>
      </c>
      <c r="C957" t="s">
        <v>554</v>
      </c>
      <c r="D957" t="s">
        <v>22</v>
      </c>
      <c r="E957" t="s">
        <v>40</v>
      </c>
      <c r="F957">
        <v>0</v>
      </c>
    </row>
    <row r="958" spans="1:6" x14ac:dyDescent="0.35">
      <c r="A958" s="54">
        <v>44621</v>
      </c>
      <c r="B958" s="53" t="s">
        <v>61</v>
      </c>
      <c r="C958" s="53" t="s">
        <v>556</v>
      </c>
      <c r="D958" s="53" t="s">
        <v>22</v>
      </c>
      <c r="E958" s="53" t="s">
        <v>40</v>
      </c>
      <c r="F958">
        <v>522</v>
      </c>
    </row>
    <row r="959" spans="1:6" x14ac:dyDescent="0.35">
      <c r="A959" s="1">
        <v>44621</v>
      </c>
      <c r="B959" t="s">
        <v>585</v>
      </c>
      <c r="C959" t="s">
        <v>15</v>
      </c>
      <c r="D959" t="s">
        <v>32</v>
      </c>
      <c r="E959" t="s">
        <v>575</v>
      </c>
      <c r="F959">
        <v>32784</v>
      </c>
    </row>
    <row r="960" spans="1:6" x14ac:dyDescent="0.35">
      <c r="A960" s="1">
        <v>44621</v>
      </c>
      <c r="B960" t="s">
        <v>585</v>
      </c>
      <c r="C960" t="s">
        <v>7</v>
      </c>
      <c r="D960" t="s">
        <v>32</v>
      </c>
      <c r="E960" t="s">
        <v>575</v>
      </c>
      <c r="F960">
        <v>30727</v>
      </c>
    </row>
    <row r="961" spans="1:6" x14ac:dyDescent="0.35">
      <c r="A961" s="1">
        <v>44621</v>
      </c>
      <c r="B961" t="s">
        <v>585</v>
      </c>
      <c r="C961" t="s">
        <v>4</v>
      </c>
      <c r="D961" t="s">
        <v>32</v>
      </c>
      <c r="E961" t="s">
        <v>575</v>
      </c>
      <c r="F961">
        <v>20436</v>
      </c>
    </row>
    <row r="962" spans="1:6" x14ac:dyDescent="0.35">
      <c r="A962" s="1">
        <v>44621</v>
      </c>
      <c r="B962" t="s">
        <v>585</v>
      </c>
      <c r="C962" t="s">
        <v>9</v>
      </c>
      <c r="D962" t="s">
        <v>32</v>
      </c>
      <c r="E962" t="s">
        <v>575</v>
      </c>
      <c r="F962">
        <v>2028</v>
      </c>
    </row>
    <row r="963" spans="1:6" x14ac:dyDescent="0.35">
      <c r="A963" s="1">
        <v>44621</v>
      </c>
      <c r="B963" t="s">
        <v>585</v>
      </c>
      <c r="C963" t="s">
        <v>525</v>
      </c>
      <c r="D963" t="s">
        <v>32</v>
      </c>
      <c r="E963" t="s">
        <v>575</v>
      </c>
      <c r="F963">
        <v>491</v>
      </c>
    </row>
    <row r="964" spans="1:6" x14ac:dyDescent="0.35">
      <c r="A964" s="1">
        <v>44621</v>
      </c>
      <c r="B964" t="s">
        <v>585</v>
      </c>
      <c r="C964" t="s">
        <v>526</v>
      </c>
      <c r="D964" t="s">
        <v>32</v>
      </c>
      <c r="E964" t="s">
        <v>575</v>
      </c>
      <c r="F964">
        <v>269</v>
      </c>
    </row>
    <row r="965" spans="1:6" x14ac:dyDescent="0.35">
      <c r="A965" s="1">
        <v>44621</v>
      </c>
      <c r="B965" t="s">
        <v>585</v>
      </c>
      <c r="C965" t="s">
        <v>527</v>
      </c>
      <c r="D965" t="s">
        <v>32</v>
      </c>
      <c r="E965" t="s">
        <v>575</v>
      </c>
      <c r="F965">
        <v>1268</v>
      </c>
    </row>
    <row r="966" spans="1:6" x14ac:dyDescent="0.35">
      <c r="A966" s="1">
        <v>44621</v>
      </c>
      <c r="B966" t="s">
        <v>585</v>
      </c>
      <c r="C966" t="s">
        <v>528</v>
      </c>
      <c r="D966" t="s">
        <v>32</v>
      </c>
      <c r="E966" t="s">
        <v>575</v>
      </c>
      <c r="F966">
        <v>3278148</v>
      </c>
    </row>
    <row r="967" spans="1:6" x14ac:dyDescent="0.35">
      <c r="A967" s="1">
        <v>44621</v>
      </c>
      <c r="B967" t="s">
        <v>585</v>
      </c>
      <c r="C967" t="s">
        <v>564</v>
      </c>
      <c r="D967" t="s">
        <v>32</v>
      </c>
      <c r="E967" t="s">
        <v>575</v>
      </c>
      <c r="F967">
        <v>37</v>
      </c>
    </row>
    <row r="968" spans="1:6" x14ac:dyDescent="0.35">
      <c r="A968" s="1">
        <v>44621</v>
      </c>
      <c r="B968" t="s">
        <v>585</v>
      </c>
      <c r="C968" t="s">
        <v>565</v>
      </c>
      <c r="D968" t="s">
        <v>32</v>
      </c>
      <c r="E968" t="s">
        <v>575</v>
      </c>
      <c r="F968">
        <v>923</v>
      </c>
    </row>
    <row r="969" spans="1:6" x14ac:dyDescent="0.35">
      <c r="A969" s="1">
        <v>44621</v>
      </c>
      <c r="B969" t="s">
        <v>585</v>
      </c>
      <c r="C969" t="s">
        <v>566</v>
      </c>
      <c r="D969" t="s">
        <v>32</v>
      </c>
      <c r="E969" t="s">
        <v>575</v>
      </c>
      <c r="F969">
        <v>80</v>
      </c>
    </row>
    <row r="970" spans="1:6" x14ac:dyDescent="0.35">
      <c r="A970" s="1">
        <v>44621</v>
      </c>
      <c r="B970" t="s">
        <v>585</v>
      </c>
      <c r="C970" t="s">
        <v>567</v>
      </c>
      <c r="D970" t="s">
        <v>32</v>
      </c>
      <c r="E970" t="s">
        <v>575</v>
      </c>
      <c r="F970">
        <v>1132</v>
      </c>
    </row>
    <row r="971" spans="1:6" x14ac:dyDescent="0.35">
      <c r="A971" s="1">
        <v>44621</v>
      </c>
      <c r="B971" t="s">
        <v>585</v>
      </c>
      <c r="C971" t="s">
        <v>8</v>
      </c>
      <c r="D971" t="s">
        <v>32</v>
      </c>
      <c r="E971" t="s">
        <v>575</v>
      </c>
      <c r="F971">
        <v>25480</v>
      </c>
    </row>
    <row r="972" spans="1:6" x14ac:dyDescent="0.35">
      <c r="A972" s="1">
        <v>44621</v>
      </c>
      <c r="B972" t="s">
        <v>585</v>
      </c>
      <c r="C972" t="s">
        <v>6</v>
      </c>
      <c r="D972" t="s">
        <v>32</v>
      </c>
      <c r="E972" t="s">
        <v>575</v>
      </c>
      <c r="F972">
        <v>14216</v>
      </c>
    </row>
    <row r="973" spans="1:6" x14ac:dyDescent="0.35">
      <c r="A973" s="1">
        <v>44621</v>
      </c>
      <c r="B973" t="s">
        <v>585</v>
      </c>
      <c r="C973" t="s">
        <v>10</v>
      </c>
      <c r="D973" t="s">
        <v>32</v>
      </c>
      <c r="E973" t="s">
        <v>575</v>
      </c>
      <c r="F973">
        <v>5760</v>
      </c>
    </row>
    <row r="974" spans="1:6" x14ac:dyDescent="0.35">
      <c r="A974" s="1">
        <v>44621</v>
      </c>
      <c r="B974" t="s">
        <v>585</v>
      </c>
      <c r="C974" t="s">
        <v>5</v>
      </c>
      <c r="D974" t="s">
        <v>32</v>
      </c>
      <c r="E974" t="s">
        <v>575</v>
      </c>
      <c r="F974">
        <v>1969</v>
      </c>
    </row>
    <row r="975" spans="1:6" x14ac:dyDescent="0.35">
      <c r="A975" s="1">
        <v>44621</v>
      </c>
      <c r="B975" t="s">
        <v>585</v>
      </c>
      <c r="C975" t="s">
        <v>3</v>
      </c>
      <c r="D975" t="s">
        <v>32</v>
      </c>
      <c r="E975" t="s">
        <v>575</v>
      </c>
      <c r="F975">
        <v>2367</v>
      </c>
    </row>
    <row r="976" spans="1:6" x14ac:dyDescent="0.35">
      <c r="A976" s="1">
        <v>44621</v>
      </c>
      <c r="B976" t="s">
        <v>585</v>
      </c>
      <c r="C976" t="s">
        <v>11</v>
      </c>
      <c r="D976" t="s">
        <v>32</v>
      </c>
      <c r="E976" t="s">
        <v>575</v>
      </c>
      <c r="F976">
        <v>2508</v>
      </c>
    </row>
    <row r="977" spans="1:6" x14ac:dyDescent="0.35">
      <c r="A977" s="1">
        <v>44621</v>
      </c>
      <c r="B977" t="s">
        <v>585</v>
      </c>
      <c r="C977" t="s">
        <v>13</v>
      </c>
      <c r="D977" t="s">
        <v>32</v>
      </c>
      <c r="E977" t="s">
        <v>575</v>
      </c>
      <c r="F977">
        <v>1</v>
      </c>
    </row>
    <row r="978" spans="1:6" x14ac:dyDescent="0.35">
      <c r="A978" s="1">
        <v>44621</v>
      </c>
      <c r="B978" t="s">
        <v>585</v>
      </c>
      <c r="C978" t="s">
        <v>535</v>
      </c>
      <c r="D978" t="s">
        <v>32</v>
      </c>
      <c r="E978" t="s">
        <v>575</v>
      </c>
      <c r="F978">
        <v>8269</v>
      </c>
    </row>
    <row r="979" spans="1:6" x14ac:dyDescent="0.35">
      <c r="A979" s="1">
        <v>44621</v>
      </c>
      <c r="B979" t="s">
        <v>585</v>
      </c>
      <c r="C979" t="s">
        <v>14</v>
      </c>
      <c r="D979" t="s">
        <v>32</v>
      </c>
      <c r="E979" t="s">
        <v>575</v>
      </c>
      <c r="F979">
        <v>1925</v>
      </c>
    </row>
    <row r="980" spans="1:6" x14ac:dyDescent="0.35">
      <c r="A980" s="1">
        <v>44621</v>
      </c>
      <c r="B980" t="s">
        <v>585</v>
      </c>
      <c r="C980" t="s">
        <v>12</v>
      </c>
      <c r="D980" t="s">
        <v>32</v>
      </c>
      <c r="E980" t="s">
        <v>575</v>
      </c>
      <c r="F980">
        <v>1854</v>
      </c>
    </row>
    <row r="981" spans="1:6" x14ac:dyDescent="0.35">
      <c r="A981" s="1">
        <v>44621</v>
      </c>
      <c r="B981" t="s">
        <v>585</v>
      </c>
      <c r="C981" t="s">
        <v>16</v>
      </c>
      <c r="D981" t="s">
        <v>32</v>
      </c>
      <c r="E981" t="s">
        <v>575</v>
      </c>
      <c r="F981">
        <v>64</v>
      </c>
    </row>
    <row r="982" spans="1:6" x14ac:dyDescent="0.35">
      <c r="A982" s="1">
        <v>44621</v>
      </c>
      <c r="B982" t="s">
        <v>585</v>
      </c>
      <c r="C982" t="s">
        <v>539</v>
      </c>
      <c r="D982" t="s">
        <v>32</v>
      </c>
      <c r="E982" t="s">
        <v>575</v>
      </c>
      <c r="F982">
        <v>279</v>
      </c>
    </row>
    <row r="983" spans="1:6" x14ac:dyDescent="0.35">
      <c r="A983" s="1">
        <v>44621</v>
      </c>
      <c r="B983" t="s">
        <v>585</v>
      </c>
      <c r="C983" t="s">
        <v>524</v>
      </c>
      <c r="D983" t="s">
        <v>32</v>
      </c>
      <c r="E983" t="s">
        <v>575</v>
      </c>
      <c r="F983">
        <v>398</v>
      </c>
    </row>
    <row r="984" spans="1:6" x14ac:dyDescent="0.35">
      <c r="A984" s="1">
        <v>44621</v>
      </c>
      <c r="B984" t="s">
        <v>585</v>
      </c>
      <c r="C984" t="s">
        <v>542</v>
      </c>
      <c r="D984" t="s">
        <v>32</v>
      </c>
      <c r="E984" t="s">
        <v>575</v>
      </c>
      <c r="F984">
        <v>4281</v>
      </c>
    </row>
    <row r="985" spans="1:6" x14ac:dyDescent="0.35">
      <c r="A985" s="1">
        <v>44621</v>
      </c>
      <c r="B985" t="s">
        <v>585</v>
      </c>
      <c r="C985" t="s">
        <v>544</v>
      </c>
      <c r="D985" t="s">
        <v>32</v>
      </c>
      <c r="E985" t="s">
        <v>575</v>
      </c>
      <c r="F985">
        <v>3534</v>
      </c>
    </row>
    <row r="986" spans="1:6" x14ac:dyDescent="0.35">
      <c r="A986" s="1">
        <v>44621</v>
      </c>
      <c r="B986" t="s">
        <v>585</v>
      </c>
      <c r="C986" t="s">
        <v>546</v>
      </c>
      <c r="D986" t="s">
        <v>32</v>
      </c>
      <c r="E986" t="s">
        <v>575</v>
      </c>
      <c r="F986">
        <v>1517</v>
      </c>
    </row>
    <row r="987" spans="1:6" x14ac:dyDescent="0.35">
      <c r="A987" s="1">
        <v>44621</v>
      </c>
      <c r="B987" t="s">
        <v>585</v>
      </c>
      <c r="C987" t="s">
        <v>548</v>
      </c>
      <c r="D987" t="s">
        <v>32</v>
      </c>
      <c r="E987" t="s">
        <v>575</v>
      </c>
      <c r="F987">
        <v>614</v>
      </c>
    </row>
    <row r="988" spans="1:6" x14ac:dyDescent="0.35">
      <c r="A988" s="1">
        <v>44621</v>
      </c>
      <c r="B988" t="s">
        <v>585</v>
      </c>
      <c r="C988" t="s">
        <v>550</v>
      </c>
      <c r="D988" t="s">
        <v>32</v>
      </c>
      <c r="E988" t="s">
        <v>575</v>
      </c>
      <c r="F988">
        <v>661</v>
      </c>
    </row>
    <row r="989" spans="1:6" x14ac:dyDescent="0.35">
      <c r="A989" s="1">
        <v>44621</v>
      </c>
      <c r="B989" t="s">
        <v>585</v>
      </c>
      <c r="C989" t="s">
        <v>552</v>
      </c>
      <c r="D989" t="s">
        <v>32</v>
      </c>
      <c r="E989" t="s">
        <v>575</v>
      </c>
      <c r="F989">
        <v>120</v>
      </c>
    </row>
    <row r="990" spans="1:6" x14ac:dyDescent="0.35">
      <c r="A990" s="1">
        <v>44621</v>
      </c>
      <c r="B990" t="s">
        <v>585</v>
      </c>
      <c r="C990" t="s">
        <v>554</v>
      </c>
      <c r="D990" t="s">
        <v>32</v>
      </c>
      <c r="E990" t="s">
        <v>575</v>
      </c>
      <c r="F990">
        <v>0</v>
      </c>
    </row>
    <row r="991" spans="1:6" x14ac:dyDescent="0.35">
      <c r="A991" s="54">
        <v>44621</v>
      </c>
      <c r="B991" s="53" t="s">
        <v>585</v>
      </c>
      <c r="C991" s="53" t="s">
        <v>556</v>
      </c>
      <c r="D991" s="53" t="s">
        <v>32</v>
      </c>
      <c r="E991" s="53" t="s">
        <v>575</v>
      </c>
      <c r="F991">
        <v>429</v>
      </c>
    </row>
    <row r="992" spans="1:6" x14ac:dyDescent="0.35">
      <c r="A992" s="1">
        <v>44621</v>
      </c>
      <c r="B992" t="s">
        <v>580</v>
      </c>
      <c r="C992" t="s">
        <v>15</v>
      </c>
      <c r="D992" t="s">
        <v>60</v>
      </c>
      <c r="E992" t="s">
        <v>258</v>
      </c>
      <c r="F992">
        <v>201986</v>
      </c>
    </row>
    <row r="993" spans="1:6" x14ac:dyDescent="0.35">
      <c r="A993" s="1">
        <v>44621</v>
      </c>
      <c r="B993" t="s">
        <v>580</v>
      </c>
      <c r="C993" t="s">
        <v>7</v>
      </c>
      <c r="D993" t="s">
        <v>60</v>
      </c>
      <c r="E993" t="s">
        <v>258</v>
      </c>
      <c r="F993">
        <v>129608</v>
      </c>
    </row>
    <row r="994" spans="1:6" x14ac:dyDescent="0.35">
      <c r="A994" s="1">
        <v>44621</v>
      </c>
      <c r="B994" t="s">
        <v>580</v>
      </c>
      <c r="C994" t="s">
        <v>4</v>
      </c>
      <c r="D994" t="s">
        <v>60</v>
      </c>
      <c r="E994" t="s">
        <v>258</v>
      </c>
      <c r="F994">
        <v>40336</v>
      </c>
    </row>
    <row r="995" spans="1:6" x14ac:dyDescent="0.35">
      <c r="A995" s="1">
        <v>44621</v>
      </c>
      <c r="B995" t="s">
        <v>580</v>
      </c>
      <c r="C995" t="s">
        <v>9</v>
      </c>
      <c r="D995" t="s">
        <v>60</v>
      </c>
      <c r="E995" t="s">
        <v>258</v>
      </c>
      <c r="F995">
        <v>47579</v>
      </c>
    </row>
    <row r="996" spans="1:6" x14ac:dyDescent="0.35">
      <c r="A996" s="1">
        <v>44621</v>
      </c>
      <c r="B996" t="s">
        <v>580</v>
      </c>
      <c r="C996" t="s">
        <v>525</v>
      </c>
      <c r="D996" t="s">
        <v>60</v>
      </c>
      <c r="E996" t="s">
        <v>258</v>
      </c>
      <c r="F996">
        <v>2402</v>
      </c>
    </row>
    <row r="997" spans="1:6" x14ac:dyDescent="0.35">
      <c r="A997" s="1">
        <v>44621</v>
      </c>
      <c r="B997" t="s">
        <v>580</v>
      </c>
      <c r="C997" t="s">
        <v>526</v>
      </c>
      <c r="D997" t="s">
        <v>60</v>
      </c>
      <c r="E997" t="s">
        <v>258</v>
      </c>
      <c r="F997">
        <v>2726</v>
      </c>
    </row>
    <row r="998" spans="1:6" x14ac:dyDescent="0.35">
      <c r="A998" s="1">
        <v>44621</v>
      </c>
      <c r="B998" t="s">
        <v>580</v>
      </c>
      <c r="C998" t="s">
        <v>527</v>
      </c>
      <c r="D998" t="s">
        <v>60</v>
      </c>
      <c r="E998" t="s">
        <v>258</v>
      </c>
      <c r="F998">
        <v>42451</v>
      </c>
    </row>
    <row r="999" spans="1:6" x14ac:dyDescent="0.35">
      <c r="A999" s="1">
        <v>44621</v>
      </c>
      <c r="B999" t="s">
        <v>580</v>
      </c>
      <c r="C999" t="s">
        <v>528</v>
      </c>
      <c r="D999" t="s">
        <v>60</v>
      </c>
      <c r="E999" t="s">
        <v>258</v>
      </c>
      <c r="F999">
        <v>102830090</v>
      </c>
    </row>
    <row r="1000" spans="1:6" x14ac:dyDescent="0.35">
      <c r="A1000" s="1">
        <v>44621</v>
      </c>
      <c r="B1000" t="s">
        <v>580</v>
      </c>
      <c r="C1000" t="s">
        <v>564</v>
      </c>
      <c r="D1000" t="s">
        <v>60</v>
      </c>
      <c r="E1000" t="s">
        <v>258</v>
      </c>
      <c r="F1000">
        <v>1062</v>
      </c>
    </row>
    <row r="1001" spans="1:6" x14ac:dyDescent="0.35">
      <c r="A1001" s="1">
        <v>44621</v>
      </c>
      <c r="B1001" t="s">
        <v>580</v>
      </c>
      <c r="C1001" t="s">
        <v>565</v>
      </c>
      <c r="D1001" t="s">
        <v>60</v>
      </c>
      <c r="E1001" t="s">
        <v>258</v>
      </c>
      <c r="F1001">
        <v>3861</v>
      </c>
    </row>
    <row r="1002" spans="1:6" x14ac:dyDescent="0.35">
      <c r="A1002" s="1">
        <v>44621</v>
      </c>
      <c r="B1002" t="s">
        <v>580</v>
      </c>
      <c r="C1002" t="s">
        <v>566</v>
      </c>
      <c r="D1002" t="s">
        <v>60</v>
      </c>
      <c r="E1002" t="s">
        <v>258</v>
      </c>
      <c r="F1002">
        <v>1201</v>
      </c>
    </row>
    <row r="1003" spans="1:6" x14ac:dyDescent="0.35">
      <c r="A1003" s="1">
        <v>44621</v>
      </c>
      <c r="B1003" t="s">
        <v>580</v>
      </c>
      <c r="C1003" t="s">
        <v>567</v>
      </c>
      <c r="D1003" t="s">
        <v>60</v>
      </c>
      <c r="E1003" t="s">
        <v>258</v>
      </c>
      <c r="F1003">
        <v>4295</v>
      </c>
    </row>
    <row r="1004" spans="1:6" x14ac:dyDescent="0.35">
      <c r="A1004" s="1">
        <v>44621</v>
      </c>
      <c r="B1004" t="s">
        <v>580</v>
      </c>
      <c r="C1004" t="s">
        <v>8</v>
      </c>
      <c r="D1004" t="s">
        <v>60</v>
      </c>
      <c r="E1004" t="s">
        <v>258</v>
      </c>
      <c r="F1004">
        <v>116358</v>
      </c>
    </row>
    <row r="1005" spans="1:6" x14ac:dyDescent="0.35">
      <c r="A1005" s="1">
        <v>44621</v>
      </c>
      <c r="B1005" t="s">
        <v>580</v>
      </c>
      <c r="C1005" t="s">
        <v>6</v>
      </c>
      <c r="D1005" t="s">
        <v>60</v>
      </c>
      <c r="E1005" t="s">
        <v>258</v>
      </c>
      <c r="F1005">
        <v>32728</v>
      </c>
    </row>
    <row r="1006" spans="1:6" x14ac:dyDescent="0.35">
      <c r="A1006" s="1">
        <v>44621</v>
      </c>
      <c r="B1006" t="s">
        <v>580</v>
      </c>
      <c r="C1006" t="s">
        <v>10</v>
      </c>
      <c r="D1006" t="s">
        <v>60</v>
      </c>
      <c r="E1006" t="s">
        <v>258</v>
      </c>
      <c r="F1006">
        <v>7443</v>
      </c>
    </row>
    <row r="1007" spans="1:6" x14ac:dyDescent="0.35">
      <c r="A1007" s="1">
        <v>44621</v>
      </c>
      <c r="B1007" t="s">
        <v>580</v>
      </c>
      <c r="C1007" t="s">
        <v>5</v>
      </c>
      <c r="D1007" t="s">
        <v>60</v>
      </c>
      <c r="E1007" t="s">
        <v>258</v>
      </c>
      <c r="F1007">
        <v>1755</v>
      </c>
    </row>
    <row r="1008" spans="1:6" x14ac:dyDescent="0.35">
      <c r="A1008" s="1">
        <v>44621</v>
      </c>
      <c r="B1008" t="s">
        <v>580</v>
      </c>
      <c r="C1008" t="s">
        <v>3</v>
      </c>
      <c r="D1008" t="s">
        <v>60</v>
      </c>
      <c r="E1008" t="s">
        <v>258</v>
      </c>
      <c r="F1008">
        <v>12220</v>
      </c>
    </row>
    <row r="1009" spans="1:6" x14ac:dyDescent="0.35">
      <c r="A1009" s="1">
        <v>44621</v>
      </c>
      <c r="B1009" t="s">
        <v>580</v>
      </c>
      <c r="C1009" t="s">
        <v>11</v>
      </c>
      <c r="D1009" t="s">
        <v>60</v>
      </c>
      <c r="E1009" t="s">
        <v>258</v>
      </c>
      <c r="F1009">
        <v>13693</v>
      </c>
    </row>
    <row r="1010" spans="1:6" x14ac:dyDescent="0.35">
      <c r="A1010" s="1">
        <v>44621</v>
      </c>
      <c r="B1010" t="s">
        <v>580</v>
      </c>
      <c r="C1010" t="s">
        <v>13</v>
      </c>
      <c r="D1010" t="s">
        <v>60</v>
      </c>
      <c r="E1010" t="s">
        <v>258</v>
      </c>
      <c r="F1010">
        <v>0</v>
      </c>
    </row>
    <row r="1011" spans="1:6" x14ac:dyDescent="0.35">
      <c r="A1011" s="1">
        <v>44621</v>
      </c>
      <c r="B1011" t="s">
        <v>580</v>
      </c>
      <c r="C1011" t="s">
        <v>535</v>
      </c>
      <c r="D1011" t="s">
        <v>60</v>
      </c>
      <c r="E1011" t="s">
        <v>258</v>
      </c>
      <c r="F1011">
        <v>42777</v>
      </c>
    </row>
    <row r="1012" spans="1:6" x14ac:dyDescent="0.35">
      <c r="A1012" s="1">
        <v>44621</v>
      </c>
      <c r="B1012" t="s">
        <v>580</v>
      </c>
      <c r="C1012" t="s">
        <v>14</v>
      </c>
      <c r="D1012" t="s">
        <v>60</v>
      </c>
      <c r="E1012" t="s">
        <v>258</v>
      </c>
      <c r="F1012">
        <v>15288</v>
      </c>
    </row>
    <row r="1013" spans="1:6" x14ac:dyDescent="0.35">
      <c r="A1013" s="1">
        <v>44621</v>
      </c>
      <c r="B1013" t="s">
        <v>580</v>
      </c>
      <c r="C1013" t="s">
        <v>12</v>
      </c>
      <c r="D1013" t="s">
        <v>60</v>
      </c>
      <c r="E1013" t="s">
        <v>258</v>
      </c>
      <c r="F1013">
        <v>4224</v>
      </c>
    </row>
    <row r="1014" spans="1:6" x14ac:dyDescent="0.35">
      <c r="A1014" s="1">
        <v>44621</v>
      </c>
      <c r="B1014" t="s">
        <v>580</v>
      </c>
      <c r="C1014" t="s">
        <v>16</v>
      </c>
      <c r="D1014" t="s">
        <v>60</v>
      </c>
      <c r="E1014" t="s">
        <v>258</v>
      </c>
      <c r="F1014">
        <v>285</v>
      </c>
    </row>
    <row r="1015" spans="1:6" x14ac:dyDescent="0.35">
      <c r="A1015" s="1">
        <v>44621</v>
      </c>
      <c r="B1015" t="s">
        <v>580</v>
      </c>
      <c r="C1015" t="s">
        <v>539</v>
      </c>
      <c r="D1015" t="s">
        <v>60</v>
      </c>
      <c r="E1015" t="s">
        <v>258</v>
      </c>
      <c r="F1015">
        <v>3143</v>
      </c>
    </row>
    <row r="1016" spans="1:6" x14ac:dyDescent="0.35">
      <c r="A1016" s="1">
        <v>44621</v>
      </c>
      <c r="B1016" t="s">
        <v>580</v>
      </c>
      <c r="C1016" t="s">
        <v>524</v>
      </c>
      <c r="D1016" t="s">
        <v>60</v>
      </c>
      <c r="E1016" t="s">
        <v>258</v>
      </c>
      <c r="F1016">
        <v>2993</v>
      </c>
    </row>
    <row r="1017" spans="1:6" x14ac:dyDescent="0.35">
      <c r="A1017" s="1">
        <v>44621</v>
      </c>
      <c r="B1017" t="s">
        <v>580</v>
      </c>
      <c r="C1017" t="s">
        <v>542</v>
      </c>
      <c r="D1017" t="s">
        <v>60</v>
      </c>
      <c r="E1017" t="s">
        <v>258</v>
      </c>
      <c r="F1017">
        <v>10705</v>
      </c>
    </row>
    <row r="1018" spans="1:6" x14ac:dyDescent="0.35">
      <c r="A1018" s="1">
        <v>44621</v>
      </c>
      <c r="B1018" t="s">
        <v>580</v>
      </c>
      <c r="C1018" t="s">
        <v>544</v>
      </c>
      <c r="D1018" t="s">
        <v>60</v>
      </c>
      <c r="E1018" t="s">
        <v>258</v>
      </c>
      <c r="F1018">
        <v>13793</v>
      </c>
    </row>
    <row r="1019" spans="1:6" x14ac:dyDescent="0.35">
      <c r="A1019" s="1">
        <v>44621</v>
      </c>
      <c r="B1019" t="s">
        <v>580</v>
      </c>
      <c r="C1019" t="s">
        <v>546</v>
      </c>
      <c r="D1019" t="s">
        <v>60</v>
      </c>
      <c r="E1019" t="s">
        <v>258</v>
      </c>
      <c r="F1019">
        <v>10057</v>
      </c>
    </row>
    <row r="1020" spans="1:6" x14ac:dyDescent="0.35">
      <c r="A1020" s="1">
        <v>44621</v>
      </c>
      <c r="B1020" t="s">
        <v>580</v>
      </c>
      <c r="C1020" t="s">
        <v>548</v>
      </c>
      <c r="D1020" t="s">
        <v>60</v>
      </c>
      <c r="E1020" t="s">
        <v>258</v>
      </c>
      <c r="F1020">
        <v>714</v>
      </c>
    </row>
    <row r="1021" spans="1:6" x14ac:dyDescent="0.35">
      <c r="A1021" s="1">
        <v>44621</v>
      </c>
      <c r="B1021" t="s">
        <v>580</v>
      </c>
      <c r="C1021" t="s">
        <v>550</v>
      </c>
      <c r="D1021" t="s">
        <v>60</v>
      </c>
      <c r="E1021" t="s">
        <v>258</v>
      </c>
      <c r="F1021">
        <v>1968</v>
      </c>
    </row>
    <row r="1022" spans="1:6" x14ac:dyDescent="0.35">
      <c r="A1022" s="1">
        <v>44621</v>
      </c>
      <c r="B1022" t="s">
        <v>580</v>
      </c>
      <c r="C1022" t="s">
        <v>552</v>
      </c>
      <c r="D1022" t="s">
        <v>60</v>
      </c>
      <c r="E1022" t="s">
        <v>258</v>
      </c>
      <c r="F1022">
        <v>3534</v>
      </c>
    </row>
    <row r="1023" spans="1:6" x14ac:dyDescent="0.35">
      <c r="A1023" s="1">
        <v>44621</v>
      </c>
      <c r="B1023" t="s">
        <v>580</v>
      </c>
      <c r="C1023" t="s">
        <v>554</v>
      </c>
      <c r="D1023" t="s">
        <v>60</v>
      </c>
      <c r="E1023" t="s">
        <v>258</v>
      </c>
      <c r="F1023">
        <v>1</v>
      </c>
    </row>
    <row r="1024" spans="1:6" x14ac:dyDescent="0.35">
      <c r="A1024" s="54">
        <v>44621</v>
      </c>
      <c r="B1024" s="53" t="s">
        <v>580</v>
      </c>
      <c r="C1024" s="53" t="s">
        <v>556</v>
      </c>
      <c r="D1024" s="53" t="s">
        <v>60</v>
      </c>
      <c r="E1024" s="53" t="s">
        <v>258</v>
      </c>
      <c r="F1024">
        <v>223</v>
      </c>
    </row>
    <row r="1025" spans="1:6" x14ac:dyDescent="0.35">
      <c r="A1025" s="1">
        <v>44621</v>
      </c>
      <c r="B1025" t="s">
        <v>584</v>
      </c>
      <c r="C1025" t="s">
        <v>15</v>
      </c>
      <c r="D1025" t="s">
        <v>17</v>
      </c>
      <c r="E1025" t="s">
        <v>186</v>
      </c>
      <c r="F1025">
        <v>35761</v>
      </c>
    </row>
    <row r="1026" spans="1:6" x14ac:dyDescent="0.35">
      <c r="A1026" s="1">
        <v>44621</v>
      </c>
      <c r="B1026" t="s">
        <v>584</v>
      </c>
      <c r="C1026" t="s">
        <v>7</v>
      </c>
      <c r="D1026" t="s">
        <v>17</v>
      </c>
      <c r="E1026" t="s">
        <v>186</v>
      </c>
      <c r="F1026">
        <v>28718</v>
      </c>
    </row>
    <row r="1027" spans="1:6" x14ac:dyDescent="0.35">
      <c r="A1027" s="1">
        <v>44621</v>
      </c>
      <c r="B1027" t="s">
        <v>584</v>
      </c>
      <c r="C1027" t="s">
        <v>4</v>
      </c>
      <c r="D1027" t="s">
        <v>17</v>
      </c>
      <c r="E1027" t="s">
        <v>186</v>
      </c>
      <c r="F1027">
        <v>18424</v>
      </c>
    </row>
    <row r="1028" spans="1:6" x14ac:dyDescent="0.35">
      <c r="A1028" s="1">
        <v>44621</v>
      </c>
      <c r="B1028" t="s">
        <v>584</v>
      </c>
      <c r="C1028" t="s">
        <v>9</v>
      </c>
      <c r="D1028" t="s">
        <v>17</v>
      </c>
      <c r="E1028" t="s">
        <v>186</v>
      </c>
      <c r="F1028">
        <v>1864</v>
      </c>
    </row>
    <row r="1029" spans="1:6" x14ac:dyDescent="0.35">
      <c r="A1029" s="1">
        <v>44621</v>
      </c>
      <c r="B1029" t="s">
        <v>584</v>
      </c>
      <c r="C1029" t="s">
        <v>525</v>
      </c>
      <c r="D1029" t="s">
        <v>17</v>
      </c>
      <c r="E1029" t="s">
        <v>186</v>
      </c>
      <c r="F1029">
        <v>267</v>
      </c>
    </row>
    <row r="1030" spans="1:6" x14ac:dyDescent="0.35">
      <c r="A1030" s="1">
        <v>44621</v>
      </c>
      <c r="B1030" t="s">
        <v>584</v>
      </c>
      <c r="C1030" t="s">
        <v>526</v>
      </c>
      <c r="D1030" t="s">
        <v>17</v>
      </c>
      <c r="E1030" t="s">
        <v>186</v>
      </c>
      <c r="F1030">
        <v>240</v>
      </c>
    </row>
    <row r="1031" spans="1:6" x14ac:dyDescent="0.35">
      <c r="A1031" s="1">
        <v>44621</v>
      </c>
      <c r="B1031" t="s">
        <v>584</v>
      </c>
      <c r="C1031" t="s">
        <v>527</v>
      </c>
      <c r="D1031" t="s">
        <v>17</v>
      </c>
      <c r="E1031" t="s">
        <v>186</v>
      </c>
      <c r="F1031">
        <v>1357</v>
      </c>
    </row>
    <row r="1032" spans="1:6" x14ac:dyDescent="0.35">
      <c r="A1032" s="1">
        <v>44621</v>
      </c>
      <c r="B1032" t="s">
        <v>584</v>
      </c>
      <c r="C1032" t="s">
        <v>528</v>
      </c>
      <c r="D1032" t="s">
        <v>17</v>
      </c>
      <c r="E1032" t="s">
        <v>186</v>
      </c>
      <c r="F1032">
        <v>3247375</v>
      </c>
    </row>
    <row r="1033" spans="1:6" x14ac:dyDescent="0.35">
      <c r="A1033" s="1">
        <v>44621</v>
      </c>
      <c r="B1033" t="s">
        <v>584</v>
      </c>
      <c r="C1033" t="s">
        <v>564</v>
      </c>
      <c r="D1033" t="s">
        <v>17</v>
      </c>
      <c r="E1033" t="s">
        <v>186</v>
      </c>
      <c r="F1033">
        <v>43</v>
      </c>
    </row>
    <row r="1034" spans="1:6" x14ac:dyDescent="0.35">
      <c r="A1034" s="1">
        <v>44621</v>
      </c>
      <c r="B1034" t="s">
        <v>584</v>
      </c>
      <c r="C1034" t="s">
        <v>565</v>
      </c>
      <c r="D1034" t="s">
        <v>17</v>
      </c>
      <c r="E1034" t="s">
        <v>186</v>
      </c>
      <c r="F1034">
        <v>967</v>
      </c>
    </row>
    <row r="1035" spans="1:6" x14ac:dyDescent="0.35">
      <c r="A1035" s="1">
        <v>44621</v>
      </c>
      <c r="B1035" t="s">
        <v>584</v>
      </c>
      <c r="C1035" t="s">
        <v>566</v>
      </c>
      <c r="D1035" t="s">
        <v>17</v>
      </c>
      <c r="E1035" t="s">
        <v>186</v>
      </c>
      <c r="F1035">
        <v>72</v>
      </c>
    </row>
    <row r="1036" spans="1:6" x14ac:dyDescent="0.35">
      <c r="A1036" s="1">
        <v>44621</v>
      </c>
      <c r="B1036" t="s">
        <v>584</v>
      </c>
      <c r="C1036" t="s">
        <v>567</v>
      </c>
      <c r="D1036" t="s">
        <v>17</v>
      </c>
      <c r="E1036" t="s">
        <v>186</v>
      </c>
      <c r="F1036">
        <v>1113</v>
      </c>
    </row>
    <row r="1037" spans="1:6" x14ac:dyDescent="0.35">
      <c r="A1037" s="1">
        <v>44621</v>
      </c>
      <c r="B1037" t="s">
        <v>584</v>
      </c>
      <c r="C1037" t="s">
        <v>8</v>
      </c>
      <c r="D1037" t="s">
        <v>17</v>
      </c>
      <c r="E1037" t="s">
        <v>186</v>
      </c>
      <c r="F1037">
        <v>19005</v>
      </c>
    </row>
    <row r="1038" spans="1:6" x14ac:dyDescent="0.35">
      <c r="A1038" s="1">
        <v>44621</v>
      </c>
      <c r="B1038" t="s">
        <v>584</v>
      </c>
      <c r="C1038" t="s">
        <v>6</v>
      </c>
      <c r="D1038" t="s">
        <v>17</v>
      </c>
      <c r="E1038" t="s">
        <v>186</v>
      </c>
      <c r="F1038">
        <v>0</v>
      </c>
    </row>
    <row r="1039" spans="1:6" x14ac:dyDescent="0.35">
      <c r="A1039" s="1">
        <v>44621</v>
      </c>
      <c r="B1039" t="s">
        <v>584</v>
      </c>
      <c r="C1039" t="s">
        <v>10</v>
      </c>
      <c r="D1039" t="s">
        <v>17</v>
      </c>
      <c r="E1039" t="s">
        <v>186</v>
      </c>
      <c r="F1039">
        <v>8437</v>
      </c>
    </row>
    <row r="1040" spans="1:6" x14ac:dyDescent="0.35">
      <c r="A1040" s="1">
        <v>44621</v>
      </c>
      <c r="B1040" t="s">
        <v>584</v>
      </c>
      <c r="C1040" t="s">
        <v>5</v>
      </c>
      <c r="D1040" t="s">
        <v>17</v>
      </c>
      <c r="E1040" t="s">
        <v>186</v>
      </c>
      <c r="F1040">
        <v>0</v>
      </c>
    </row>
    <row r="1041" spans="1:6" x14ac:dyDescent="0.35">
      <c r="A1041" s="1">
        <v>44621</v>
      </c>
      <c r="B1041" t="s">
        <v>584</v>
      </c>
      <c r="C1041" t="s">
        <v>3</v>
      </c>
      <c r="D1041" t="s">
        <v>17</v>
      </c>
      <c r="E1041" t="s">
        <v>186</v>
      </c>
      <c r="F1041">
        <v>1898</v>
      </c>
    </row>
    <row r="1042" spans="1:6" x14ac:dyDescent="0.35">
      <c r="A1042" s="1">
        <v>44621</v>
      </c>
      <c r="B1042" t="s">
        <v>584</v>
      </c>
      <c r="C1042" t="s">
        <v>11</v>
      </c>
      <c r="D1042" t="s">
        <v>17</v>
      </c>
      <c r="E1042" t="s">
        <v>186</v>
      </c>
      <c r="F1042">
        <v>2285</v>
      </c>
    </row>
    <row r="1043" spans="1:6" x14ac:dyDescent="0.35">
      <c r="A1043" s="1">
        <v>44621</v>
      </c>
      <c r="B1043" t="s">
        <v>584</v>
      </c>
      <c r="C1043" t="s">
        <v>13</v>
      </c>
      <c r="D1043" t="s">
        <v>17</v>
      </c>
      <c r="E1043" t="s">
        <v>186</v>
      </c>
      <c r="F1043">
        <v>3</v>
      </c>
    </row>
    <row r="1044" spans="1:6" x14ac:dyDescent="0.35">
      <c r="A1044" s="1">
        <v>44621</v>
      </c>
      <c r="B1044" t="s">
        <v>584</v>
      </c>
      <c r="C1044" t="s">
        <v>535</v>
      </c>
      <c r="D1044" t="s">
        <v>17</v>
      </c>
      <c r="E1044" t="s">
        <v>186</v>
      </c>
      <c r="F1044">
        <v>5610</v>
      </c>
    </row>
    <row r="1045" spans="1:6" x14ac:dyDescent="0.35">
      <c r="A1045" s="1">
        <v>44621</v>
      </c>
      <c r="B1045" t="s">
        <v>584</v>
      </c>
      <c r="C1045" t="s">
        <v>14</v>
      </c>
      <c r="D1045" t="s">
        <v>17</v>
      </c>
      <c r="E1045" t="s">
        <v>186</v>
      </c>
      <c r="F1045">
        <v>3111</v>
      </c>
    </row>
    <row r="1046" spans="1:6" x14ac:dyDescent="0.35">
      <c r="A1046" s="1">
        <v>44621</v>
      </c>
      <c r="B1046" t="s">
        <v>584</v>
      </c>
      <c r="C1046" t="s">
        <v>12</v>
      </c>
      <c r="D1046" t="s">
        <v>17</v>
      </c>
      <c r="E1046" t="s">
        <v>186</v>
      </c>
      <c r="F1046">
        <v>2276</v>
      </c>
    </row>
    <row r="1047" spans="1:6" x14ac:dyDescent="0.35">
      <c r="A1047" s="1">
        <v>44621</v>
      </c>
      <c r="B1047" t="s">
        <v>584</v>
      </c>
      <c r="C1047" t="s">
        <v>16</v>
      </c>
      <c r="D1047" t="s">
        <v>17</v>
      </c>
      <c r="E1047" t="s">
        <v>186</v>
      </c>
      <c r="F1047">
        <v>37</v>
      </c>
    </row>
    <row r="1048" spans="1:6" x14ac:dyDescent="0.35">
      <c r="A1048" s="1">
        <v>44621</v>
      </c>
      <c r="B1048" t="s">
        <v>584</v>
      </c>
      <c r="C1048" t="s">
        <v>539</v>
      </c>
      <c r="D1048" t="s">
        <v>17</v>
      </c>
      <c r="E1048" t="s">
        <v>186</v>
      </c>
      <c r="F1048">
        <v>244</v>
      </c>
    </row>
    <row r="1049" spans="1:6" x14ac:dyDescent="0.35">
      <c r="A1049" s="1">
        <v>44621</v>
      </c>
      <c r="B1049" t="s">
        <v>584</v>
      </c>
      <c r="C1049" t="s">
        <v>524</v>
      </c>
      <c r="D1049" t="s">
        <v>17</v>
      </c>
      <c r="E1049" t="s">
        <v>186</v>
      </c>
      <c r="F1049">
        <v>242</v>
      </c>
    </row>
    <row r="1050" spans="1:6" x14ac:dyDescent="0.35">
      <c r="A1050" s="1">
        <v>44621</v>
      </c>
      <c r="B1050" t="s">
        <v>584</v>
      </c>
      <c r="C1050" t="s">
        <v>542</v>
      </c>
      <c r="D1050" t="s">
        <v>17</v>
      </c>
      <c r="E1050" t="s">
        <v>186</v>
      </c>
      <c r="F1050">
        <v>575</v>
      </c>
    </row>
    <row r="1051" spans="1:6" x14ac:dyDescent="0.35">
      <c r="A1051" s="1">
        <v>44621</v>
      </c>
      <c r="B1051" t="s">
        <v>584</v>
      </c>
      <c r="C1051" t="s">
        <v>544</v>
      </c>
      <c r="D1051" t="s">
        <v>17</v>
      </c>
      <c r="E1051" t="s">
        <v>186</v>
      </c>
      <c r="F1051">
        <v>2467</v>
      </c>
    </row>
    <row r="1052" spans="1:6" x14ac:dyDescent="0.35">
      <c r="A1052" s="1">
        <v>44621</v>
      </c>
      <c r="B1052" t="s">
        <v>584</v>
      </c>
      <c r="C1052" t="s">
        <v>546</v>
      </c>
      <c r="D1052" t="s">
        <v>17</v>
      </c>
      <c r="E1052" t="s">
        <v>186</v>
      </c>
      <c r="F1052">
        <v>1293</v>
      </c>
    </row>
    <row r="1053" spans="1:6" x14ac:dyDescent="0.35">
      <c r="A1053" s="1">
        <v>44621</v>
      </c>
      <c r="B1053" t="s">
        <v>584</v>
      </c>
      <c r="C1053" t="s">
        <v>548</v>
      </c>
      <c r="D1053" t="s">
        <v>17</v>
      </c>
      <c r="E1053" t="s">
        <v>186</v>
      </c>
      <c r="F1053">
        <v>0</v>
      </c>
    </row>
    <row r="1054" spans="1:6" x14ac:dyDescent="0.35">
      <c r="A1054" s="1">
        <v>44621</v>
      </c>
      <c r="B1054" t="s">
        <v>584</v>
      </c>
      <c r="C1054" t="s">
        <v>550</v>
      </c>
      <c r="D1054" t="s">
        <v>17</v>
      </c>
      <c r="E1054" t="s">
        <v>186</v>
      </c>
      <c r="F1054">
        <v>303</v>
      </c>
    </row>
    <row r="1055" spans="1:6" x14ac:dyDescent="0.35">
      <c r="A1055" s="1">
        <v>44621</v>
      </c>
      <c r="B1055" t="s">
        <v>584</v>
      </c>
      <c r="C1055" t="s">
        <v>552</v>
      </c>
      <c r="D1055" t="s">
        <v>17</v>
      </c>
      <c r="E1055" t="s">
        <v>186</v>
      </c>
      <c r="F1055">
        <v>83</v>
      </c>
    </row>
    <row r="1056" spans="1:6" x14ac:dyDescent="0.35">
      <c r="A1056" s="1">
        <v>44621</v>
      </c>
      <c r="B1056" t="s">
        <v>584</v>
      </c>
      <c r="C1056" t="s">
        <v>554</v>
      </c>
      <c r="D1056" t="s">
        <v>17</v>
      </c>
      <c r="E1056" t="s">
        <v>186</v>
      </c>
      <c r="F1056">
        <v>0</v>
      </c>
    </row>
    <row r="1057" spans="1:6" x14ac:dyDescent="0.35">
      <c r="A1057" s="54">
        <v>44621</v>
      </c>
      <c r="B1057" s="53" t="s">
        <v>584</v>
      </c>
      <c r="C1057" s="53" t="s">
        <v>556</v>
      </c>
      <c r="D1057" s="53" t="s">
        <v>17</v>
      </c>
      <c r="E1057" s="53" t="s">
        <v>186</v>
      </c>
      <c r="F1057">
        <v>0</v>
      </c>
    </row>
    <row r="1058" spans="1:6" x14ac:dyDescent="0.35">
      <c r="A1058" s="1">
        <v>44621</v>
      </c>
      <c r="B1058" t="s">
        <v>583</v>
      </c>
      <c r="C1058" t="s">
        <v>15</v>
      </c>
      <c r="D1058" t="s">
        <v>17</v>
      </c>
      <c r="E1058" t="s">
        <v>573</v>
      </c>
      <c r="F1058">
        <v>25266</v>
      </c>
    </row>
    <row r="1059" spans="1:6" x14ac:dyDescent="0.35">
      <c r="A1059" s="1">
        <v>44621</v>
      </c>
      <c r="B1059" t="s">
        <v>583</v>
      </c>
      <c r="C1059" t="s">
        <v>7</v>
      </c>
      <c r="D1059" t="s">
        <v>17</v>
      </c>
      <c r="E1059" t="s">
        <v>573</v>
      </c>
      <c r="F1059">
        <v>22349</v>
      </c>
    </row>
    <row r="1060" spans="1:6" x14ac:dyDescent="0.35">
      <c r="A1060" s="1">
        <v>44621</v>
      </c>
      <c r="B1060" t="s">
        <v>583</v>
      </c>
      <c r="C1060" t="s">
        <v>4</v>
      </c>
      <c r="D1060" t="s">
        <v>17</v>
      </c>
      <c r="E1060" t="s">
        <v>573</v>
      </c>
      <c r="F1060">
        <v>11191</v>
      </c>
    </row>
    <row r="1061" spans="1:6" x14ac:dyDescent="0.35">
      <c r="A1061" s="1">
        <v>44621</v>
      </c>
      <c r="B1061" t="s">
        <v>583</v>
      </c>
      <c r="C1061" t="s">
        <v>9</v>
      </c>
      <c r="D1061" t="s">
        <v>17</v>
      </c>
      <c r="E1061" t="s">
        <v>573</v>
      </c>
      <c r="F1061">
        <v>582</v>
      </c>
    </row>
    <row r="1062" spans="1:6" x14ac:dyDescent="0.35">
      <c r="A1062" s="1">
        <v>44621</v>
      </c>
      <c r="B1062" t="s">
        <v>583</v>
      </c>
      <c r="C1062" t="s">
        <v>525</v>
      </c>
      <c r="D1062" t="s">
        <v>17</v>
      </c>
      <c r="E1062" t="s">
        <v>573</v>
      </c>
      <c r="F1062">
        <v>112</v>
      </c>
    </row>
    <row r="1063" spans="1:6" x14ac:dyDescent="0.35">
      <c r="A1063" s="1">
        <v>44621</v>
      </c>
      <c r="B1063" t="s">
        <v>583</v>
      </c>
      <c r="C1063" t="s">
        <v>526</v>
      </c>
      <c r="D1063" t="s">
        <v>17</v>
      </c>
      <c r="E1063" t="s">
        <v>573</v>
      </c>
      <c r="F1063">
        <v>88</v>
      </c>
    </row>
    <row r="1064" spans="1:6" x14ac:dyDescent="0.35">
      <c r="A1064" s="1">
        <v>44621</v>
      </c>
      <c r="B1064" t="s">
        <v>583</v>
      </c>
      <c r="C1064" t="s">
        <v>527</v>
      </c>
      <c r="D1064" t="s">
        <v>17</v>
      </c>
      <c r="E1064" t="s">
        <v>573</v>
      </c>
      <c r="F1064">
        <v>383</v>
      </c>
    </row>
    <row r="1065" spans="1:6" x14ac:dyDescent="0.35">
      <c r="A1065" s="1">
        <v>44621</v>
      </c>
      <c r="B1065" t="s">
        <v>583</v>
      </c>
      <c r="C1065" t="s">
        <v>528</v>
      </c>
      <c r="D1065" t="s">
        <v>17</v>
      </c>
      <c r="E1065" t="s">
        <v>573</v>
      </c>
      <c r="F1065">
        <v>1086435</v>
      </c>
    </row>
    <row r="1066" spans="1:6" x14ac:dyDescent="0.35">
      <c r="A1066" s="1">
        <v>44621</v>
      </c>
      <c r="B1066" t="s">
        <v>583</v>
      </c>
      <c r="C1066" t="s">
        <v>564</v>
      </c>
      <c r="D1066" t="s">
        <v>17</v>
      </c>
      <c r="E1066" t="s">
        <v>573</v>
      </c>
      <c r="F1066">
        <v>101</v>
      </c>
    </row>
    <row r="1067" spans="1:6" x14ac:dyDescent="0.35">
      <c r="A1067" s="1">
        <v>44621</v>
      </c>
      <c r="B1067" t="s">
        <v>583</v>
      </c>
      <c r="C1067" t="s">
        <v>565</v>
      </c>
      <c r="D1067" t="s">
        <v>17</v>
      </c>
      <c r="E1067" t="s">
        <v>573</v>
      </c>
      <c r="F1067">
        <v>422</v>
      </c>
    </row>
    <row r="1068" spans="1:6" x14ac:dyDescent="0.35">
      <c r="A1068" s="1">
        <v>44621</v>
      </c>
      <c r="B1068" t="s">
        <v>583</v>
      </c>
      <c r="C1068" t="s">
        <v>566</v>
      </c>
      <c r="D1068" t="s">
        <v>17</v>
      </c>
      <c r="E1068" t="s">
        <v>573</v>
      </c>
      <c r="F1068">
        <v>141</v>
      </c>
    </row>
    <row r="1069" spans="1:6" x14ac:dyDescent="0.35">
      <c r="A1069" s="1">
        <v>44621</v>
      </c>
      <c r="B1069" t="s">
        <v>583</v>
      </c>
      <c r="C1069" t="s">
        <v>567</v>
      </c>
      <c r="D1069" t="s">
        <v>17</v>
      </c>
      <c r="E1069" t="s">
        <v>573</v>
      </c>
      <c r="F1069">
        <v>494</v>
      </c>
    </row>
    <row r="1070" spans="1:6" x14ac:dyDescent="0.35">
      <c r="A1070" s="1">
        <v>44621</v>
      </c>
      <c r="B1070" t="s">
        <v>583</v>
      </c>
      <c r="C1070" t="s">
        <v>8</v>
      </c>
      <c r="D1070" t="s">
        <v>17</v>
      </c>
      <c r="E1070" t="s">
        <v>573</v>
      </c>
      <c r="F1070">
        <v>13085</v>
      </c>
    </row>
    <row r="1071" spans="1:6" x14ac:dyDescent="0.35">
      <c r="A1071" s="1">
        <v>44621</v>
      </c>
      <c r="B1071" t="s">
        <v>583</v>
      </c>
      <c r="C1071" t="s">
        <v>6</v>
      </c>
      <c r="D1071" t="s">
        <v>17</v>
      </c>
      <c r="E1071" t="s">
        <v>573</v>
      </c>
      <c r="F1071">
        <v>39</v>
      </c>
    </row>
    <row r="1072" spans="1:6" x14ac:dyDescent="0.35">
      <c r="A1072" s="1">
        <v>44621</v>
      </c>
      <c r="B1072" t="s">
        <v>583</v>
      </c>
      <c r="C1072" t="s">
        <v>10</v>
      </c>
      <c r="D1072" t="s">
        <v>17</v>
      </c>
      <c r="E1072" t="s">
        <v>573</v>
      </c>
      <c r="F1072">
        <v>4356</v>
      </c>
    </row>
    <row r="1073" spans="1:6" x14ac:dyDescent="0.35">
      <c r="A1073" s="1">
        <v>44621</v>
      </c>
      <c r="B1073" t="s">
        <v>583</v>
      </c>
      <c r="C1073" t="s">
        <v>5</v>
      </c>
      <c r="D1073" t="s">
        <v>17</v>
      </c>
      <c r="E1073" t="s">
        <v>573</v>
      </c>
      <c r="F1073">
        <v>832</v>
      </c>
    </row>
    <row r="1074" spans="1:6" x14ac:dyDescent="0.35">
      <c r="A1074" s="1">
        <v>44621</v>
      </c>
      <c r="B1074" t="s">
        <v>583</v>
      </c>
      <c r="C1074" t="s">
        <v>3</v>
      </c>
      <c r="D1074" t="s">
        <v>17</v>
      </c>
      <c r="E1074" t="s">
        <v>573</v>
      </c>
      <c r="F1074">
        <v>1462</v>
      </c>
    </row>
    <row r="1075" spans="1:6" x14ac:dyDescent="0.35">
      <c r="A1075" s="1">
        <v>44621</v>
      </c>
      <c r="B1075" t="s">
        <v>583</v>
      </c>
      <c r="C1075" t="s">
        <v>11</v>
      </c>
      <c r="D1075" t="s">
        <v>17</v>
      </c>
      <c r="E1075" t="s">
        <v>573</v>
      </c>
      <c r="F1075">
        <v>2325</v>
      </c>
    </row>
    <row r="1076" spans="1:6" x14ac:dyDescent="0.35">
      <c r="A1076" s="1">
        <v>44621</v>
      </c>
      <c r="B1076" t="s">
        <v>583</v>
      </c>
      <c r="C1076" t="s">
        <v>13</v>
      </c>
      <c r="D1076" t="s">
        <v>17</v>
      </c>
      <c r="E1076" t="s">
        <v>573</v>
      </c>
      <c r="F1076">
        <v>14</v>
      </c>
    </row>
    <row r="1077" spans="1:6" x14ac:dyDescent="0.35">
      <c r="A1077" s="1">
        <v>44621</v>
      </c>
      <c r="B1077" t="s">
        <v>583</v>
      </c>
      <c r="C1077" t="s">
        <v>535</v>
      </c>
      <c r="D1077" t="s">
        <v>17</v>
      </c>
      <c r="E1077" t="s">
        <v>573</v>
      </c>
      <c r="F1077">
        <v>3206</v>
      </c>
    </row>
    <row r="1078" spans="1:6" x14ac:dyDescent="0.35">
      <c r="A1078" s="1">
        <v>44621</v>
      </c>
      <c r="B1078" t="s">
        <v>583</v>
      </c>
      <c r="C1078" t="s">
        <v>14</v>
      </c>
      <c r="D1078" t="s">
        <v>17</v>
      </c>
      <c r="E1078" t="s">
        <v>573</v>
      </c>
      <c r="F1078">
        <v>1693</v>
      </c>
    </row>
    <row r="1079" spans="1:6" x14ac:dyDescent="0.35">
      <c r="A1079" s="1">
        <v>44621</v>
      </c>
      <c r="B1079" t="s">
        <v>583</v>
      </c>
      <c r="C1079" t="s">
        <v>12</v>
      </c>
      <c r="D1079" t="s">
        <v>17</v>
      </c>
      <c r="E1079" t="s">
        <v>573</v>
      </c>
      <c r="F1079">
        <v>617</v>
      </c>
    </row>
    <row r="1080" spans="1:6" x14ac:dyDescent="0.35">
      <c r="A1080" s="1">
        <v>44621</v>
      </c>
      <c r="B1080" t="s">
        <v>583</v>
      </c>
      <c r="C1080" t="s">
        <v>16</v>
      </c>
      <c r="D1080" t="s">
        <v>17</v>
      </c>
      <c r="E1080" t="s">
        <v>573</v>
      </c>
      <c r="F1080">
        <v>21</v>
      </c>
    </row>
    <row r="1081" spans="1:6" x14ac:dyDescent="0.35">
      <c r="A1081" s="1">
        <v>44621</v>
      </c>
      <c r="B1081" t="s">
        <v>583</v>
      </c>
      <c r="C1081" t="s">
        <v>539</v>
      </c>
      <c r="D1081" t="s">
        <v>17</v>
      </c>
      <c r="E1081" t="s">
        <v>573</v>
      </c>
      <c r="F1081">
        <v>244</v>
      </c>
    </row>
    <row r="1082" spans="1:6" x14ac:dyDescent="0.35">
      <c r="A1082" s="1">
        <v>44621</v>
      </c>
      <c r="B1082" t="s">
        <v>583</v>
      </c>
      <c r="C1082" t="s">
        <v>524</v>
      </c>
      <c r="D1082" t="s">
        <v>17</v>
      </c>
      <c r="E1082" t="s">
        <v>573</v>
      </c>
      <c r="F1082">
        <v>126</v>
      </c>
    </row>
    <row r="1083" spans="1:6" x14ac:dyDescent="0.35">
      <c r="A1083" s="1">
        <v>44621</v>
      </c>
      <c r="B1083" t="s">
        <v>583</v>
      </c>
      <c r="C1083" t="s">
        <v>542</v>
      </c>
      <c r="D1083" t="s">
        <v>17</v>
      </c>
      <c r="E1083" t="s">
        <v>573</v>
      </c>
      <c r="F1083">
        <v>342</v>
      </c>
    </row>
    <row r="1084" spans="1:6" x14ac:dyDescent="0.35">
      <c r="A1084" s="1">
        <v>44621</v>
      </c>
      <c r="B1084" t="s">
        <v>583</v>
      </c>
      <c r="C1084" t="s">
        <v>544</v>
      </c>
      <c r="D1084" t="s">
        <v>17</v>
      </c>
      <c r="E1084" t="s">
        <v>573</v>
      </c>
      <c r="F1084">
        <v>3059</v>
      </c>
    </row>
    <row r="1085" spans="1:6" x14ac:dyDescent="0.35">
      <c r="A1085" s="1">
        <v>44621</v>
      </c>
      <c r="B1085" t="s">
        <v>583</v>
      </c>
      <c r="C1085" t="s">
        <v>546</v>
      </c>
      <c r="D1085" t="s">
        <v>17</v>
      </c>
      <c r="E1085" t="s">
        <v>573</v>
      </c>
      <c r="F1085">
        <v>1030</v>
      </c>
    </row>
    <row r="1086" spans="1:6" x14ac:dyDescent="0.35">
      <c r="A1086" s="1">
        <v>44621</v>
      </c>
      <c r="B1086" t="s">
        <v>583</v>
      </c>
      <c r="C1086" t="s">
        <v>548</v>
      </c>
      <c r="D1086" t="s">
        <v>17</v>
      </c>
      <c r="E1086" t="s">
        <v>573</v>
      </c>
      <c r="F1086">
        <v>844</v>
      </c>
    </row>
    <row r="1087" spans="1:6" x14ac:dyDescent="0.35">
      <c r="A1087" s="1">
        <v>44621</v>
      </c>
      <c r="B1087" t="s">
        <v>583</v>
      </c>
      <c r="C1087" t="s">
        <v>550</v>
      </c>
      <c r="D1087" t="s">
        <v>17</v>
      </c>
      <c r="E1087" t="s">
        <v>573</v>
      </c>
      <c r="F1087">
        <v>1090</v>
      </c>
    </row>
    <row r="1088" spans="1:6" x14ac:dyDescent="0.35">
      <c r="A1088" s="1">
        <v>44621</v>
      </c>
      <c r="B1088" t="s">
        <v>583</v>
      </c>
      <c r="C1088" t="s">
        <v>552</v>
      </c>
      <c r="D1088" t="s">
        <v>17</v>
      </c>
      <c r="E1088" t="s">
        <v>573</v>
      </c>
      <c r="F1088">
        <v>289</v>
      </c>
    </row>
    <row r="1089" spans="1:6" x14ac:dyDescent="0.35">
      <c r="A1089" s="1">
        <v>44621</v>
      </c>
      <c r="B1089" t="s">
        <v>583</v>
      </c>
      <c r="C1089" t="s">
        <v>554</v>
      </c>
      <c r="D1089" t="s">
        <v>17</v>
      </c>
      <c r="E1089" t="s">
        <v>573</v>
      </c>
      <c r="F1089">
        <v>0</v>
      </c>
    </row>
    <row r="1090" spans="1:6" x14ac:dyDescent="0.35">
      <c r="A1090" s="54">
        <v>44621</v>
      </c>
      <c r="B1090" s="53" t="s">
        <v>583</v>
      </c>
      <c r="C1090" s="53" t="s">
        <v>556</v>
      </c>
      <c r="D1090" s="53" t="s">
        <v>17</v>
      </c>
      <c r="E1090" s="53" t="s">
        <v>573</v>
      </c>
      <c r="F1090">
        <v>0</v>
      </c>
    </row>
    <row r="1091" spans="1:6" x14ac:dyDescent="0.35">
      <c r="A1091" s="1">
        <v>44621</v>
      </c>
      <c r="B1091" t="s">
        <v>582</v>
      </c>
      <c r="C1091" t="s">
        <v>15</v>
      </c>
      <c r="D1091" t="s">
        <v>17</v>
      </c>
      <c r="E1091" t="s">
        <v>577</v>
      </c>
      <c r="F1091">
        <v>36967</v>
      </c>
    </row>
    <row r="1092" spans="1:6" x14ac:dyDescent="0.35">
      <c r="A1092" s="1">
        <v>44621</v>
      </c>
      <c r="B1092" t="s">
        <v>582</v>
      </c>
      <c r="C1092" t="s">
        <v>7</v>
      </c>
      <c r="D1092" t="s">
        <v>17</v>
      </c>
      <c r="E1092" t="s">
        <v>577</v>
      </c>
      <c r="F1092">
        <v>31265</v>
      </c>
    </row>
    <row r="1093" spans="1:6" x14ac:dyDescent="0.35">
      <c r="A1093" s="1">
        <v>44621</v>
      </c>
      <c r="B1093" t="s">
        <v>582</v>
      </c>
      <c r="C1093" t="s">
        <v>4</v>
      </c>
      <c r="D1093" t="s">
        <v>17</v>
      </c>
      <c r="E1093" t="s">
        <v>577</v>
      </c>
      <c r="F1093">
        <v>19730</v>
      </c>
    </row>
    <row r="1094" spans="1:6" x14ac:dyDescent="0.35">
      <c r="A1094" s="1">
        <v>44621</v>
      </c>
      <c r="B1094" t="s">
        <v>582</v>
      </c>
      <c r="C1094" t="s">
        <v>9</v>
      </c>
      <c r="D1094" t="s">
        <v>17</v>
      </c>
      <c r="E1094" t="s">
        <v>577</v>
      </c>
      <c r="F1094">
        <v>2002</v>
      </c>
    </row>
    <row r="1095" spans="1:6" x14ac:dyDescent="0.35">
      <c r="A1095" s="1">
        <v>44621</v>
      </c>
      <c r="B1095" t="s">
        <v>582</v>
      </c>
      <c r="C1095" t="s">
        <v>525</v>
      </c>
      <c r="D1095" t="s">
        <v>17</v>
      </c>
      <c r="E1095" t="s">
        <v>577</v>
      </c>
      <c r="F1095">
        <v>271</v>
      </c>
    </row>
    <row r="1096" spans="1:6" x14ac:dyDescent="0.35">
      <c r="A1096" s="1">
        <v>44621</v>
      </c>
      <c r="B1096" t="s">
        <v>582</v>
      </c>
      <c r="C1096" t="s">
        <v>526</v>
      </c>
      <c r="D1096" t="s">
        <v>17</v>
      </c>
      <c r="E1096" t="s">
        <v>577</v>
      </c>
      <c r="F1096">
        <v>288</v>
      </c>
    </row>
    <row r="1097" spans="1:6" x14ac:dyDescent="0.35">
      <c r="A1097" s="1">
        <v>44621</v>
      </c>
      <c r="B1097" t="s">
        <v>582</v>
      </c>
      <c r="C1097" t="s">
        <v>527</v>
      </c>
      <c r="D1097" t="s">
        <v>17</v>
      </c>
      <c r="E1097" t="s">
        <v>577</v>
      </c>
      <c r="F1097">
        <v>1443</v>
      </c>
    </row>
    <row r="1098" spans="1:6" x14ac:dyDescent="0.35">
      <c r="A1098" s="1">
        <v>44621</v>
      </c>
      <c r="B1098" t="s">
        <v>582</v>
      </c>
      <c r="C1098" t="s">
        <v>528</v>
      </c>
      <c r="D1098" t="s">
        <v>17</v>
      </c>
      <c r="E1098" t="s">
        <v>577</v>
      </c>
      <c r="F1098">
        <v>3643957</v>
      </c>
    </row>
    <row r="1099" spans="1:6" x14ac:dyDescent="0.35">
      <c r="A1099" s="1">
        <v>44621</v>
      </c>
      <c r="B1099" t="s">
        <v>582</v>
      </c>
      <c r="C1099" t="s">
        <v>564</v>
      </c>
      <c r="D1099" t="s">
        <v>17</v>
      </c>
      <c r="E1099" t="s">
        <v>577</v>
      </c>
      <c r="F1099">
        <v>30</v>
      </c>
    </row>
    <row r="1100" spans="1:6" x14ac:dyDescent="0.35">
      <c r="A1100" s="1">
        <v>44621</v>
      </c>
      <c r="B1100" t="s">
        <v>582</v>
      </c>
      <c r="C1100" t="s">
        <v>565</v>
      </c>
      <c r="D1100" t="s">
        <v>17</v>
      </c>
      <c r="E1100" t="s">
        <v>577</v>
      </c>
      <c r="F1100">
        <v>959</v>
      </c>
    </row>
    <row r="1101" spans="1:6" x14ac:dyDescent="0.35">
      <c r="A1101" s="1">
        <v>44621</v>
      </c>
      <c r="B1101" t="s">
        <v>582</v>
      </c>
      <c r="C1101" t="s">
        <v>566</v>
      </c>
      <c r="D1101" t="s">
        <v>17</v>
      </c>
      <c r="E1101" t="s">
        <v>577</v>
      </c>
      <c r="F1101">
        <v>82</v>
      </c>
    </row>
    <row r="1102" spans="1:6" x14ac:dyDescent="0.35">
      <c r="A1102" s="1">
        <v>44621</v>
      </c>
      <c r="B1102" t="s">
        <v>582</v>
      </c>
      <c r="C1102" t="s">
        <v>567</v>
      </c>
      <c r="D1102" t="s">
        <v>17</v>
      </c>
      <c r="E1102" t="s">
        <v>577</v>
      </c>
      <c r="F1102">
        <v>1127</v>
      </c>
    </row>
    <row r="1103" spans="1:6" x14ac:dyDescent="0.35">
      <c r="A1103" s="1">
        <v>44621</v>
      </c>
      <c r="B1103" t="s">
        <v>582</v>
      </c>
      <c r="C1103" t="s">
        <v>8</v>
      </c>
      <c r="D1103" t="s">
        <v>17</v>
      </c>
      <c r="E1103" t="s">
        <v>577</v>
      </c>
      <c r="F1103">
        <v>21691</v>
      </c>
    </row>
    <row r="1104" spans="1:6" x14ac:dyDescent="0.35">
      <c r="A1104" s="1">
        <v>44621</v>
      </c>
      <c r="B1104" t="s">
        <v>582</v>
      </c>
      <c r="C1104" t="s">
        <v>6</v>
      </c>
      <c r="D1104" t="s">
        <v>17</v>
      </c>
      <c r="E1104" t="s">
        <v>577</v>
      </c>
      <c r="F1104">
        <v>2976</v>
      </c>
    </row>
    <row r="1105" spans="1:6" x14ac:dyDescent="0.35">
      <c r="A1105" s="1">
        <v>44621</v>
      </c>
      <c r="B1105" t="s">
        <v>582</v>
      </c>
      <c r="C1105" t="s">
        <v>10</v>
      </c>
      <c r="D1105" t="s">
        <v>17</v>
      </c>
      <c r="E1105" t="s">
        <v>577</v>
      </c>
      <c r="F1105">
        <v>8852</v>
      </c>
    </row>
    <row r="1106" spans="1:6" x14ac:dyDescent="0.35">
      <c r="A1106" s="1">
        <v>44621</v>
      </c>
      <c r="B1106" t="s">
        <v>582</v>
      </c>
      <c r="C1106" t="s">
        <v>5</v>
      </c>
      <c r="D1106" t="s">
        <v>17</v>
      </c>
      <c r="E1106" t="s">
        <v>577</v>
      </c>
      <c r="F1106">
        <v>443</v>
      </c>
    </row>
    <row r="1107" spans="1:6" x14ac:dyDescent="0.35">
      <c r="A1107" s="1">
        <v>44621</v>
      </c>
      <c r="B1107" t="s">
        <v>582</v>
      </c>
      <c r="C1107" t="s">
        <v>3</v>
      </c>
      <c r="D1107" t="s">
        <v>17</v>
      </c>
      <c r="E1107" t="s">
        <v>577</v>
      </c>
      <c r="F1107">
        <v>2478</v>
      </c>
    </row>
    <row r="1108" spans="1:6" x14ac:dyDescent="0.35">
      <c r="A1108" s="1">
        <v>44621</v>
      </c>
      <c r="B1108" t="s">
        <v>582</v>
      </c>
      <c r="C1108" t="s">
        <v>11</v>
      </c>
      <c r="D1108" t="s">
        <v>17</v>
      </c>
      <c r="E1108" t="s">
        <v>577</v>
      </c>
      <c r="F1108">
        <v>2495</v>
      </c>
    </row>
    <row r="1109" spans="1:6" x14ac:dyDescent="0.35">
      <c r="A1109" s="1">
        <v>44621</v>
      </c>
      <c r="B1109" t="s">
        <v>582</v>
      </c>
      <c r="C1109" t="s">
        <v>13</v>
      </c>
      <c r="D1109" t="s">
        <v>17</v>
      </c>
      <c r="E1109" t="s">
        <v>577</v>
      </c>
      <c r="F1109">
        <v>2</v>
      </c>
    </row>
    <row r="1110" spans="1:6" x14ac:dyDescent="0.35">
      <c r="A1110" s="1">
        <v>44621</v>
      </c>
      <c r="B1110" t="s">
        <v>582</v>
      </c>
      <c r="C1110" t="s">
        <v>535</v>
      </c>
      <c r="D1110" t="s">
        <v>17</v>
      </c>
      <c r="E1110" t="s">
        <v>577</v>
      </c>
      <c r="F1110">
        <v>7434</v>
      </c>
    </row>
    <row r="1111" spans="1:6" x14ac:dyDescent="0.35">
      <c r="A1111" s="1">
        <v>44621</v>
      </c>
      <c r="B1111" t="s">
        <v>582</v>
      </c>
      <c r="C1111" t="s">
        <v>14</v>
      </c>
      <c r="D1111" t="s">
        <v>17</v>
      </c>
      <c r="E1111" t="s">
        <v>577</v>
      </c>
      <c r="F1111">
        <v>3206</v>
      </c>
    </row>
    <row r="1112" spans="1:6" x14ac:dyDescent="0.35">
      <c r="A1112" s="1">
        <v>44621</v>
      </c>
      <c r="B1112" t="s">
        <v>582</v>
      </c>
      <c r="C1112" t="s">
        <v>12</v>
      </c>
      <c r="D1112" t="s">
        <v>17</v>
      </c>
      <c r="E1112" t="s">
        <v>577</v>
      </c>
      <c r="F1112">
        <v>1379</v>
      </c>
    </row>
    <row r="1113" spans="1:6" x14ac:dyDescent="0.35">
      <c r="A1113" s="1">
        <v>44621</v>
      </c>
      <c r="B1113" t="s">
        <v>582</v>
      </c>
      <c r="C1113" t="s">
        <v>16</v>
      </c>
      <c r="D1113" t="s">
        <v>17</v>
      </c>
      <c r="E1113" t="s">
        <v>577</v>
      </c>
      <c r="F1113">
        <v>51</v>
      </c>
    </row>
    <row r="1114" spans="1:6" x14ac:dyDescent="0.35">
      <c r="A1114" s="1">
        <v>44621</v>
      </c>
      <c r="B1114" t="s">
        <v>582</v>
      </c>
      <c r="C1114" t="s">
        <v>539</v>
      </c>
      <c r="D1114" t="s">
        <v>17</v>
      </c>
      <c r="E1114" t="s">
        <v>577</v>
      </c>
      <c r="F1114">
        <v>189</v>
      </c>
    </row>
    <row r="1115" spans="1:6" x14ac:dyDescent="0.35">
      <c r="A1115" s="1">
        <v>44621</v>
      </c>
      <c r="B1115" t="s">
        <v>582</v>
      </c>
      <c r="C1115" t="s">
        <v>524</v>
      </c>
      <c r="D1115" t="s">
        <v>17</v>
      </c>
      <c r="E1115" t="s">
        <v>577</v>
      </c>
      <c r="F1115">
        <v>305</v>
      </c>
    </row>
    <row r="1116" spans="1:6" x14ac:dyDescent="0.35">
      <c r="A1116" s="1">
        <v>44621</v>
      </c>
      <c r="B1116" t="s">
        <v>582</v>
      </c>
      <c r="C1116" t="s">
        <v>542</v>
      </c>
      <c r="D1116" t="s">
        <v>17</v>
      </c>
      <c r="E1116" t="s">
        <v>577</v>
      </c>
      <c r="F1116">
        <v>969</v>
      </c>
    </row>
    <row r="1117" spans="1:6" x14ac:dyDescent="0.35">
      <c r="A1117" s="1">
        <v>44621</v>
      </c>
      <c r="B1117" t="s">
        <v>582</v>
      </c>
      <c r="C1117" t="s">
        <v>544</v>
      </c>
      <c r="D1117" t="s">
        <v>17</v>
      </c>
      <c r="E1117" t="s">
        <v>577</v>
      </c>
      <c r="F1117">
        <v>2923</v>
      </c>
    </row>
    <row r="1118" spans="1:6" x14ac:dyDescent="0.35">
      <c r="A1118" s="1">
        <v>44621</v>
      </c>
      <c r="B1118" t="s">
        <v>582</v>
      </c>
      <c r="C1118" t="s">
        <v>546</v>
      </c>
      <c r="D1118" t="s">
        <v>17</v>
      </c>
      <c r="E1118" t="s">
        <v>577</v>
      </c>
      <c r="F1118">
        <v>2694</v>
      </c>
    </row>
    <row r="1119" spans="1:6" x14ac:dyDescent="0.35">
      <c r="A1119" s="1">
        <v>44621</v>
      </c>
      <c r="B1119" t="s">
        <v>582</v>
      </c>
      <c r="C1119" t="s">
        <v>548</v>
      </c>
      <c r="D1119" t="s">
        <v>17</v>
      </c>
      <c r="E1119" t="s">
        <v>577</v>
      </c>
      <c r="F1119">
        <v>228</v>
      </c>
    </row>
    <row r="1120" spans="1:6" x14ac:dyDescent="0.35">
      <c r="A1120" s="1">
        <v>44621</v>
      </c>
      <c r="B1120" t="s">
        <v>582</v>
      </c>
      <c r="C1120" t="s">
        <v>550</v>
      </c>
      <c r="D1120" t="s">
        <v>17</v>
      </c>
      <c r="E1120" t="s">
        <v>577</v>
      </c>
      <c r="F1120">
        <v>64</v>
      </c>
    </row>
    <row r="1121" spans="1:6" x14ac:dyDescent="0.35">
      <c r="A1121" s="1">
        <v>44621</v>
      </c>
      <c r="B1121" t="s">
        <v>582</v>
      </c>
      <c r="C1121" t="s">
        <v>552</v>
      </c>
      <c r="D1121" t="s">
        <v>17</v>
      </c>
      <c r="E1121" t="s">
        <v>577</v>
      </c>
      <c r="F1121">
        <v>461</v>
      </c>
    </row>
    <row r="1122" spans="1:6" x14ac:dyDescent="0.35">
      <c r="A1122" s="1">
        <v>44621</v>
      </c>
      <c r="B1122" t="s">
        <v>582</v>
      </c>
      <c r="C1122" t="s">
        <v>554</v>
      </c>
      <c r="D1122" t="s">
        <v>17</v>
      </c>
      <c r="E1122" t="s">
        <v>577</v>
      </c>
      <c r="F1122">
        <v>0</v>
      </c>
    </row>
    <row r="1123" spans="1:6" x14ac:dyDescent="0.35">
      <c r="A1123" s="54">
        <v>44621</v>
      </c>
      <c r="B1123" s="53" t="s">
        <v>582</v>
      </c>
      <c r="C1123" s="53" t="s">
        <v>556</v>
      </c>
      <c r="D1123" s="53" t="s">
        <v>17</v>
      </c>
      <c r="E1123" s="53" t="s">
        <v>577</v>
      </c>
      <c r="F1123">
        <v>183</v>
      </c>
    </row>
    <row r="1124" spans="1:6" x14ac:dyDescent="0.35">
      <c r="A1124" s="1">
        <v>44621</v>
      </c>
      <c r="B1124" t="s">
        <v>581</v>
      </c>
      <c r="C1124" t="s">
        <v>15</v>
      </c>
      <c r="D1124" t="s">
        <v>17</v>
      </c>
      <c r="E1124" t="s">
        <v>518</v>
      </c>
      <c r="F1124">
        <v>38221</v>
      </c>
    </row>
    <row r="1125" spans="1:6" x14ac:dyDescent="0.35">
      <c r="A1125" s="1">
        <v>44621</v>
      </c>
      <c r="B1125" t="s">
        <v>581</v>
      </c>
      <c r="C1125" t="s">
        <v>7</v>
      </c>
      <c r="D1125" t="s">
        <v>17</v>
      </c>
      <c r="E1125" t="s">
        <v>518</v>
      </c>
      <c r="F1125">
        <v>33681</v>
      </c>
    </row>
    <row r="1126" spans="1:6" x14ac:dyDescent="0.35">
      <c r="A1126" s="1">
        <v>44621</v>
      </c>
      <c r="B1126" t="s">
        <v>581</v>
      </c>
      <c r="C1126" t="s">
        <v>4</v>
      </c>
      <c r="D1126" t="s">
        <v>17</v>
      </c>
      <c r="E1126" t="s">
        <v>518</v>
      </c>
      <c r="F1126">
        <v>21151</v>
      </c>
    </row>
    <row r="1127" spans="1:6" x14ac:dyDescent="0.35">
      <c r="A1127" s="1">
        <v>44621</v>
      </c>
      <c r="B1127" t="s">
        <v>581</v>
      </c>
      <c r="C1127" t="s">
        <v>9</v>
      </c>
      <c r="D1127" t="s">
        <v>17</v>
      </c>
      <c r="E1127" t="s">
        <v>518</v>
      </c>
      <c r="F1127">
        <v>2294</v>
      </c>
    </row>
    <row r="1128" spans="1:6" x14ac:dyDescent="0.35">
      <c r="A1128" s="1">
        <v>44621</v>
      </c>
      <c r="B1128" t="s">
        <v>581</v>
      </c>
      <c r="C1128" t="s">
        <v>525</v>
      </c>
      <c r="D1128" t="s">
        <v>17</v>
      </c>
      <c r="E1128" t="s">
        <v>518</v>
      </c>
      <c r="F1128">
        <v>367</v>
      </c>
    </row>
    <row r="1129" spans="1:6" x14ac:dyDescent="0.35">
      <c r="A1129" s="1">
        <v>44621</v>
      </c>
      <c r="B1129" t="s">
        <v>581</v>
      </c>
      <c r="C1129" t="s">
        <v>526</v>
      </c>
      <c r="D1129" t="s">
        <v>17</v>
      </c>
      <c r="E1129" t="s">
        <v>518</v>
      </c>
      <c r="F1129">
        <v>289</v>
      </c>
    </row>
    <row r="1130" spans="1:6" x14ac:dyDescent="0.35">
      <c r="A1130" s="1">
        <v>44621</v>
      </c>
      <c r="B1130" t="s">
        <v>581</v>
      </c>
      <c r="C1130" t="s">
        <v>527</v>
      </c>
      <c r="D1130" t="s">
        <v>17</v>
      </c>
      <c r="E1130" t="s">
        <v>518</v>
      </c>
      <c r="F1130">
        <v>1638</v>
      </c>
    </row>
    <row r="1131" spans="1:6" x14ac:dyDescent="0.35">
      <c r="A1131" s="1">
        <v>44621</v>
      </c>
      <c r="B1131" t="s">
        <v>581</v>
      </c>
      <c r="C1131" t="s">
        <v>528</v>
      </c>
      <c r="D1131" t="s">
        <v>17</v>
      </c>
      <c r="E1131" t="s">
        <v>518</v>
      </c>
      <c r="F1131">
        <v>3933232</v>
      </c>
    </row>
    <row r="1132" spans="1:6" x14ac:dyDescent="0.35">
      <c r="A1132" s="1">
        <v>44621</v>
      </c>
      <c r="B1132" t="s">
        <v>581</v>
      </c>
      <c r="C1132" t="s">
        <v>564</v>
      </c>
      <c r="D1132" t="s">
        <v>17</v>
      </c>
      <c r="E1132" t="s">
        <v>518</v>
      </c>
      <c r="F1132">
        <v>39</v>
      </c>
    </row>
    <row r="1133" spans="1:6" x14ac:dyDescent="0.35">
      <c r="A1133" s="1">
        <v>44621</v>
      </c>
      <c r="B1133" t="s">
        <v>581</v>
      </c>
      <c r="C1133" t="s">
        <v>565</v>
      </c>
      <c r="D1133" t="s">
        <v>17</v>
      </c>
      <c r="E1133" t="s">
        <v>518</v>
      </c>
      <c r="F1133">
        <v>948</v>
      </c>
    </row>
    <row r="1134" spans="1:6" x14ac:dyDescent="0.35">
      <c r="A1134" s="1">
        <v>44621</v>
      </c>
      <c r="B1134" t="s">
        <v>581</v>
      </c>
      <c r="C1134" t="s">
        <v>566</v>
      </c>
      <c r="D1134" t="s">
        <v>17</v>
      </c>
      <c r="E1134" t="s">
        <v>518</v>
      </c>
      <c r="F1134">
        <v>85</v>
      </c>
    </row>
    <row r="1135" spans="1:6" x14ac:dyDescent="0.35">
      <c r="A1135" s="1">
        <v>44621</v>
      </c>
      <c r="B1135" t="s">
        <v>581</v>
      </c>
      <c r="C1135" t="s">
        <v>567</v>
      </c>
      <c r="D1135" t="s">
        <v>17</v>
      </c>
      <c r="E1135" t="s">
        <v>518</v>
      </c>
      <c r="F1135">
        <v>1096</v>
      </c>
    </row>
    <row r="1136" spans="1:6" x14ac:dyDescent="0.35">
      <c r="A1136" s="1">
        <v>44621</v>
      </c>
      <c r="B1136" t="s">
        <v>581</v>
      </c>
      <c r="C1136" t="s">
        <v>8</v>
      </c>
      <c r="D1136" t="s">
        <v>17</v>
      </c>
      <c r="E1136" t="s">
        <v>518</v>
      </c>
      <c r="F1136">
        <v>32249</v>
      </c>
    </row>
    <row r="1137" spans="1:6" x14ac:dyDescent="0.35">
      <c r="A1137" s="1">
        <v>44621</v>
      </c>
      <c r="B1137" t="s">
        <v>581</v>
      </c>
      <c r="C1137" t="s">
        <v>6</v>
      </c>
      <c r="D1137" t="s">
        <v>17</v>
      </c>
      <c r="E1137" t="s">
        <v>518</v>
      </c>
      <c r="F1137">
        <v>0</v>
      </c>
    </row>
    <row r="1138" spans="1:6" x14ac:dyDescent="0.35">
      <c r="A1138" s="1">
        <v>44621</v>
      </c>
      <c r="B1138" t="s">
        <v>581</v>
      </c>
      <c r="C1138" t="s">
        <v>10</v>
      </c>
      <c r="D1138" t="s">
        <v>17</v>
      </c>
      <c r="E1138" t="s">
        <v>518</v>
      </c>
      <c r="F1138">
        <v>10571</v>
      </c>
    </row>
    <row r="1139" spans="1:6" x14ac:dyDescent="0.35">
      <c r="A1139" s="1">
        <v>44621</v>
      </c>
      <c r="B1139" t="s">
        <v>581</v>
      </c>
      <c r="C1139" t="s">
        <v>5</v>
      </c>
      <c r="D1139" t="s">
        <v>17</v>
      </c>
      <c r="E1139" t="s">
        <v>518</v>
      </c>
      <c r="F1139">
        <v>0</v>
      </c>
    </row>
    <row r="1140" spans="1:6" x14ac:dyDescent="0.35">
      <c r="A1140" s="1">
        <v>44621</v>
      </c>
      <c r="B1140" t="s">
        <v>581</v>
      </c>
      <c r="C1140" t="s">
        <v>3</v>
      </c>
      <c r="D1140" t="s">
        <v>17</v>
      </c>
      <c r="E1140" t="s">
        <v>518</v>
      </c>
      <c r="F1140">
        <v>2253</v>
      </c>
    </row>
    <row r="1141" spans="1:6" x14ac:dyDescent="0.35">
      <c r="A1141" s="1">
        <v>44621</v>
      </c>
      <c r="B1141" t="s">
        <v>581</v>
      </c>
      <c r="C1141" t="s">
        <v>11</v>
      </c>
      <c r="D1141" t="s">
        <v>17</v>
      </c>
      <c r="E1141" t="s">
        <v>518</v>
      </c>
      <c r="F1141">
        <v>2660</v>
      </c>
    </row>
    <row r="1142" spans="1:6" x14ac:dyDescent="0.35">
      <c r="A1142" s="1">
        <v>44621</v>
      </c>
      <c r="B1142" t="s">
        <v>581</v>
      </c>
      <c r="C1142" t="s">
        <v>13</v>
      </c>
      <c r="D1142" t="s">
        <v>17</v>
      </c>
      <c r="E1142" t="s">
        <v>518</v>
      </c>
      <c r="F1142">
        <v>0</v>
      </c>
    </row>
    <row r="1143" spans="1:6" x14ac:dyDescent="0.35">
      <c r="A1143" s="1">
        <v>44621</v>
      </c>
      <c r="B1143" t="s">
        <v>581</v>
      </c>
      <c r="C1143" t="s">
        <v>535</v>
      </c>
      <c r="D1143" t="s">
        <v>17</v>
      </c>
      <c r="E1143" t="s">
        <v>518</v>
      </c>
      <c r="F1143">
        <v>7649</v>
      </c>
    </row>
    <row r="1144" spans="1:6" x14ac:dyDescent="0.35">
      <c r="A1144" s="1">
        <v>44621</v>
      </c>
      <c r="B1144" t="s">
        <v>581</v>
      </c>
      <c r="C1144" t="s">
        <v>14</v>
      </c>
      <c r="D1144" t="s">
        <v>17</v>
      </c>
      <c r="E1144" t="s">
        <v>518</v>
      </c>
      <c r="F1144">
        <v>3583</v>
      </c>
    </row>
    <row r="1145" spans="1:6" x14ac:dyDescent="0.35">
      <c r="A1145" s="1">
        <v>44621</v>
      </c>
      <c r="B1145" t="s">
        <v>581</v>
      </c>
      <c r="C1145" t="s">
        <v>12</v>
      </c>
      <c r="D1145" t="s">
        <v>17</v>
      </c>
      <c r="E1145" t="s">
        <v>518</v>
      </c>
      <c r="F1145">
        <v>1888</v>
      </c>
    </row>
    <row r="1146" spans="1:6" x14ac:dyDescent="0.35">
      <c r="A1146" s="1">
        <v>44621</v>
      </c>
      <c r="B1146" t="s">
        <v>581</v>
      </c>
      <c r="C1146" t="s">
        <v>16</v>
      </c>
      <c r="D1146" t="s">
        <v>17</v>
      </c>
      <c r="E1146" t="s">
        <v>518</v>
      </c>
      <c r="F1146">
        <v>49</v>
      </c>
    </row>
    <row r="1147" spans="1:6" x14ac:dyDescent="0.35">
      <c r="A1147" s="1">
        <v>44621</v>
      </c>
      <c r="B1147" t="s">
        <v>581</v>
      </c>
      <c r="C1147" t="s">
        <v>539</v>
      </c>
      <c r="D1147" t="s">
        <v>17</v>
      </c>
      <c r="E1147" t="s">
        <v>518</v>
      </c>
      <c r="F1147">
        <v>230</v>
      </c>
    </row>
    <row r="1148" spans="1:6" x14ac:dyDescent="0.35">
      <c r="A1148" s="1">
        <v>44621</v>
      </c>
      <c r="B1148" t="s">
        <v>581</v>
      </c>
      <c r="C1148" t="s">
        <v>524</v>
      </c>
      <c r="D1148" t="s">
        <v>17</v>
      </c>
      <c r="E1148" t="s">
        <v>518</v>
      </c>
      <c r="F1148">
        <v>103</v>
      </c>
    </row>
    <row r="1149" spans="1:6" x14ac:dyDescent="0.35">
      <c r="A1149" s="1">
        <v>44621</v>
      </c>
      <c r="B1149" t="s">
        <v>581</v>
      </c>
      <c r="C1149" t="s">
        <v>542</v>
      </c>
      <c r="D1149" t="s">
        <v>17</v>
      </c>
      <c r="E1149" t="s">
        <v>518</v>
      </c>
      <c r="F1149">
        <v>724</v>
      </c>
    </row>
    <row r="1150" spans="1:6" x14ac:dyDescent="0.35">
      <c r="A1150" s="1">
        <v>44621</v>
      </c>
      <c r="B1150" t="s">
        <v>581</v>
      </c>
      <c r="C1150" t="s">
        <v>544</v>
      </c>
      <c r="D1150" t="s">
        <v>17</v>
      </c>
      <c r="E1150" t="s">
        <v>518</v>
      </c>
      <c r="F1150">
        <v>3000</v>
      </c>
    </row>
    <row r="1151" spans="1:6" x14ac:dyDescent="0.35">
      <c r="A1151" s="1">
        <v>44621</v>
      </c>
      <c r="B1151" t="s">
        <v>581</v>
      </c>
      <c r="C1151" t="s">
        <v>546</v>
      </c>
      <c r="D1151" t="s">
        <v>17</v>
      </c>
      <c r="E1151" t="s">
        <v>518</v>
      </c>
      <c r="F1151">
        <v>2591</v>
      </c>
    </row>
    <row r="1152" spans="1:6" x14ac:dyDescent="0.35">
      <c r="A1152" s="1">
        <v>44621</v>
      </c>
      <c r="B1152" t="s">
        <v>581</v>
      </c>
      <c r="C1152" t="s">
        <v>548</v>
      </c>
      <c r="D1152" t="s">
        <v>17</v>
      </c>
      <c r="E1152" t="s">
        <v>518</v>
      </c>
      <c r="F1152">
        <v>1268</v>
      </c>
    </row>
    <row r="1153" spans="1:6" x14ac:dyDescent="0.35">
      <c r="A1153" s="1">
        <v>44621</v>
      </c>
      <c r="B1153" t="s">
        <v>581</v>
      </c>
      <c r="C1153" t="s">
        <v>550</v>
      </c>
      <c r="D1153" t="s">
        <v>17</v>
      </c>
      <c r="E1153" t="s">
        <v>518</v>
      </c>
      <c r="F1153">
        <v>1268</v>
      </c>
    </row>
    <row r="1154" spans="1:6" x14ac:dyDescent="0.35">
      <c r="A1154" s="1">
        <v>44621</v>
      </c>
      <c r="B1154" t="s">
        <v>581</v>
      </c>
      <c r="C1154" t="s">
        <v>552</v>
      </c>
      <c r="D1154" t="s">
        <v>17</v>
      </c>
      <c r="E1154" t="s">
        <v>518</v>
      </c>
      <c r="F1154">
        <v>679</v>
      </c>
    </row>
    <row r="1155" spans="1:6" x14ac:dyDescent="0.35">
      <c r="A1155" s="1">
        <v>44621</v>
      </c>
      <c r="B1155" t="s">
        <v>581</v>
      </c>
      <c r="C1155" t="s">
        <v>554</v>
      </c>
      <c r="D1155" t="s">
        <v>17</v>
      </c>
      <c r="E1155" t="s">
        <v>518</v>
      </c>
      <c r="F1155">
        <v>0</v>
      </c>
    </row>
    <row r="1156" spans="1:6" x14ac:dyDescent="0.35">
      <c r="A1156" s="54">
        <v>44621</v>
      </c>
      <c r="B1156" s="53" t="s">
        <v>581</v>
      </c>
      <c r="C1156" s="53" t="s">
        <v>556</v>
      </c>
      <c r="D1156" s="53" t="s">
        <v>17</v>
      </c>
      <c r="E1156" s="53" t="s">
        <v>518</v>
      </c>
      <c r="F1156">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69"/>
  <sheetViews>
    <sheetView topLeftCell="A16" workbookViewId="0">
      <selection activeCell="B56" sqref="B56"/>
    </sheetView>
  </sheetViews>
  <sheetFormatPr defaultRowHeight="14.5" x14ac:dyDescent="0.35"/>
  <cols>
    <col min="2" max="2" width="58.81640625" bestFit="1" customWidth="1"/>
    <col min="3" max="3" width="58.81640625" customWidth="1"/>
    <col min="7" max="7" width="33" customWidth="1"/>
    <col min="11" max="11" width="11.81640625" bestFit="1" customWidth="1"/>
    <col min="14" max="14" width="42.54296875" bestFit="1" customWidth="1"/>
    <col min="15" max="15" width="11.1796875" bestFit="1" customWidth="1"/>
    <col min="20" max="20" width="15.453125" bestFit="1" customWidth="1"/>
    <col min="21" max="21" width="15.1796875" bestFit="1" customWidth="1"/>
  </cols>
  <sheetData>
    <row r="1" spans="1:22" x14ac:dyDescent="0.35">
      <c r="A1" s="18" t="s">
        <v>503</v>
      </c>
      <c r="B1" s="18"/>
      <c r="C1" s="18"/>
      <c r="D1" s="18"/>
      <c r="E1" s="18"/>
      <c r="F1" s="18" t="s">
        <v>504</v>
      </c>
      <c r="G1" s="18"/>
      <c r="I1" s="18"/>
      <c r="J1" s="18"/>
      <c r="K1" s="18" t="s">
        <v>505</v>
      </c>
      <c r="M1" s="18"/>
      <c r="N1" s="18"/>
      <c r="O1" s="18"/>
      <c r="P1" s="18"/>
      <c r="Q1" s="18"/>
      <c r="R1" s="18"/>
      <c r="T1" s="18"/>
      <c r="U1" s="18"/>
      <c r="V1" s="18"/>
    </row>
    <row r="2" spans="1:22" x14ac:dyDescent="0.35">
      <c r="A2" t="s">
        <v>506</v>
      </c>
      <c r="B2" t="s">
        <v>507</v>
      </c>
      <c r="C2" t="s">
        <v>507</v>
      </c>
      <c r="D2" t="s">
        <v>508</v>
      </c>
      <c r="F2" t="s">
        <v>15</v>
      </c>
      <c r="G2" t="s">
        <v>509</v>
      </c>
      <c r="K2" s="55">
        <v>44287</v>
      </c>
      <c r="N2" s="51"/>
    </row>
    <row r="3" spans="1:22" x14ac:dyDescent="0.35">
      <c r="B3" s="24" t="s">
        <v>510</v>
      </c>
      <c r="C3" s="24" t="s">
        <v>510</v>
      </c>
      <c r="F3" t="s">
        <v>7</v>
      </c>
      <c r="G3" t="s">
        <v>511</v>
      </c>
      <c r="K3" s="55">
        <v>44317</v>
      </c>
      <c r="N3" s="51"/>
    </row>
    <row r="4" spans="1:22" x14ac:dyDescent="0.35">
      <c r="A4" t="s">
        <v>0</v>
      </c>
      <c r="B4" t="s">
        <v>159</v>
      </c>
      <c r="C4" t="s">
        <v>159</v>
      </c>
      <c r="D4" t="s">
        <v>154</v>
      </c>
      <c r="F4" t="s">
        <v>4</v>
      </c>
      <c r="G4" t="s">
        <v>521</v>
      </c>
      <c r="K4" s="55">
        <v>44348</v>
      </c>
      <c r="N4" s="51"/>
    </row>
    <row r="5" spans="1:22" x14ac:dyDescent="0.35">
      <c r="A5" t="s">
        <v>60</v>
      </c>
      <c r="B5" t="s">
        <v>136</v>
      </c>
      <c r="C5" t="s">
        <v>136</v>
      </c>
      <c r="D5" t="s">
        <v>154</v>
      </c>
      <c r="F5" t="s">
        <v>9</v>
      </c>
      <c r="G5" t="s">
        <v>515</v>
      </c>
      <c r="K5" s="55">
        <v>44378</v>
      </c>
      <c r="N5" s="51"/>
    </row>
    <row r="6" spans="1:22" x14ac:dyDescent="0.35">
      <c r="A6" t="s">
        <v>17</v>
      </c>
      <c r="B6" t="s">
        <v>103</v>
      </c>
      <c r="C6" t="s">
        <v>103</v>
      </c>
      <c r="D6" t="s">
        <v>154</v>
      </c>
      <c r="F6" t="s">
        <v>525</v>
      </c>
      <c r="G6" t="s">
        <v>516</v>
      </c>
      <c r="K6" s="55">
        <v>44409</v>
      </c>
      <c r="N6" s="51"/>
    </row>
    <row r="7" spans="1:22" x14ac:dyDescent="0.35">
      <c r="A7" t="s">
        <v>25</v>
      </c>
      <c r="B7" t="s">
        <v>88</v>
      </c>
      <c r="C7" t="s">
        <v>88</v>
      </c>
      <c r="D7" t="s">
        <v>154</v>
      </c>
      <c r="F7" t="s">
        <v>526</v>
      </c>
      <c r="G7" t="s">
        <v>523</v>
      </c>
      <c r="K7" s="55">
        <v>44440</v>
      </c>
      <c r="N7" s="51"/>
    </row>
    <row r="8" spans="1:22" x14ac:dyDescent="0.35">
      <c r="A8" t="s">
        <v>22</v>
      </c>
      <c r="B8" t="s">
        <v>90</v>
      </c>
      <c r="C8" t="s">
        <v>90</v>
      </c>
      <c r="D8" t="s">
        <v>154</v>
      </c>
      <c r="F8" t="s">
        <v>527</v>
      </c>
      <c r="G8" t="s">
        <v>517</v>
      </c>
      <c r="K8" s="55">
        <v>44470</v>
      </c>
      <c r="N8" s="51"/>
    </row>
    <row r="9" spans="1:22" x14ac:dyDescent="0.35">
      <c r="A9" t="s">
        <v>19</v>
      </c>
      <c r="B9" t="s">
        <v>93</v>
      </c>
      <c r="C9" t="s">
        <v>93</v>
      </c>
      <c r="D9" t="s">
        <v>154</v>
      </c>
      <c r="F9" t="s">
        <v>528</v>
      </c>
      <c r="G9" t="s">
        <v>530</v>
      </c>
      <c r="K9" s="55">
        <v>44501</v>
      </c>
      <c r="N9" s="51"/>
    </row>
    <row r="10" spans="1:22" x14ac:dyDescent="0.35">
      <c r="A10" t="s">
        <v>32</v>
      </c>
      <c r="B10" t="s">
        <v>82</v>
      </c>
      <c r="C10" t="s">
        <v>82</v>
      </c>
      <c r="D10" t="s">
        <v>154</v>
      </c>
      <c r="F10" t="s">
        <v>564</v>
      </c>
      <c r="G10" t="s">
        <v>568</v>
      </c>
      <c r="K10" s="55">
        <v>44531</v>
      </c>
      <c r="N10" s="51"/>
    </row>
    <row r="11" spans="1:22" x14ac:dyDescent="0.35">
      <c r="B11" s="24" t="s">
        <v>510</v>
      </c>
      <c r="C11" s="24" t="s">
        <v>510</v>
      </c>
      <c r="F11" t="s">
        <v>565</v>
      </c>
      <c r="G11" t="s">
        <v>569</v>
      </c>
      <c r="K11" s="55">
        <v>44562</v>
      </c>
      <c r="N11" s="51"/>
    </row>
    <row r="12" spans="1:22" x14ac:dyDescent="0.35">
      <c r="A12" t="s">
        <v>573</v>
      </c>
      <c r="B12" t="s">
        <v>663</v>
      </c>
      <c r="C12" t="s">
        <v>663</v>
      </c>
      <c r="D12" t="s">
        <v>514</v>
      </c>
      <c r="F12" t="s">
        <v>566</v>
      </c>
      <c r="G12" t="s">
        <v>570</v>
      </c>
      <c r="K12" s="55">
        <v>44593</v>
      </c>
      <c r="N12" s="51"/>
    </row>
    <row r="13" spans="1:22" x14ac:dyDescent="0.35">
      <c r="A13" t="s">
        <v>512</v>
      </c>
      <c r="B13" t="s">
        <v>513</v>
      </c>
      <c r="C13" t="s">
        <v>513</v>
      </c>
      <c r="D13" t="s">
        <v>514</v>
      </c>
      <c r="F13" t="s">
        <v>567</v>
      </c>
      <c r="G13" t="s">
        <v>571</v>
      </c>
      <c r="K13" s="55">
        <v>44621</v>
      </c>
      <c r="N13" s="51"/>
    </row>
    <row r="14" spans="1:22" x14ac:dyDescent="0.35">
      <c r="A14" t="s">
        <v>43</v>
      </c>
      <c r="B14" t="s">
        <v>402</v>
      </c>
      <c r="C14" t="s">
        <v>402</v>
      </c>
      <c r="D14" t="s">
        <v>514</v>
      </c>
      <c r="F14" t="s">
        <v>8</v>
      </c>
      <c r="G14" t="s">
        <v>519</v>
      </c>
      <c r="N14" s="51"/>
    </row>
    <row r="15" spans="1:22" x14ac:dyDescent="0.35">
      <c r="A15" t="s">
        <v>49</v>
      </c>
      <c r="B15" t="s">
        <v>99</v>
      </c>
      <c r="C15" t="s">
        <v>99</v>
      </c>
      <c r="D15" t="s">
        <v>514</v>
      </c>
      <c r="F15" t="s">
        <v>6</v>
      </c>
      <c r="G15" t="s">
        <v>531</v>
      </c>
      <c r="N15" s="51"/>
    </row>
    <row r="16" spans="1:22" x14ac:dyDescent="0.35">
      <c r="A16" t="s">
        <v>18</v>
      </c>
      <c r="B16" t="s">
        <v>102</v>
      </c>
      <c r="C16" t="s">
        <v>102</v>
      </c>
      <c r="D16" t="s">
        <v>514</v>
      </c>
      <c r="F16" t="s">
        <v>10</v>
      </c>
      <c r="G16" t="s">
        <v>625</v>
      </c>
      <c r="N16" s="51"/>
    </row>
    <row r="17" spans="1:14" x14ac:dyDescent="0.35">
      <c r="A17" t="s">
        <v>26</v>
      </c>
      <c r="B17" t="s">
        <v>108</v>
      </c>
      <c r="C17" t="s">
        <v>108</v>
      </c>
      <c r="D17" t="s">
        <v>514</v>
      </c>
      <c r="F17" t="s">
        <v>5</v>
      </c>
      <c r="G17" t="s">
        <v>626</v>
      </c>
      <c r="N17" s="51"/>
    </row>
    <row r="18" spans="1:14" x14ac:dyDescent="0.35">
      <c r="A18" t="s">
        <v>35</v>
      </c>
      <c r="B18" t="s">
        <v>114</v>
      </c>
      <c r="C18" t="s">
        <v>114</v>
      </c>
      <c r="D18" t="s">
        <v>514</v>
      </c>
      <c r="F18" t="s">
        <v>3</v>
      </c>
      <c r="G18" t="s">
        <v>532</v>
      </c>
      <c r="N18" s="51"/>
    </row>
    <row r="19" spans="1:14" x14ac:dyDescent="0.35">
      <c r="A19" t="s">
        <v>20</v>
      </c>
      <c r="B19" t="s">
        <v>118</v>
      </c>
      <c r="C19" t="s">
        <v>118</v>
      </c>
      <c r="D19" t="s">
        <v>514</v>
      </c>
      <c r="F19" t="s">
        <v>11</v>
      </c>
      <c r="G19" t="s">
        <v>533</v>
      </c>
      <c r="N19" s="51"/>
    </row>
    <row r="20" spans="1:14" x14ac:dyDescent="0.35">
      <c r="A20" t="s">
        <v>40</v>
      </c>
      <c r="B20" t="s">
        <v>121</v>
      </c>
      <c r="C20" t="s">
        <v>121</v>
      </c>
      <c r="D20" t="s">
        <v>514</v>
      </c>
      <c r="F20" t="s">
        <v>13</v>
      </c>
      <c r="G20" t="s">
        <v>534</v>
      </c>
      <c r="K20" s="36"/>
      <c r="N20" s="51"/>
    </row>
    <row r="21" spans="1:14" x14ac:dyDescent="0.35">
      <c r="A21" t="s">
        <v>23</v>
      </c>
      <c r="B21" t="s">
        <v>126</v>
      </c>
      <c r="C21" t="s">
        <v>126</v>
      </c>
      <c r="D21" t="s">
        <v>514</v>
      </c>
      <c r="F21" t="s">
        <v>535</v>
      </c>
      <c r="G21" t="s">
        <v>522</v>
      </c>
      <c r="K21" s="36"/>
      <c r="N21" s="51"/>
    </row>
    <row r="22" spans="1:14" x14ac:dyDescent="0.35">
      <c r="A22" t="s">
        <v>575</v>
      </c>
      <c r="B22" t="s">
        <v>364</v>
      </c>
      <c r="C22" t="s">
        <v>364</v>
      </c>
      <c r="D22" t="s">
        <v>514</v>
      </c>
      <c r="F22" t="s">
        <v>14</v>
      </c>
      <c r="G22" t="s">
        <v>536</v>
      </c>
      <c r="K22" s="36"/>
      <c r="N22" s="51"/>
    </row>
    <row r="23" spans="1:14" x14ac:dyDescent="0.35">
      <c r="A23" t="s">
        <v>258</v>
      </c>
      <c r="B23" t="s">
        <v>576</v>
      </c>
      <c r="C23" t="s">
        <v>576</v>
      </c>
      <c r="D23" t="s">
        <v>514</v>
      </c>
      <c r="F23" t="s">
        <v>12</v>
      </c>
      <c r="G23" t="s">
        <v>537</v>
      </c>
      <c r="K23" s="36"/>
      <c r="N23" s="51"/>
    </row>
    <row r="24" spans="1:14" x14ac:dyDescent="0.35">
      <c r="A24" t="s">
        <v>577</v>
      </c>
      <c r="B24" t="s">
        <v>664</v>
      </c>
      <c r="C24" t="s">
        <v>664</v>
      </c>
      <c r="D24" t="s">
        <v>514</v>
      </c>
      <c r="F24" t="s">
        <v>16</v>
      </c>
      <c r="G24" t="s">
        <v>538</v>
      </c>
      <c r="K24" s="36"/>
      <c r="N24" s="51"/>
    </row>
    <row r="25" spans="1:14" x14ac:dyDescent="0.35">
      <c r="A25" t="s">
        <v>1</v>
      </c>
      <c r="B25" t="s">
        <v>129</v>
      </c>
      <c r="C25" t="s">
        <v>129</v>
      </c>
      <c r="D25" t="s">
        <v>514</v>
      </c>
      <c r="F25" t="s">
        <v>539</v>
      </c>
      <c r="G25" t="s">
        <v>540</v>
      </c>
      <c r="K25" s="36"/>
      <c r="N25" s="51"/>
    </row>
    <row r="26" spans="1:14" x14ac:dyDescent="0.35">
      <c r="A26" t="s">
        <v>518</v>
      </c>
      <c r="B26" t="s">
        <v>133</v>
      </c>
      <c r="C26" t="s">
        <v>133</v>
      </c>
      <c r="D26" t="s">
        <v>514</v>
      </c>
      <c r="F26" t="s">
        <v>524</v>
      </c>
      <c r="G26" t="s">
        <v>541</v>
      </c>
      <c r="K26" s="36"/>
      <c r="N26" s="51"/>
    </row>
    <row r="27" spans="1:14" x14ac:dyDescent="0.35">
      <c r="A27" t="s">
        <v>186</v>
      </c>
      <c r="B27" t="s">
        <v>579</v>
      </c>
      <c r="C27" t="s">
        <v>579</v>
      </c>
      <c r="D27" t="s">
        <v>514</v>
      </c>
      <c r="F27" t="s">
        <v>542</v>
      </c>
      <c r="G27" t="s">
        <v>543</v>
      </c>
      <c r="K27" s="36"/>
      <c r="N27" s="51"/>
    </row>
    <row r="28" spans="1:14" x14ac:dyDescent="0.35">
      <c r="A28" t="s">
        <v>24</v>
      </c>
      <c r="B28" t="s">
        <v>85</v>
      </c>
      <c r="C28" t="s">
        <v>85</v>
      </c>
      <c r="D28" t="s">
        <v>514</v>
      </c>
      <c r="F28" t="s">
        <v>544</v>
      </c>
      <c r="G28" t="s">
        <v>545</v>
      </c>
      <c r="K28" s="36"/>
      <c r="N28" s="51"/>
    </row>
    <row r="29" spans="1:14" x14ac:dyDescent="0.35">
      <c r="A29" t="s">
        <v>37</v>
      </c>
      <c r="B29" t="s">
        <v>139</v>
      </c>
      <c r="C29" t="s">
        <v>139</v>
      </c>
      <c r="D29" t="s">
        <v>514</v>
      </c>
      <c r="F29" t="s">
        <v>546</v>
      </c>
      <c r="G29" t="s">
        <v>547</v>
      </c>
      <c r="K29" s="36"/>
      <c r="N29" s="51"/>
    </row>
    <row r="30" spans="1:14" x14ac:dyDescent="0.35">
      <c r="A30" t="s">
        <v>46</v>
      </c>
      <c r="B30" t="s">
        <v>143</v>
      </c>
      <c r="C30" t="s">
        <v>143</v>
      </c>
      <c r="D30" t="s">
        <v>514</v>
      </c>
      <c r="F30" t="s">
        <v>548</v>
      </c>
      <c r="G30" t="s">
        <v>549</v>
      </c>
      <c r="K30" s="36"/>
      <c r="N30" s="51"/>
    </row>
    <row r="31" spans="1:14" x14ac:dyDescent="0.35">
      <c r="A31" t="s">
        <v>33</v>
      </c>
      <c r="B31" t="s">
        <v>144</v>
      </c>
      <c r="C31" t="s">
        <v>144</v>
      </c>
      <c r="D31" t="s">
        <v>514</v>
      </c>
      <c r="F31" t="s">
        <v>550</v>
      </c>
      <c r="G31" t="s">
        <v>551</v>
      </c>
      <c r="K31" s="36"/>
      <c r="N31" s="51"/>
    </row>
    <row r="32" spans="1:14" x14ac:dyDescent="0.35">
      <c r="A32" t="s">
        <v>52</v>
      </c>
      <c r="B32" t="s">
        <v>149</v>
      </c>
      <c r="C32" t="s">
        <v>149</v>
      </c>
      <c r="D32" t="s">
        <v>514</v>
      </c>
      <c r="F32" t="s">
        <v>552</v>
      </c>
      <c r="G32" t="s">
        <v>553</v>
      </c>
      <c r="K32" s="36"/>
      <c r="N32" s="51"/>
    </row>
    <row r="33" spans="1:14" x14ac:dyDescent="0.35">
      <c r="B33" s="24" t="s">
        <v>510</v>
      </c>
      <c r="C33" s="24" t="s">
        <v>510</v>
      </c>
      <c r="F33" t="s">
        <v>554</v>
      </c>
      <c r="G33" t="s">
        <v>555</v>
      </c>
      <c r="K33" s="36"/>
      <c r="N33" s="51"/>
    </row>
    <row r="34" spans="1:14" x14ac:dyDescent="0.35">
      <c r="A34" t="s">
        <v>2</v>
      </c>
      <c r="B34" t="s">
        <v>130</v>
      </c>
      <c r="C34" t="str">
        <f>_xlfn.CONCAT(A34, " ", B34)</f>
        <v>111AA1 North East</v>
      </c>
      <c r="D34" t="s">
        <v>520</v>
      </c>
      <c r="F34" t="s">
        <v>556</v>
      </c>
      <c r="G34" t="s">
        <v>557</v>
      </c>
      <c r="K34" s="36"/>
      <c r="N34" s="51"/>
    </row>
    <row r="35" spans="1:14" x14ac:dyDescent="0.35">
      <c r="A35" t="s">
        <v>134</v>
      </c>
      <c r="B35" t="s">
        <v>135</v>
      </c>
      <c r="C35" t="str">
        <f t="shared" ref="C35:C69" si="0">_xlfn.CONCAT(A35, " ", B35)</f>
        <v>111AI7 Yorkshire and Humber (NECS)</v>
      </c>
      <c r="D35" t="s">
        <v>520</v>
      </c>
      <c r="K35" s="36"/>
      <c r="N35" s="51"/>
    </row>
    <row r="36" spans="1:14" x14ac:dyDescent="0.35">
      <c r="A36" t="s">
        <v>580</v>
      </c>
      <c r="B36" t="s">
        <v>606</v>
      </c>
      <c r="C36" t="str">
        <f t="shared" si="0"/>
        <v>111AJ3 North West including Blackpool (ML CSU)</v>
      </c>
      <c r="D36" t="s">
        <v>520</v>
      </c>
      <c r="K36" s="36"/>
      <c r="N36" s="51"/>
    </row>
    <row r="37" spans="1:14" x14ac:dyDescent="0.35">
      <c r="A37" t="s">
        <v>581</v>
      </c>
      <c r="B37" t="s">
        <v>621</v>
      </c>
      <c r="C37" t="str">
        <f t="shared" si="0"/>
        <v>111AJ7 Derbyshire (NECS)</v>
      </c>
      <c r="D37" t="s">
        <v>520</v>
      </c>
      <c r="N37" s="52"/>
    </row>
    <row r="38" spans="1:14" x14ac:dyDescent="0.35">
      <c r="A38" t="s">
        <v>582</v>
      </c>
      <c r="B38" t="s">
        <v>665</v>
      </c>
      <c r="C38" t="str">
        <f t="shared" si="0"/>
        <v>111AJ6 Leicestershire and Rutland (ML CSU)</v>
      </c>
      <c r="D38" t="s">
        <v>520</v>
      </c>
      <c r="N38" s="52"/>
    </row>
    <row r="39" spans="1:14" x14ac:dyDescent="0.35">
      <c r="A39" t="s">
        <v>583</v>
      </c>
      <c r="B39" t="s">
        <v>666</v>
      </c>
      <c r="C39" t="str">
        <f t="shared" si="0"/>
        <v>111AJ5 Lincolnshire (Arden GEM)</v>
      </c>
      <c r="D39" t="s">
        <v>520</v>
      </c>
      <c r="N39" s="52"/>
    </row>
    <row r="40" spans="1:14" x14ac:dyDescent="0.35">
      <c r="A40" t="s">
        <v>29</v>
      </c>
      <c r="B40" t="s">
        <v>105</v>
      </c>
      <c r="C40" t="str">
        <f t="shared" si="0"/>
        <v>111AC6 Northamptonshire</v>
      </c>
      <c r="D40" t="s">
        <v>520</v>
      </c>
      <c r="N40" s="52"/>
    </row>
    <row r="41" spans="1:14" x14ac:dyDescent="0.35">
      <c r="A41" t="s">
        <v>584</v>
      </c>
      <c r="B41" t="s">
        <v>609</v>
      </c>
      <c r="C41" t="str">
        <f t="shared" si="0"/>
        <v>111AJ4 Nottinghamshire (Notts CCG)</v>
      </c>
      <c r="D41" t="s">
        <v>520</v>
      </c>
      <c r="N41" s="52"/>
    </row>
    <row r="42" spans="1:14" x14ac:dyDescent="0.35">
      <c r="A42" t="s">
        <v>56</v>
      </c>
      <c r="B42" t="s">
        <v>146</v>
      </c>
      <c r="C42" t="str">
        <f t="shared" si="0"/>
        <v>111AF4 Staffordshire</v>
      </c>
      <c r="D42" t="s">
        <v>520</v>
      </c>
    </row>
    <row r="43" spans="1:14" x14ac:dyDescent="0.35">
      <c r="A43" t="s">
        <v>53</v>
      </c>
      <c r="B43" t="s">
        <v>150</v>
      </c>
      <c r="C43" t="str">
        <f t="shared" si="0"/>
        <v>111AI8 West Midlands (WMAS)</v>
      </c>
      <c r="D43" t="s">
        <v>520</v>
      </c>
    </row>
    <row r="44" spans="1:14" x14ac:dyDescent="0.35">
      <c r="A44" t="s">
        <v>28</v>
      </c>
      <c r="B44" t="s">
        <v>110</v>
      </c>
      <c r="C44" t="str">
        <f t="shared" si="0"/>
        <v>111AC5 Cambridgeshire and Peterborough</v>
      </c>
      <c r="D44" t="s">
        <v>520</v>
      </c>
    </row>
    <row r="45" spans="1:14" x14ac:dyDescent="0.35">
      <c r="A45" t="s">
        <v>27</v>
      </c>
      <c r="B45" t="s">
        <v>109</v>
      </c>
      <c r="C45" t="str">
        <f t="shared" si="0"/>
        <v>111AB2 Hertfordshire</v>
      </c>
      <c r="D45" t="s">
        <v>520</v>
      </c>
    </row>
    <row r="46" spans="1:14" x14ac:dyDescent="0.35">
      <c r="A46" t="s">
        <v>58</v>
      </c>
      <c r="B46" t="s">
        <v>111</v>
      </c>
      <c r="C46" t="str">
        <f t="shared" si="0"/>
        <v>111AG7 Luton and Bedfordshire</v>
      </c>
      <c r="D46" t="s">
        <v>520</v>
      </c>
    </row>
    <row r="47" spans="1:14" x14ac:dyDescent="0.35">
      <c r="A47" t="s">
        <v>39</v>
      </c>
      <c r="B47" t="s">
        <v>373</v>
      </c>
      <c r="C47" t="str">
        <f t="shared" si="0"/>
        <v>111AH4 Mid and South Essex</v>
      </c>
      <c r="D47" t="s">
        <v>520</v>
      </c>
    </row>
    <row r="48" spans="1:14" x14ac:dyDescent="0.35">
      <c r="A48" t="s">
        <v>30</v>
      </c>
      <c r="B48" t="s">
        <v>106</v>
      </c>
      <c r="C48" t="str">
        <f t="shared" si="0"/>
        <v>111AC7 Milton Keynes</v>
      </c>
      <c r="D48" t="s">
        <v>520</v>
      </c>
    </row>
    <row r="49" spans="1:4" x14ac:dyDescent="0.35">
      <c r="A49" t="s">
        <v>36</v>
      </c>
      <c r="B49" t="s">
        <v>115</v>
      </c>
      <c r="C49" t="str">
        <f t="shared" si="0"/>
        <v>111AG8 Norfolk including Great Yarmouth and Waveney</v>
      </c>
      <c r="D49" t="s">
        <v>520</v>
      </c>
    </row>
    <row r="50" spans="1:4" x14ac:dyDescent="0.35">
      <c r="A50" t="s">
        <v>42</v>
      </c>
      <c r="B50" t="s">
        <v>87</v>
      </c>
      <c r="C50" t="str">
        <f t="shared" si="0"/>
        <v>111AH7 North East Essex &amp; Suffolk</v>
      </c>
      <c r="D50" t="s">
        <v>520</v>
      </c>
    </row>
    <row r="51" spans="1:4" x14ac:dyDescent="0.35">
      <c r="A51" t="s">
        <v>48</v>
      </c>
      <c r="B51" t="s">
        <v>112</v>
      </c>
      <c r="C51" t="str">
        <f t="shared" si="0"/>
        <v>111AI3 West Essex (HUC)</v>
      </c>
      <c r="D51" t="s">
        <v>520</v>
      </c>
    </row>
    <row r="52" spans="1:4" x14ac:dyDescent="0.35">
      <c r="A52" t="s">
        <v>31</v>
      </c>
      <c r="B52" t="s">
        <v>127</v>
      </c>
      <c r="C52" t="str">
        <f t="shared" si="0"/>
        <v>111AD5 North Central London</v>
      </c>
      <c r="D52" t="s">
        <v>520</v>
      </c>
    </row>
    <row r="53" spans="1:4" x14ac:dyDescent="0.35">
      <c r="A53" t="s">
        <v>41</v>
      </c>
      <c r="B53" t="s">
        <v>123</v>
      </c>
      <c r="C53" t="str">
        <f t="shared" si="0"/>
        <v>111AH5 North East London</v>
      </c>
      <c r="D53" t="s">
        <v>520</v>
      </c>
    </row>
    <row r="54" spans="1:4" x14ac:dyDescent="0.35">
      <c r="A54" t="s">
        <v>61</v>
      </c>
      <c r="B54" t="s">
        <v>124</v>
      </c>
      <c r="C54" t="str">
        <f t="shared" si="0"/>
        <v>111AJ1 North West London</v>
      </c>
      <c r="D54" t="s">
        <v>520</v>
      </c>
    </row>
    <row r="55" spans="1:4" x14ac:dyDescent="0.35">
      <c r="A55" t="s">
        <v>55</v>
      </c>
      <c r="B55" t="s">
        <v>122</v>
      </c>
      <c r="C55" t="str">
        <f t="shared" si="0"/>
        <v>111AD7 South East London</v>
      </c>
      <c r="D55" t="s">
        <v>520</v>
      </c>
    </row>
    <row r="56" spans="1:4" x14ac:dyDescent="0.35">
      <c r="A56" t="s">
        <v>57</v>
      </c>
      <c r="B56" t="s">
        <v>147</v>
      </c>
      <c r="C56" t="str">
        <f t="shared" si="0"/>
        <v>111AG5 South West London</v>
      </c>
      <c r="D56" t="s">
        <v>520</v>
      </c>
    </row>
    <row r="57" spans="1:4" x14ac:dyDescent="0.35">
      <c r="A57" t="s">
        <v>45</v>
      </c>
      <c r="B57" t="s">
        <v>141</v>
      </c>
      <c r="C57" t="str">
        <f t="shared" si="0"/>
        <v>111AH9 Hampshire and Surrey Heath</v>
      </c>
      <c r="D57" t="s">
        <v>520</v>
      </c>
    </row>
    <row r="58" spans="1:4" x14ac:dyDescent="0.35">
      <c r="A58" t="s">
        <v>21</v>
      </c>
      <c r="B58" t="s">
        <v>119</v>
      </c>
      <c r="C58" t="str">
        <f t="shared" si="0"/>
        <v>111AA6 Isle of Wight</v>
      </c>
      <c r="D58" t="s">
        <v>520</v>
      </c>
    </row>
    <row r="59" spans="1:4" x14ac:dyDescent="0.35">
      <c r="A59" t="s">
        <v>54</v>
      </c>
      <c r="B59" t="s">
        <v>490</v>
      </c>
      <c r="C59" t="str">
        <f t="shared" si="0"/>
        <v>111AI9 Kent, Medway &amp; Sussex</v>
      </c>
      <c r="D59" t="s">
        <v>520</v>
      </c>
    </row>
    <row r="60" spans="1:4" x14ac:dyDescent="0.35">
      <c r="A60" t="s">
        <v>47</v>
      </c>
      <c r="B60" t="s">
        <v>92</v>
      </c>
      <c r="C60" t="str">
        <f t="shared" si="0"/>
        <v>111AI2 Surrey Heartlands</v>
      </c>
      <c r="D60" t="s">
        <v>520</v>
      </c>
    </row>
    <row r="61" spans="1:4" x14ac:dyDescent="0.35">
      <c r="A61" t="s">
        <v>38</v>
      </c>
      <c r="B61" t="s">
        <v>140</v>
      </c>
      <c r="C61" t="str">
        <f t="shared" si="0"/>
        <v>111AG9 Thames Valley</v>
      </c>
      <c r="D61" t="s">
        <v>520</v>
      </c>
    </row>
    <row r="62" spans="1:4" x14ac:dyDescent="0.35">
      <c r="A62" t="s">
        <v>585</v>
      </c>
      <c r="B62" t="s">
        <v>605</v>
      </c>
      <c r="C62" t="str">
        <f t="shared" si="0"/>
        <v>111AJ2 BaNES, Swindon &amp; Wiltshire (Medvivo)</v>
      </c>
      <c r="D62" t="s">
        <v>520</v>
      </c>
    </row>
    <row r="63" spans="1:4" x14ac:dyDescent="0.35">
      <c r="A63" t="s">
        <v>80</v>
      </c>
      <c r="B63" t="s">
        <v>81</v>
      </c>
      <c r="C63" t="str">
        <f t="shared" si="0"/>
        <v>111AI5 Bristol, North Somerset &amp; South Gloucestershire (BRISDOC)</v>
      </c>
      <c r="D63" t="s">
        <v>520</v>
      </c>
    </row>
    <row r="64" spans="1:4" x14ac:dyDescent="0.35">
      <c r="A64" t="s">
        <v>34</v>
      </c>
      <c r="B64" t="s">
        <v>145</v>
      </c>
      <c r="C64" t="str">
        <f t="shared" si="0"/>
        <v>111AF1 Cornwall</v>
      </c>
      <c r="D64" t="s">
        <v>520</v>
      </c>
    </row>
    <row r="65" spans="1:4" x14ac:dyDescent="0.35">
      <c r="A65" t="s">
        <v>51</v>
      </c>
      <c r="B65" t="s">
        <v>97</v>
      </c>
      <c r="C65" t="str">
        <f t="shared" si="0"/>
        <v>111AI6 Devon (Devon Doctors)</v>
      </c>
      <c r="D65" t="s">
        <v>520</v>
      </c>
    </row>
    <row r="66" spans="1:4" x14ac:dyDescent="0.35">
      <c r="A66" t="s">
        <v>50</v>
      </c>
      <c r="B66" t="s">
        <v>100</v>
      </c>
      <c r="C66" t="str">
        <f t="shared" si="0"/>
        <v>111AI4 Dorset (DHC)</v>
      </c>
      <c r="D66" t="s">
        <v>520</v>
      </c>
    </row>
    <row r="67" spans="1:4" x14ac:dyDescent="0.35">
      <c r="A67" t="s">
        <v>59</v>
      </c>
      <c r="B67" t="s">
        <v>86</v>
      </c>
      <c r="C67" t="str">
        <f t="shared" si="0"/>
        <v>111AH2 Gloucestershire</v>
      </c>
      <c r="D67" t="s">
        <v>520</v>
      </c>
    </row>
    <row r="68" spans="1:4" x14ac:dyDescent="0.35">
      <c r="A68" t="s">
        <v>44</v>
      </c>
      <c r="B68" t="s">
        <v>96</v>
      </c>
      <c r="C68" t="str">
        <f t="shared" si="0"/>
        <v>111AH8 Somerset (Devon Doctors)</v>
      </c>
      <c r="D68" t="s">
        <v>520</v>
      </c>
    </row>
    <row r="69" spans="1:4" x14ac:dyDescent="0.35">
      <c r="C69" t="str">
        <f t="shared" si="0"/>
        <v xml:space="preserve"> </v>
      </c>
    </row>
  </sheetData>
  <conditionalFormatting sqref="A12:A32">
    <cfRule type="duplicateValues" dxfId="0"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5" x14ac:dyDescent="0.35"/>
  <cols>
    <col min="1" max="1" width="15.453125" customWidth="1"/>
    <col min="2" max="2" width="15.81640625" customWidth="1"/>
    <col min="3" max="3" width="20.81640625" customWidth="1"/>
  </cols>
  <sheetData>
    <row r="1" spans="1:3" x14ac:dyDescent="0.35">
      <c r="A1" t="s">
        <v>615</v>
      </c>
      <c r="B1" t="s">
        <v>616</v>
      </c>
      <c r="C1" t="s">
        <v>617</v>
      </c>
    </row>
    <row r="2" spans="1:3" x14ac:dyDescent="0.35">
      <c r="A2" s="1">
        <v>44294</v>
      </c>
      <c r="B2" t="s">
        <v>622</v>
      </c>
      <c r="C2" t="s">
        <v>623</v>
      </c>
    </row>
    <row r="3" spans="1:3" x14ac:dyDescent="0.35">
      <c r="A3" s="1">
        <v>44300</v>
      </c>
      <c r="B3" t="s">
        <v>622</v>
      </c>
      <c r="C3" t="s">
        <v>624</v>
      </c>
    </row>
    <row r="5" spans="1:3" x14ac:dyDescent="0.35">
      <c r="C5"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728AABCD550648B151CE79B113ECC9" ma:contentTypeVersion="12" ma:contentTypeDescription="Create a new document." ma:contentTypeScope="" ma:versionID="9bb192deeeef941c532c6a403a7991c3">
  <xsd:schema xmlns:xsd="http://www.w3.org/2001/XMLSchema" xmlns:xs="http://www.w3.org/2001/XMLSchema" xmlns:p="http://schemas.microsoft.com/office/2006/metadata/properties" xmlns:ns3="dae42e63-403f-4da4-a112-7d9f0ef4c579" xmlns:ns4="c1bf772f-fb38-429f-8656-65760f4413d4" targetNamespace="http://schemas.microsoft.com/office/2006/metadata/properties" ma:root="true" ma:fieldsID="1c6467d10e3f1c4fff4d07f5905baf56" ns3:_="" ns4:_="">
    <xsd:import namespace="dae42e63-403f-4da4-a112-7d9f0ef4c579"/>
    <xsd:import namespace="c1bf772f-fb38-429f-8656-65760f4413d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e42e63-403f-4da4-a112-7d9f0ef4c57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bf772f-fb38-429f-8656-65760f4413d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ED783C-E8E4-4710-A302-AAAEF6D05BA3}">
  <ds:schemaRefs>
    <ds:schemaRef ds:uri="http://schemas.microsoft.com/sharepoint/v3/contenttype/forms"/>
  </ds:schemaRefs>
</ds:datastoreItem>
</file>

<file path=customXml/itemProps2.xml><?xml version="1.0" encoding="utf-8"?>
<ds:datastoreItem xmlns:ds="http://schemas.openxmlformats.org/officeDocument/2006/customXml" ds:itemID="{17D4DC07-CBE4-413F-B73E-7EF5E1338C8A}">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c1bf772f-fb38-429f-8656-65760f4413d4"/>
    <ds:schemaRef ds:uri="http://purl.org/dc/elements/1.1/"/>
    <ds:schemaRef ds:uri="http://schemas.microsoft.com/office/infopath/2007/PartnerControls"/>
    <ds:schemaRef ds:uri="dae42e63-403f-4da4-a112-7d9f0ef4c579"/>
    <ds:schemaRef ds:uri="http://www.w3.org/XML/1998/namespace"/>
    <ds:schemaRef ds:uri="http://purl.org/dc/dcmitype/"/>
  </ds:schemaRefs>
</ds:datastoreItem>
</file>

<file path=customXml/itemProps3.xml><?xml version="1.0" encoding="utf-8"?>
<ds:datastoreItem xmlns:ds="http://schemas.openxmlformats.org/officeDocument/2006/customXml" ds:itemID="{B9820BB5-624A-4CC2-A1D0-31D96FA25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e42e63-403f-4da4-a112-7d9f0ef4c579"/>
    <ds:schemaRef ds:uri="c1bf772f-fb38-429f-8656-65760f4413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Key Facts</vt:lpstr>
      <vt:lpstr>Metrics</vt:lpstr>
      <vt:lpstr>Month</vt:lpstr>
      <vt:lpstr>Contract Areas</vt:lpstr>
      <vt:lpstr>CCGs</vt:lpstr>
      <vt:lpstr>Raw</vt:lpstr>
      <vt:lpstr>Refs</vt:lpstr>
      <vt:lpstr>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Pulle, Laurence - Business Intelligence Analyst</dc:creator>
  <cp:lastModifiedBy>Giles, Jamie</cp:lastModifiedBy>
  <cp:lastPrinted>2021-02-17T14:03:59Z</cp:lastPrinted>
  <dcterms:created xsi:type="dcterms:W3CDTF">2021-02-16T15:24:29Z</dcterms:created>
  <dcterms:modified xsi:type="dcterms:W3CDTF">2022-04-05T14:14:54Z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0x01010004728AABCD550648B151CE79B113ECC9</vt:lpwstr>
  </property>
</Properties>
</file>