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NHS 111/Weekly Sitrep/New IUCADC Weekly/00 Aggregated Weekly for Publication/L - Apr 13 pub (IUC Mar 2023 data)/"/>
    </mc:Choice>
  </mc:AlternateContent>
  <xr:revisionPtr revIDLastSave="1729" documentId="13_ncr:1_{BFC96E6D-7C63-4C48-9EA3-49BA0D685EBF}" xr6:coauthVersionLast="47" xr6:coauthVersionMax="47" xr10:uidLastSave="{17966652-09DB-485C-AB6B-41F3ACC03010}"/>
  <bookViews>
    <workbookView xWindow="-108" yWindow="-108" windowWidth="23256" windowHeight="12576" tabRatio="883" xr2:uid="{00000000-000D-0000-FFFF-FFFF00000000}"/>
  </bookViews>
  <sheets>
    <sheet name="Introduction" sheetId="2" r:id="rId1"/>
    <sheet name="Key Facts" sheetId="20" r:id="rId2"/>
    <sheet name="Metrics" sheetId="13" r:id="rId3"/>
    <sheet name="Month" sheetId="8" r:id="rId4"/>
    <sheet name="KPI Details" sheetId="24" r:id="rId5"/>
    <sheet name="Contract Areas" sheetId="4" r:id="rId6"/>
    <sheet name="ICBs from Jul 2022" sheetId="23" r:id="rId7"/>
    <sheet name="Raw" sheetId="15" state="hidden" r:id="rId8"/>
    <sheet name="Refs" sheetId="6" state="hidden" r:id="rId9"/>
    <sheet name="ChangeLog" sheetId="17" state="hidden" r:id="rId10"/>
  </sheets>
  <definedNames>
    <definedName name="_xlnm._FilterDatabase" localSheetId="5" hidden="1">'Contract Areas'!$A$3:$G$47</definedName>
    <definedName name="_xlnm._FilterDatabase" localSheetId="6" hidden="1">'ICBs from Jul 2022'!$A$2:$K$112</definedName>
    <definedName name="_xlnm._FilterDatabase" localSheetId="7" hidden="1">Raw!$A$1:$F$1288</definedName>
    <definedName name="Area_Code" localSheetId="6">OFFSET(#REF!,0,0,COUNTA(#REF!),1)</definedName>
    <definedName name="Area_Code">OFFSET(#REF!,0,0,COUNTA(#REF!),1)</definedName>
    <definedName name="Dropdown_Geography" localSheetId="6">OFFSET(#REF!,0,0,COUNTA(#REF!),1)</definedName>
    <definedName name="Dropdown_Geography">OFFSET(#REF!,0,0,COUNTA(#REF!),1)</definedName>
    <definedName name="Dropdown_Indicator" localSheetId="6">OFFSET(#REF!,0,0,COUNTA(#REF!),1)</definedName>
    <definedName name="Dropdown_Indicator">OFFSET(#REF!,0,0,COUNTA(#REF!),1)</definedName>
    <definedName name="Dropdown_Period" localSheetId="6">OFFSET(#REF!,0,0,COUNTA(#REF!),1)</definedName>
    <definedName name="Dropdown_Period">OFFSET(#REF!,0,0,COUNTA(#REF!),1)</definedName>
    <definedName name="Eng_Code" localSheetId="6">#REF!</definedName>
    <definedName name="Eng_Code">#REF!</definedName>
    <definedName name="Prov_Code" localSheetId="6">#REF!</definedName>
    <definedName name="Prov_Code">#REF!</definedName>
    <definedName name="Reg_Code" localSheetId="6">#REF!</definedName>
    <definedName name="Reg_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1" i="8" l="1"/>
  <c r="B41" i="8"/>
  <c r="A42" i="8"/>
  <c r="B42" i="8"/>
  <c r="A43" i="8"/>
  <c r="B43" i="8"/>
  <c r="A44" i="8"/>
  <c r="B44" i="8"/>
  <c r="A45" i="8"/>
  <c r="B45" i="8"/>
  <c r="A46" i="8"/>
  <c r="B46" i="8"/>
  <c r="A47" i="8"/>
  <c r="B47" i="8"/>
  <c r="A48" i="8"/>
  <c r="B48" i="8"/>
  <c r="A49" i="8"/>
  <c r="B49" i="8"/>
  <c r="A50" i="8"/>
  <c r="B50" i="8"/>
  <c r="A51" i="8"/>
  <c r="B51" i="8"/>
  <c r="A52" i="8"/>
  <c r="B52" i="8"/>
  <c r="A53" i="8"/>
  <c r="B53" i="8"/>
  <c r="A54" i="8"/>
  <c r="B54" i="8"/>
  <c r="A55" i="8"/>
  <c r="B55" i="8"/>
  <c r="A56" i="8"/>
  <c r="B56" i="8"/>
  <c r="A57" i="8"/>
  <c r="B57" i="8"/>
  <c r="A58" i="8"/>
  <c r="B58" i="8"/>
  <c r="A59" i="8"/>
  <c r="B59" i="8"/>
  <c r="A60" i="8"/>
  <c r="B60" i="8"/>
  <c r="A61" i="8"/>
  <c r="B61" i="8"/>
  <c r="A62" i="8"/>
  <c r="B62" i="8"/>
  <c r="A63" i="8"/>
  <c r="B63" i="8"/>
  <c r="A64" i="8"/>
  <c r="B64" i="8"/>
  <c r="A65" i="8"/>
  <c r="B65" i="8"/>
  <c r="A66" i="8"/>
  <c r="B66" i="8"/>
  <c r="A67" i="8"/>
  <c r="B67" i="8"/>
  <c r="A68" i="8"/>
  <c r="B68" i="8"/>
  <c r="A69" i="8"/>
  <c r="B69" i="8"/>
  <c r="A70" i="8"/>
  <c r="B70" i="8"/>
  <c r="A71" i="8"/>
  <c r="B71" i="8"/>
  <c r="A72" i="8"/>
  <c r="B72" i="8"/>
  <c r="A73" i="8"/>
  <c r="B73" i="8"/>
  <c r="A74" i="8"/>
  <c r="B74" i="8"/>
  <c r="A75" i="8"/>
  <c r="B75" i="8"/>
  <c r="A76" i="8"/>
  <c r="B76" i="8"/>
  <c r="A77" i="8"/>
  <c r="B77" i="8"/>
  <c r="A41" i="13"/>
  <c r="B41" i="13"/>
  <c r="A42" i="13"/>
  <c r="B42" i="13"/>
  <c r="A43" i="13"/>
  <c r="B43" i="13"/>
  <c r="A44" i="13"/>
  <c r="B44" i="13"/>
  <c r="A45" i="13"/>
  <c r="B45" i="13"/>
  <c r="A46" i="13"/>
  <c r="B46" i="13"/>
  <c r="A47" i="13"/>
  <c r="B47" i="13"/>
  <c r="A48" i="13"/>
  <c r="B48" i="13"/>
  <c r="A49" i="13"/>
  <c r="B49" i="13"/>
  <c r="A50" i="13"/>
  <c r="B50" i="13"/>
  <c r="A51" i="13"/>
  <c r="B51" i="13"/>
  <c r="A52" i="13"/>
  <c r="B52" i="13"/>
  <c r="A53" i="13"/>
  <c r="B53" i="13"/>
  <c r="A54" i="13"/>
  <c r="B54" i="13"/>
  <c r="A55" i="13"/>
  <c r="B55" i="13"/>
  <c r="A56" i="13"/>
  <c r="B56" i="13"/>
  <c r="A57" i="13"/>
  <c r="B57" i="13"/>
  <c r="A58" i="13"/>
  <c r="B58" i="13"/>
  <c r="A59" i="13"/>
  <c r="B59" i="13"/>
  <c r="A60" i="13"/>
  <c r="B60" i="13"/>
  <c r="A61" i="13"/>
  <c r="B61" i="13"/>
  <c r="A62" i="13"/>
  <c r="B62" i="13"/>
  <c r="A63" i="13"/>
  <c r="B63" i="13"/>
  <c r="A64" i="13"/>
  <c r="B64" i="13"/>
  <c r="A65" i="13"/>
  <c r="B65" i="13"/>
  <c r="A66" i="13"/>
  <c r="B66" i="13"/>
  <c r="A67" i="13"/>
  <c r="B67" i="13"/>
  <c r="A68" i="13"/>
  <c r="B68" i="13"/>
  <c r="A69" i="13"/>
  <c r="B69" i="13"/>
  <c r="A70" i="13"/>
  <c r="B70" i="13"/>
  <c r="A71" i="13"/>
  <c r="B71" i="13"/>
  <c r="A72" i="13"/>
  <c r="B72" i="13"/>
  <c r="A73" i="13"/>
  <c r="B73" i="13"/>
  <c r="A74" i="13"/>
  <c r="B74" i="13"/>
  <c r="A75" i="13"/>
  <c r="B75" i="13"/>
  <c r="A76" i="13"/>
  <c r="B76" i="13"/>
  <c r="A77" i="13"/>
  <c r="B77" i="13"/>
  <c r="A41" i="20"/>
  <c r="B41" i="20"/>
  <c r="A42" i="20"/>
  <c r="B42" i="20"/>
  <c r="A43" i="20"/>
  <c r="B43" i="20"/>
  <c r="A44" i="20"/>
  <c r="B44" i="20"/>
  <c r="A45" i="20"/>
  <c r="B45" i="20"/>
  <c r="A46" i="20"/>
  <c r="B46" i="20"/>
  <c r="A47" i="20"/>
  <c r="B47" i="20"/>
  <c r="A48" i="20"/>
  <c r="B48" i="20"/>
  <c r="A49" i="20"/>
  <c r="B49" i="20"/>
  <c r="A50" i="20"/>
  <c r="B50" i="20"/>
  <c r="A51" i="20"/>
  <c r="B51" i="20"/>
  <c r="A52" i="20"/>
  <c r="B52" i="20"/>
  <c r="A53" i="20"/>
  <c r="B53" i="20"/>
  <c r="A54" i="20"/>
  <c r="B54" i="20"/>
  <c r="A55" i="20"/>
  <c r="B55" i="20"/>
  <c r="A56" i="20"/>
  <c r="B56" i="20"/>
  <c r="A57" i="20"/>
  <c r="B57" i="20"/>
  <c r="A58" i="20"/>
  <c r="B58" i="20"/>
  <c r="A59" i="20"/>
  <c r="B59" i="20"/>
  <c r="A60" i="20"/>
  <c r="B60" i="20"/>
  <c r="A61" i="20"/>
  <c r="B61" i="20"/>
  <c r="A62" i="20"/>
  <c r="B62" i="20"/>
  <c r="A63" i="20"/>
  <c r="B63" i="20"/>
  <c r="A64" i="20"/>
  <c r="B64" i="20"/>
  <c r="A65" i="20"/>
  <c r="B65" i="20"/>
  <c r="A66" i="20"/>
  <c r="B66" i="20"/>
  <c r="A67" i="20"/>
  <c r="B67" i="20"/>
  <c r="A68" i="20"/>
  <c r="B68" i="20"/>
  <c r="A69" i="20"/>
  <c r="B69" i="20"/>
  <c r="A70" i="20"/>
  <c r="B70" i="20"/>
  <c r="A71" i="20"/>
  <c r="B71" i="20"/>
  <c r="A72" i="20"/>
  <c r="B72" i="20"/>
  <c r="A73" i="20"/>
  <c r="B73" i="20"/>
  <c r="A74" i="20"/>
  <c r="B74" i="20"/>
  <c r="A75" i="20"/>
  <c r="B75" i="20"/>
  <c r="A76" i="20"/>
  <c r="B76" i="20"/>
  <c r="A77" i="20"/>
  <c r="B77" i="20"/>
  <c r="C68" i="6" l="1"/>
  <c r="C42" i="6"/>
  <c r="C76" i="20"/>
  <c r="A18" i="20"/>
  <c r="B18" i="20"/>
  <c r="C18" i="20"/>
  <c r="A18" i="13"/>
  <c r="B18" i="13"/>
  <c r="C76" i="8"/>
  <c r="A18" i="8"/>
  <c r="B18" i="8"/>
  <c r="C18" i="8"/>
  <c r="C69" i="6"/>
  <c r="C70" i="6"/>
  <c r="C70" i="20"/>
  <c r="C70" i="8"/>
  <c r="C63" i="6"/>
  <c r="C72" i="8" l="1"/>
  <c r="C71" i="20" l="1"/>
  <c r="C71" i="8"/>
  <c r="C64" i="6"/>
  <c r="C46" i="8" l="1"/>
  <c r="C46" i="20"/>
  <c r="C39" i="6" l="1"/>
  <c r="A10" i="8" l="1"/>
  <c r="B10" i="8"/>
  <c r="C10" i="8"/>
  <c r="A11" i="8"/>
  <c r="B11" i="8"/>
  <c r="C11" i="8"/>
  <c r="A12" i="8"/>
  <c r="B12" i="8"/>
  <c r="C12" i="8"/>
  <c r="A13" i="8"/>
  <c r="B13" i="8"/>
  <c r="C13" i="8"/>
  <c r="A14" i="8"/>
  <c r="B14" i="8"/>
  <c r="C14" i="8"/>
  <c r="A15" i="8"/>
  <c r="B15" i="8"/>
  <c r="C15" i="8"/>
  <c r="A16" i="8"/>
  <c r="B16" i="8"/>
  <c r="C16" i="8"/>
  <c r="A17" i="8"/>
  <c r="B17" i="8"/>
  <c r="C17" i="8"/>
  <c r="A19" i="8"/>
  <c r="B19" i="8"/>
  <c r="C19" i="8"/>
  <c r="A20" i="8"/>
  <c r="B20" i="8"/>
  <c r="C20" i="8"/>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32" i="8"/>
  <c r="B32" i="8"/>
  <c r="C32" i="8"/>
  <c r="A33" i="8"/>
  <c r="B33" i="8"/>
  <c r="C33" i="8"/>
  <c r="A34" i="8"/>
  <c r="B34" i="8"/>
  <c r="C34" i="8"/>
  <c r="A35" i="8"/>
  <c r="B35" i="8"/>
  <c r="C35" i="8"/>
  <c r="A36" i="8"/>
  <c r="B36" i="8"/>
  <c r="C36" i="8"/>
  <c r="A37" i="8"/>
  <c r="B37" i="8"/>
  <c r="C37" i="8"/>
  <c r="A38" i="8"/>
  <c r="B38" i="8"/>
  <c r="A39" i="8"/>
  <c r="B39" i="8"/>
  <c r="C39" i="8"/>
  <c r="A40" i="8"/>
  <c r="B40" i="8"/>
  <c r="C40" i="8"/>
  <c r="C41" i="8"/>
  <c r="C42" i="8"/>
  <c r="C43" i="8"/>
  <c r="C44" i="8"/>
  <c r="C45" i="8"/>
  <c r="C47" i="8"/>
  <c r="C48" i="8"/>
  <c r="C50" i="8"/>
  <c r="C51" i="8"/>
  <c r="C52" i="8"/>
  <c r="C53" i="8"/>
  <c r="C54" i="8"/>
  <c r="C55" i="8"/>
  <c r="C56" i="8"/>
  <c r="C57" i="8"/>
  <c r="C58" i="8"/>
  <c r="C59" i="8"/>
  <c r="C60" i="8"/>
  <c r="C61" i="8"/>
  <c r="C62" i="8"/>
  <c r="C63" i="8"/>
  <c r="C64" i="8"/>
  <c r="C65" i="8"/>
  <c r="C66" i="8"/>
  <c r="C67" i="8"/>
  <c r="C68" i="8"/>
  <c r="C69" i="8"/>
  <c r="C73" i="8"/>
  <c r="C74" i="8"/>
  <c r="A10" i="13"/>
  <c r="B10" i="13"/>
  <c r="A11" i="13"/>
  <c r="B11" i="13"/>
  <c r="A12" i="13"/>
  <c r="B12" i="13"/>
  <c r="A13" i="13"/>
  <c r="B13" i="13"/>
  <c r="A14" i="13"/>
  <c r="B14" i="13"/>
  <c r="A15" i="13"/>
  <c r="B15" i="13"/>
  <c r="A16" i="13"/>
  <c r="B16" i="13"/>
  <c r="A17" i="13"/>
  <c r="B17" i="13"/>
  <c r="A19" i="13"/>
  <c r="B19" i="13"/>
  <c r="A20" i="13"/>
  <c r="B20" i="13"/>
  <c r="A21" i="13"/>
  <c r="B21" i="13"/>
  <c r="A22" i="13"/>
  <c r="B22" i="13"/>
  <c r="A23" i="13"/>
  <c r="B23" i="13"/>
  <c r="A24" i="13"/>
  <c r="B24" i="13"/>
  <c r="A25" i="13"/>
  <c r="B25" i="13"/>
  <c r="A26" i="13"/>
  <c r="B26" i="13"/>
  <c r="A27" i="13"/>
  <c r="B27" i="13"/>
  <c r="A28" i="13"/>
  <c r="B28" i="13"/>
  <c r="A29" i="13"/>
  <c r="B29" i="13"/>
  <c r="A30" i="13"/>
  <c r="B30" i="13"/>
  <c r="A31" i="13"/>
  <c r="B31" i="13"/>
  <c r="A32" i="13"/>
  <c r="B32" i="13"/>
  <c r="A33" i="13"/>
  <c r="B33" i="13"/>
  <c r="A34" i="13"/>
  <c r="B34" i="13"/>
  <c r="A35" i="13"/>
  <c r="B35" i="13"/>
  <c r="A36" i="13"/>
  <c r="B36" i="13"/>
  <c r="A37" i="13"/>
  <c r="B37" i="13"/>
  <c r="A38" i="13"/>
  <c r="B38" i="13"/>
  <c r="A39" i="13"/>
  <c r="B39" i="13"/>
  <c r="A40" i="13"/>
  <c r="B40" i="13"/>
  <c r="A10" i="20"/>
  <c r="B10" i="20"/>
  <c r="C10" i="20"/>
  <c r="A11" i="20"/>
  <c r="B11" i="20"/>
  <c r="C11" i="20"/>
  <c r="A12" i="20"/>
  <c r="B12" i="20"/>
  <c r="C12" i="20"/>
  <c r="A13" i="20"/>
  <c r="B13" i="20"/>
  <c r="C13" i="20"/>
  <c r="A14" i="20"/>
  <c r="B14" i="20"/>
  <c r="C14" i="20"/>
  <c r="A15" i="20"/>
  <c r="B15" i="20"/>
  <c r="C15" i="20"/>
  <c r="A16" i="20"/>
  <c r="B16" i="20"/>
  <c r="C16" i="20"/>
  <c r="A17" i="20"/>
  <c r="B17" i="20"/>
  <c r="C17"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C41" i="20"/>
  <c r="C42" i="20"/>
  <c r="C43" i="20"/>
  <c r="C44" i="20"/>
  <c r="C45" i="20"/>
  <c r="C47" i="20"/>
  <c r="C48" i="20"/>
  <c r="C50" i="20"/>
  <c r="C51" i="20"/>
  <c r="C52" i="20"/>
  <c r="C53" i="20"/>
  <c r="C54" i="20"/>
  <c r="C55" i="20"/>
  <c r="C56" i="20"/>
  <c r="C57" i="20"/>
  <c r="C58" i="20"/>
  <c r="C59" i="20"/>
  <c r="C60" i="20"/>
  <c r="C61" i="20"/>
  <c r="C62" i="20"/>
  <c r="C63" i="20"/>
  <c r="C64" i="20"/>
  <c r="C65" i="20"/>
  <c r="C66" i="20"/>
  <c r="C67" i="20"/>
  <c r="C68" i="20"/>
  <c r="C69" i="20"/>
  <c r="C72" i="20"/>
  <c r="C73" i="20"/>
  <c r="C74" i="20"/>
  <c r="C35" i="6"/>
  <c r="C55" i="6" l="1"/>
  <c r="C37" i="6" l="1"/>
  <c r="C36" i="6"/>
  <c r="C41" i="6"/>
  <c r="L7" i="20" l="1"/>
  <c r="A4" i="8" l="1"/>
  <c r="A4" i="13"/>
  <c r="A4" i="20"/>
  <c r="I40" i="8" l="1"/>
  <c r="Q40" i="8"/>
  <c r="Y40" i="8"/>
  <c r="AG40" i="8"/>
  <c r="H41" i="8"/>
  <c r="P41" i="8"/>
  <c r="X41" i="8"/>
  <c r="AF41" i="8"/>
  <c r="G42" i="8"/>
  <c r="O42" i="8"/>
  <c r="W42" i="8"/>
  <c r="AE42" i="8"/>
  <c r="F43" i="8"/>
  <c r="N43" i="8"/>
  <c r="V43" i="8"/>
  <c r="AD43" i="8"/>
  <c r="E44" i="8"/>
  <c r="M44" i="8"/>
  <c r="U44" i="8"/>
  <c r="AC44" i="8"/>
  <c r="D45" i="8"/>
  <c r="L45" i="8"/>
  <c r="T45" i="8"/>
  <c r="AB45" i="8"/>
  <c r="AJ45" i="8"/>
  <c r="K46" i="8"/>
  <c r="S46" i="8"/>
  <c r="AA46" i="8"/>
  <c r="AI46" i="8"/>
  <c r="J47" i="8"/>
  <c r="R47" i="8"/>
  <c r="Z47" i="8"/>
  <c r="AH47" i="8"/>
  <c r="I48" i="8"/>
  <c r="Q48" i="8"/>
  <c r="Y48" i="8"/>
  <c r="AG48" i="8"/>
  <c r="H49" i="8"/>
  <c r="P49" i="8"/>
  <c r="X49" i="8"/>
  <c r="AF49" i="8"/>
  <c r="G50" i="8"/>
  <c r="O50" i="8"/>
  <c r="W50" i="8"/>
  <c r="AE50" i="8"/>
  <c r="F51" i="8"/>
  <c r="N51" i="8"/>
  <c r="V51" i="8"/>
  <c r="AD51" i="8"/>
  <c r="E52" i="8"/>
  <c r="M52" i="8"/>
  <c r="U52" i="8"/>
  <c r="AC52" i="8"/>
  <c r="D53" i="8"/>
  <c r="L53" i="8"/>
  <c r="T53" i="8"/>
  <c r="AB53" i="8"/>
  <c r="AJ53" i="8"/>
  <c r="K54" i="8"/>
  <c r="S54" i="8"/>
  <c r="AA54" i="8"/>
  <c r="AI54" i="8"/>
  <c r="J55" i="8"/>
  <c r="R55" i="8"/>
  <c r="Z55" i="8"/>
  <c r="AH55" i="8"/>
  <c r="I56" i="8"/>
  <c r="Q56" i="8"/>
  <c r="Y56" i="8"/>
  <c r="AG56" i="8"/>
  <c r="H57" i="8"/>
  <c r="P57" i="8"/>
  <c r="X57" i="8"/>
  <c r="AF57" i="8"/>
  <c r="G58" i="8"/>
  <c r="O58" i="8"/>
  <c r="W58" i="8"/>
  <c r="AE58" i="8"/>
  <c r="F59" i="8"/>
  <c r="N59" i="8"/>
  <c r="V59" i="8"/>
  <c r="J40" i="8"/>
  <c r="R40" i="8"/>
  <c r="Z40" i="8"/>
  <c r="AH40" i="8"/>
  <c r="I41" i="8"/>
  <c r="Q41" i="8"/>
  <c r="Y41" i="8"/>
  <c r="AG41" i="8"/>
  <c r="H42" i="8"/>
  <c r="P42" i="8"/>
  <c r="X42" i="8"/>
  <c r="AF42" i="8"/>
  <c r="G43" i="8"/>
  <c r="O43" i="8"/>
  <c r="W43" i="8"/>
  <c r="AE43" i="8"/>
  <c r="F44" i="8"/>
  <c r="N44" i="8"/>
  <c r="V44" i="8"/>
  <c r="AD44" i="8"/>
  <c r="E45" i="8"/>
  <c r="M45" i="8"/>
  <c r="U45" i="8"/>
  <c r="AC45" i="8"/>
  <c r="D46" i="8"/>
  <c r="L46" i="8"/>
  <c r="T46" i="8"/>
  <c r="AB46" i="8"/>
  <c r="AJ46" i="8"/>
  <c r="K47" i="8"/>
  <c r="S47" i="8"/>
  <c r="AA47" i="8"/>
  <c r="AI47" i="8"/>
  <c r="J48" i="8"/>
  <c r="R48" i="8"/>
  <c r="Z48" i="8"/>
  <c r="AH48" i="8"/>
  <c r="I49" i="8"/>
  <c r="Q49" i="8"/>
  <c r="Y49" i="8"/>
  <c r="AG49" i="8"/>
  <c r="H50" i="8"/>
  <c r="P50" i="8"/>
  <c r="X50" i="8"/>
  <c r="AF50" i="8"/>
  <c r="G51" i="8"/>
  <c r="O51" i="8"/>
  <c r="W51" i="8"/>
  <c r="AE51" i="8"/>
  <c r="F52" i="8"/>
  <c r="N52" i="8"/>
  <c r="V52" i="8"/>
  <c r="AD52" i="8"/>
  <c r="E53" i="8"/>
  <c r="M53" i="8"/>
  <c r="U53" i="8"/>
  <c r="AC53" i="8"/>
  <c r="D54" i="8"/>
  <c r="L54" i="8"/>
  <c r="T54" i="8"/>
  <c r="AB54" i="8"/>
  <c r="AJ54" i="8"/>
  <c r="K55" i="8"/>
  <c r="S55" i="8"/>
  <c r="AA55" i="8"/>
  <c r="AI55" i="8"/>
  <c r="J56" i="8"/>
  <c r="R56" i="8"/>
  <c r="Z56" i="8"/>
  <c r="AH56" i="8"/>
  <c r="I57" i="8"/>
  <c r="Q57" i="8"/>
  <c r="Y57" i="8"/>
  <c r="AG57" i="8"/>
  <c r="H58" i="8"/>
  <c r="P58" i="8"/>
  <c r="X58" i="8"/>
  <c r="AF58" i="8"/>
  <c r="G59" i="8"/>
  <c r="O59" i="8"/>
  <c r="W59" i="8"/>
  <c r="K40" i="8"/>
  <c r="S40" i="8"/>
  <c r="AA40" i="8"/>
  <c r="AI40" i="8"/>
  <c r="J41" i="8"/>
  <c r="R41" i="8"/>
  <c r="Z41" i="8"/>
  <c r="AH41" i="8"/>
  <c r="I42" i="8"/>
  <c r="Q42" i="8"/>
  <c r="Y42" i="8"/>
  <c r="AG42" i="8"/>
  <c r="H43" i="8"/>
  <c r="P43" i="8"/>
  <c r="X43" i="8"/>
  <c r="AF43" i="8"/>
  <c r="G44" i="8"/>
  <c r="O44" i="8"/>
  <c r="W44" i="8"/>
  <c r="AE44" i="8"/>
  <c r="F45" i="8"/>
  <c r="N45" i="8"/>
  <c r="V45" i="8"/>
  <c r="AD45" i="8"/>
  <c r="E46" i="8"/>
  <c r="M46" i="8"/>
  <c r="U46" i="8"/>
  <c r="AC46" i="8"/>
  <c r="D47" i="8"/>
  <c r="L47" i="8"/>
  <c r="T47" i="8"/>
  <c r="AB47" i="8"/>
  <c r="AJ47" i="8"/>
  <c r="K48" i="8"/>
  <c r="S48" i="8"/>
  <c r="AA48" i="8"/>
  <c r="AI48" i="8"/>
  <c r="J49" i="8"/>
  <c r="R49" i="8"/>
  <c r="Z49" i="8"/>
  <c r="AH49" i="8"/>
  <c r="I50" i="8"/>
  <c r="Q50" i="8"/>
  <c r="Y50" i="8"/>
  <c r="AG50" i="8"/>
  <c r="H51" i="8"/>
  <c r="P51" i="8"/>
  <c r="X51" i="8"/>
  <c r="AF51" i="8"/>
  <c r="G52" i="8"/>
  <c r="O52" i="8"/>
  <c r="W52" i="8"/>
  <c r="AE52" i="8"/>
  <c r="F53" i="8"/>
  <c r="N53" i="8"/>
  <c r="V53" i="8"/>
  <c r="AD53" i="8"/>
  <c r="E54" i="8"/>
  <c r="M54" i="8"/>
  <c r="U54" i="8"/>
  <c r="AC54" i="8"/>
  <c r="D55" i="8"/>
  <c r="L55" i="8"/>
  <c r="T55" i="8"/>
  <c r="AB55" i="8"/>
  <c r="AJ55" i="8"/>
  <c r="K56" i="8"/>
  <c r="S56" i="8"/>
  <c r="AA56" i="8"/>
  <c r="AI56" i="8"/>
  <c r="J57" i="8"/>
  <c r="R57" i="8"/>
  <c r="Z57" i="8"/>
  <c r="AH57" i="8"/>
  <c r="I58" i="8"/>
  <c r="Q58" i="8"/>
  <c r="Y58" i="8"/>
  <c r="AG58" i="8"/>
  <c r="H59" i="8"/>
  <c r="P59" i="8"/>
  <c r="X59" i="8"/>
  <c r="D40" i="8"/>
  <c r="L40" i="8"/>
  <c r="T40" i="8"/>
  <c r="AB40" i="8"/>
  <c r="AJ40" i="8"/>
  <c r="K41" i="8"/>
  <c r="S41" i="8"/>
  <c r="AA41" i="8"/>
  <c r="AI41" i="8"/>
  <c r="J42" i="8"/>
  <c r="R42" i="8"/>
  <c r="Z42" i="8"/>
  <c r="AH42" i="8"/>
  <c r="I43" i="8"/>
  <c r="Q43" i="8"/>
  <c r="Y43" i="8"/>
  <c r="AG43" i="8"/>
  <c r="H44" i="8"/>
  <c r="P44" i="8"/>
  <c r="X44" i="8"/>
  <c r="AF44" i="8"/>
  <c r="G45" i="8"/>
  <c r="O45" i="8"/>
  <c r="W45" i="8"/>
  <c r="AE45" i="8"/>
  <c r="F46" i="8"/>
  <c r="N46" i="8"/>
  <c r="V46" i="8"/>
  <c r="AD46" i="8"/>
  <c r="E47" i="8"/>
  <c r="M47" i="8"/>
  <c r="U47" i="8"/>
  <c r="AC47" i="8"/>
  <c r="D48" i="8"/>
  <c r="L48" i="8"/>
  <c r="T48" i="8"/>
  <c r="AB48" i="8"/>
  <c r="AJ48" i="8"/>
  <c r="K49" i="8"/>
  <c r="S49" i="8"/>
  <c r="AA49" i="8"/>
  <c r="AI49" i="8"/>
  <c r="J50" i="8"/>
  <c r="R50" i="8"/>
  <c r="Z50" i="8"/>
  <c r="AH50" i="8"/>
  <c r="I51" i="8"/>
  <c r="Q51" i="8"/>
  <c r="Y51" i="8"/>
  <c r="AG51" i="8"/>
  <c r="H52" i="8"/>
  <c r="P52" i="8"/>
  <c r="X52" i="8"/>
  <c r="AF52" i="8"/>
  <c r="G53" i="8"/>
  <c r="O53" i="8"/>
  <c r="W53" i="8"/>
  <c r="AE53" i="8"/>
  <c r="F54" i="8"/>
  <c r="N54" i="8"/>
  <c r="V54" i="8"/>
  <c r="AD54" i="8"/>
  <c r="E55" i="8"/>
  <c r="M55" i="8"/>
  <c r="U55" i="8"/>
  <c r="AC55" i="8"/>
  <c r="D56" i="8"/>
  <c r="L56" i="8"/>
  <c r="T56" i="8"/>
  <c r="AB56" i="8"/>
  <c r="AJ56" i="8"/>
  <c r="K57" i="8"/>
  <c r="S57" i="8"/>
  <c r="AA57" i="8"/>
  <c r="AI57" i="8"/>
  <c r="J58" i="8"/>
  <c r="R58" i="8"/>
  <c r="Z58" i="8"/>
  <c r="AH58" i="8"/>
  <c r="I59" i="8"/>
  <c r="Q59" i="8"/>
  <c r="Y59" i="8"/>
  <c r="E40" i="8"/>
  <c r="M40" i="8"/>
  <c r="U40" i="8"/>
  <c r="AC40" i="8"/>
  <c r="D41" i="8"/>
  <c r="L41" i="8"/>
  <c r="T41" i="8"/>
  <c r="AB41" i="8"/>
  <c r="AJ41" i="8"/>
  <c r="K42" i="8"/>
  <c r="S42" i="8"/>
  <c r="AA42" i="8"/>
  <c r="AI42" i="8"/>
  <c r="J43" i="8"/>
  <c r="R43" i="8"/>
  <c r="Z43" i="8"/>
  <c r="AH43" i="8"/>
  <c r="I44" i="8"/>
  <c r="Q44" i="8"/>
  <c r="Y44" i="8"/>
  <c r="AG44" i="8"/>
  <c r="H45" i="8"/>
  <c r="P45" i="8"/>
  <c r="X45" i="8"/>
  <c r="AF45" i="8"/>
  <c r="G46" i="8"/>
  <c r="O46" i="8"/>
  <c r="W46" i="8"/>
  <c r="AE46" i="8"/>
  <c r="F47" i="8"/>
  <c r="N47" i="8"/>
  <c r="V47" i="8"/>
  <c r="AD47" i="8"/>
  <c r="E48" i="8"/>
  <c r="M48" i="8"/>
  <c r="U48" i="8"/>
  <c r="AC48" i="8"/>
  <c r="D49" i="8"/>
  <c r="L49" i="8"/>
  <c r="T49" i="8"/>
  <c r="AB49" i="8"/>
  <c r="AJ49" i="8"/>
  <c r="K50" i="8"/>
  <c r="S50" i="8"/>
  <c r="AA50" i="8"/>
  <c r="AI50" i="8"/>
  <c r="J51" i="8"/>
  <c r="R51" i="8"/>
  <c r="Z51" i="8"/>
  <c r="AH51" i="8"/>
  <c r="I52" i="8"/>
  <c r="Q52" i="8"/>
  <c r="Y52" i="8"/>
  <c r="AG52" i="8"/>
  <c r="H53" i="8"/>
  <c r="P53" i="8"/>
  <c r="X53" i="8"/>
  <c r="AF53" i="8"/>
  <c r="G54" i="8"/>
  <c r="O54" i="8"/>
  <c r="W54" i="8"/>
  <c r="AE54" i="8"/>
  <c r="F55" i="8"/>
  <c r="N55" i="8"/>
  <c r="V55" i="8"/>
  <c r="AD55" i="8"/>
  <c r="E56" i="8"/>
  <c r="M56" i="8"/>
  <c r="U56" i="8"/>
  <c r="AC56" i="8"/>
  <c r="D57" i="8"/>
  <c r="L57" i="8"/>
  <c r="T57" i="8"/>
  <c r="AB57" i="8"/>
  <c r="AJ57" i="8"/>
  <c r="K58" i="8"/>
  <c r="S58" i="8"/>
  <c r="AA58" i="8"/>
  <c r="AI58" i="8"/>
  <c r="J59" i="8"/>
  <c r="R59" i="8"/>
  <c r="Z59" i="8"/>
  <c r="G40" i="8"/>
  <c r="O40" i="8"/>
  <c r="W40" i="8"/>
  <c r="AE40" i="8"/>
  <c r="F41" i="8"/>
  <c r="N41" i="8"/>
  <c r="V41" i="8"/>
  <c r="AD41" i="8"/>
  <c r="E42" i="8"/>
  <c r="M42" i="8"/>
  <c r="U42" i="8"/>
  <c r="AC42" i="8"/>
  <c r="D43" i="8"/>
  <c r="L43" i="8"/>
  <c r="T43" i="8"/>
  <c r="AB43" i="8"/>
  <c r="AJ43" i="8"/>
  <c r="K44" i="8"/>
  <c r="S44" i="8"/>
  <c r="AA44" i="8"/>
  <c r="AI44" i="8"/>
  <c r="J45" i="8"/>
  <c r="R45" i="8"/>
  <c r="Z45" i="8"/>
  <c r="AH45" i="8"/>
  <c r="I46" i="8"/>
  <c r="Q46" i="8"/>
  <c r="Y46" i="8"/>
  <c r="AG46" i="8"/>
  <c r="H47" i="8"/>
  <c r="P47" i="8"/>
  <c r="X47" i="8"/>
  <c r="AF47" i="8"/>
  <c r="G48" i="8"/>
  <c r="O48" i="8"/>
  <c r="W48" i="8"/>
  <c r="AE48" i="8"/>
  <c r="F49" i="8"/>
  <c r="N49" i="8"/>
  <c r="V49" i="8"/>
  <c r="AD49" i="8"/>
  <c r="E50" i="8"/>
  <c r="M50" i="8"/>
  <c r="U50" i="8"/>
  <c r="AC50" i="8"/>
  <c r="D51" i="8"/>
  <c r="L51" i="8"/>
  <c r="T51" i="8"/>
  <c r="AB51" i="8"/>
  <c r="AJ51" i="8"/>
  <c r="K52" i="8"/>
  <c r="S52" i="8"/>
  <c r="AA52" i="8"/>
  <c r="AI52" i="8"/>
  <c r="J53" i="8"/>
  <c r="R53" i="8"/>
  <c r="Z53" i="8"/>
  <c r="AH53" i="8"/>
  <c r="I54" i="8"/>
  <c r="Q54" i="8"/>
  <c r="Y54" i="8"/>
  <c r="AG54" i="8"/>
  <c r="H55" i="8"/>
  <c r="P55" i="8"/>
  <c r="X55" i="8"/>
  <c r="AF55" i="8"/>
  <c r="G56" i="8"/>
  <c r="O56" i="8"/>
  <c r="W56" i="8"/>
  <c r="AE56" i="8"/>
  <c r="F57" i="8"/>
  <c r="N57" i="8"/>
  <c r="V57" i="8"/>
  <c r="AD57" i="8"/>
  <c r="E58" i="8"/>
  <c r="M58" i="8"/>
  <c r="U58" i="8"/>
  <c r="AC58" i="8"/>
  <c r="D59" i="8"/>
  <c r="L59" i="8"/>
  <c r="T59" i="8"/>
  <c r="AB59" i="8"/>
  <c r="H40" i="8"/>
  <c r="P40" i="8"/>
  <c r="X40" i="8"/>
  <c r="AF40" i="8"/>
  <c r="G41" i="8"/>
  <c r="O41" i="8"/>
  <c r="W41" i="8"/>
  <c r="AE41" i="8"/>
  <c r="F42" i="8"/>
  <c r="N42" i="8"/>
  <c r="V42" i="8"/>
  <c r="AD42" i="8"/>
  <c r="E43" i="8"/>
  <c r="M43" i="8"/>
  <c r="U43" i="8"/>
  <c r="AC43" i="8"/>
  <c r="D44" i="8"/>
  <c r="L44" i="8"/>
  <c r="T44" i="8"/>
  <c r="AB44" i="8"/>
  <c r="AJ44" i="8"/>
  <c r="K45" i="8"/>
  <c r="S45" i="8"/>
  <c r="AA45" i="8"/>
  <c r="AI45" i="8"/>
  <c r="J46" i="8"/>
  <c r="R46" i="8"/>
  <c r="Z46" i="8"/>
  <c r="AH46" i="8"/>
  <c r="I47" i="8"/>
  <c r="Q47" i="8"/>
  <c r="Y47" i="8"/>
  <c r="AG47" i="8"/>
  <c r="H48" i="8"/>
  <c r="P48" i="8"/>
  <c r="X48" i="8"/>
  <c r="AF48" i="8"/>
  <c r="G49" i="8"/>
  <c r="O49" i="8"/>
  <c r="W49" i="8"/>
  <c r="AE49" i="8"/>
  <c r="F50" i="8"/>
  <c r="N50" i="8"/>
  <c r="V50" i="8"/>
  <c r="AD50" i="8"/>
  <c r="E51" i="8"/>
  <c r="M51" i="8"/>
  <c r="U51" i="8"/>
  <c r="AC51" i="8"/>
  <c r="D52" i="8"/>
  <c r="L52" i="8"/>
  <c r="T52" i="8"/>
  <c r="AB52" i="8"/>
  <c r="AJ52" i="8"/>
  <c r="K53" i="8"/>
  <c r="S53" i="8"/>
  <c r="AA53" i="8"/>
  <c r="AI53" i="8"/>
  <c r="J54" i="8"/>
  <c r="R54" i="8"/>
  <c r="Z54" i="8"/>
  <c r="AH54" i="8"/>
  <c r="I55" i="8"/>
  <c r="Q55" i="8"/>
  <c r="Y55" i="8"/>
  <c r="AG55" i="8"/>
  <c r="H56" i="8"/>
  <c r="P56" i="8"/>
  <c r="X56" i="8"/>
  <c r="AF56" i="8"/>
  <c r="G57" i="8"/>
  <c r="O57" i="8"/>
  <c r="W57" i="8"/>
  <c r="AE57" i="8"/>
  <c r="F58" i="8"/>
  <c r="N58" i="8"/>
  <c r="V58" i="8"/>
  <c r="AD58" i="8"/>
  <c r="E59" i="8"/>
  <c r="M59" i="8"/>
  <c r="U59" i="8"/>
  <c r="AC59" i="8"/>
  <c r="M41" i="8"/>
  <c r="K43" i="8"/>
  <c r="I45" i="8"/>
  <c r="G47" i="8"/>
  <c r="E49" i="8"/>
  <c r="AJ50" i="8"/>
  <c r="AH52" i="8"/>
  <c r="AF54" i="8"/>
  <c r="AD56" i="8"/>
  <c r="AB58" i="8"/>
  <c r="AG59" i="8"/>
  <c r="H60" i="8"/>
  <c r="P60" i="8"/>
  <c r="X60" i="8"/>
  <c r="AF60" i="8"/>
  <c r="G61" i="8"/>
  <c r="O61" i="8"/>
  <c r="W61" i="8"/>
  <c r="AE61" i="8"/>
  <c r="F62" i="8"/>
  <c r="N62" i="8"/>
  <c r="V62" i="8"/>
  <c r="AD62" i="8"/>
  <c r="E63" i="8"/>
  <c r="M63" i="8"/>
  <c r="U63" i="8"/>
  <c r="AC63" i="8"/>
  <c r="D64" i="8"/>
  <c r="L64" i="8"/>
  <c r="T64" i="8"/>
  <c r="AB64" i="8"/>
  <c r="AJ64" i="8"/>
  <c r="K65" i="8"/>
  <c r="S65" i="8"/>
  <c r="AA65" i="8"/>
  <c r="AI65" i="8"/>
  <c r="J66" i="8"/>
  <c r="R66" i="8"/>
  <c r="Z66" i="8"/>
  <c r="AH66" i="8"/>
  <c r="I67" i="8"/>
  <c r="Q67" i="8"/>
  <c r="Y67" i="8"/>
  <c r="AG67" i="8"/>
  <c r="H68" i="8"/>
  <c r="P68" i="8"/>
  <c r="X68" i="8"/>
  <c r="AF68" i="8"/>
  <c r="G69" i="8"/>
  <c r="O69" i="8"/>
  <c r="W69" i="8"/>
  <c r="AE69" i="8"/>
  <c r="F70" i="8"/>
  <c r="N70" i="8"/>
  <c r="V70" i="8"/>
  <c r="AD70" i="8"/>
  <c r="E71" i="8"/>
  <c r="M71" i="8"/>
  <c r="U71" i="8"/>
  <c r="AC71" i="8"/>
  <c r="D72" i="8"/>
  <c r="L72" i="8"/>
  <c r="T72" i="8"/>
  <c r="AB72" i="8"/>
  <c r="AJ72" i="8"/>
  <c r="K73" i="8"/>
  <c r="S73" i="8"/>
  <c r="AA73" i="8"/>
  <c r="AI73" i="8"/>
  <c r="J74" i="8"/>
  <c r="R74" i="8"/>
  <c r="Z74" i="8"/>
  <c r="AH74" i="8"/>
  <c r="I75" i="8"/>
  <c r="Q75" i="8"/>
  <c r="Y75" i="8"/>
  <c r="AG75" i="8"/>
  <c r="H76" i="8"/>
  <c r="P76" i="8"/>
  <c r="X76" i="8"/>
  <c r="AF76" i="8"/>
  <c r="G77" i="8"/>
  <c r="O77" i="8"/>
  <c r="W77" i="8"/>
  <c r="AE77" i="8"/>
  <c r="U41" i="8"/>
  <c r="S43" i="8"/>
  <c r="Q45" i="8"/>
  <c r="O47" i="8"/>
  <c r="M49" i="8"/>
  <c r="K51" i="8"/>
  <c r="I53" i="8"/>
  <c r="G55" i="8"/>
  <c r="E57" i="8"/>
  <c r="AJ58" i="8"/>
  <c r="AH59" i="8"/>
  <c r="I60" i="8"/>
  <c r="Q60" i="8"/>
  <c r="Y60" i="8"/>
  <c r="AG60" i="8"/>
  <c r="H61" i="8"/>
  <c r="P61" i="8"/>
  <c r="X61" i="8"/>
  <c r="AF61" i="8"/>
  <c r="G62" i="8"/>
  <c r="O62" i="8"/>
  <c r="W62" i="8"/>
  <c r="AE62" i="8"/>
  <c r="F63" i="8"/>
  <c r="N63" i="8"/>
  <c r="V63" i="8"/>
  <c r="AD63" i="8"/>
  <c r="E64" i="8"/>
  <c r="M64" i="8"/>
  <c r="U64" i="8"/>
  <c r="AC64" i="8"/>
  <c r="D65" i="8"/>
  <c r="L65" i="8"/>
  <c r="T65" i="8"/>
  <c r="AB65" i="8"/>
  <c r="AJ65" i="8"/>
  <c r="K66" i="8"/>
  <c r="S66" i="8"/>
  <c r="AA66" i="8"/>
  <c r="AI66" i="8"/>
  <c r="J67" i="8"/>
  <c r="R67" i="8"/>
  <c r="Z67" i="8"/>
  <c r="AH67" i="8"/>
  <c r="I68" i="8"/>
  <c r="Q68" i="8"/>
  <c r="Y68" i="8"/>
  <c r="AG68" i="8"/>
  <c r="H69" i="8"/>
  <c r="P69" i="8"/>
  <c r="X69" i="8"/>
  <c r="AF69" i="8"/>
  <c r="G70" i="8"/>
  <c r="O70" i="8"/>
  <c r="W70" i="8"/>
  <c r="AE70" i="8"/>
  <c r="F71" i="8"/>
  <c r="N71" i="8"/>
  <c r="V71" i="8"/>
  <c r="AD71" i="8"/>
  <c r="E72" i="8"/>
  <c r="M72" i="8"/>
  <c r="U72" i="8"/>
  <c r="AC72" i="8"/>
  <c r="D73" i="8"/>
  <c r="L73" i="8"/>
  <c r="T73" i="8"/>
  <c r="AB73" i="8"/>
  <c r="AJ73" i="8"/>
  <c r="K74" i="8"/>
  <c r="S74" i="8"/>
  <c r="AA74" i="8"/>
  <c r="AI74" i="8"/>
  <c r="J75" i="8"/>
  <c r="R75" i="8"/>
  <c r="Z75" i="8"/>
  <c r="AH75" i="8"/>
  <c r="I76" i="8"/>
  <c r="Q76" i="8"/>
  <c r="Y76" i="8"/>
  <c r="AG76" i="8"/>
  <c r="H77" i="8"/>
  <c r="P77" i="8"/>
  <c r="X77" i="8"/>
  <c r="AF77" i="8"/>
  <c r="AC41" i="8"/>
  <c r="AA43" i="8"/>
  <c r="Y45" i="8"/>
  <c r="W47" i="8"/>
  <c r="U49" i="8"/>
  <c r="S51" i="8"/>
  <c r="Q53" i="8"/>
  <c r="O55" i="8"/>
  <c r="M57" i="8"/>
  <c r="K59" i="8"/>
  <c r="AI59" i="8"/>
  <c r="J60" i="8"/>
  <c r="R60" i="8"/>
  <c r="Z60" i="8"/>
  <c r="AH60" i="8"/>
  <c r="I61" i="8"/>
  <c r="Q61" i="8"/>
  <c r="Y61" i="8"/>
  <c r="AG61" i="8"/>
  <c r="H62" i="8"/>
  <c r="P62" i="8"/>
  <c r="X62" i="8"/>
  <c r="AF62" i="8"/>
  <c r="G63" i="8"/>
  <c r="O63" i="8"/>
  <c r="W63" i="8"/>
  <c r="AE63" i="8"/>
  <c r="F64" i="8"/>
  <c r="N64" i="8"/>
  <c r="V64" i="8"/>
  <c r="AD64" i="8"/>
  <c r="E65" i="8"/>
  <c r="M65" i="8"/>
  <c r="U65" i="8"/>
  <c r="AC65" i="8"/>
  <c r="D66" i="8"/>
  <c r="L66" i="8"/>
  <c r="T66" i="8"/>
  <c r="AB66" i="8"/>
  <c r="AJ66" i="8"/>
  <c r="K67" i="8"/>
  <c r="S67" i="8"/>
  <c r="AA67" i="8"/>
  <c r="AI67" i="8"/>
  <c r="J68" i="8"/>
  <c r="R68" i="8"/>
  <c r="Z68" i="8"/>
  <c r="AH68" i="8"/>
  <c r="I69" i="8"/>
  <c r="Q69" i="8"/>
  <c r="Y69" i="8"/>
  <c r="AG69" i="8"/>
  <c r="H70" i="8"/>
  <c r="P70" i="8"/>
  <c r="X70" i="8"/>
  <c r="AF70" i="8"/>
  <c r="G71" i="8"/>
  <c r="O71" i="8"/>
  <c r="W71" i="8"/>
  <c r="AE71" i="8"/>
  <c r="F72" i="8"/>
  <c r="N72" i="8"/>
  <c r="V72" i="8"/>
  <c r="AD72" i="8"/>
  <c r="E73" i="8"/>
  <c r="M73" i="8"/>
  <c r="U73" i="8"/>
  <c r="AC73" i="8"/>
  <c r="D74" i="8"/>
  <c r="L74" i="8"/>
  <c r="T74" i="8"/>
  <c r="AB74" i="8"/>
  <c r="AJ74" i="8"/>
  <c r="K75" i="8"/>
  <c r="S75" i="8"/>
  <c r="AA75" i="8"/>
  <c r="AI75" i="8"/>
  <c r="J76" i="8"/>
  <c r="R76" i="8"/>
  <c r="Z76" i="8"/>
  <c r="AH76" i="8"/>
  <c r="I77" i="8"/>
  <c r="Q77" i="8"/>
  <c r="Y77" i="8"/>
  <c r="AG77" i="8"/>
  <c r="F40" i="8"/>
  <c r="D42" i="8"/>
  <c r="AI43" i="8"/>
  <c r="AG45" i="8"/>
  <c r="AE47" i="8"/>
  <c r="AC49" i="8"/>
  <c r="AA51" i="8"/>
  <c r="Y53" i="8"/>
  <c r="W55" i="8"/>
  <c r="U57" i="8"/>
  <c r="S59" i="8"/>
  <c r="AJ59" i="8"/>
  <c r="K60" i="8"/>
  <c r="S60" i="8"/>
  <c r="AA60" i="8"/>
  <c r="AI60" i="8"/>
  <c r="J61" i="8"/>
  <c r="R61" i="8"/>
  <c r="Z61" i="8"/>
  <c r="AH61" i="8"/>
  <c r="I62" i="8"/>
  <c r="Q62" i="8"/>
  <c r="Y62" i="8"/>
  <c r="AG62" i="8"/>
  <c r="H63" i="8"/>
  <c r="P63" i="8"/>
  <c r="X63" i="8"/>
  <c r="AF63" i="8"/>
  <c r="G64" i="8"/>
  <c r="O64" i="8"/>
  <c r="W64" i="8"/>
  <c r="AE64" i="8"/>
  <c r="F65" i="8"/>
  <c r="N65" i="8"/>
  <c r="V65" i="8"/>
  <c r="AD65" i="8"/>
  <c r="E66" i="8"/>
  <c r="M66" i="8"/>
  <c r="U66" i="8"/>
  <c r="AC66" i="8"/>
  <c r="D67" i="8"/>
  <c r="L67" i="8"/>
  <c r="T67" i="8"/>
  <c r="AB67" i="8"/>
  <c r="AJ67" i="8"/>
  <c r="K68" i="8"/>
  <c r="S68" i="8"/>
  <c r="AA68" i="8"/>
  <c r="AI68" i="8"/>
  <c r="J69" i="8"/>
  <c r="R69" i="8"/>
  <c r="Z69" i="8"/>
  <c r="AH69" i="8"/>
  <c r="I70" i="8"/>
  <c r="Q70" i="8"/>
  <c r="Y70" i="8"/>
  <c r="AG70" i="8"/>
  <c r="H71" i="8"/>
  <c r="P71" i="8"/>
  <c r="X71" i="8"/>
  <c r="AF71" i="8"/>
  <c r="G72" i="8"/>
  <c r="O72" i="8"/>
  <c r="W72" i="8"/>
  <c r="AE72" i="8"/>
  <c r="F73" i="8"/>
  <c r="N73" i="8"/>
  <c r="V73" i="8"/>
  <c r="AD73" i="8"/>
  <c r="E74" i="8"/>
  <c r="M74" i="8"/>
  <c r="U74" i="8"/>
  <c r="AC74" i="8"/>
  <c r="D75" i="8"/>
  <c r="L75" i="8"/>
  <c r="T75" i="8"/>
  <c r="AB75" i="8"/>
  <c r="AJ75" i="8"/>
  <c r="K76" i="8"/>
  <c r="S76" i="8"/>
  <c r="AA76" i="8"/>
  <c r="AI76" i="8"/>
  <c r="J77" i="8"/>
  <c r="R77" i="8"/>
  <c r="Z77" i="8"/>
  <c r="AH77" i="8"/>
  <c r="N40" i="8"/>
  <c r="L42" i="8"/>
  <c r="J44" i="8"/>
  <c r="H46" i="8"/>
  <c r="F48" i="8"/>
  <c r="D50" i="8"/>
  <c r="AI51" i="8"/>
  <c r="AG53" i="8"/>
  <c r="AE55" i="8"/>
  <c r="AC57" i="8"/>
  <c r="AA59" i="8"/>
  <c r="D60" i="8"/>
  <c r="L60" i="8"/>
  <c r="T60" i="8"/>
  <c r="AB60" i="8"/>
  <c r="AJ60" i="8"/>
  <c r="K61" i="8"/>
  <c r="S61" i="8"/>
  <c r="AA61" i="8"/>
  <c r="AI61" i="8"/>
  <c r="J62" i="8"/>
  <c r="R62" i="8"/>
  <c r="Z62" i="8"/>
  <c r="AH62" i="8"/>
  <c r="I63" i="8"/>
  <c r="Q63" i="8"/>
  <c r="Y63" i="8"/>
  <c r="AG63" i="8"/>
  <c r="H64" i="8"/>
  <c r="P64" i="8"/>
  <c r="X64" i="8"/>
  <c r="AF64" i="8"/>
  <c r="G65" i="8"/>
  <c r="O65" i="8"/>
  <c r="W65" i="8"/>
  <c r="AE65" i="8"/>
  <c r="F66" i="8"/>
  <c r="N66" i="8"/>
  <c r="V66" i="8"/>
  <c r="AD66" i="8"/>
  <c r="E67" i="8"/>
  <c r="M67" i="8"/>
  <c r="U67" i="8"/>
  <c r="AC67" i="8"/>
  <c r="D68" i="8"/>
  <c r="L68" i="8"/>
  <c r="T68" i="8"/>
  <c r="AB68" i="8"/>
  <c r="AJ68" i="8"/>
  <c r="K69" i="8"/>
  <c r="S69" i="8"/>
  <c r="AA69" i="8"/>
  <c r="AI69" i="8"/>
  <c r="J70" i="8"/>
  <c r="R70" i="8"/>
  <c r="Z70" i="8"/>
  <c r="AH70" i="8"/>
  <c r="I71" i="8"/>
  <c r="Q71" i="8"/>
  <c r="Y71" i="8"/>
  <c r="AG71" i="8"/>
  <c r="H72" i="8"/>
  <c r="P72" i="8"/>
  <c r="X72" i="8"/>
  <c r="AF72" i="8"/>
  <c r="G73" i="8"/>
  <c r="O73" i="8"/>
  <c r="W73" i="8"/>
  <c r="AE73" i="8"/>
  <c r="F74" i="8"/>
  <c r="N74" i="8"/>
  <c r="V74" i="8"/>
  <c r="AD74" i="8"/>
  <c r="E75" i="8"/>
  <c r="M75" i="8"/>
  <c r="U75" i="8"/>
  <c r="AC75" i="8"/>
  <c r="D76" i="8"/>
  <c r="L76" i="8"/>
  <c r="T76" i="8"/>
  <c r="AB76" i="8"/>
  <c r="AJ76" i="8"/>
  <c r="K77" i="8"/>
  <c r="S77" i="8"/>
  <c r="AA77" i="8"/>
  <c r="AI77" i="8"/>
  <c r="V40" i="8"/>
  <c r="AH44" i="8"/>
  <c r="T50" i="8"/>
  <c r="F56" i="8"/>
  <c r="AF59" i="8"/>
  <c r="V60" i="8"/>
  <c r="L61" i="8"/>
  <c r="AD61" i="8"/>
  <c r="T62" i="8"/>
  <c r="J63" i="8"/>
  <c r="AB63" i="8"/>
  <c r="R64" i="8"/>
  <c r="H65" i="8"/>
  <c r="Z65" i="8"/>
  <c r="P66" i="8"/>
  <c r="F67" i="8"/>
  <c r="X67" i="8"/>
  <c r="N68" i="8"/>
  <c r="D69" i="8"/>
  <c r="V69" i="8"/>
  <c r="L70" i="8"/>
  <c r="AI70" i="8"/>
  <c r="T71" i="8"/>
  <c r="J72" i="8"/>
  <c r="AG72" i="8"/>
  <c r="R73" i="8"/>
  <c r="H74" i="8"/>
  <c r="AE74" i="8"/>
  <c r="P75" i="8"/>
  <c r="F76" i="8"/>
  <c r="AC76" i="8"/>
  <c r="N77" i="8"/>
  <c r="L58" i="8"/>
  <c r="Q65" i="8"/>
  <c r="W68" i="8"/>
  <c r="AH71" i="8"/>
  <c r="Q74" i="8"/>
  <c r="AD75" i="8"/>
  <c r="V48" i="8"/>
  <c r="R65" i="8"/>
  <c r="F68" i="8"/>
  <c r="D70" i="8"/>
  <c r="AI71" i="8"/>
  <c r="AG73" i="8"/>
  <c r="H75" i="8"/>
  <c r="F77" i="8"/>
  <c r="AD40" i="8"/>
  <c r="P46" i="8"/>
  <c r="AB50" i="8"/>
  <c r="N56" i="8"/>
  <c r="E60" i="8"/>
  <c r="W60" i="8"/>
  <c r="M61" i="8"/>
  <c r="AJ61" i="8"/>
  <c r="U62" i="8"/>
  <c r="K63" i="8"/>
  <c r="AH63" i="8"/>
  <c r="S64" i="8"/>
  <c r="I65" i="8"/>
  <c r="AF65" i="8"/>
  <c r="Q66" i="8"/>
  <c r="G67" i="8"/>
  <c r="AD67" i="8"/>
  <c r="O68" i="8"/>
  <c r="E69" i="8"/>
  <c r="AB69" i="8"/>
  <c r="M70" i="8"/>
  <c r="AJ70" i="8"/>
  <c r="Z71" i="8"/>
  <c r="K72" i="8"/>
  <c r="AH72" i="8"/>
  <c r="X73" i="8"/>
  <c r="I74" i="8"/>
  <c r="AF74" i="8"/>
  <c r="V75" i="8"/>
  <c r="G76" i="8"/>
  <c r="AD76" i="8"/>
  <c r="T77" i="8"/>
  <c r="Z52" i="8"/>
  <c r="O67" i="8"/>
  <c r="U70" i="8"/>
  <c r="I73" i="8"/>
  <c r="O76" i="8"/>
  <c r="T58" i="8"/>
  <c r="J64" i="8"/>
  <c r="AE66" i="8"/>
  <c r="AC68" i="8"/>
  <c r="AA70" i="8"/>
  <c r="J73" i="8"/>
  <c r="AE75" i="8"/>
  <c r="AC77" i="8"/>
  <c r="E41" i="8"/>
  <c r="X46" i="8"/>
  <c r="J52" i="8"/>
  <c r="V56" i="8"/>
  <c r="F60" i="8"/>
  <c r="AC60" i="8"/>
  <c r="N61" i="8"/>
  <c r="D62" i="8"/>
  <c r="AA62" i="8"/>
  <c r="L63" i="8"/>
  <c r="AI63" i="8"/>
  <c r="Y64" i="8"/>
  <c r="J65" i="8"/>
  <c r="AG65" i="8"/>
  <c r="W66" i="8"/>
  <c r="H67" i="8"/>
  <c r="AE67" i="8"/>
  <c r="U68" i="8"/>
  <c r="F69" i="8"/>
  <c r="AC69" i="8"/>
  <c r="S70" i="8"/>
  <c r="D71" i="8"/>
  <c r="AA71" i="8"/>
  <c r="Q72" i="8"/>
  <c r="AI72" i="8"/>
  <c r="Y73" i="8"/>
  <c r="O74" i="8"/>
  <c r="AG74" i="8"/>
  <c r="W75" i="8"/>
  <c r="M76" i="8"/>
  <c r="AE76" i="8"/>
  <c r="U77" i="8"/>
  <c r="AB42" i="8"/>
  <c r="M60" i="8"/>
  <c r="AE60" i="8"/>
  <c r="U61" i="8"/>
  <c r="K62" i="8"/>
  <c r="AC62" i="8"/>
  <c r="S63" i="8"/>
  <c r="AA64" i="8"/>
  <c r="G66" i="8"/>
  <c r="E68" i="8"/>
  <c r="AJ69" i="8"/>
  <c r="K71" i="8"/>
  <c r="S72" i="8"/>
  <c r="G75" i="8"/>
  <c r="AB77" i="8"/>
  <c r="AJ42" i="8"/>
  <c r="N60" i="8"/>
  <c r="D61" i="8"/>
  <c r="V61" i="8"/>
  <c r="L62" i="8"/>
  <c r="AI62" i="8"/>
  <c r="T63" i="8"/>
  <c r="AG64" i="8"/>
  <c r="H66" i="8"/>
  <c r="P67" i="8"/>
  <c r="N69" i="8"/>
  <c r="L71" i="8"/>
  <c r="Y72" i="8"/>
  <c r="W74" i="8"/>
  <c r="U76" i="8"/>
  <c r="T42" i="8"/>
  <c r="AF46" i="8"/>
  <c r="R52" i="8"/>
  <c r="D58" i="8"/>
  <c r="G60" i="8"/>
  <c r="AD60" i="8"/>
  <c r="T61" i="8"/>
  <c r="E62" i="8"/>
  <c r="AB62" i="8"/>
  <c r="R63" i="8"/>
  <c r="AJ63" i="8"/>
  <c r="Z64" i="8"/>
  <c r="P65" i="8"/>
  <c r="AH65" i="8"/>
  <c r="X66" i="8"/>
  <c r="N67" i="8"/>
  <c r="AF67" i="8"/>
  <c r="V68" i="8"/>
  <c r="L69" i="8"/>
  <c r="AD69" i="8"/>
  <c r="T70" i="8"/>
  <c r="J71" i="8"/>
  <c r="AB71" i="8"/>
  <c r="R72" i="8"/>
  <c r="H73" i="8"/>
  <c r="Z73" i="8"/>
  <c r="P74" i="8"/>
  <c r="F75" i="8"/>
  <c r="X75" i="8"/>
  <c r="N76" i="8"/>
  <c r="D77" i="8"/>
  <c r="V77" i="8"/>
  <c r="N48" i="8"/>
  <c r="I64" i="8"/>
  <c r="Y66" i="8"/>
  <c r="M69" i="8"/>
  <c r="AF73" i="8"/>
  <c r="E77" i="8"/>
  <c r="H54" i="8"/>
  <c r="R44" i="8"/>
  <c r="AD48" i="8"/>
  <c r="P54" i="8"/>
  <c r="AD59" i="8"/>
  <c r="O60" i="8"/>
  <c r="E61" i="8"/>
  <c r="AB61" i="8"/>
  <c r="M62" i="8"/>
  <c r="AJ62" i="8"/>
  <c r="Z63" i="8"/>
  <c r="K64" i="8"/>
  <c r="AH64" i="8"/>
  <c r="X65" i="8"/>
  <c r="I66" i="8"/>
  <c r="AF66" i="8"/>
  <c r="V67" i="8"/>
  <c r="G68" i="8"/>
  <c r="AD68" i="8"/>
  <c r="T69" i="8"/>
  <c r="E70" i="8"/>
  <c r="AB70" i="8"/>
  <c r="R71" i="8"/>
  <c r="AJ71" i="8"/>
  <c r="Z72" i="8"/>
  <c r="P73" i="8"/>
  <c r="AH73" i="8"/>
  <c r="X74" i="8"/>
  <c r="N75" i="8"/>
  <c r="AF75" i="8"/>
  <c r="V76" i="8"/>
  <c r="L77" i="8"/>
  <c r="AD77" i="8"/>
  <c r="Z44" i="8"/>
  <c r="L50" i="8"/>
  <c r="X54" i="8"/>
  <c r="AE59" i="8"/>
  <c r="U60" i="8"/>
  <c r="F61" i="8"/>
  <c r="AC61" i="8"/>
  <c r="S62" i="8"/>
  <c r="D63" i="8"/>
  <c r="AA63" i="8"/>
  <c r="Q64" i="8"/>
  <c r="AI64" i="8"/>
  <c r="Y65" i="8"/>
  <c r="O66" i="8"/>
  <c r="AG66" i="8"/>
  <c r="W67" i="8"/>
  <c r="M68" i="8"/>
  <c r="AE68" i="8"/>
  <c r="U69" i="8"/>
  <c r="K70" i="8"/>
  <c r="AC70" i="8"/>
  <c r="S71" i="8"/>
  <c r="I72" i="8"/>
  <c r="AA72" i="8"/>
  <c r="Q73" i="8"/>
  <c r="G74" i="8"/>
  <c r="Y74" i="8"/>
  <c r="O75" i="8"/>
  <c r="E76" i="8"/>
  <c r="W76" i="8"/>
  <c r="M77" i="8"/>
  <c r="AJ77" i="8"/>
  <c r="L77" i="20"/>
  <c r="T77" i="20"/>
  <c r="S75" i="20"/>
  <c r="R49" i="20"/>
  <c r="M77" i="20"/>
  <c r="L75" i="20"/>
  <c r="T75" i="20"/>
  <c r="K75" i="20" s="1"/>
  <c r="S49" i="20"/>
  <c r="N77" i="20"/>
  <c r="M75" i="20"/>
  <c r="L49" i="20"/>
  <c r="T49" i="20"/>
  <c r="O77" i="20"/>
  <c r="H77" i="20" s="1"/>
  <c r="N75" i="20"/>
  <c r="M49" i="20"/>
  <c r="P77" i="20"/>
  <c r="O75" i="20"/>
  <c r="N49" i="20"/>
  <c r="R77" i="20"/>
  <c r="Q75" i="20"/>
  <c r="P49" i="20"/>
  <c r="S77" i="20"/>
  <c r="R75" i="20"/>
  <c r="I75" i="20" s="1"/>
  <c r="Q49" i="20"/>
  <c r="K49" i="20" s="1"/>
  <c r="Q77" i="20"/>
  <c r="P75" i="20"/>
  <c r="G75" i="20" s="1"/>
  <c r="O49" i="20"/>
  <c r="G40" i="13"/>
  <c r="E41" i="13"/>
  <c r="E42" i="13"/>
  <c r="D43" i="13"/>
  <c r="N44" i="13"/>
  <c r="M45" i="13"/>
  <c r="K46" i="13"/>
  <c r="J47" i="13"/>
  <c r="H48" i="13"/>
  <c r="G49" i="13"/>
  <c r="I49" i="13" s="1"/>
  <c r="E50" i="13"/>
  <c r="D51" i="13"/>
  <c r="M52" i="13"/>
  <c r="K53" i="13"/>
  <c r="H54" i="13"/>
  <c r="G55" i="13"/>
  <c r="E56" i="13"/>
  <c r="N57" i="13"/>
  <c r="K58" i="13"/>
  <c r="J59" i="13"/>
  <c r="G60" i="13"/>
  <c r="I60" i="13" s="1"/>
  <c r="E61" i="13"/>
  <c r="D62" i="13"/>
  <c r="N62" i="13"/>
  <c r="M63" i="13"/>
  <c r="J64" i="13"/>
  <c r="H65" i="13"/>
  <c r="D67" i="13"/>
  <c r="M68" i="13"/>
  <c r="K69" i="13"/>
  <c r="H70" i="13"/>
  <c r="G71" i="13"/>
  <c r="E72" i="13"/>
  <c r="N73" i="13"/>
  <c r="K74" i="13"/>
  <c r="J75" i="13"/>
  <c r="G76" i="13"/>
  <c r="I76" i="13" s="1"/>
  <c r="E77" i="13"/>
  <c r="H40" i="13"/>
  <c r="G41" i="13"/>
  <c r="G42" i="13"/>
  <c r="E43" i="13"/>
  <c r="D44" i="13"/>
  <c r="N45" i="13"/>
  <c r="M46" i="13"/>
  <c r="K47" i="13"/>
  <c r="J48" i="13"/>
  <c r="H49" i="13"/>
  <c r="G50" i="13"/>
  <c r="E51" i="13"/>
  <c r="D52" i="13"/>
  <c r="N52" i="13"/>
  <c r="M53" i="13"/>
  <c r="O53" i="13" s="1"/>
  <c r="J54" i="13"/>
  <c r="H55" i="13"/>
  <c r="D57" i="13"/>
  <c r="M58" i="13"/>
  <c r="K59" i="13"/>
  <c r="H60" i="13"/>
  <c r="G61" i="13"/>
  <c r="E62" i="13"/>
  <c r="N63" i="13"/>
  <c r="K64" i="13"/>
  <c r="J65" i="13"/>
  <c r="G66" i="13"/>
  <c r="E67" i="13"/>
  <c r="D68" i="13"/>
  <c r="N68" i="13"/>
  <c r="M69" i="13"/>
  <c r="O69" i="13" s="1"/>
  <c r="J70" i="13"/>
  <c r="H71" i="13"/>
  <c r="D73" i="13"/>
  <c r="M74" i="13"/>
  <c r="K75" i="13"/>
  <c r="H76" i="13"/>
  <c r="G77" i="13"/>
  <c r="H41" i="13"/>
  <c r="H42" i="13"/>
  <c r="G43" i="13"/>
  <c r="I43" i="13" s="1"/>
  <c r="E44" i="13"/>
  <c r="D45" i="13"/>
  <c r="N46" i="13"/>
  <c r="M47" i="13"/>
  <c r="K48" i="13"/>
  <c r="J49" i="13"/>
  <c r="H50" i="13"/>
  <c r="G51" i="13"/>
  <c r="I51" i="13" s="1"/>
  <c r="E52" i="13"/>
  <c r="N53" i="13"/>
  <c r="K54" i="13"/>
  <c r="J55" i="13"/>
  <c r="G56" i="13"/>
  <c r="E57" i="13"/>
  <c r="F57" i="13" s="1"/>
  <c r="D58" i="13"/>
  <c r="N58" i="13"/>
  <c r="M59" i="13"/>
  <c r="J60" i="13"/>
  <c r="H61" i="13"/>
  <c r="D63" i="13"/>
  <c r="M64" i="13"/>
  <c r="O64" i="13" s="1"/>
  <c r="K65" i="13"/>
  <c r="H66" i="13"/>
  <c r="G67" i="13"/>
  <c r="I67" i="13" s="1"/>
  <c r="E68" i="13"/>
  <c r="N69" i="13"/>
  <c r="K70" i="13"/>
  <c r="J71" i="13"/>
  <c r="G72" i="13"/>
  <c r="E73" i="13"/>
  <c r="F73" i="13" s="1"/>
  <c r="D74" i="13"/>
  <c r="N74" i="13"/>
  <c r="M75" i="13"/>
  <c r="J76" i="13"/>
  <c r="H77" i="13"/>
  <c r="J40" i="13"/>
  <c r="J41" i="13"/>
  <c r="J42" i="13"/>
  <c r="H43" i="13"/>
  <c r="G44" i="13"/>
  <c r="E45" i="13"/>
  <c r="D46" i="13"/>
  <c r="N47" i="13"/>
  <c r="M48" i="13"/>
  <c r="K49" i="13"/>
  <c r="J50" i="13"/>
  <c r="H51" i="13"/>
  <c r="D53" i="13"/>
  <c r="M54" i="13"/>
  <c r="K55" i="13"/>
  <c r="H56" i="13"/>
  <c r="G57" i="13"/>
  <c r="E58" i="13"/>
  <c r="N59" i="13"/>
  <c r="K60" i="13"/>
  <c r="J61" i="13"/>
  <c r="G62" i="13"/>
  <c r="E63" i="13"/>
  <c r="F63" i="13" s="1"/>
  <c r="D64" i="13"/>
  <c r="F64" i="13" s="1"/>
  <c r="N64" i="13"/>
  <c r="M65" i="13"/>
  <c r="J66" i="13"/>
  <c r="H67" i="13"/>
  <c r="D69" i="13"/>
  <c r="M70" i="13"/>
  <c r="K71" i="13"/>
  <c r="H72" i="13"/>
  <c r="G73" i="13"/>
  <c r="E74" i="13"/>
  <c r="N75" i="13"/>
  <c r="K76" i="13"/>
  <c r="J77" i="13"/>
  <c r="K40" i="13"/>
  <c r="K41" i="13"/>
  <c r="K42" i="13"/>
  <c r="J43" i="13"/>
  <c r="H44" i="13"/>
  <c r="G45" i="13"/>
  <c r="E46" i="13"/>
  <c r="D47" i="13"/>
  <c r="N48" i="13"/>
  <c r="M49" i="13"/>
  <c r="K50" i="13"/>
  <c r="J51" i="13"/>
  <c r="G52" i="13"/>
  <c r="E53" i="13"/>
  <c r="D54" i="13"/>
  <c r="N54" i="13"/>
  <c r="M55" i="13"/>
  <c r="J56" i="13"/>
  <c r="H57" i="13"/>
  <c r="D59" i="13"/>
  <c r="M60" i="13"/>
  <c r="K61" i="13"/>
  <c r="H62" i="13"/>
  <c r="G63" i="13"/>
  <c r="I63" i="13" s="1"/>
  <c r="E64" i="13"/>
  <c r="N65" i="13"/>
  <c r="K66" i="13"/>
  <c r="J67" i="13"/>
  <c r="G68" i="13"/>
  <c r="I68" i="13" s="1"/>
  <c r="E69" i="13"/>
  <c r="D70" i="13"/>
  <c r="N70" i="13"/>
  <c r="M71" i="13"/>
  <c r="J72" i="13"/>
  <c r="H73" i="13"/>
  <c r="D75" i="13"/>
  <c r="M76" i="13"/>
  <c r="K77" i="13"/>
  <c r="D40" i="13"/>
  <c r="M42" i="13"/>
  <c r="O42" i="13" s="1"/>
  <c r="M44" i="13"/>
  <c r="G47" i="13"/>
  <c r="N49" i="13"/>
  <c r="N51" i="13"/>
  <c r="K56" i="13"/>
  <c r="J58" i="13"/>
  <c r="L58" i="13" s="1"/>
  <c r="H63" i="13"/>
  <c r="G65" i="13"/>
  <c r="I65" i="13" s="1"/>
  <c r="M67" i="13"/>
  <c r="E70" i="13"/>
  <c r="D72" i="13"/>
  <c r="F72" i="13" s="1"/>
  <c r="H74" i="13"/>
  <c r="N76" i="13"/>
  <c r="D41" i="13"/>
  <c r="N50" i="13"/>
  <c r="D60" i="13"/>
  <c r="F60" i="13" s="1"/>
  <c r="M66" i="13"/>
  <c r="D71" i="13"/>
  <c r="N43" i="13"/>
  <c r="E60" i="13"/>
  <c r="D76" i="13"/>
  <c r="E40" i="13"/>
  <c r="N42" i="13"/>
  <c r="H45" i="13"/>
  <c r="H47" i="13"/>
  <c r="H52" i="13"/>
  <c r="G54" i="13"/>
  <c r="M56" i="13"/>
  <c r="E59" i="13"/>
  <c r="F59" i="13" s="1"/>
  <c r="D61" i="13"/>
  <c r="J63" i="13"/>
  <c r="N67" i="13"/>
  <c r="K72" i="13"/>
  <c r="J74" i="13"/>
  <c r="L74" i="13" s="1"/>
  <c r="M43" i="13"/>
  <c r="O43" i="13" s="1"/>
  <c r="K57" i="13"/>
  <c r="K68" i="13"/>
  <c r="N77" i="13"/>
  <c r="H46" i="13"/>
  <c r="N55" i="13"/>
  <c r="H64" i="13"/>
  <c r="M40" i="13"/>
  <c r="J45" i="13"/>
  <c r="D48" i="13"/>
  <c r="D50" i="13"/>
  <c r="F50" i="13" s="1"/>
  <c r="J52" i="13"/>
  <c r="L52" i="13" s="1"/>
  <c r="N56" i="13"/>
  <c r="G59" i="13"/>
  <c r="M61" i="13"/>
  <c r="K63" i="13"/>
  <c r="D66" i="13"/>
  <c r="F66" i="13" s="1"/>
  <c r="H68" i="13"/>
  <c r="G70" i="13"/>
  <c r="M72" i="13"/>
  <c r="O72" i="13" s="1"/>
  <c r="E75" i="13"/>
  <c r="D77" i="13"/>
  <c r="F77" i="13" s="1"/>
  <c r="G48" i="13"/>
  <c r="I48" i="13" s="1"/>
  <c r="E55" i="13"/>
  <c r="G64" i="13"/>
  <c r="I64" i="13" s="1"/>
  <c r="H75" i="13"/>
  <c r="M41" i="13"/>
  <c r="H53" i="13"/>
  <c r="M57" i="13"/>
  <c r="O57" i="13" s="1"/>
  <c r="J62" i="13"/>
  <c r="N66" i="13"/>
  <c r="G69" i="13"/>
  <c r="E71" i="13"/>
  <c r="F71" i="13" s="1"/>
  <c r="K73" i="13"/>
  <c r="N40" i="13"/>
  <c r="K43" i="13"/>
  <c r="L43" i="13" s="1"/>
  <c r="K45" i="13"/>
  <c r="E48" i="13"/>
  <c r="M50" i="13"/>
  <c r="K52" i="13"/>
  <c r="D55" i="13"/>
  <c r="J57" i="13"/>
  <c r="L57" i="13" s="1"/>
  <c r="H59" i="13"/>
  <c r="N61" i="13"/>
  <c r="E66" i="13"/>
  <c r="J68" i="13"/>
  <c r="N72" i="13"/>
  <c r="G75" i="13"/>
  <c r="I75" i="13" s="1"/>
  <c r="M77" i="13"/>
  <c r="G46" i="13"/>
  <c r="G53" i="13"/>
  <c r="J73" i="13"/>
  <c r="L73" i="13" s="1"/>
  <c r="N41" i="13"/>
  <c r="J44" i="13"/>
  <c r="J46" i="13"/>
  <c r="D49" i="13"/>
  <c r="K51" i="13"/>
  <c r="J53" i="13"/>
  <c r="L53" i="13" s="1"/>
  <c r="G58" i="13"/>
  <c r="K62" i="13"/>
  <c r="D65" i="13"/>
  <c r="H69" i="13"/>
  <c r="N71" i="13"/>
  <c r="M73" i="13"/>
  <c r="E76" i="13"/>
  <c r="D42" i="13"/>
  <c r="F42" i="13" s="1"/>
  <c r="K44" i="13"/>
  <c r="E47" i="13"/>
  <c r="E49" i="13"/>
  <c r="M51" i="13"/>
  <c r="O51" i="13" s="1"/>
  <c r="E54" i="13"/>
  <c r="D56" i="13"/>
  <c r="F56" i="13" s="1"/>
  <c r="H58" i="13"/>
  <c r="N60" i="13"/>
  <c r="M62" i="13"/>
  <c r="O62" i="13" s="1"/>
  <c r="E65" i="13"/>
  <c r="K67" i="13"/>
  <c r="J69" i="13"/>
  <c r="L69" i="13" s="1"/>
  <c r="G74" i="13"/>
  <c r="I74" i="13" s="1"/>
  <c r="R76" i="20"/>
  <c r="S76" i="20"/>
  <c r="L76" i="20"/>
  <c r="P76" i="20"/>
  <c r="O76" i="20"/>
  <c r="M76" i="20"/>
  <c r="Q76" i="20"/>
  <c r="N76" i="20"/>
  <c r="T76" i="20"/>
  <c r="R18" i="20"/>
  <c r="S18" i="20"/>
  <c r="L18" i="20"/>
  <c r="T18" i="20"/>
  <c r="M18" i="20"/>
  <c r="Q18" i="20"/>
  <c r="P18" i="20"/>
  <c r="O18" i="20"/>
  <c r="N18" i="20"/>
  <c r="K18" i="13"/>
  <c r="D18" i="13"/>
  <c r="J18" i="13"/>
  <c r="E18" i="13"/>
  <c r="H18" i="13"/>
  <c r="G18" i="13"/>
  <c r="N18" i="13"/>
  <c r="M18" i="13"/>
  <c r="D18" i="8"/>
  <c r="I18" i="8"/>
  <c r="Z18" i="8"/>
  <c r="M18" i="8"/>
  <c r="L18" i="8"/>
  <c r="K18" i="8"/>
  <c r="AD18" i="8"/>
  <c r="W18" i="8"/>
  <c r="V18" i="8"/>
  <c r="O18" i="8"/>
  <c r="AC18" i="8"/>
  <c r="AI18" i="8"/>
  <c r="P18" i="8"/>
  <c r="J18" i="8"/>
  <c r="E18" i="8"/>
  <c r="AA18" i="8"/>
  <c r="AE18" i="8"/>
  <c r="AG18" i="8"/>
  <c r="AF18" i="8"/>
  <c r="S18" i="8"/>
  <c r="G18" i="8"/>
  <c r="Q18" i="8"/>
  <c r="H18" i="8"/>
  <c r="R18" i="8"/>
  <c r="Y18" i="8"/>
  <c r="F18" i="8"/>
  <c r="U18" i="8"/>
  <c r="T18" i="8"/>
  <c r="X18" i="8"/>
  <c r="AH18" i="8"/>
  <c r="AJ18" i="8"/>
  <c r="N18" i="8"/>
  <c r="AB18" i="8"/>
  <c r="D20" i="8"/>
  <c r="D11" i="8"/>
  <c r="R70" i="20"/>
  <c r="S70" i="20"/>
  <c r="M70" i="20"/>
  <c r="T70" i="20"/>
  <c r="P70" i="20"/>
  <c r="G70" i="20" s="1"/>
  <c r="O70" i="20"/>
  <c r="L70" i="20"/>
  <c r="Q70" i="20"/>
  <c r="N70" i="20"/>
  <c r="D17" i="8"/>
  <c r="Q71" i="20"/>
  <c r="R71" i="20"/>
  <c r="P71" i="20"/>
  <c r="S71" i="20"/>
  <c r="O71" i="20"/>
  <c r="L71" i="20"/>
  <c r="T71" i="20"/>
  <c r="M71" i="20"/>
  <c r="N71" i="20"/>
  <c r="T46" i="20"/>
  <c r="S46" i="20"/>
  <c r="O46" i="20"/>
  <c r="M46" i="20"/>
  <c r="L46" i="20"/>
  <c r="N46" i="20"/>
  <c r="Q46" i="20"/>
  <c r="P46" i="20"/>
  <c r="R46" i="20"/>
  <c r="K11" i="8"/>
  <c r="S39" i="20"/>
  <c r="L39" i="20"/>
  <c r="T39" i="20"/>
  <c r="M39" i="20"/>
  <c r="R39" i="20"/>
  <c r="N39" i="20"/>
  <c r="O39" i="20"/>
  <c r="P39" i="20"/>
  <c r="Q39" i="20"/>
  <c r="N39" i="13"/>
  <c r="D39" i="13"/>
  <c r="M39" i="13"/>
  <c r="E39" i="13"/>
  <c r="G39" i="13"/>
  <c r="H39" i="13"/>
  <c r="J39" i="13"/>
  <c r="K39" i="13"/>
  <c r="D39" i="8"/>
  <c r="L39" i="8"/>
  <c r="T39" i="8"/>
  <c r="AB39" i="8"/>
  <c r="AJ39" i="8"/>
  <c r="E39" i="8"/>
  <c r="M39" i="8"/>
  <c r="U39" i="8"/>
  <c r="AC39" i="8"/>
  <c r="F39" i="8"/>
  <c r="N39" i="8"/>
  <c r="V39" i="8"/>
  <c r="AD39" i="8"/>
  <c r="G39" i="8"/>
  <c r="O39" i="8"/>
  <c r="W39" i="8"/>
  <c r="AE39" i="8"/>
  <c r="AI39" i="8"/>
  <c r="H39" i="8"/>
  <c r="P39" i="8"/>
  <c r="X39" i="8"/>
  <c r="AF39" i="8"/>
  <c r="S39" i="8"/>
  <c r="I39" i="8"/>
  <c r="Q39" i="8"/>
  <c r="Y39" i="8"/>
  <c r="AG39" i="8"/>
  <c r="K39" i="8"/>
  <c r="J39" i="8"/>
  <c r="R39" i="8"/>
  <c r="Z39" i="8"/>
  <c r="AH39" i="8"/>
  <c r="AA39" i="8"/>
  <c r="L41" i="20"/>
  <c r="T41" i="20"/>
  <c r="S42" i="20"/>
  <c r="R43" i="20"/>
  <c r="Q44" i="20"/>
  <c r="P45" i="20"/>
  <c r="M47" i="20"/>
  <c r="L48" i="20"/>
  <c r="T48" i="20"/>
  <c r="K48" i="20" s="1"/>
  <c r="S50" i="20"/>
  <c r="Q51" i="20"/>
  <c r="P52" i="20"/>
  <c r="O53" i="20"/>
  <c r="N54" i="20"/>
  <c r="F54" i="20" s="1"/>
  <c r="M55" i="20"/>
  <c r="L56" i="20"/>
  <c r="M41" i="20"/>
  <c r="L42" i="20"/>
  <c r="T42" i="20"/>
  <c r="S43" i="20"/>
  <c r="R44" i="20"/>
  <c r="I44" i="20" s="1"/>
  <c r="Q45" i="20"/>
  <c r="N47" i="20"/>
  <c r="F47" i="20" s="1"/>
  <c r="M48" i="20"/>
  <c r="L50" i="20"/>
  <c r="T50" i="20"/>
  <c r="R51" i="20"/>
  <c r="I51" i="20" s="1"/>
  <c r="Q52" i="20"/>
  <c r="P53" i="20"/>
  <c r="O54" i="20"/>
  <c r="H54" i="20" s="1"/>
  <c r="N55" i="20"/>
  <c r="F55" i="20" s="1"/>
  <c r="M56" i="20"/>
  <c r="N41" i="20"/>
  <c r="F41" i="20" s="1"/>
  <c r="M42" i="20"/>
  <c r="L43" i="20"/>
  <c r="T43" i="20"/>
  <c r="S44" i="20"/>
  <c r="J44" i="20" s="1"/>
  <c r="R45" i="20"/>
  <c r="I45" i="20" s="1"/>
  <c r="O47" i="20"/>
  <c r="H47" i="20" s="1"/>
  <c r="N48" i="20"/>
  <c r="F48" i="20" s="1"/>
  <c r="M50" i="20"/>
  <c r="S51" i="20"/>
  <c r="R52" i="20"/>
  <c r="I52" i="20" s="1"/>
  <c r="Q53" i="20"/>
  <c r="P54" i="20"/>
  <c r="O55" i="20"/>
  <c r="H55" i="20" s="1"/>
  <c r="N56" i="20"/>
  <c r="M57" i="20"/>
  <c r="O41" i="20"/>
  <c r="H41" i="20" s="1"/>
  <c r="N42" i="20"/>
  <c r="F42" i="20" s="1"/>
  <c r="M43" i="20"/>
  <c r="L44" i="20"/>
  <c r="T44" i="20"/>
  <c r="K44" i="20" s="1"/>
  <c r="S45" i="20"/>
  <c r="J45" i="20" s="1"/>
  <c r="P47" i="20"/>
  <c r="G47" i="20" s="1"/>
  <c r="O48" i="20"/>
  <c r="H48" i="20" s="1"/>
  <c r="N50" i="20"/>
  <c r="F50" i="20" s="1"/>
  <c r="L51" i="20"/>
  <c r="T51" i="20"/>
  <c r="K51" i="20" s="1"/>
  <c r="S52" i="20"/>
  <c r="J52" i="20" s="1"/>
  <c r="R53" i="20"/>
  <c r="Q54" i="20"/>
  <c r="P55" i="20"/>
  <c r="G55" i="20" s="1"/>
  <c r="O56" i="20"/>
  <c r="H56" i="20" s="1"/>
  <c r="P41" i="20"/>
  <c r="G41" i="20" s="1"/>
  <c r="O42" i="20"/>
  <c r="H42" i="20" s="1"/>
  <c r="N43" i="20"/>
  <c r="F43" i="20" s="1"/>
  <c r="M44" i="20"/>
  <c r="L45" i="20"/>
  <c r="T45" i="20"/>
  <c r="K45" i="20" s="1"/>
  <c r="Q47" i="20"/>
  <c r="P48" i="20"/>
  <c r="G48" i="20" s="1"/>
  <c r="O50" i="20"/>
  <c r="H50" i="20" s="1"/>
  <c r="M51" i="20"/>
  <c r="L52" i="20"/>
  <c r="T52" i="20"/>
  <c r="K52" i="20" s="1"/>
  <c r="S53" i="20"/>
  <c r="R54" i="20"/>
  <c r="I54" i="20" s="1"/>
  <c r="Q55" i="20"/>
  <c r="P56" i="20"/>
  <c r="G56" i="20" s="1"/>
  <c r="Q41" i="20"/>
  <c r="P42" i="20"/>
  <c r="G42" i="20" s="1"/>
  <c r="O43" i="20"/>
  <c r="H43" i="20" s="1"/>
  <c r="N44" i="20"/>
  <c r="F44" i="20" s="1"/>
  <c r="M45" i="20"/>
  <c r="R47" i="20"/>
  <c r="I47" i="20" s="1"/>
  <c r="Q48" i="20"/>
  <c r="P50" i="20"/>
  <c r="N51" i="20"/>
  <c r="M52" i="20"/>
  <c r="L53" i="20"/>
  <c r="T53" i="20"/>
  <c r="K53" i="20" s="1"/>
  <c r="S54" i="20"/>
  <c r="R55" i="20"/>
  <c r="I55" i="20" s="1"/>
  <c r="R41" i="20"/>
  <c r="Q42" i="20"/>
  <c r="P43" i="20"/>
  <c r="O44" i="20"/>
  <c r="N45" i="20"/>
  <c r="F45" i="20" s="1"/>
  <c r="S47" i="20"/>
  <c r="R48" i="20"/>
  <c r="Q50" i="20"/>
  <c r="O51" i="20"/>
  <c r="N52" i="20"/>
  <c r="F52" i="20" s="1"/>
  <c r="M53" i="20"/>
  <c r="L54" i="20"/>
  <c r="T54" i="20"/>
  <c r="S55" i="20"/>
  <c r="R56" i="20"/>
  <c r="S41" i="20"/>
  <c r="R42" i="20"/>
  <c r="Q43" i="20"/>
  <c r="P44" i="20"/>
  <c r="G44" i="20" s="1"/>
  <c r="O45" i="20"/>
  <c r="L47" i="20"/>
  <c r="T47" i="20"/>
  <c r="S48" i="20"/>
  <c r="R50" i="20"/>
  <c r="I50" i="20" s="1"/>
  <c r="P51" i="20"/>
  <c r="O52" i="20"/>
  <c r="H52" i="20" s="1"/>
  <c r="N53" i="20"/>
  <c r="M54" i="20"/>
  <c r="L55" i="20"/>
  <c r="T55" i="20"/>
  <c r="S56" i="20"/>
  <c r="O57" i="20"/>
  <c r="N58" i="20"/>
  <c r="M59" i="20"/>
  <c r="L60" i="20"/>
  <c r="T60" i="20"/>
  <c r="S61" i="20"/>
  <c r="Q62" i="20"/>
  <c r="P63" i="20"/>
  <c r="O64" i="20"/>
  <c r="N65" i="20"/>
  <c r="M66" i="20"/>
  <c r="L67" i="20"/>
  <c r="T67" i="20"/>
  <c r="S68" i="20"/>
  <c r="R69" i="20"/>
  <c r="O72" i="20"/>
  <c r="N73" i="20"/>
  <c r="M74" i="20"/>
  <c r="S20" i="20"/>
  <c r="R21" i="20"/>
  <c r="Q22" i="20"/>
  <c r="P23" i="20"/>
  <c r="O24" i="20"/>
  <c r="N25" i="20"/>
  <c r="M26" i="20"/>
  <c r="L27" i="20"/>
  <c r="T27" i="20"/>
  <c r="S28" i="20"/>
  <c r="R29" i="20"/>
  <c r="Q30" i="20"/>
  <c r="P31" i="20"/>
  <c r="O32" i="20"/>
  <c r="M33" i="20"/>
  <c r="L34" i="20"/>
  <c r="T34" i="20"/>
  <c r="S35" i="20"/>
  <c r="R36" i="20"/>
  <c r="Q37" i="20"/>
  <c r="P57" i="20"/>
  <c r="O58" i="20"/>
  <c r="N59" i="20"/>
  <c r="M60" i="20"/>
  <c r="L61" i="20"/>
  <c r="T61" i="20"/>
  <c r="R62" i="20"/>
  <c r="Q63" i="20"/>
  <c r="P64" i="20"/>
  <c r="O65" i="20"/>
  <c r="N66" i="20"/>
  <c r="M67" i="20"/>
  <c r="L68" i="20"/>
  <c r="T68" i="20"/>
  <c r="S69" i="20"/>
  <c r="P72" i="20"/>
  <c r="O73" i="20"/>
  <c r="N74" i="20"/>
  <c r="L20" i="20"/>
  <c r="T20" i="20"/>
  <c r="S21" i="20"/>
  <c r="R22" i="20"/>
  <c r="Q23" i="20"/>
  <c r="P24" i="20"/>
  <c r="O25" i="20"/>
  <c r="N26" i="20"/>
  <c r="M27" i="20"/>
  <c r="L28" i="20"/>
  <c r="T28" i="20"/>
  <c r="S29" i="20"/>
  <c r="R30" i="20"/>
  <c r="Q31" i="20"/>
  <c r="P32" i="20"/>
  <c r="N33" i="20"/>
  <c r="M34" i="20"/>
  <c r="L35" i="20"/>
  <c r="T35" i="20"/>
  <c r="S36" i="20"/>
  <c r="R37" i="20"/>
  <c r="Q57" i="20"/>
  <c r="P58" i="20"/>
  <c r="O59" i="20"/>
  <c r="N60" i="20"/>
  <c r="F60" i="20" s="1"/>
  <c r="M61" i="20"/>
  <c r="S62" i="20"/>
  <c r="J62" i="20" s="1"/>
  <c r="R63" i="20"/>
  <c r="Q64" i="20"/>
  <c r="P65" i="20"/>
  <c r="O66" i="20"/>
  <c r="N67" i="20"/>
  <c r="M68" i="20"/>
  <c r="L69" i="20"/>
  <c r="T69" i="20"/>
  <c r="Q72" i="20"/>
  <c r="P73" i="20"/>
  <c r="O74" i="20"/>
  <c r="H74" i="20" s="1"/>
  <c r="M20" i="20"/>
  <c r="L21" i="20"/>
  <c r="T21" i="20"/>
  <c r="S22" i="20"/>
  <c r="R23" i="20"/>
  <c r="Q24" i="20"/>
  <c r="P25" i="20"/>
  <c r="O26" i="20"/>
  <c r="N27" i="20"/>
  <c r="M28" i="20"/>
  <c r="L29" i="20"/>
  <c r="T29" i="20"/>
  <c r="S30" i="20"/>
  <c r="R31" i="20"/>
  <c r="Q32" i="20"/>
  <c r="O33" i="20"/>
  <c r="N34" i="20"/>
  <c r="M35" i="20"/>
  <c r="L36" i="20"/>
  <c r="T36" i="20"/>
  <c r="S37" i="20"/>
  <c r="R57" i="20"/>
  <c r="Q58" i="20"/>
  <c r="P59" i="20"/>
  <c r="O60" i="20"/>
  <c r="N61" i="20"/>
  <c r="L62" i="20"/>
  <c r="T62" i="20"/>
  <c r="S63" i="20"/>
  <c r="R64" i="20"/>
  <c r="Q65" i="20"/>
  <c r="P66" i="20"/>
  <c r="O67" i="20"/>
  <c r="N68" i="20"/>
  <c r="M69" i="20"/>
  <c r="R72" i="20"/>
  <c r="Q73" i="20"/>
  <c r="P74" i="20"/>
  <c r="G74" i="20" s="1"/>
  <c r="N20" i="20"/>
  <c r="M21" i="20"/>
  <c r="L22" i="20"/>
  <c r="T22" i="20"/>
  <c r="S23" i="20"/>
  <c r="R24" i="20"/>
  <c r="Q25" i="20"/>
  <c r="P26" i="20"/>
  <c r="O27" i="20"/>
  <c r="N28" i="20"/>
  <c r="M29" i="20"/>
  <c r="L30" i="20"/>
  <c r="T30" i="20"/>
  <c r="S31" i="20"/>
  <c r="R32" i="20"/>
  <c r="P33" i="20"/>
  <c r="O34" i="20"/>
  <c r="N35" i="20"/>
  <c r="M36" i="20"/>
  <c r="L37" i="20"/>
  <c r="T37" i="20"/>
  <c r="Q56" i="20"/>
  <c r="S57" i="20"/>
  <c r="R58" i="20"/>
  <c r="Q59" i="20"/>
  <c r="P60" i="20"/>
  <c r="G60" i="20" s="1"/>
  <c r="O61" i="20"/>
  <c r="M62" i="20"/>
  <c r="L63" i="20"/>
  <c r="T63" i="20"/>
  <c r="S64" i="20"/>
  <c r="J64" i="20" s="1"/>
  <c r="R65" i="20"/>
  <c r="Q66" i="20"/>
  <c r="P67" i="20"/>
  <c r="G67" i="20" s="1"/>
  <c r="O68" i="20"/>
  <c r="N69" i="20"/>
  <c r="S72" i="20"/>
  <c r="R73" i="20"/>
  <c r="Q74" i="20"/>
  <c r="O20" i="20"/>
  <c r="N21" i="20"/>
  <c r="M22" i="20"/>
  <c r="L23" i="20"/>
  <c r="T23" i="20"/>
  <c r="S24" i="20"/>
  <c r="R25" i="20"/>
  <c r="Q26" i="20"/>
  <c r="P27" i="20"/>
  <c r="O28" i="20"/>
  <c r="N29" i="20"/>
  <c r="M30" i="20"/>
  <c r="L31" i="20"/>
  <c r="T31" i="20"/>
  <c r="S32" i="20"/>
  <c r="Q33" i="20"/>
  <c r="P34" i="20"/>
  <c r="O35" i="20"/>
  <c r="N36" i="20"/>
  <c r="M37" i="20"/>
  <c r="T56" i="20"/>
  <c r="T57" i="20"/>
  <c r="S58" i="20"/>
  <c r="R59" i="20"/>
  <c r="I59" i="20" s="1"/>
  <c r="Q60" i="20"/>
  <c r="P61" i="20"/>
  <c r="G61" i="20" s="1"/>
  <c r="N62" i="20"/>
  <c r="F62" i="20" s="1"/>
  <c r="M63" i="20"/>
  <c r="L64" i="20"/>
  <c r="T64" i="20"/>
  <c r="K64" i="20" s="1"/>
  <c r="S65" i="20"/>
  <c r="R66" i="20"/>
  <c r="I66" i="20" s="1"/>
  <c r="Q67" i="20"/>
  <c r="P68" i="20"/>
  <c r="O69" i="20"/>
  <c r="L72" i="20"/>
  <c r="T72" i="20"/>
  <c r="S73" i="20"/>
  <c r="R74" i="20"/>
  <c r="P20" i="20"/>
  <c r="O21" i="20"/>
  <c r="N22" i="20"/>
  <c r="M23" i="20"/>
  <c r="L24" i="20"/>
  <c r="T24" i="20"/>
  <c r="S25" i="20"/>
  <c r="R26" i="20"/>
  <c r="Q27" i="20"/>
  <c r="P28" i="20"/>
  <c r="O29" i="20"/>
  <c r="N30" i="20"/>
  <c r="M31" i="20"/>
  <c r="L32" i="20"/>
  <c r="T32" i="20"/>
  <c r="R33" i="20"/>
  <c r="Q34" i="20"/>
  <c r="P35" i="20"/>
  <c r="O36" i="20"/>
  <c r="N37" i="20"/>
  <c r="L57" i="20"/>
  <c r="L58" i="20"/>
  <c r="T58" i="20"/>
  <c r="K58" i="20" s="1"/>
  <c r="S59" i="20"/>
  <c r="R60" i="20"/>
  <c r="Q61" i="20"/>
  <c r="O62" i="20"/>
  <c r="N63" i="20"/>
  <c r="F63" i="20" s="1"/>
  <c r="M64" i="20"/>
  <c r="L65" i="20"/>
  <c r="T65" i="20"/>
  <c r="K65" i="20" s="1"/>
  <c r="S66" i="20"/>
  <c r="R67" i="20"/>
  <c r="Q68" i="20"/>
  <c r="P69" i="20"/>
  <c r="M72" i="20"/>
  <c r="L73" i="20"/>
  <c r="T73" i="20"/>
  <c r="S74" i="20"/>
  <c r="Q20" i="20"/>
  <c r="P21" i="20"/>
  <c r="O22" i="20"/>
  <c r="N23" i="20"/>
  <c r="M24" i="20"/>
  <c r="L25" i="20"/>
  <c r="T25" i="20"/>
  <c r="S26" i="20"/>
  <c r="R27" i="20"/>
  <c r="Q28" i="20"/>
  <c r="P29" i="20"/>
  <c r="O30" i="20"/>
  <c r="N31" i="20"/>
  <c r="M32" i="20"/>
  <c r="S33" i="20"/>
  <c r="R34" i="20"/>
  <c r="Q35" i="20"/>
  <c r="P36" i="20"/>
  <c r="O37" i="20"/>
  <c r="N57" i="20"/>
  <c r="M58" i="20"/>
  <c r="L59" i="20"/>
  <c r="T59" i="20"/>
  <c r="S60" i="20"/>
  <c r="R61" i="20"/>
  <c r="P62" i="20"/>
  <c r="G62" i="20" s="1"/>
  <c r="O63" i="20"/>
  <c r="N64" i="20"/>
  <c r="F64" i="20" s="1"/>
  <c r="M65" i="20"/>
  <c r="L66" i="20"/>
  <c r="T66" i="20"/>
  <c r="S67" i="20"/>
  <c r="R68" i="20"/>
  <c r="Q69" i="20"/>
  <c r="N72" i="20"/>
  <c r="M73" i="20"/>
  <c r="L74" i="20"/>
  <c r="T74" i="20"/>
  <c r="R20" i="20"/>
  <c r="Q21" i="20"/>
  <c r="P22" i="20"/>
  <c r="O23" i="20"/>
  <c r="N24" i="20"/>
  <c r="M25" i="20"/>
  <c r="L26" i="20"/>
  <c r="T26" i="20"/>
  <c r="S27" i="20"/>
  <c r="R28" i="20"/>
  <c r="Q29" i="20"/>
  <c r="P30" i="20"/>
  <c r="O31" i="20"/>
  <c r="N32" i="20"/>
  <c r="L33" i="20"/>
  <c r="T33" i="20"/>
  <c r="S34" i="20"/>
  <c r="R35" i="20"/>
  <c r="Q36" i="20"/>
  <c r="P37" i="20"/>
  <c r="D20" i="13"/>
  <c r="N20" i="13"/>
  <c r="N21" i="13"/>
  <c r="M22" i="13"/>
  <c r="K23" i="13"/>
  <c r="J24" i="13"/>
  <c r="H26" i="13"/>
  <c r="G27" i="13"/>
  <c r="E28" i="13"/>
  <c r="D29" i="13"/>
  <c r="N29" i="13"/>
  <c r="M30" i="13"/>
  <c r="K31" i="13"/>
  <c r="J32" i="13"/>
  <c r="G33" i="13"/>
  <c r="E34" i="13"/>
  <c r="D35" i="13"/>
  <c r="M35" i="13"/>
  <c r="K36" i="13"/>
  <c r="E20" i="13"/>
  <c r="D21" i="13"/>
  <c r="D22" i="13"/>
  <c r="N22" i="13"/>
  <c r="M23" i="13"/>
  <c r="K24" i="13"/>
  <c r="J25" i="13"/>
  <c r="H27" i="13"/>
  <c r="G28" i="13"/>
  <c r="E29" i="13"/>
  <c r="D30" i="13"/>
  <c r="N30" i="13"/>
  <c r="M31" i="13"/>
  <c r="K32" i="13"/>
  <c r="H33" i="13"/>
  <c r="G34" i="13"/>
  <c r="E35" i="13"/>
  <c r="N35" i="13"/>
  <c r="M36" i="13"/>
  <c r="J37" i="13"/>
  <c r="G20" i="13"/>
  <c r="E21" i="13"/>
  <c r="E22" i="13"/>
  <c r="D23" i="13"/>
  <c r="N23" i="13"/>
  <c r="M24" i="13"/>
  <c r="K25" i="13"/>
  <c r="J26" i="13"/>
  <c r="H28" i="13"/>
  <c r="G29" i="13"/>
  <c r="E30" i="13"/>
  <c r="D31" i="13"/>
  <c r="N31" i="13"/>
  <c r="M32" i="13"/>
  <c r="H34" i="13"/>
  <c r="D36" i="13"/>
  <c r="N36" i="13"/>
  <c r="K37" i="13"/>
  <c r="H20" i="13"/>
  <c r="G21" i="13"/>
  <c r="G22" i="13"/>
  <c r="E23" i="13"/>
  <c r="D24" i="13"/>
  <c r="N24" i="13"/>
  <c r="M25" i="13"/>
  <c r="K26" i="13"/>
  <c r="J27" i="13"/>
  <c r="H29" i="13"/>
  <c r="G30" i="13"/>
  <c r="E31" i="13"/>
  <c r="D32" i="13"/>
  <c r="N32" i="13"/>
  <c r="J33" i="13"/>
  <c r="G35" i="13"/>
  <c r="E36" i="13"/>
  <c r="D37" i="13"/>
  <c r="M37" i="13"/>
  <c r="H21" i="13"/>
  <c r="H22" i="13"/>
  <c r="G23" i="13"/>
  <c r="E24" i="13"/>
  <c r="D25" i="13"/>
  <c r="N25" i="13"/>
  <c r="M26" i="13"/>
  <c r="K27" i="13"/>
  <c r="J28" i="13"/>
  <c r="H30" i="13"/>
  <c r="G31" i="13"/>
  <c r="E32" i="13"/>
  <c r="K33" i="13"/>
  <c r="J34" i="13"/>
  <c r="H35" i="13"/>
  <c r="G36" i="13"/>
  <c r="E37" i="13"/>
  <c r="N37" i="13"/>
  <c r="J20" i="13"/>
  <c r="J21" i="13"/>
  <c r="H23" i="13"/>
  <c r="G24" i="13"/>
  <c r="E25" i="13"/>
  <c r="D26" i="13"/>
  <c r="N26" i="13"/>
  <c r="M27" i="13"/>
  <c r="K28" i="13"/>
  <c r="J29" i="13"/>
  <c r="H31" i="13"/>
  <c r="G32" i="13"/>
  <c r="D33" i="13"/>
  <c r="M33" i="13"/>
  <c r="K34" i="13"/>
  <c r="H36" i="13"/>
  <c r="K20" i="13"/>
  <c r="K21" i="13"/>
  <c r="J22" i="13"/>
  <c r="H24" i="13"/>
  <c r="G25" i="13"/>
  <c r="E26" i="13"/>
  <c r="D27" i="13"/>
  <c r="N27" i="13"/>
  <c r="M28" i="13"/>
  <c r="K29" i="13"/>
  <c r="J30" i="13"/>
  <c r="H32" i="13"/>
  <c r="E33" i="13"/>
  <c r="N33" i="13"/>
  <c r="M34" i="13"/>
  <c r="J35" i="13"/>
  <c r="G37" i="13"/>
  <c r="M20" i="13"/>
  <c r="M21" i="13"/>
  <c r="K22" i="13"/>
  <c r="J23" i="13"/>
  <c r="H25" i="13"/>
  <c r="G26" i="13"/>
  <c r="E27" i="13"/>
  <c r="D28" i="13"/>
  <c r="N28" i="13"/>
  <c r="M29" i="13"/>
  <c r="K30" i="13"/>
  <c r="J31" i="13"/>
  <c r="D34" i="13"/>
  <c r="N34" i="13"/>
  <c r="K35" i="13"/>
  <c r="J36" i="13"/>
  <c r="H37" i="13"/>
  <c r="L20" i="8"/>
  <c r="T20" i="8"/>
  <c r="AB20" i="8"/>
  <c r="AJ20" i="8"/>
  <c r="K21" i="8"/>
  <c r="E20" i="8"/>
  <c r="M20" i="8"/>
  <c r="U20" i="8"/>
  <c r="AC20" i="8"/>
  <c r="D21" i="8"/>
  <c r="L21" i="8"/>
  <c r="F20" i="8"/>
  <c r="N20" i="8"/>
  <c r="V20" i="8"/>
  <c r="AD20" i="8"/>
  <c r="E21" i="8"/>
  <c r="M21" i="8"/>
  <c r="G20" i="8"/>
  <c r="O20" i="8"/>
  <c r="W20" i="8"/>
  <c r="AE20" i="8"/>
  <c r="F21" i="8"/>
  <c r="N21" i="8"/>
  <c r="H20" i="8"/>
  <c r="P20" i="8"/>
  <c r="X20" i="8"/>
  <c r="AF20" i="8"/>
  <c r="G21" i="8"/>
  <c r="O21" i="8"/>
  <c r="I20" i="8"/>
  <c r="Q20" i="8"/>
  <c r="Y20" i="8"/>
  <c r="AG20" i="8"/>
  <c r="H21" i="8"/>
  <c r="J20" i="8"/>
  <c r="R20" i="8"/>
  <c r="Z20" i="8"/>
  <c r="AH20" i="8"/>
  <c r="I21" i="8"/>
  <c r="Q21" i="8"/>
  <c r="Y21" i="8"/>
  <c r="AG21" i="8"/>
  <c r="H22" i="8"/>
  <c r="P22" i="8"/>
  <c r="X22" i="8"/>
  <c r="AF22" i="8"/>
  <c r="G23" i="8"/>
  <c r="O23" i="8"/>
  <c r="W23" i="8"/>
  <c r="AE23" i="8"/>
  <c r="F24" i="8"/>
  <c r="N24" i="8"/>
  <c r="V24" i="8"/>
  <c r="AD24" i="8"/>
  <c r="E25" i="8"/>
  <c r="M25" i="8"/>
  <c r="U25" i="8"/>
  <c r="AC25" i="8"/>
  <c r="D26" i="8"/>
  <c r="L26" i="8"/>
  <c r="T26" i="8"/>
  <c r="AB26" i="8"/>
  <c r="AJ26" i="8"/>
  <c r="K27" i="8"/>
  <c r="S27" i="8"/>
  <c r="AA27" i="8"/>
  <c r="AI27" i="8"/>
  <c r="J28" i="8"/>
  <c r="R28" i="8"/>
  <c r="Z28" i="8"/>
  <c r="AH28" i="8"/>
  <c r="I29" i="8"/>
  <c r="Q29" i="8"/>
  <c r="Y29" i="8"/>
  <c r="AG29" i="8"/>
  <c r="H30" i="8"/>
  <c r="P30" i="8"/>
  <c r="X30" i="8"/>
  <c r="AF30" i="8"/>
  <c r="G31" i="8"/>
  <c r="O31" i="8"/>
  <c r="W31" i="8"/>
  <c r="AE31" i="8"/>
  <c r="F32" i="8"/>
  <c r="N32" i="8"/>
  <c r="V32" i="8"/>
  <c r="AD32" i="8"/>
  <c r="D33" i="8"/>
  <c r="L33" i="8"/>
  <c r="T33" i="8"/>
  <c r="AB33" i="8"/>
  <c r="AJ33" i="8"/>
  <c r="K34" i="8"/>
  <c r="S34" i="8"/>
  <c r="AA34" i="8"/>
  <c r="AI34" i="8"/>
  <c r="J35" i="8"/>
  <c r="R35" i="8"/>
  <c r="Z35" i="8"/>
  <c r="AH35" i="8"/>
  <c r="I36" i="8"/>
  <c r="Q36" i="8"/>
  <c r="Y36" i="8"/>
  <c r="AG36" i="8"/>
  <c r="H37" i="8"/>
  <c r="P37" i="8"/>
  <c r="X37" i="8"/>
  <c r="AF37" i="8"/>
  <c r="R21" i="8"/>
  <c r="Z21" i="8"/>
  <c r="AH21" i="8"/>
  <c r="I22" i="8"/>
  <c r="Q22" i="8"/>
  <c r="Y22" i="8"/>
  <c r="AG22" i="8"/>
  <c r="H23" i="8"/>
  <c r="P23" i="8"/>
  <c r="X23" i="8"/>
  <c r="AF23" i="8"/>
  <c r="G24" i="8"/>
  <c r="O24" i="8"/>
  <c r="W24" i="8"/>
  <c r="AE24" i="8"/>
  <c r="F25" i="8"/>
  <c r="N25" i="8"/>
  <c r="V25" i="8"/>
  <c r="AD25" i="8"/>
  <c r="E26" i="8"/>
  <c r="M26" i="8"/>
  <c r="U26" i="8"/>
  <c r="AC26" i="8"/>
  <c r="D27" i="8"/>
  <c r="L27" i="8"/>
  <c r="T27" i="8"/>
  <c r="AB27" i="8"/>
  <c r="AJ27" i="8"/>
  <c r="K28" i="8"/>
  <c r="S28" i="8"/>
  <c r="AA28" i="8"/>
  <c r="AI28" i="8"/>
  <c r="J29" i="8"/>
  <c r="R29" i="8"/>
  <c r="Z29" i="8"/>
  <c r="AH29" i="8"/>
  <c r="I30" i="8"/>
  <c r="Q30" i="8"/>
  <c r="Y30" i="8"/>
  <c r="AG30" i="8"/>
  <c r="H31" i="8"/>
  <c r="P31" i="8"/>
  <c r="X31" i="8"/>
  <c r="AF31" i="8"/>
  <c r="G32" i="8"/>
  <c r="O32" i="8"/>
  <c r="W32" i="8"/>
  <c r="AE32" i="8"/>
  <c r="E33" i="8"/>
  <c r="M33" i="8"/>
  <c r="U33" i="8"/>
  <c r="AC33" i="8"/>
  <c r="D34" i="8"/>
  <c r="L34" i="8"/>
  <c r="T34" i="8"/>
  <c r="AB34" i="8"/>
  <c r="AJ34" i="8"/>
  <c r="K35" i="8"/>
  <c r="S35" i="8"/>
  <c r="AA35" i="8"/>
  <c r="AI35" i="8"/>
  <c r="J36" i="8"/>
  <c r="R36" i="8"/>
  <c r="Z36" i="8"/>
  <c r="AH36" i="8"/>
  <c r="I37" i="8"/>
  <c r="Q37" i="8"/>
  <c r="Y37" i="8"/>
  <c r="AG37" i="8"/>
  <c r="K20" i="8"/>
  <c r="S21" i="8"/>
  <c r="AA21" i="8"/>
  <c r="AI21" i="8"/>
  <c r="J22" i="8"/>
  <c r="R22" i="8"/>
  <c r="Z22" i="8"/>
  <c r="AH22" i="8"/>
  <c r="I23" i="8"/>
  <c r="Q23" i="8"/>
  <c r="Y23" i="8"/>
  <c r="AG23" i="8"/>
  <c r="H24" i="8"/>
  <c r="P24" i="8"/>
  <c r="X24" i="8"/>
  <c r="AF24" i="8"/>
  <c r="G25" i="8"/>
  <c r="O25" i="8"/>
  <c r="W25" i="8"/>
  <c r="AE25" i="8"/>
  <c r="F26" i="8"/>
  <c r="N26" i="8"/>
  <c r="V26" i="8"/>
  <c r="AD26" i="8"/>
  <c r="E27" i="8"/>
  <c r="M27" i="8"/>
  <c r="U27" i="8"/>
  <c r="AC27" i="8"/>
  <c r="D28" i="8"/>
  <c r="L28" i="8"/>
  <c r="T28" i="8"/>
  <c r="AB28" i="8"/>
  <c r="AJ28" i="8"/>
  <c r="K29" i="8"/>
  <c r="S29" i="8"/>
  <c r="AA29" i="8"/>
  <c r="AI29" i="8"/>
  <c r="J30" i="8"/>
  <c r="R30" i="8"/>
  <c r="Z30" i="8"/>
  <c r="AH30" i="8"/>
  <c r="I31" i="8"/>
  <c r="Q31" i="8"/>
  <c r="Y31" i="8"/>
  <c r="AG31" i="8"/>
  <c r="H32" i="8"/>
  <c r="P32" i="8"/>
  <c r="X32" i="8"/>
  <c r="AF32" i="8"/>
  <c r="F33" i="8"/>
  <c r="N33" i="8"/>
  <c r="V33" i="8"/>
  <c r="AD33" i="8"/>
  <c r="E34" i="8"/>
  <c r="M34" i="8"/>
  <c r="U34" i="8"/>
  <c r="AC34" i="8"/>
  <c r="D35" i="8"/>
  <c r="L35" i="8"/>
  <c r="T35" i="8"/>
  <c r="AB35" i="8"/>
  <c r="AJ35" i="8"/>
  <c r="K36" i="8"/>
  <c r="S36" i="8"/>
  <c r="AA36" i="8"/>
  <c r="AI36" i="8"/>
  <c r="J37" i="8"/>
  <c r="R37" i="8"/>
  <c r="Z37" i="8"/>
  <c r="AH37" i="8"/>
  <c r="S20" i="8"/>
  <c r="T21" i="8"/>
  <c r="AB21" i="8"/>
  <c r="AJ21" i="8"/>
  <c r="K22" i="8"/>
  <c r="S22" i="8"/>
  <c r="AA22" i="8"/>
  <c r="AI22" i="8"/>
  <c r="J23" i="8"/>
  <c r="R23" i="8"/>
  <c r="Z23" i="8"/>
  <c r="AH23" i="8"/>
  <c r="I24" i="8"/>
  <c r="Q24" i="8"/>
  <c r="Y24" i="8"/>
  <c r="AG24" i="8"/>
  <c r="H25" i="8"/>
  <c r="P25" i="8"/>
  <c r="X25" i="8"/>
  <c r="AF25" i="8"/>
  <c r="G26" i="8"/>
  <c r="O26" i="8"/>
  <c r="W26" i="8"/>
  <c r="AE26" i="8"/>
  <c r="F27" i="8"/>
  <c r="N27" i="8"/>
  <c r="V27" i="8"/>
  <c r="AD27" i="8"/>
  <c r="E28" i="8"/>
  <c r="M28" i="8"/>
  <c r="U28" i="8"/>
  <c r="AC28" i="8"/>
  <c r="D29" i="8"/>
  <c r="L29" i="8"/>
  <c r="T29" i="8"/>
  <c r="AB29" i="8"/>
  <c r="AJ29" i="8"/>
  <c r="K30" i="8"/>
  <c r="S30" i="8"/>
  <c r="AA30" i="8"/>
  <c r="AI30" i="8"/>
  <c r="J31" i="8"/>
  <c r="R31" i="8"/>
  <c r="Z31" i="8"/>
  <c r="AH31" i="8"/>
  <c r="I32" i="8"/>
  <c r="Q32" i="8"/>
  <c r="Y32" i="8"/>
  <c r="AG32" i="8"/>
  <c r="G33" i="8"/>
  <c r="O33" i="8"/>
  <c r="W33" i="8"/>
  <c r="AE33" i="8"/>
  <c r="F34" i="8"/>
  <c r="N34" i="8"/>
  <c r="V34" i="8"/>
  <c r="AD34" i="8"/>
  <c r="E35" i="8"/>
  <c r="M35" i="8"/>
  <c r="U35" i="8"/>
  <c r="AC35" i="8"/>
  <c r="D36" i="8"/>
  <c r="L36" i="8"/>
  <c r="T36" i="8"/>
  <c r="AB36" i="8"/>
  <c r="AJ36" i="8"/>
  <c r="K37" i="8"/>
  <c r="S37" i="8"/>
  <c r="AA37" i="8"/>
  <c r="AI37" i="8"/>
  <c r="AA20" i="8"/>
  <c r="U21" i="8"/>
  <c r="AC21" i="8"/>
  <c r="D22" i="8"/>
  <c r="L22" i="8"/>
  <c r="T22" i="8"/>
  <c r="AB22" i="8"/>
  <c r="AJ22" i="8"/>
  <c r="K23" i="8"/>
  <c r="S23" i="8"/>
  <c r="AA23" i="8"/>
  <c r="AI23" i="8"/>
  <c r="J24" i="8"/>
  <c r="R24" i="8"/>
  <c r="Z24" i="8"/>
  <c r="AH24" i="8"/>
  <c r="I25" i="8"/>
  <c r="Q25" i="8"/>
  <c r="Y25" i="8"/>
  <c r="AG25" i="8"/>
  <c r="H26" i="8"/>
  <c r="P26" i="8"/>
  <c r="X26" i="8"/>
  <c r="AF26" i="8"/>
  <c r="G27" i="8"/>
  <c r="O27" i="8"/>
  <c r="W27" i="8"/>
  <c r="AE27" i="8"/>
  <c r="F28" i="8"/>
  <c r="N28" i="8"/>
  <c r="V28" i="8"/>
  <c r="AD28" i="8"/>
  <c r="E29" i="8"/>
  <c r="M29" i="8"/>
  <c r="U29" i="8"/>
  <c r="AC29" i="8"/>
  <c r="D30" i="8"/>
  <c r="L30" i="8"/>
  <c r="T30" i="8"/>
  <c r="AB30" i="8"/>
  <c r="AJ30" i="8"/>
  <c r="K31" i="8"/>
  <c r="S31" i="8"/>
  <c r="AA31" i="8"/>
  <c r="AI31" i="8"/>
  <c r="J32" i="8"/>
  <c r="R32" i="8"/>
  <c r="Z32" i="8"/>
  <c r="AH32" i="8"/>
  <c r="H33" i="8"/>
  <c r="P33" i="8"/>
  <c r="X33" i="8"/>
  <c r="AF33" i="8"/>
  <c r="G34" i="8"/>
  <c r="O34" i="8"/>
  <c r="W34" i="8"/>
  <c r="AE34" i="8"/>
  <c r="F35" i="8"/>
  <c r="N35" i="8"/>
  <c r="V35" i="8"/>
  <c r="AD35" i="8"/>
  <c r="E36" i="8"/>
  <c r="M36" i="8"/>
  <c r="U36" i="8"/>
  <c r="AC36" i="8"/>
  <c r="D37" i="8"/>
  <c r="L37" i="8"/>
  <c r="T37" i="8"/>
  <c r="AB37" i="8"/>
  <c r="AJ37" i="8"/>
  <c r="AI20" i="8"/>
  <c r="V21" i="8"/>
  <c r="AD21" i="8"/>
  <c r="E22" i="8"/>
  <c r="M22" i="8"/>
  <c r="U22" i="8"/>
  <c r="AC22" i="8"/>
  <c r="D23" i="8"/>
  <c r="L23" i="8"/>
  <c r="T23" i="8"/>
  <c r="AB23" i="8"/>
  <c r="AJ23" i="8"/>
  <c r="K24" i="8"/>
  <c r="S24" i="8"/>
  <c r="AA24" i="8"/>
  <c r="AI24" i="8"/>
  <c r="J25" i="8"/>
  <c r="R25" i="8"/>
  <c r="Z25" i="8"/>
  <c r="AH25" i="8"/>
  <c r="I26" i="8"/>
  <c r="Q26" i="8"/>
  <c r="Y26" i="8"/>
  <c r="AG26" i="8"/>
  <c r="H27" i="8"/>
  <c r="P27" i="8"/>
  <c r="X27" i="8"/>
  <c r="AF27" i="8"/>
  <c r="G28" i="8"/>
  <c r="O28" i="8"/>
  <c r="W28" i="8"/>
  <c r="AE28" i="8"/>
  <c r="F29" i="8"/>
  <c r="N29" i="8"/>
  <c r="V29" i="8"/>
  <c r="AD29" i="8"/>
  <c r="E30" i="8"/>
  <c r="M30" i="8"/>
  <c r="U30" i="8"/>
  <c r="AC30" i="8"/>
  <c r="D31" i="8"/>
  <c r="L31" i="8"/>
  <c r="T31" i="8"/>
  <c r="AB31" i="8"/>
  <c r="AJ31" i="8"/>
  <c r="K32" i="8"/>
  <c r="S32" i="8"/>
  <c r="AA32" i="8"/>
  <c r="AI32" i="8"/>
  <c r="I33" i="8"/>
  <c r="Q33" i="8"/>
  <c r="Y33" i="8"/>
  <c r="AG33" i="8"/>
  <c r="H34" i="8"/>
  <c r="P34" i="8"/>
  <c r="X34" i="8"/>
  <c r="AF34" i="8"/>
  <c r="G35" i="8"/>
  <c r="O35" i="8"/>
  <c r="W35" i="8"/>
  <c r="AE35" i="8"/>
  <c r="F36" i="8"/>
  <c r="N36" i="8"/>
  <c r="V36" i="8"/>
  <c r="AD36" i="8"/>
  <c r="E37" i="8"/>
  <c r="M37" i="8"/>
  <c r="U37" i="8"/>
  <c r="AC37" i="8"/>
  <c r="J21" i="8"/>
  <c r="W21" i="8"/>
  <c r="AE21" i="8"/>
  <c r="F22" i="8"/>
  <c r="N22" i="8"/>
  <c r="V22" i="8"/>
  <c r="AD22" i="8"/>
  <c r="E23" i="8"/>
  <c r="M23" i="8"/>
  <c r="U23" i="8"/>
  <c r="AC23" i="8"/>
  <c r="D24" i="8"/>
  <c r="L24" i="8"/>
  <c r="T24" i="8"/>
  <c r="AB24" i="8"/>
  <c r="AJ24" i="8"/>
  <c r="K25" i="8"/>
  <c r="S25" i="8"/>
  <c r="AA25" i="8"/>
  <c r="AI25" i="8"/>
  <c r="J26" i="8"/>
  <c r="R26" i="8"/>
  <c r="Z26" i="8"/>
  <c r="AH26" i="8"/>
  <c r="I27" i="8"/>
  <c r="Q27" i="8"/>
  <c r="Y27" i="8"/>
  <c r="AG27" i="8"/>
  <c r="H28" i="8"/>
  <c r="P28" i="8"/>
  <c r="X28" i="8"/>
  <c r="AF28" i="8"/>
  <c r="G29" i="8"/>
  <c r="O29" i="8"/>
  <c r="W29" i="8"/>
  <c r="AE29" i="8"/>
  <c r="F30" i="8"/>
  <c r="N30" i="8"/>
  <c r="V30" i="8"/>
  <c r="AD30" i="8"/>
  <c r="E31" i="8"/>
  <c r="M31" i="8"/>
  <c r="U31" i="8"/>
  <c r="AC31" i="8"/>
  <c r="D32" i="8"/>
  <c r="L32" i="8"/>
  <c r="T32" i="8"/>
  <c r="AB32" i="8"/>
  <c r="AJ32" i="8"/>
  <c r="J33" i="8"/>
  <c r="R33" i="8"/>
  <c r="Z33" i="8"/>
  <c r="AH33" i="8"/>
  <c r="I34" i="8"/>
  <c r="Q34" i="8"/>
  <c r="Y34" i="8"/>
  <c r="AG34" i="8"/>
  <c r="H35" i="8"/>
  <c r="P35" i="8"/>
  <c r="X35" i="8"/>
  <c r="AF35" i="8"/>
  <c r="G36" i="8"/>
  <c r="O36" i="8"/>
  <c r="W36" i="8"/>
  <c r="AE36" i="8"/>
  <c r="F37" i="8"/>
  <c r="N37" i="8"/>
  <c r="V37" i="8"/>
  <c r="AD37" i="8"/>
  <c r="P21" i="8"/>
  <c r="X21" i="8"/>
  <c r="AF21" i="8"/>
  <c r="G22" i="8"/>
  <c r="O22" i="8"/>
  <c r="W22" i="8"/>
  <c r="AE22" i="8"/>
  <c r="F23" i="8"/>
  <c r="N23" i="8"/>
  <c r="V23" i="8"/>
  <c r="AD23" i="8"/>
  <c r="E24" i="8"/>
  <c r="M24" i="8"/>
  <c r="U24" i="8"/>
  <c r="AC24" i="8"/>
  <c r="D25" i="8"/>
  <c r="L25" i="8"/>
  <c r="T25" i="8"/>
  <c r="AB25" i="8"/>
  <c r="AJ25" i="8"/>
  <c r="K26" i="8"/>
  <c r="S26" i="8"/>
  <c r="AA26" i="8"/>
  <c r="AI26" i="8"/>
  <c r="J27" i="8"/>
  <c r="R27" i="8"/>
  <c r="Z27" i="8"/>
  <c r="AH27" i="8"/>
  <c r="I28" i="8"/>
  <c r="Q28" i="8"/>
  <c r="Y28" i="8"/>
  <c r="AG28" i="8"/>
  <c r="H29" i="8"/>
  <c r="P29" i="8"/>
  <c r="X29" i="8"/>
  <c r="AF29" i="8"/>
  <c r="G30" i="8"/>
  <c r="O30" i="8"/>
  <c r="W30" i="8"/>
  <c r="AE30" i="8"/>
  <c r="F31" i="8"/>
  <c r="N31" i="8"/>
  <c r="V31" i="8"/>
  <c r="AD31" i="8"/>
  <c r="E32" i="8"/>
  <c r="M32" i="8"/>
  <c r="U32" i="8"/>
  <c r="AC32" i="8"/>
  <c r="K33" i="8"/>
  <c r="S33" i="8"/>
  <c r="AA33" i="8"/>
  <c r="AI33" i="8"/>
  <c r="J34" i="8"/>
  <c r="R34" i="8"/>
  <c r="Z34" i="8"/>
  <c r="AH34" i="8"/>
  <c r="I35" i="8"/>
  <c r="Q35" i="8"/>
  <c r="Y35" i="8"/>
  <c r="AG35" i="8"/>
  <c r="H36" i="8"/>
  <c r="P36" i="8"/>
  <c r="X36" i="8"/>
  <c r="AF36" i="8"/>
  <c r="G37" i="8"/>
  <c r="O37" i="8"/>
  <c r="W37" i="8"/>
  <c r="AE37" i="8"/>
  <c r="B9" i="8"/>
  <c r="B9" i="20"/>
  <c r="I62" i="20" l="1"/>
  <c r="H45" i="20"/>
  <c r="H44" i="20"/>
  <c r="K71" i="20"/>
  <c r="F70" i="20"/>
  <c r="F49" i="13"/>
  <c r="F75" i="13"/>
  <c r="L63" i="13"/>
  <c r="F70" i="13"/>
  <c r="L47" i="13"/>
  <c r="I67" i="20"/>
  <c r="I60" i="20"/>
  <c r="J57" i="20"/>
  <c r="J63" i="20"/>
  <c r="G50" i="20"/>
  <c r="I53" i="13"/>
  <c r="O60" i="13"/>
  <c r="I52" i="13"/>
  <c r="O65" i="13"/>
  <c r="F53" i="20"/>
  <c r="K62" i="20"/>
  <c r="J71" i="20"/>
  <c r="H70" i="20"/>
  <c r="G45" i="20"/>
  <c r="H62" i="20"/>
  <c r="H64" i="20"/>
  <c r="J53" i="20"/>
  <c r="I53" i="20"/>
  <c r="I71" i="20"/>
  <c r="G69" i="20"/>
  <c r="G68" i="20"/>
  <c r="F72" i="20"/>
  <c r="H63" i="20"/>
  <c r="I65" i="20"/>
  <c r="I58" i="20"/>
  <c r="I64" i="20"/>
  <c r="I57" i="20"/>
  <c r="I63" i="20"/>
  <c r="G43" i="20"/>
  <c r="F51" i="20"/>
  <c r="H76" i="20"/>
  <c r="F65" i="13"/>
  <c r="F47" i="13"/>
  <c r="F41" i="13"/>
  <c r="F69" i="13"/>
  <c r="F53" i="13"/>
  <c r="I45" i="13"/>
  <c r="L66" i="13"/>
  <c r="L50" i="13"/>
  <c r="L42" i="13"/>
  <c r="O46" i="13"/>
  <c r="G77" i="20"/>
  <c r="H71" i="20"/>
  <c r="G76" i="20"/>
  <c r="I58" i="13"/>
  <c r="O41" i="13"/>
  <c r="I70" i="13"/>
  <c r="F76" i="13"/>
  <c r="I72" i="13"/>
  <c r="I56" i="13"/>
  <c r="I77" i="13"/>
  <c r="I61" i="13"/>
  <c r="L75" i="13"/>
  <c r="L59" i="13"/>
  <c r="K63" i="20"/>
  <c r="G51" i="20"/>
  <c r="H51" i="20"/>
  <c r="I46" i="13"/>
  <c r="O48" i="13"/>
  <c r="F68" i="13"/>
  <c r="F52" i="13"/>
  <c r="F44" i="13"/>
  <c r="K57" i="20"/>
  <c r="J46" i="20"/>
  <c r="G71" i="20"/>
  <c r="J76" i="20"/>
  <c r="I54" i="13"/>
  <c r="L64" i="13"/>
  <c r="O73" i="13"/>
  <c r="I47" i="13"/>
  <c r="L72" i="13"/>
  <c r="L46" i="13"/>
  <c r="K69" i="20"/>
  <c r="D68" i="20"/>
  <c r="D70" i="20"/>
  <c r="D74" i="20"/>
  <c r="H69" i="20"/>
  <c r="G66" i="20"/>
  <c r="G59" i="20"/>
  <c r="G65" i="20"/>
  <c r="G72" i="20"/>
  <c r="J68" i="20"/>
  <c r="J61" i="20"/>
  <c r="D55" i="20"/>
  <c r="D47" i="20"/>
  <c r="K54" i="20"/>
  <c r="D53" i="20"/>
  <c r="D52" i="20"/>
  <c r="D43" i="20"/>
  <c r="K42" i="20"/>
  <c r="J42" i="20"/>
  <c r="J70" i="20"/>
  <c r="L44" i="13"/>
  <c r="L68" i="13"/>
  <c r="L62" i="13"/>
  <c r="I59" i="13"/>
  <c r="L77" i="13"/>
  <c r="L61" i="13"/>
  <c r="I44" i="13"/>
  <c r="L48" i="13"/>
  <c r="F62" i="13"/>
  <c r="F49" i="20"/>
  <c r="F57" i="20"/>
  <c r="G73" i="20"/>
  <c r="J69" i="20"/>
  <c r="K67" i="20"/>
  <c r="K60" i="20"/>
  <c r="D54" i="20"/>
  <c r="D51" i="20"/>
  <c r="J51" i="20"/>
  <c r="K50" i="20"/>
  <c r="D42" i="20"/>
  <c r="J50" i="20"/>
  <c r="K41" i="20"/>
  <c r="F46" i="20"/>
  <c r="I70" i="20"/>
  <c r="L45" i="13"/>
  <c r="F40" i="13"/>
  <c r="F54" i="13"/>
  <c r="F74" i="13"/>
  <c r="F58" i="13"/>
  <c r="L70" i="13"/>
  <c r="L54" i="13"/>
  <c r="F61" i="13"/>
  <c r="O45" i="13"/>
  <c r="K77" i="20"/>
  <c r="H75" i="20"/>
  <c r="F77" i="20"/>
  <c r="D77" i="20"/>
  <c r="K68" i="20"/>
  <c r="K61" i="20"/>
  <c r="D67" i="20"/>
  <c r="D60" i="20"/>
  <c r="D50" i="20"/>
  <c r="D41" i="20"/>
  <c r="D46" i="20"/>
  <c r="D71" i="20"/>
  <c r="L49" i="13"/>
  <c r="O68" i="13"/>
  <c r="O52" i="13"/>
  <c r="J49" i="20"/>
  <c r="D61" i="20"/>
  <c r="I68" i="20"/>
  <c r="I61" i="20"/>
  <c r="J66" i="20"/>
  <c r="J59" i="20"/>
  <c r="I74" i="20"/>
  <c r="J65" i="20"/>
  <c r="J58" i="20"/>
  <c r="I73" i="20"/>
  <c r="I72" i="20"/>
  <c r="D69" i="20"/>
  <c r="F65" i="20"/>
  <c r="F58" i="20"/>
  <c r="I42" i="20"/>
  <c r="I41" i="20"/>
  <c r="F56" i="20"/>
  <c r="H46" i="20"/>
  <c r="D76" i="20"/>
  <c r="F48" i="13"/>
  <c r="O56" i="13"/>
  <c r="L67" i="13"/>
  <c r="L51" i="13"/>
  <c r="I73" i="13"/>
  <c r="I57" i="13"/>
  <c r="L71" i="13"/>
  <c r="L55" i="13"/>
  <c r="O47" i="13"/>
  <c r="J77" i="20"/>
  <c r="F75" i="20"/>
  <c r="D75" i="20"/>
  <c r="D56" i="20"/>
  <c r="O76" i="13"/>
  <c r="J67" i="20"/>
  <c r="J60" i="20"/>
  <c r="J74" i="20"/>
  <c r="J73" i="20"/>
  <c r="J72" i="20"/>
  <c r="D63" i="20"/>
  <c r="D62" i="20"/>
  <c r="F66" i="20"/>
  <c r="F59" i="20"/>
  <c r="F73" i="20"/>
  <c r="H57" i="20"/>
  <c r="J41" i="20"/>
  <c r="O77" i="13"/>
  <c r="F67" i="13"/>
  <c r="F51" i="13"/>
  <c r="F43" i="13"/>
  <c r="G49" i="20"/>
  <c r="K66" i="20"/>
  <c r="K59" i="20"/>
  <c r="K73" i="20"/>
  <c r="D65" i="20"/>
  <c r="D58" i="20"/>
  <c r="K72" i="20"/>
  <c r="D64" i="20"/>
  <c r="K56" i="20"/>
  <c r="F69" i="20"/>
  <c r="F68" i="20"/>
  <c r="F61" i="20"/>
  <c r="F67" i="20"/>
  <c r="H59" i="20"/>
  <c r="F74" i="20"/>
  <c r="H65" i="20"/>
  <c r="H58" i="20"/>
  <c r="H72" i="20"/>
  <c r="G63" i="20"/>
  <c r="J56" i="20"/>
  <c r="J48" i="20"/>
  <c r="I56" i="20"/>
  <c r="I48" i="20"/>
  <c r="J54" i="20"/>
  <c r="D45" i="20"/>
  <c r="G54" i="20"/>
  <c r="G53" i="20"/>
  <c r="H53" i="20"/>
  <c r="I46" i="20"/>
  <c r="K46" i="20"/>
  <c r="K70" i="20"/>
  <c r="K76" i="20"/>
  <c r="I76" i="20"/>
  <c r="I69" i="13"/>
  <c r="F55" i="13"/>
  <c r="O40" i="13"/>
  <c r="L56" i="13"/>
  <c r="O49" i="13"/>
  <c r="L41" i="13"/>
  <c r="F46" i="13"/>
  <c r="L76" i="13"/>
  <c r="L60" i="13"/>
  <c r="O74" i="13"/>
  <c r="I66" i="13"/>
  <c r="O58" i="13"/>
  <c r="I50" i="13"/>
  <c r="I42" i="13"/>
  <c r="O63" i="13"/>
  <c r="I40" i="13"/>
  <c r="I49" i="20"/>
  <c r="D48" i="20"/>
  <c r="K74" i="20"/>
  <c r="D66" i="20"/>
  <c r="D59" i="20"/>
  <c r="D73" i="20"/>
  <c r="D57" i="20"/>
  <c r="D72" i="20"/>
  <c r="H68" i="20"/>
  <c r="H61" i="20"/>
  <c r="H67" i="20"/>
  <c r="H60" i="20"/>
  <c r="H66" i="20"/>
  <c r="G58" i="20"/>
  <c r="H73" i="20"/>
  <c r="G64" i="20"/>
  <c r="G57" i="20"/>
  <c r="I69" i="20"/>
  <c r="K55" i="20"/>
  <c r="K47" i="20"/>
  <c r="J55" i="20"/>
  <c r="J47" i="20"/>
  <c r="D44" i="20"/>
  <c r="K43" i="20"/>
  <c r="J43" i="20"/>
  <c r="G52" i="20"/>
  <c r="I43" i="20"/>
  <c r="G46" i="20"/>
  <c r="F71" i="20"/>
  <c r="F76" i="20"/>
  <c r="O50" i="13"/>
  <c r="O61" i="13"/>
  <c r="O66" i="13"/>
  <c r="O67" i="13"/>
  <c r="O44" i="13"/>
  <c r="O71" i="13"/>
  <c r="O55" i="13"/>
  <c r="L40" i="13"/>
  <c r="O70" i="13"/>
  <c r="I62" i="13"/>
  <c r="O54" i="13"/>
  <c r="F45" i="13"/>
  <c r="O75" i="13"/>
  <c r="O59" i="13"/>
  <c r="L65" i="13"/>
  <c r="I41" i="13"/>
  <c r="I71" i="13"/>
  <c r="I55" i="13"/>
  <c r="H49" i="20"/>
  <c r="I77" i="20"/>
  <c r="D49" i="20"/>
  <c r="J75" i="20"/>
  <c r="J18" i="20"/>
  <c r="G18" i="20"/>
  <c r="F18" i="20"/>
  <c r="H18" i="20"/>
  <c r="L18" i="13"/>
  <c r="I18" i="13"/>
  <c r="O18" i="13"/>
  <c r="K18" i="20"/>
  <c r="D18" i="20"/>
  <c r="I18" i="20"/>
  <c r="F18" i="13"/>
  <c r="L36" i="13"/>
  <c r="L31" i="13"/>
  <c r="L23" i="13"/>
  <c r="G39" i="20"/>
  <c r="H39" i="20"/>
  <c r="K26" i="20"/>
  <c r="G37" i="20"/>
  <c r="O39" i="13"/>
  <c r="F39" i="13"/>
  <c r="L39" i="13"/>
  <c r="I39" i="13"/>
  <c r="F39" i="20"/>
  <c r="I39" i="20"/>
  <c r="K39" i="20"/>
  <c r="D39" i="20"/>
  <c r="J39" i="20"/>
  <c r="H22" i="20"/>
  <c r="G27" i="20"/>
  <c r="G30" i="20"/>
  <c r="K30" i="20"/>
  <c r="O20" i="13"/>
  <c r="H31" i="20"/>
  <c r="H20" i="20"/>
  <c r="J30" i="20"/>
  <c r="F35" i="20"/>
  <c r="H35" i="20"/>
  <c r="F26" i="13"/>
  <c r="L37" i="13"/>
  <c r="G36" i="20"/>
  <c r="G20" i="20"/>
  <c r="G29" i="20"/>
  <c r="F36" i="20"/>
  <c r="K37" i="20"/>
  <c r="F32" i="13"/>
  <c r="F24" i="13"/>
  <c r="I26" i="13"/>
  <c r="F30" i="13"/>
  <c r="L27" i="13"/>
  <c r="O34" i="13"/>
  <c r="O33" i="13"/>
  <c r="L28" i="13"/>
  <c r="K22" i="20"/>
  <c r="H36" i="20"/>
  <c r="H28" i="20"/>
  <c r="J22" i="20"/>
  <c r="G28" i="20"/>
  <c r="F27" i="20"/>
  <c r="G21" i="20"/>
  <c r="H27" i="20"/>
  <c r="J37" i="20"/>
  <c r="H21" i="20"/>
  <c r="I31" i="20"/>
  <c r="J31" i="20"/>
  <c r="H23" i="20"/>
  <c r="G22" i="20"/>
  <c r="K31" i="20"/>
  <c r="F24" i="20"/>
  <c r="J32" i="20"/>
  <c r="J33" i="20"/>
  <c r="I27" i="20"/>
  <c r="I26" i="20"/>
  <c r="I25" i="20"/>
  <c r="I24" i="20"/>
  <c r="I35" i="20"/>
  <c r="J26" i="20"/>
  <c r="J25" i="20"/>
  <c r="K33" i="20"/>
  <c r="J27" i="20"/>
  <c r="K25" i="20"/>
  <c r="K24" i="20"/>
  <c r="F32" i="20"/>
  <c r="H30" i="20"/>
  <c r="F23" i="20"/>
  <c r="H29" i="20"/>
  <c r="F22" i="20"/>
  <c r="F21" i="20"/>
  <c r="F20" i="20"/>
  <c r="L21" i="13"/>
  <c r="O29" i="13"/>
  <c r="O21" i="13"/>
  <c r="I36" i="13"/>
  <c r="F36" i="13"/>
  <c r="F21" i="13"/>
  <c r="F20" i="13"/>
  <c r="J36" i="20"/>
  <c r="I34" i="20"/>
  <c r="I33" i="20"/>
  <c r="I23" i="20"/>
  <c r="J34" i="20"/>
  <c r="K32" i="20"/>
  <c r="J24" i="20"/>
  <c r="J23" i="20"/>
  <c r="I20" i="20"/>
  <c r="K23" i="20"/>
  <c r="F34" i="20"/>
  <c r="F26" i="20"/>
  <c r="F34" i="13"/>
  <c r="F37" i="20"/>
  <c r="H33" i="20"/>
  <c r="H37" i="20"/>
  <c r="F31" i="20"/>
  <c r="F30" i="20"/>
  <c r="F29" i="20"/>
  <c r="H34" i="20"/>
  <c r="F28" i="20"/>
  <c r="H26" i="20"/>
  <c r="G34" i="20"/>
  <c r="I37" i="13"/>
  <c r="L20" i="13"/>
  <c r="I31" i="13"/>
  <c r="I23" i="13"/>
  <c r="I21" i="13"/>
  <c r="I29" i="13"/>
  <c r="F22" i="13"/>
  <c r="O35" i="13"/>
  <c r="F29" i="13"/>
  <c r="K35" i="20"/>
  <c r="J29" i="20"/>
  <c r="D34" i="20"/>
  <c r="K27" i="20"/>
  <c r="J20" i="20"/>
  <c r="O28" i="13"/>
  <c r="O27" i="13"/>
  <c r="I35" i="13"/>
  <c r="I20" i="13"/>
  <c r="F35" i="13"/>
  <c r="F28" i="13"/>
  <c r="K36" i="20"/>
  <c r="D35" i="20"/>
  <c r="K28" i="20"/>
  <c r="J21" i="20"/>
  <c r="G33" i="20"/>
  <c r="D27" i="20"/>
  <c r="L33" i="13"/>
  <c r="L26" i="13"/>
  <c r="I34" i="13"/>
  <c r="I28" i="13"/>
  <c r="I27" i="13"/>
  <c r="D36" i="20"/>
  <c r="K29" i="20"/>
  <c r="D28" i="20"/>
  <c r="K20" i="20"/>
  <c r="G26" i="20"/>
  <c r="L35" i="13"/>
  <c r="F27" i="13"/>
  <c r="F33" i="13"/>
  <c r="L34" i="13"/>
  <c r="O25" i="13"/>
  <c r="I33" i="13"/>
  <c r="I28" i="20"/>
  <c r="D37" i="20"/>
  <c r="G35" i="20"/>
  <c r="D29" i="20"/>
  <c r="K21" i="20"/>
  <c r="F33" i="20"/>
  <c r="D20" i="20"/>
  <c r="H32" i="20"/>
  <c r="F25" i="20"/>
  <c r="O26" i="13"/>
  <c r="O32" i="13"/>
  <c r="O24" i="13"/>
  <c r="L25" i="13"/>
  <c r="L32" i="13"/>
  <c r="L24" i="13"/>
  <c r="D32" i="20"/>
  <c r="D31" i="20"/>
  <c r="D30" i="20"/>
  <c r="D21" i="20"/>
  <c r="I37" i="20"/>
  <c r="G31" i="20"/>
  <c r="H24" i="20"/>
  <c r="I25" i="13"/>
  <c r="I32" i="13"/>
  <c r="I24" i="13"/>
  <c r="D33" i="20"/>
  <c r="D25" i="20"/>
  <c r="D24" i="20"/>
  <c r="D23" i="20"/>
  <c r="D22" i="20"/>
  <c r="G32" i="20"/>
  <c r="H25" i="20"/>
  <c r="I36" i="20"/>
  <c r="I30" i="20"/>
  <c r="G23" i="20"/>
  <c r="F25" i="13"/>
  <c r="O37" i="13"/>
  <c r="F31" i="13"/>
  <c r="F23" i="13"/>
  <c r="O31" i="13"/>
  <c r="O23" i="13"/>
  <c r="O30" i="13"/>
  <c r="O22" i="13"/>
  <c r="D26" i="20"/>
  <c r="G24" i="20"/>
  <c r="J35" i="20"/>
  <c r="I29" i="20"/>
  <c r="I22" i="20"/>
  <c r="L30" i="13"/>
  <c r="L22" i="13"/>
  <c r="L29" i="13"/>
  <c r="F37" i="13"/>
  <c r="I30" i="13"/>
  <c r="I22" i="13"/>
  <c r="O36" i="13"/>
  <c r="I32" i="20"/>
  <c r="G25" i="20"/>
  <c r="K34" i="20"/>
  <c r="J28" i="20"/>
  <c r="I21" i="20"/>
  <c r="D7" i="20"/>
  <c r="B5" i="20" l="1"/>
  <c r="N7" i="20"/>
  <c r="E43" i="20" l="1"/>
  <c r="E67" i="20"/>
  <c r="E46" i="20"/>
  <c r="E61" i="20"/>
  <c r="E75" i="20"/>
  <c r="E64" i="20"/>
  <c r="E66" i="20"/>
  <c r="E72" i="20"/>
  <c r="E44" i="20"/>
  <c r="E47" i="20"/>
  <c r="E68" i="20"/>
  <c r="E42" i="20"/>
  <c r="E60" i="20"/>
  <c r="E71" i="20"/>
  <c r="E76" i="20"/>
  <c r="E56" i="20"/>
  <c r="E63" i="20"/>
  <c r="E45" i="20"/>
  <c r="E59" i="20"/>
  <c r="E49" i="20"/>
  <c r="E77" i="20"/>
  <c r="E69" i="20"/>
  <c r="E65" i="20"/>
  <c r="E58" i="20"/>
  <c r="E70" i="20"/>
  <c r="E53" i="20"/>
  <c r="E54" i="20"/>
  <c r="E50" i="20"/>
  <c r="E62" i="20"/>
  <c r="E73" i="20"/>
  <c r="E48" i="20"/>
  <c r="E74" i="20"/>
  <c r="E52" i="20"/>
  <c r="E51" i="20"/>
  <c r="E41" i="20"/>
  <c r="E57" i="20"/>
  <c r="E55" i="20"/>
  <c r="E18" i="20"/>
  <c r="E39" i="20"/>
  <c r="E28" i="20"/>
  <c r="E29" i="20"/>
  <c r="E33" i="20"/>
  <c r="E22" i="20"/>
  <c r="E34" i="20"/>
  <c r="E32" i="20"/>
  <c r="E25" i="20"/>
  <c r="E26" i="20"/>
  <c r="E21" i="20"/>
  <c r="E27" i="20"/>
  <c r="E36" i="20"/>
  <c r="E31" i="20"/>
  <c r="E23" i="20"/>
  <c r="E37" i="20"/>
  <c r="E24" i="20"/>
  <c r="E20" i="20"/>
  <c r="E35" i="20"/>
  <c r="E30" i="20"/>
  <c r="C85" i="20"/>
  <c r="C84" i="20"/>
  <c r="C83" i="20"/>
  <c r="C82" i="20"/>
  <c r="C81" i="20"/>
  <c r="C80" i="20"/>
  <c r="C79" i="20"/>
  <c r="C78" i="20"/>
  <c r="B78" i="20"/>
  <c r="A78" i="20"/>
  <c r="L40" i="20"/>
  <c r="L17" i="20"/>
  <c r="D17" i="20" s="1"/>
  <c r="L16" i="20"/>
  <c r="D16" i="20" s="1"/>
  <c r="L15" i="20"/>
  <c r="D15" i="20" s="1"/>
  <c r="L14" i="20"/>
  <c r="D14" i="20" s="1"/>
  <c r="L13" i="20"/>
  <c r="D13" i="20" s="1"/>
  <c r="L12" i="20"/>
  <c r="D12" i="20" s="1"/>
  <c r="L11" i="20"/>
  <c r="D11" i="20" s="1"/>
  <c r="C9" i="20"/>
  <c r="A9" i="20"/>
  <c r="L9" i="20" s="1"/>
  <c r="D9" i="20" s="1"/>
  <c r="T7" i="20"/>
  <c r="S7" i="20"/>
  <c r="R7" i="20"/>
  <c r="Q7" i="20"/>
  <c r="P7" i="20"/>
  <c r="O7" i="20"/>
  <c r="M7" i="20"/>
  <c r="B1" i="20"/>
  <c r="D40" i="20" l="1"/>
  <c r="E40" i="20"/>
  <c r="E12" i="20"/>
  <c r="E9" i="20"/>
  <c r="E11" i="20"/>
  <c r="E14" i="20"/>
  <c r="E17" i="20"/>
  <c r="E16" i="20"/>
  <c r="E15" i="20"/>
  <c r="E13" i="20"/>
  <c r="N16" i="20"/>
  <c r="N11" i="20"/>
  <c r="N14" i="20"/>
  <c r="N9" i="20"/>
  <c r="N17" i="20"/>
  <c r="N12" i="20"/>
  <c r="N40" i="20"/>
  <c r="N15" i="20"/>
  <c r="N13" i="20"/>
  <c r="M40" i="20"/>
  <c r="P13" i="20"/>
  <c r="O17" i="20"/>
  <c r="S17" i="20"/>
  <c r="Q40" i="20"/>
  <c r="R15" i="20"/>
  <c r="Q14" i="20"/>
  <c r="R14" i="20"/>
  <c r="R13" i="20"/>
  <c r="O40" i="20"/>
  <c r="H40" i="20" s="1"/>
  <c r="R40" i="20"/>
  <c r="S40"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P40" i="20"/>
  <c r="G40" i="20" s="1"/>
  <c r="T40" i="20"/>
  <c r="M14" i="20"/>
  <c r="J40" i="20" l="1"/>
  <c r="I40" i="20"/>
  <c r="K40" i="20"/>
  <c r="F40" i="20"/>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B9" i="13"/>
  <c r="C33" i="6"/>
  <c r="C34" i="6"/>
  <c r="C38" i="6"/>
  <c r="C40" i="6"/>
  <c r="C43" i="6"/>
  <c r="C44" i="6"/>
  <c r="C45" i="6"/>
  <c r="C46" i="6"/>
  <c r="C47" i="6"/>
  <c r="C48" i="6"/>
  <c r="C49" i="6"/>
  <c r="C50" i="6"/>
  <c r="C51" i="6"/>
  <c r="C52" i="6"/>
  <c r="C53" i="6"/>
  <c r="C54" i="6"/>
  <c r="C56" i="6"/>
  <c r="C57" i="6"/>
  <c r="C58" i="6"/>
  <c r="C59" i="6"/>
  <c r="C60" i="6"/>
  <c r="C61" i="6"/>
  <c r="C62" i="6"/>
  <c r="C65" i="6"/>
  <c r="C66" i="6"/>
  <c r="C67" i="6"/>
  <c r="C32" i="6"/>
  <c r="O7" i="8" l="1"/>
  <c r="N7" i="8"/>
  <c r="M7" i="8"/>
  <c r="L7" i="8"/>
  <c r="AJ7" i="8" l="1"/>
  <c r="AI7" i="8"/>
  <c r="AH7" i="8"/>
  <c r="AG7" i="8"/>
  <c r="AF7" i="8"/>
  <c r="AE7" i="8"/>
  <c r="AD7" i="8"/>
  <c r="AC7" i="8"/>
  <c r="AB7" i="8"/>
  <c r="AA7" i="8"/>
  <c r="Z7" i="8"/>
  <c r="Y7" i="8"/>
  <c r="X7" i="8"/>
  <c r="W7" i="8"/>
  <c r="V7" i="8"/>
  <c r="U7" i="8"/>
  <c r="T7" i="8"/>
  <c r="S7" i="8"/>
  <c r="R7" i="8"/>
  <c r="Q7" i="8"/>
  <c r="P7" i="8"/>
  <c r="K7" i="8"/>
  <c r="J7" i="8"/>
  <c r="I7" i="8"/>
  <c r="H7" i="8"/>
  <c r="G7" i="8"/>
  <c r="F7" i="8"/>
  <c r="E7" i="8"/>
  <c r="D7" i="8"/>
  <c r="A9" i="13" l="1"/>
  <c r="O6" i="13"/>
  <c r="N6" i="13"/>
  <c r="M6" i="13"/>
  <c r="L6" i="13"/>
  <c r="K6" i="13"/>
  <c r="J6" i="13"/>
  <c r="I6" i="13"/>
  <c r="H6" i="13"/>
  <c r="G6" i="13"/>
  <c r="E6" i="13"/>
  <c r="D6" i="13"/>
  <c r="N16" i="13" l="1"/>
  <c r="M16" i="13"/>
  <c r="M13" i="13"/>
  <c r="N13" i="13"/>
  <c r="M17" i="13"/>
  <c r="N17" i="13"/>
  <c r="M11" i="13"/>
  <c r="N11" i="13"/>
  <c r="N12" i="13"/>
  <c r="M12" i="13"/>
  <c r="M14" i="13"/>
  <c r="N14" i="13"/>
  <c r="N15" i="13"/>
  <c r="M15" i="13"/>
  <c r="K12" i="13"/>
  <c r="J12" i="13"/>
  <c r="K16" i="13"/>
  <c r="J16" i="13"/>
  <c r="J13" i="13"/>
  <c r="K13" i="13"/>
  <c r="J17" i="13"/>
  <c r="K17" i="13"/>
  <c r="J14" i="13"/>
  <c r="K14" i="13"/>
  <c r="K11" i="13"/>
  <c r="J11" i="13"/>
  <c r="K15" i="13"/>
  <c r="J15" i="13"/>
  <c r="G12" i="13"/>
  <c r="H12" i="13"/>
  <c r="G16" i="13"/>
  <c r="H16" i="13"/>
  <c r="H15" i="13"/>
  <c r="G15" i="13"/>
  <c r="G17" i="13"/>
  <c r="H17" i="13"/>
  <c r="H14" i="13"/>
  <c r="G14" i="13"/>
  <c r="H13" i="13"/>
  <c r="G13" i="13"/>
  <c r="H11" i="13"/>
  <c r="G11" i="13"/>
  <c r="E12" i="13"/>
  <c r="D12" i="13"/>
  <c r="E16" i="13"/>
  <c r="D16" i="13"/>
  <c r="D17" i="13"/>
  <c r="E17" i="13"/>
  <c r="D14" i="13"/>
  <c r="E14" i="13"/>
  <c r="E15" i="13"/>
  <c r="D15" i="13"/>
  <c r="D13" i="13"/>
  <c r="E13" i="13"/>
  <c r="D11" i="13"/>
  <c r="E11" i="13"/>
  <c r="M9" i="13"/>
  <c r="N9" i="13"/>
  <c r="J9" i="13"/>
  <c r="K9" i="13"/>
  <c r="G9" i="13"/>
  <c r="H9" i="13"/>
  <c r="D9" i="13"/>
  <c r="E9" i="13"/>
  <c r="O12" i="13" l="1"/>
  <c r="I13" i="13"/>
  <c r="O17" i="13"/>
  <c r="L13" i="13"/>
  <c r="F12" i="13"/>
  <c r="I9" i="13"/>
  <c r="F9" i="13"/>
  <c r="F17" i="13"/>
  <c r="O14" i="13"/>
  <c r="I12" i="13"/>
  <c r="O15" i="13"/>
  <c r="F16" i="13"/>
  <c r="O13" i="13"/>
  <c r="O9" i="13"/>
  <c r="L16" i="13"/>
  <c r="L12" i="13"/>
  <c r="I17" i="13"/>
  <c r="F14" i="13"/>
  <c r="I14" i="13"/>
  <c r="F15" i="13"/>
  <c r="L15" i="13"/>
  <c r="I16" i="13"/>
  <c r="L14" i="13"/>
  <c r="L17" i="13"/>
  <c r="F13" i="13"/>
  <c r="L9" i="13"/>
  <c r="L11" i="13"/>
  <c r="O16" i="13"/>
  <c r="I15" i="13"/>
  <c r="I11" i="13"/>
  <c r="F11" i="13"/>
  <c r="O11" i="13"/>
  <c r="C85" i="8" l="1"/>
  <c r="C84" i="8"/>
  <c r="C83" i="8"/>
  <c r="C82" i="8"/>
  <c r="C81" i="8"/>
  <c r="C80" i="8"/>
  <c r="C79" i="8"/>
  <c r="C78" i="8"/>
  <c r="C9" i="8"/>
  <c r="B78" i="8"/>
  <c r="A78" i="8"/>
  <c r="A9" i="8"/>
  <c r="D9" i="8" s="1"/>
  <c r="N15" i="8" l="1"/>
  <c r="L15" i="8"/>
  <c r="O15" i="8"/>
  <c r="M15" i="8"/>
  <c r="N12" i="8"/>
  <c r="M12" i="8"/>
  <c r="O12" i="8"/>
  <c r="L12" i="8"/>
  <c r="O16" i="8"/>
  <c r="L16" i="8"/>
  <c r="M16" i="8"/>
  <c r="N16" i="8"/>
  <c r="M13" i="8"/>
  <c r="N13" i="8"/>
  <c r="O13" i="8"/>
  <c r="L13" i="8"/>
  <c r="O17" i="8"/>
  <c r="L17" i="8"/>
  <c r="M17" i="8"/>
  <c r="N17" i="8"/>
  <c r="L11" i="8"/>
  <c r="N11" i="8"/>
  <c r="M11" i="8"/>
  <c r="O11" i="8"/>
  <c r="M14" i="8"/>
  <c r="N14" i="8"/>
  <c r="L14" i="8"/>
  <c r="O14" i="8"/>
  <c r="O9" i="8"/>
  <c r="L9" i="8"/>
  <c r="M9" i="8"/>
  <c r="N9" i="8"/>
  <c r="H16" i="8"/>
  <c r="R16" i="8"/>
  <c r="Z16" i="8"/>
  <c r="AH16" i="8"/>
  <c r="I16" i="8"/>
  <c r="S16" i="8"/>
  <c r="AA16" i="8"/>
  <c r="AI16" i="8"/>
  <c r="Y16" i="8"/>
  <c r="J16" i="8"/>
  <c r="T16" i="8"/>
  <c r="AB16" i="8"/>
  <c r="AJ16" i="8"/>
  <c r="AG16" i="8"/>
  <c r="K16" i="8"/>
  <c r="U16" i="8"/>
  <c r="AC16" i="8"/>
  <c r="D16" i="8"/>
  <c r="V16" i="8"/>
  <c r="AD16" i="8"/>
  <c r="Q16" i="8"/>
  <c r="E16" i="8"/>
  <c r="W16" i="8"/>
  <c r="AE16" i="8"/>
  <c r="F16" i="8"/>
  <c r="P16" i="8"/>
  <c r="X16" i="8"/>
  <c r="AF16" i="8"/>
  <c r="G16" i="8"/>
  <c r="D12" i="8"/>
  <c r="V12" i="8"/>
  <c r="AD12" i="8"/>
  <c r="U12" i="8"/>
  <c r="E12" i="8"/>
  <c r="W12" i="8"/>
  <c r="AE12" i="8"/>
  <c r="AC12" i="8"/>
  <c r="F12" i="8"/>
  <c r="P12" i="8"/>
  <c r="X12" i="8"/>
  <c r="AF12" i="8"/>
  <c r="G12" i="8"/>
  <c r="Q12" i="8"/>
  <c r="Y12" i="8"/>
  <c r="AG12" i="8"/>
  <c r="H12" i="8"/>
  <c r="R12" i="8"/>
  <c r="Z12" i="8"/>
  <c r="AH12" i="8"/>
  <c r="I12" i="8"/>
  <c r="S12" i="8"/>
  <c r="AA12" i="8"/>
  <c r="AI12" i="8"/>
  <c r="J12" i="8"/>
  <c r="T12" i="8"/>
  <c r="AB12" i="8"/>
  <c r="AJ12" i="8"/>
  <c r="K12" i="8"/>
  <c r="E13" i="8"/>
  <c r="W13" i="8"/>
  <c r="AE13" i="8"/>
  <c r="F13" i="8"/>
  <c r="P13" i="8"/>
  <c r="X13" i="8"/>
  <c r="AF13" i="8"/>
  <c r="G13" i="8"/>
  <c r="Q13" i="8"/>
  <c r="Y13" i="8"/>
  <c r="AG13" i="8"/>
  <c r="AD13" i="8"/>
  <c r="H13" i="8"/>
  <c r="R13" i="8"/>
  <c r="Z13" i="8"/>
  <c r="AH13" i="8"/>
  <c r="V13" i="8"/>
  <c r="I13" i="8"/>
  <c r="S13" i="8"/>
  <c r="AA13" i="8"/>
  <c r="AI13" i="8"/>
  <c r="D13" i="8"/>
  <c r="J13" i="8"/>
  <c r="T13" i="8"/>
  <c r="AB13" i="8"/>
  <c r="AJ13" i="8"/>
  <c r="K13" i="8"/>
  <c r="U13" i="8"/>
  <c r="AC13" i="8"/>
  <c r="I17" i="8"/>
  <c r="S17" i="8"/>
  <c r="AA17" i="8"/>
  <c r="AI17" i="8"/>
  <c r="H17" i="8"/>
  <c r="J17" i="8"/>
  <c r="T17" i="8"/>
  <c r="AB17" i="8"/>
  <c r="AJ17" i="8"/>
  <c r="K17" i="8"/>
  <c r="U17" i="8"/>
  <c r="AC17" i="8"/>
  <c r="AD17" i="8"/>
  <c r="V17" i="8"/>
  <c r="R17" i="8"/>
  <c r="E17" i="8"/>
  <c r="W17" i="8"/>
  <c r="AE17" i="8"/>
  <c r="X17" i="8"/>
  <c r="AH17" i="8"/>
  <c r="F17" i="8"/>
  <c r="P17" i="8"/>
  <c r="AF17" i="8"/>
  <c r="Z17" i="8"/>
  <c r="G17" i="8"/>
  <c r="Q17" i="8"/>
  <c r="Y17" i="8"/>
  <c r="AG17" i="8"/>
  <c r="F14" i="8"/>
  <c r="P14" i="8"/>
  <c r="X14" i="8"/>
  <c r="AF14" i="8"/>
  <c r="G14" i="8"/>
  <c r="Q14" i="8"/>
  <c r="Y14" i="8"/>
  <c r="AG14" i="8"/>
  <c r="AE14" i="8"/>
  <c r="H14" i="8"/>
  <c r="R14" i="8"/>
  <c r="Z14" i="8"/>
  <c r="AH14" i="8"/>
  <c r="I14" i="8"/>
  <c r="S14" i="8"/>
  <c r="AA14" i="8"/>
  <c r="AI14" i="8"/>
  <c r="J14" i="8"/>
  <c r="T14" i="8"/>
  <c r="AB14" i="8"/>
  <c r="AJ14" i="8"/>
  <c r="W14" i="8"/>
  <c r="K14" i="8"/>
  <c r="U14" i="8"/>
  <c r="AC14" i="8"/>
  <c r="D14" i="8"/>
  <c r="V14" i="8"/>
  <c r="AD14" i="8"/>
  <c r="E14" i="8"/>
  <c r="G15" i="8"/>
  <c r="Q15" i="8"/>
  <c r="Y15" i="8"/>
  <c r="AG15" i="8"/>
  <c r="AF15" i="8"/>
  <c r="H15" i="8"/>
  <c r="R15" i="8"/>
  <c r="Z15" i="8"/>
  <c r="AH15" i="8"/>
  <c r="I15" i="8"/>
  <c r="S15" i="8"/>
  <c r="AA15" i="8"/>
  <c r="AI15" i="8"/>
  <c r="F15" i="8"/>
  <c r="J15" i="8"/>
  <c r="T15" i="8"/>
  <c r="AB15" i="8"/>
  <c r="AJ15" i="8"/>
  <c r="X15" i="8"/>
  <c r="K15" i="8"/>
  <c r="U15" i="8"/>
  <c r="AC15" i="8"/>
  <c r="D15" i="8"/>
  <c r="V15" i="8"/>
  <c r="AD15" i="8"/>
  <c r="P15" i="8"/>
  <c r="E15" i="8"/>
  <c r="W15" i="8"/>
  <c r="AE15" i="8"/>
  <c r="E11" i="8"/>
  <c r="W11" i="8"/>
  <c r="AE11" i="8"/>
  <c r="AB11" i="8"/>
  <c r="F11" i="8"/>
  <c r="P11" i="8"/>
  <c r="X11" i="8"/>
  <c r="AF11" i="8"/>
  <c r="AI11" i="8"/>
  <c r="AD11" i="8"/>
  <c r="G11" i="8"/>
  <c r="Q11" i="8"/>
  <c r="Y11" i="8"/>
  <c r="AG11" i="8"/>
  <c r="AH11" i="8"/>
  <c r="V11" i="8"/>
  <c r="H11" i="8"/>
  <c r="R11" i="8"/>
  <c r="Z11" i="8"/>
  <c r="AJ11" i="8"/>
  <c r="I11" i="8"/>
  <c r="S11" i="8"/>
  <c r="AA11" i="8"/>
  <c r="AC11" i="8"/>
  <c r="J11" i="8"/>
  <c r="T11" i="8"/>
  <c r="U11" i="8"/>
  <c r="F9" i="8"/>
  <c r="P9" i="8"/>
  <c r="X9" i="8"/>
  <c r="AF9" i="8"/>
  <c r="AA9" i="8"/>
  <c r="E9" i="8"/>
  <c r="AE9" i="8"/>
  <c r="G9" i="8"/>
  <c r="Q9" i="8"/>
  <c r="Y9" i="8"/>
  <c r="AG9" i="8"/>
  <c r="S9" i="8"/>
  <c r="AJ9" i="8"/>
  <c r="U9" i="8"/>
  <c r="AD9" i="8"/>
  <c r="W9" i="8"/>
  <c r="H9" i="8"/>
  <c r="R9" i="8"/>
  <c r="Z9" i="8"/>
  <c r="AH9" i="8"/>
  <c r="I9" i="8"/>
  <c r="AI9" i="8"/>
  <c r="AC9" i="8"/>
  <c r="J9" i="8"/>
  <c r="T9" i="8"/>
  <c r="AB9" i="8"/>
  <c r="K9" i="8"/>
  <c r="V9" i="8"/>
  <c r="B1" i="13" l="1"/>
  <c r="B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B48" authorId="0" shapeId="0" xr:uid="{2A113EB1-76F4-4A61-9721-BD0B42173B5C}">
      <text>
        <r>
          <rPr>
            <b/>
            <sz val="9"/>
            <color indexed="81"/>
            <rFont val="Tahoma"/>
            <family val="2"/>
          </rPr>
          <t>Note:</t>
        </r>
        <r>
          <rPr>
            <sz val="9"/>
            <color indexed="81"/>
            <rFont val="Tahoma"/>
            <family val="2"/>
          </rPr>
          <t xml:space="preserve">
111 telephony service provision changed hands from West Midlands Ambulance Service (WMAS) to DHU Healthcare (DHU) during 01/03/23.  They submit IUCADC data on behalf of NHS Black Country ICB who are the lead commissioner for the West Midlands contract area.</t>
        </r>
      </text>
    </comment>
    <comment ref="B49" authorId="0" shapeId="0" xr:uid="{ABD08703-3FE2-4FD7-B5ED-B3B8FF36DAC9}">
      <text>
        <r>
          <rPr>
            <b/>
            <sz val="9"/>
            <color indexed="81"/>
            <rFont val="Tahoma"/>
            <family val="2"/>
          </rPr>
          <t xml:space="preserve">Note:
</t>
        </r>
        <r>
          <rPr>
            <sz val="9"/>
            <color indexed="81"/>
            <rFont val="Tahoma"/>
            <family val="2"/>
          </rPr>
          <t xml:space="preserve">111 telephony service provision changed hands from West Midlands Ambulance Service (WMAS) to DHU Healthcare (DHU) during 01/03/23.  They submit IUCADC data on behalf of NHS Black Country ICB who are the lead commissioner for the West Midlands contract area.
</t>
        </r>
      </text>
    </comment>
    <comment ref="B75" authorId="0" shapeId="0" xr:uid="{F7E0ADC7-F141-4032-86E6-153CA1537B75}">
      <text>
        <r>
          <rPr>
            <b/>
            <sz val="9"/>
            <color indexed="81"/>
            <rFont val="Tahoma"/>
            <family val="2"/>
          </rPr>
          <t xml:space="preserve">Note:
</t>
        </r>
        <r>
          <rPr>
            <sz val="9"/>
            <color indexed="81"/>
            <rFont val="Tahoma"/>
            <family val="2"/>
          </rPr>
          <t xml:space="preserve">111 telephony service provision changed hands to HUC during 30/03/23.  They also now become the IUCADC lead data supplier for the Somerset contract area.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B48" authorId="0" shapeId="0" xr:uid="{47E3555C-6F5C-4B27-82A3-8A9AF5BB90DA}">
      <text>
        <r>
          <rPr>
            <b/>
            <sz val="9"/>
            <color indexed="81"/>
            <rFont val="Tahoma"/>
            <family val="2"/>
          </rPr>
          <t>Note:</t>
        </r>
        <r>
          <rPr>
            <sz val="9"/>
            <color indexed="81"/>
            <rFont val="Tahoma"/>
            <family val="2"/>
          </rPr>
          <t xml:space="preserve">
111 telephony service provision changed hands from West Midlands Ambulance Service (WMAS) to DHU Healthcare (DHU) during 01/03/23.  They submit IUCADC data on behalf of NHS Black Country ICB who are the lead commissioner for the West Midlands contract area.</t>
        </r>
      </text>
    </comment>
    <comment ref="B49" authorId="0" shapeId="0" xr:uid="{915A3A59-5FD6-43F9-B65E-FD066FDE037C}">
      <text>
        <r>
          <rPr>
            <b/>
            <sz val="9"/>
            <color indexed="81"/>
            <rFont val="Tahoma"/>
            <family val="2"/>
          </rPr>
          <t>Note:</t>
        </r>
        <r>
          <rPr>
            <sz val="9"/>
            <color indexed="81"/>
            <rFont val="Tahoma"/>
            <family val="2"/>
          </rPr>
          <t xml:space="preserve">
111 telephony service provision changed hands from West Midlands Ambulance Service (WMAS) to DHU Healthcare (DHU) during 01/03/23.  They submit IUCADC data on behalf of NHS Black Country ICB who are the lead commissioner for the West Midlands contract area.</t>
        </r>
      </text>
    </comment>
    <comment ref="B75" authorId="0" shapeId="0" xr:uid="{ED6145F3-3338-4EB9-9A35-94B85D9F8AE3}">
      <text>
        <r>
          <rPr>
            <b/>
            <sz val="9"/>
            <color indexed="81"/>
            <rFont val="Tahoma"/>
            <family val="2"/>
          </rPr>
          <t>Note:</t>
        </r>
        <r>
          <rPr>
            <sz val="9"/>
            <color indexed="81"/>
            <rFont val="Tahoma"/>
            <family val="2"/>
          </rPr>
          <t xml:space="preserve">
111 telephony service provision changed hands to HUC during 30/03/23.  They also now become the IUCADC lead data supplier for the Somerset contract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B48" authorId="0" shapeId="0" xr:uid="{FB8EB258-B545-4416-AC0A-C4DB56975D57}">
      <text>
        <r>
          <rPr>
            <b/>
            <sz val="9"/>
            <color indexed="81"/>
            <rFont val="Tahoma"/>
            <family val="2"/>
          </rPr>
          <t>Note:</t>
        </r>
        <r>
          <rPr>
            <sz val="9"/>
            <color indexed="81"/>
            <rFont val="Tahoma"/>
            <family val="2"/>
          </rPr>
          <t xml:space="preserve">
111 telephony service provision changed hands from West Midlands Ambulance Service (WMAS) to DHU Healthcare (DHU) during 01/03/23.  They submit IUCADC data on behalf of NHS Black Country ICB who are the lead commissioner for the West Midlands contract area.</t>
        </r>
      </text>
    </comment>
    <comment ref="B49" authorId="0" shapeId="0" xr:uid="{205A1738-A170-4F99-B937-51C1D87643FB}">
      <text>
        <r>
          <rPr>
            <b/>
            <sz val="9"/>
            <color indexed="81"/>
            <rFont val="Tahoma"/>
            <family val="2"/>
          </rPr>
          <t>Note:</t>
        </r>
        <r>
          <rPr>
            <sz val="9"/>
            <color indexed="81"/>
            <rFont val="Tahoma"/>
            <family val="2"/>
          </rPr>
          <t xml:space="preserve">
111 telephony service provision changed hands from West Midlands Ambulance Service (WMAS) to DHU Healthcare (DHU) during 01/03/23.  They submit IUCADC data on behalf of NHS Black Country ICB who are the lead commissioner for the West Midlands contract area.</t>
        </r>
      </text>
    </comment>
    <comment ref="B75" authorId="0" shapeId="0" xr:uid="{50F7249F-F9D6-469B-9C71-616B3B630849}">
      <text>
        <r>
          <rPr>
            <b/>
            <sz val="9"/>
            <color indexed="81"/>
            <rFont val="Tahoma"/>
            <family val="2"/>
          </rPr>
          <t>Note:</t>
        </r>
        <r>
          <rPr>
            <sz val="9"/>
            <color indexed="81"/>
            <rFont val="Tahoma"/>
            <family val="2"/>
          </rPr>
          <t xml:space="preserve">
111 telephony service provision changed hands to HUC during 30/03/23.  They also now become the IUCADC lead data supplier for the Somerset contract area.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Hepworth, Neil</author>
  </authors>
  <commentList>
    <comment ref="G52" authorId="0"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0"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0"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0"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0"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0"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0"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0"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0"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0"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0"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0"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0"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0"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0"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0"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0"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0"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0"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0"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0"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0"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0"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0"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4" authorId="0"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4" authorId="0"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5" authorId="0"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5" authorId="0"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6" authorId="0"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6" authorId="0"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7" authorId="0"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7" authorId="0"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H68" authorId="0" shapeId="0" xr:uid="{1F415476-EDDE-4190-9598-044CDA0A9295}">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68" authorId="0" shapeId="0" xr:uid="{8C417D66-66F2-4E79-A6C3-E3635D76A55D}">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69" authorId="0" shapeId="0" xr:uid="{A66C4A7E-212B-400C-A152-0D5C701255C8}">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69" authorId="0" shapeId="0" xr:uid="{D46B5AB2-F114-475B-A0CD-1981B9F5F108}">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70" authorId="0" shapeId="0" xr:uid="{A356D2ED-3950-4ADD-96AA-18548CC4533E}">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70" authorId="0" shapeId="0" xr:uid="{9CDC52FA-8011-403A-9650-0912578E144C}">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71" authorId="0" shapeId="0" xr:uid="{E1DD8998-8A1A-4378-AFFF-86B58B4122ED}">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71" authorId="0" shapeId="0" xr:uid="{79D4C96E-806B-4889-84B5-D5298A8E05B0}">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72" authorId="0" shapeId="0" xr:uid="{9C10DB77-F9EB-4683-9672-1B3FF3B1457A}">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72" authorId="0" shapeId="0" xr:uid="{E399BDCF-597C-4878-9445-A425CD8AB246}">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F77" authorId="0"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79" authorId="0"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0"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0"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0"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0"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0"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0"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0"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0"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0"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0"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0"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0"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0"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0"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0"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0"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0"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7" authorId="0"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8" authorId="0"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9" authorId="0"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100" authorId="0"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101" authorId="0"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102" authorId="0"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103" authorId="0"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104" authorId="0"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105" authorId="0"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106" authorId="0"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List>
</comments>
</file>

<file path=xl/sharedStrings.xml><?xml version="1.0" encoding="utf-8"?>
<sst xmlns="http://schemas.openxmlformats.org/spreadsheetml/2006/main" count="7436" uniqueCount="753">
  <si>
    <t>Y63</t>
  </si>
  <si>
    <t>RX6</t>
  </si>
  <si>
    <t>111AA1</t>
  </si>
  <si>
    <t>E02</t>
  </si>
  <si>
    <t>B01</t>
  </si>
  <si>
    <t>D14</t>
  </si>
  <si>
    <t>D01</t>
  </si>
  <si>
    <t>A03</t>
  </si>
  <si>
    <t>C01</t>
  </si>
  <si>
    <t>B02</t>
  </si>
  <si>
    <t>D13</t>
  </si>
  <si>
    <t>E03</t>
  </si>
  <si>
    <t>E12</t>
  </si>
  <si>
    <t>E05</t>
  </si>
  <si>
    <t>E09</t>
  </si>
  <si>
    <t>A01</t>
  </si>
  <si>
    <t>E13</t>
  </si>
  <si>
    <t>Y60</t>
  </si>
  <si>
    <t>NNJ</t>
  </si>
  <si>
    <t>Y59</t>
  </si>
  <si>
    <t>R1F</t>
  </si>
  <si>
    <t>111AA6</t>
  </si>
  <si>
    <t>Y56</t>
  </si>
  <si>
    <t>NKB</t>
  </si>
  <si>
    <t>NTP</t>
  </si>
  <si>
    <t>Y61</t>
  </si>
  <si>
    <t>Y00415</t>
  </si>
  <si>
    <t>111AB2</t>
  </si>
  <si>
    <t>111AC5</t>
  </si>
  <si>
    <t>111AC6</t>
  </si>
  <si>
    <t>111AC7</t>
  </si>
  <si>
    <t>111AD5</t>
  </si>
  <si>
    <t>Y58</t>
  </si>
  <si>
    <t>NLO</t>
  </si>
  <si>
    <t>NVE</t>
  </si>
  <si>
    <t>111AG8</t>
  </si>
  <si>
    <t>RYE</t>
  </si>
  <si>
    <t>111AG9</t>
  </si>
  <si>
    <t>111AH4</t>
  </si>
  <si>
    <t>RRU</t>
  </si>
  <si>
    <t>111AH5</t>
  </si>
  <si>
    <t>111AH7</t>
  </si>
  <si>
    <t>NQW</t>
  </si>
  <si>
    <t>111AH8</t>
  </si>
  <si>
    <t>111AH9</t>
  </si>
  <si>
    <t>RYD</t>
  </si>
  <si>
    <t>111AI2</t>
  </si>
  <si>
    <t>111AI3</t>
  </si>
  <si>
    <t>RDY</t>
  </si>
  <si>
    <t>111AI4</t>
  </si>
  <si>
    <t>111AI9</t>
  </si>
  <si>
    <t>111AD7</t>
  </si>
  <si>
    <t>111AF4</t>
  </si>
  <si>
    <t>111AG7</t>
  </si>
  <si>
    <t>111AH2</t>
  </si>
  <si>
    <t>Y62</t>
  </si>
  <si>
    <t>111AJ1</t>
  </si>
  <si>
    <t>What is IUC ADC?</t>
  </si>
  <si>
    <t>Data Quality</t>
  </si>
  <si>
    <t>Sources</t>
  </si>
  <si>
    <t>Produced by:</t>
  </si>
  <si>
    <t>NHS England, Performance Analysis Team</t>
  </si>
  <si>
    <t>Room 5E24, Quarry House, Leeds LS2 7UE</t>
  </si>
  <si>
    <t>england.nhsdata@nhs.net</t>
  </si>
  <si>
    <t>Publication date:</t>
  </si>
  <si>
    <t>Lead Data Provider</t>
  </si>
  <si>
    <t>Data Extract Name</t>
  </si>
  <si>
    <t>Contract Area
Ref Codes</t>
  </si>
  <si>
    <t>Contract Area Name</t>
  </si>
  <si>
    <t>NHSE Geography</t>
  </si>
  <si>
    <t>Region Abbr.</t>
  </si>
  <si>
    <t>Region Code</t>
  </si>
  <si>
    <t>BRISDOC Healthcare Services Ltd</t>
  </si>
  <si>
    <t>BrisDoc</t>
  </si>
  <si>
    <t>111AI5</t>
  </si>
  <si>
    <t>Bristol, North Somerset &amp; South Gloucestershire (BRISDOC)</t>
  </si>
  <si>
    <t>South West</t>
  </si>
  <si>
    <t>SW</t>
  </si>
  <si>
    <t>Practice Plus Group</t>
  </si>
  <si>
    <t>PPG</t>
  </si>
  <si>
    <t>Gloucestershire</t>
  </si>
  <si>
    <t>North East Essex &amp; Suffolk</t>
  </si>
  <si>
    <t>East of England</t>
  </si>
  <si>
    <t>EE</t>
  </si>
  <si>
    <t>London</t>
  </si>
  <si>
    <t>L</t>
  </si>
  <si>
    <t>Surrey Heartlands</t>
  </si>
  <si>
    <t>South East</t>
  </si>
  <si>
    <t>SE</t>
  </si>
  <si>
    <t>Devon Doctors Ltd</t>
  </si>
  <si>
    <t>Somerset (Devon Doctors)</t>
  </si>
  <si>
    <t>Dorset HealthCare</t>
  </si>
  <si>
    <t>DHC</t>
  </si>
  <si>
    <t>Dorset (DHC)</t>
  </si>
  <si>
    <t>DHU HealthCare CIC</t>
  </si>
  <si>
    <t>DHU</t>
  </si>
  <si>
    <t>Midlands</t>
  </si>
  <si>
    <t>M</t>
  </si>
  <si>
    <t>Northamptonshire</t>
  </si>
  <si>
    <t>Milton Keynes</t>
  </si>
  <si>
    <t>Herts Urgent Care</t>
  </si>
  <si>
    <t>HUC</t>
  </si>
  <si>
    <t>Hertfordshire</t>
  </si>
  <si>
    <t>Cambridgeshire and Peterborough</t>
  </si>
  <si>
    <t>Luton and Bedfordshire</t>
  </si>
  <si>
    <t>West Essex (HUC)</t>
  </si>
  <si>
    <t>IC24</t>
  </si>
  <si>
    <t>Norfolk including Great Yarmouth and Waveney</t>
  </si>
  <si>
    <t>Mid &amp; South Essex</t>
  </si>
  <si>
    <t>Isle of Wight NHS Trust</t>
  </si>
  <si>
    <t>IOW</t>
  </si>
  <si>
    <t>Isle of Wight</t>
  </si>
  <si>
    <t>London Ambulance Service NHS Trust</t>
  </si>
  <si>
    <t>LAS</t>
  </si>
  <si>
    <t>South East London</t>
  </si>
  <si>
    <t>North East London</t>
  </si>
  <si>
    <t>North West London</t>
  </si>
  <si>
    <t>London Central and West Unscheduled Care Collaborative</t>
  </si>
  <si>
    <t>LCW</t>
  </si>
  <si>
    <t>North Central London</t>
  </si>
  <si>
    <t>North East Ambulance Service NHS Foundation Trust</t>
  </si>
  <si>
    <t>NEAS</t>
  </si>
  <si>
    <t>North East</t>
  </si>
  <si>
    <t>NEY</t>
  </si>
  <si>
    <t xml:space="preserve">NHS North Of England Commissioning Support Unit </t>
  </si>
  <si>
    <t>NECS</t>
  </si>
  <si>
    <t>111AI7</t>
  </si>
  <si>
    <t>Yorkshire and Humber (NECS)</t>
  </si>
  <si>
    <t>North West</t>
  </si>
  <si>
    <t>NW</t>
  </si>
  <si>
    <t>South Central Ambulance Service NHS Foundation Trust</t>
  </si>
  <si>
    <t>SCAS</t>
  </si>
  <si>
    <t>Thames Valley</t>
  </si>
  <si>
    <t>Hampshire and Surrey Heath</t>
  </si>
  <si>
    <t>South East Coast Ambulance Service NHS Foundation Trust</t>
  </si>
  <si>
    <t>SECAmb</t>
  </si>
  <si>
    <t>Vocare</t>
  </si>
  <si>
    <t>Staffordshire</t>
  </si>
  <si>
    <t>Region</t>
  </si>
  <si>
    <t>00L</t>
  </si>
  <si>
    <t>North East and Yorkshire</t>
  </si>
  <si>
    <t>North East Ambulance Service</t>
  </si>
  <si>
    <t>00N</t>
  </si>
  <si>
    <t>00P</t>
  </si>
  <si>
    <t>13T</t>
  </si>
  <si>
    <t>16C</t>
  </si>
  <si>
    <t>84H</t>
  </si>
  <si>
    <t>99C</t>
  </si>
  <si>
    <t>71E</t>
  </si>
  <si>
    <t>52R</t>
  </si>
  <si>
    <t>15M</t>
  </si>
  <si>
    <t>06K</t>
  </si>
  <si>
    <t>06N</t>
  </si>
  <si>
    <t>06H</t>
  </si>
  <si>
    <t>78H</t>
  </si>
  <si>
    <t>03W</t>
  </si>
  <si>
    <t>04C</t>
  </si>
  <si>
    <t>04V</t>
  </si>
  <si>
    <t>93C</t>
  </si>
  <si>
    <t>London Central &amp; West Unscheduled Care Collaborative</t>
  </si>
  <si>
    <t>72Q</t>
  </si>
  <si>
    <t>London Ambulance Service</t>
  </si>
  <si>
    <t>11N</t>
  </si>
  <si>
    <t>04Y</t>
  </si>
  <si>
    <t>05D</t>
  </si>
  <si>
    <t>05G</t>
  </si>
  <si>
    <t>05Q</t>
  </si>
  <si>
    <t>05V</t>
  </si>
  <si>
    <t>05W</t>
  </si>
  <si>
    <t>00Q</t>
  </si>
  <si>
    <t>00R</t>
  </si>
  <si>
    <t>00T</t>
  </si>
  <si>
    <t>00V</t>
  </si>
  <si>
    <t>00X</t>
  </si>
  <si>
    <t>00Y</t>
  </si>
  <si>
    <t>01A</t>
  </si>
  <si>
    <t>01D</t>
  </si>
  <si>
    <t>01E</t>
  </si>
  <si>
    <t>01F</t>
  </si>
  <si>
    <t>01G</t>
  </si>
  <si>
    <t>01H</t>
  </si>
  <si>
    <t>01J</t>
  </si>
  <si>
    <t>01T</t>
  </si>
  <si>
    <t>01V</t>
  </si>
  <si>
    <t>01W</t>
  </si>
  <si>
    <t>01X</t>
  </si>
  <si>
    <t>01Y</t>
  </si>
  <si>
    <t>02A</t>
  </si>
  <si>
    <t>02E</t>
  </si>
  <si>
    <t>02G</t>
  </si>
  <si>
    <t>02H</t>
  </si>
  <si>
    <t>02M</t>
  </si>
  <si>
    <t>12F</t>
  </si>
  <si>
    <t>14L</t>
  </si>
  <si>
    <t>27D</t>
  </si>
  <si>
    <t>99A</t>
  </si>
  <si>
    <t>36L</t>
  </si>
  <si>
    <t>26A</t>
  </si>
  <si>
    <t>Integrated Care 24</t>
  </si>
  <si>
    <t>10Q</t>
  </si>
  <si>
    <t>South Central Ambulance Service</t>
  </si>
  <si>
    <t>14Y</t>
  </si>
  <si>
    <t>15A</t>
  </si>
  <si>
    <t>92G</t>
  </si>
  <si>
    <t>Medvivo</t>
  </si>
  <si>
    <t>11M</t>
  </si>
  <si>
    <t>06Q</t>
  </si>
  <si>
    <t>Mid and South Essex</t>
  </si>
  <si>
    <t>07G</t>
  </si>
  <si>
    <t>99E</t>
  </si>
  <si>
    <t>99F</t>
  </si>
  <si>
    <t>99G</t>
  </si>
  <si>
    <t>06L</t>
  </si>
  <si>
    <t>North East Essex and Suffolk</t>
  </si>
  <si>
    <t>06T</t>
  </si>
  <si>
    <t>07K</t>
  </si>
  <si>
    <t>11X</t>
  </si>
  <si>
    <t>Devon Doctors</t>
  </si>
  <si>
    <t>10R</t>
  </si>
  <si>
    <t>92A</t>
  </si>
  <si>
    <t>07H</t>
  </si>
  <si>
    <t>11J</t>
  </si>
  <si>
    <t>Dorset HeathCare</t>
  </si>
  <si>
    <t>15C</t>
  </si>
  <si>
    <t>Bristol, North Somerset &amp; South Gloucestershire</t>
  </si>
  <si>
    <t>15N</t>
  </si>
  <si>
    <t>02P</t>
  </si>
  <si>
    <t>02Q</t>
  </si>
  <si>
    <t>02T</t>
  </si>
  <si>
    <t>02X</t>
  </si>
  <si>
    <t>02Y</t>
  </si>
  <si>
    <t>03F</t>
  </si>
  <si>
    <t>03H</t>
  </si>
  <si>
    <t>03K</t>
  </si>
  <si>
    <t>03L</t>
  </si>
  <si>
    <t>03N</t>
  </si>
  <si>
    <t>03Q</t>
  </si>
  <si>
    <t>03R</t>
  </si>
  <si>
    <t>15F</t>
  </si>
  <si>
    <t>36J</t>
  </si>
  <si>
    <t>42D</t>
  </si>
  <si>
    <t>15E</t>
  </si>
  <si>
    <t>18C</t>
  </si>
  <si>
    <t>09D</t>
  </si>
  <si>
    <t>Kent, Medway &amp; Sussex</t>
  </si>
  <si>
    <t>South East Coast Ambulance Service</t>
  </si>
  <si>
    <t>91Q</t>
  </si>
  <si>
    <t>97R</t>
  </si>
  <si>
    <t>70F</t>
  </si>
  <si>
    <t>Validation 1</t>
  </si>
  <si>
    <t>Validation 2</t>
  </si>
  <si>
    <t>Validation 3</t>
  </si>
  <si>
    <t>*</t>
  </si>
  <si>
    <t>England</t>
  </si>
  <si>
    <t>National</t>
  </si>
  <si>
    <t>Number of calls received</t>
  </si>
  <si>
    <t>-----------</t>
  </si>
  <si>
    <t>Number of answered calls</t>
  </si>
  <si>
    <t>NBP</t>
  </si>
  <si>
    <t>BRISDOC</t>
  </si>
  <si>
    <t>Provider</t>
  </si>
  <si>
    <t>Number of calls abandoned</t>
  </si>
  <si>
    <t>Calls abandoned in 30 seconds or less</t>
  </si>
  <si>
    <t>Calls abandoned after 60 seconds</t>
  </si>
  <si>
    <t>0AR</t>
  </si>
  <si>
    <t>Number of calls where person triaged</t>
  </si>
  <si>
    <t>Area</t>
  </si>
  <si>
    <t>Number of calls answered within 60 seconds</t>
  </si>
  <si>
    <t>Total number of callers recommended to contact primary care services</t>
  </si>
  <si>
    <t>Calls abandoned in over 30 seconds and up to and including 60 seconds</t>
  </si>
  <si>
    <t>E15</t>
  </si>
  <si>
    <t>B03</t>
  </si>
  <si>
    <t>B04</t>
  </si>
  <si>
    <t>B05</t>
  </si>
  <si>
    <t>B06</t>
  </si>
  <si>
    <t>B02 / (A03+B02)</t>
  </si>
  <si>
    <t>Total time to answer call</t>
  </si>
  <si>
    <t>Calls assessed by a clinician or Clinical Advisor</t>
  </si>
  <si>
    <t>Number of ambulance dispositions</t>
  </si>
  <si>
    <t>Number of callers recommended to attend Same Day Emergency Care (SDEC)</t>
  </si>
  <si>
    <t>E06</t>
  </si>
  <si>
    <t>Number of callers recommended to speak to primary care services</t>
  </si>
  <si>
    <t>Calls recommended to contact or speak to a dental practitioner</t>
  </si>
  <si>
    <t>Calls recommended to contact or speak to a pharmacist</t>
  </si>
  <si>
    <t>E14</t>
  </si>
  <si>
    <t>Calls recommended repeat presciption medication</t>
  </si>
  <si>
    <t>Number of callers recommended to contact or speak to another service</t>
  </si>
  <si>
    <t>E16</t>
  </si>
  <si>
    <t>Number of callers recommended self-care</t>
  </si>
  <si>
    <t>E18</t>
  </si>
  <si>
    <t>Number of callers recommended other outcome</t>
  </si>
  <si>
    <t>G03</t>
  </si>
  <si>
    <t>Number of calls where the caller was booked into a GP practice or GP access hub</t>
  </si>
  <si>
    <t>G05</t>
  </si>
  <si>
    <t>Number of calls where the caller was booked into an IUC Treatment Centre</t>
  </si>
  <si>
    <t>G07</t>
  </si>
  <si>
    <t>Number of calls where the caller was booked into a UTC</t>
  </si>
  <si>
    <t>G09</t>
  </si>
  <si>
    <t>Number of calls where caller given a booked time slot with an ED</t>
  </si>
  <si>
    <t>G11</t>
  </si>
  <si>
    <t>Number of calls where the caller was booked into an SDEC service</t>
  </si>
  <si>
    <t>G14</t>
  </si>
  <si>
    <t>Number of calls where caller given any other appointment</t>
  </si>
  <si>
    <t>RegionCode</t>
  </si>
  <si>
    <t>ProviderCode</t>
  </si>
  <si>
    <t>Value</t>
  </si>
  <si>
    <t>MonthBeginning</t>
  </si>
  <si>
    <t>Contract Code</t>
  </si>
  <si>
    <t>Item Number</t>
  </si>
  <si>
    <t>B07min</t>
  </si>
  <si>
    <t>B07max</t>
  </si>
  <si>
    <t>B08min</t>
  </si>
  <si>
    <t>B08max</t>
  </si>
  <si>
    <t>95th centile call answer time minimum</t>
  </si>
  <si>
    <t>95th centile call answer time maximum</t>
  </si>
  <si>
    <t>99th centile call answer time minimum</t>
  </si>
  <si>
    <t>99th centile call answer time maximum</t>
  </si>
  <si>
    <t>Time in seconds</t>
  </si>
  <si>
    <t>8J296</t>
  </si>
  <si>
    <t>ML CSU (Blackpool)</t>
  </si>
  <si>
    <t>ML CSU</t>
  </si>
  <si>
    <t>111AJ3</t>
  </si>
  <si>
    <t>111AJ2</t>
  </si>
  <si>
    <t>D9Y0V</t>
  </si>
  <si>
    <t>M1J4Y</t>
  </si>
  <si>
    <t>D4U1Y</t>
  </si>
  <si>
    <t>A3A8R</t>
  </si>
  <si>
    <t>Yorkshire Ambulance Service</t>
  </si>
  <si>
    <t>X2C4Y</t>
  </si>
  <si>
    <t>B2M3M</t>
  </si>
  <si>
    <t>D2P2L</t>
  </si>
  <si>
    <t>M2L0M</t>
  </si>
  <si>
    <t>W2U3Z</t>
  </si>
  <si>
    <t>BaNES, Swindon &amp; Wiltshire (Medvivo)</t>
  </si>
  <si>
    <t>North West including Blackpool (ML CSU)</t>
  </si>
  <si>
    <t>Mid &amp; Lancs CSU</t>
  </si>
  <si>
    <t>NHS Midlands and Lancashire CSU</t>
  </si>
  <si>
    <t>Date</t>
  </si>
  <si>
    <t>User</t>
  </si>
  <si>
    <t>Changes Made</t>
  </si>
  <si>
    <t>DDOC</t>
  </si>
  <si>
    <t>Medvivo Group</t>
  </si>
  <si>
    <t>Rachel Star</t>
  </si>
  <si>
    <t>Template updated with new areas, removed test data and unnecessary months</t>
  </si>
  <si>
    <t>Updated Metrics to reflect changes in Weekly Sitrep sheet</t>
  </si>
  <si>
    <t>Number of callers offered a call back by a clinician or Clinical Advisor within 20 minutes (immediately)</t>
  </si>
  <si>
    <t>Number of callers offered a call back within 20 minutes (immediately) who received a call back within 20 minutes</t>
  </si>
  <si>
    <t>Proportion of calls assessed by a clinician or Clinical Advisor</t>
  </si>
  <si>
    <t>% of calls answered in 60 seconds or less</t>
  </si>
  <si>
    <t>% of calls referred to the ambulance service, of the calls triaged</t>
  </si>
  <si>
    <t>B06/A03</t>
  </si>
  <si>
    <t>B02/(A03+B02)</t>
  </si>
  <si>
    <t>D01/C01</t>
  </si>
  <si>
    <t>E03/C01</t>
  </si>
  <si>
    <t>B01/A03</t>
  </si>
  <si>
    <t>E02/C01</t>
  </si>
  <si>
    <t>Days</t>
  </si>
  <si>
    <t>Hide before publication</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</si>
  <si>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</si>
  <si>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About the Integrated Urgent Care Aggregate Data Collection (IUC ADC) - Provisional Statistics</t>
  </si>
  <si>
    <t>New 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</si>
  <si>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</si>
  <si>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</si>
  <si>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</si>
  <si>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</si>
  <si>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The IUC ADC data are supplied by providers of NHS 111 and Integrated Urgent Care services via the Strategic Data Collection Service (SDCS) at NHS Digital.</t>
  </si>
  <si>
    <t>https://www.england.nhs.uk/statistics/statistical-work-areas/iucadc-new-from-april-2021/</t>
  </si>
  <si>
    <t>Midlands and Lancashire Commissioning Support Unit (Blackpool)</t>
  </si>
  <si>
    <t>A01 / Days</t>
  </si>
  <si>
    <t>Average number of calls received per day</t>
  </si>
  <si>
    <t>NHS IUC / 111 Contract Area code</t>
  </si>
  <si>
    <t>NHS IUC / 111 Contract Area Name</t>
  </si>
  <si>
    <t>NHS 111 Telephony Service Provider Name</t>
  </si>
  <si>
    <t>NHS 111
Service Provider Name abbreviation</t>
  </si>
  <si>
    <t>IUC ADC Lead Data Supplier</t>
  </si>
  <si>
    <t>IUC ADC Lead Data Supplier Abbereviation</t>
  </si>
  <si>
    <t>QHM</t>
  </si>
  <si>
    <t>QRL</t>
  </si>
  <si>
    <t>QM7</t>
  </si>
  <si>
    <t>QUE</t>
  </si>
  <si>
    <t>QPM</t>
  </si>
  <si>
    <t>QHG</t>
  </si>
  <si>
    <t>QMJ</t>
  </si>
  <si>
    <t>QKK</t>
  </si>
  <si>
    <t>QT6</t>
  </si>
  <si>
    <t>QNC</t>
  </si>
  <si>
    <t>QWE</t>
  </si>
  <si>
    <t>QMM</t>
  </si>
  <si>
    <t>QU9</t>
  </si>
  <si>
    <t>QNQ</t>
  </si>
  <si>
    <t>QR1</t>
  </si>
  <si>
    <t>QH8</t>
  </si>
  <si>
    <t>QMF</t>
  </si>
  <si>
    <t>QJG</t>
  </si>
  <si>
    <t>QSL</t>
  </si>
  <si>
    <t>QXU</t>
  </si>
  <si>
    <t>QVV</t>
  </si>
  <si>
    <t>QUY</t>
  </si>
  <si>
    <t>QJK</t>
  </si>
  <si>
    <t>YAS</t>
  </si>
  <si>
    <t>NHS North Of England Commissioning Support Unit</t>
  </si>
  <si>
    <t>QF7</t>
  </si>
  <si>
    <t>QWO</t>
  </si>
  <si>
    <t>QOQ</t>
  </si>
  <si>
    <t>QHL</t>
  </si>
  <si>
    <t>QUA</t>
  </si>
  <si>
    <t>QWU</t>
  </si>
  <si>
    <t>QGH</t>
  </si>
  <si>
    <t>QOC</t>
  </si>
  <si>
    <t>QNX</t>
  </si>
  <si>
    <t>QKS</t>
  </si>
  <si>
    <t>QRV</t>
  </si>
  <si>
    <t>QOX</t>
  </si>
  <si>
    <t>North West Ambulance Service</t>
  </si>
  <si>
    <t>NWAS</t>
  </si>
  <si>
    <t>QE1</t>
  </si>
  <si>
    <t>QOP</t>
  </si>
  <si>
    <t>QYG</t>
  </si>
  <si>
    <t>QT1</t>
  </si>
  <si>
    <t>QJM</t>
  </si>
  <si>
    <t>QK1</t>
  </si>
  <si>
    <t>QJ2</t>
  </si>
  <si>
    <t>% of calls recommended to attend an emergency treatment centre (ETC), of the calls triaged</t>
  </si>
  <si>
    <t>Number of callers recommended to attend an ETC</t>
  </si>
  <si>
    <t>111AK5</t>
  </si>
  <si>
    <t>West Midlands (CCG)</t>
  </si>
  <si>
    <t>111AK7</t>
  </si>
  <si>
    <t>Leicestershire and Rutland (DHU)</t>
  </si>
  <si>
    <t>111AK6</t>
  </si>
  <si>
    <t>Lincolnshire (DHU)</t>
  </si>
  <si>
    <t>Integrated Care 24 Ltd</t>
  </si>
  <si>
    <t>111AK9</t>
  </si>
  <si>
    <t>South West London (PPG)</t>
  </si>
  <si>
    <t>Derbyshire (DHU)</t>
  </si>
  <si>
    <t>111AJ8</t>
  </si>
  <si>
    <t>List of current contract areas and associated lead data suppliers.</t>
  </si>
  <si>
    <t>Integrated Care Boards (ICBs) active from July 2022: NHS 111 / IUC ADC Contract Areas and Service Providers / Lead Data Suppliers</t>
  </si>
  <si>
    <t>Sub-ICB
ODS
code</t>
  </si>
  <si>
    <t>Sub-ICB location name</t>
  </si>
  <si>
    <t>Integrated
Care
Board</t>
  </si>
  <si>
    <t>ICB
Code</t>
  </si>
  <si>
    <t>NHS NORTH EAST AND NORTH CUMBRIA ICB - 84H</t>
  </si>
  <si>
    <t>NHS NORTH EAST AND NORTH CUMBRIA INTEGRATED CARE BOARD</t>
  </si>
  <si>
    <t>NHS NORTH EAST AND NORTH CUMBRIA ICB - 13T</t>
  </si>
  <si>
    <t>NHS NORTH EAST AND NORTH CUMBRIA ICB - 99C</t>
  </si>
  <si>
    <t>NHS  NORTH EAST AND NORTH CUMBRIA ICB - 00L</t>
  </si>
  <si>
    <t>NHS NORTH EAST AND NORTH CUMBRIA ICB - 00N</t>
  </si>
  <si>
    <t>NHS NORTH EAST AND NORTH CUMBRIA ICB - 00P</t>
  </si>
  <si>
    <t>NHS NORTH EAST AND NORTH CUMBRIA ICB - 16C</t>
  </si>
  <si>
    <t>NHS HAMPSHIRE AND ISLE OF WIGHT ICB - D9Y0V</t>
  </si>
  <si>
    <t>NHS HAMPSHIRE AND ISLE OF WIGHT INTEGRATED CARE BOARD</t>
  </si>
  <si>
    <t>NHS HERTFORDSHIRE AND WEST ESSEX ICB - 06K</t>
  </si>
  <si>
    <t>NHS HERTFORDSHIRE AND WEST ESSEX INTEGRATED CARE BOARD</t>
  </si>
  <si>
    <t>NHS HERTFORDSHIRE AND WEST ESSEX ICB - 06N</t>
  </si>
  <si>
    <t>NHS CAMBRIDGESHIRE AND PETERBOROUGH ICB - 06H</t>
  </si>
  <si>
    <t>NHS CAMBRIDGESHIRE AND PETERBOROUGH INTEGRATED CARE BOARD</t>
  </si>
  <si>
    <t>NHS NORTHAMPTONSHIRE ICB - 78H</t>
  </si>
  <si>
    <t>NHS NORTHAMPTONSHIRE INTEGRATED CARE BOARD</t>
  </si>
  <si>
    <t>NHS BEDFORDSHIRE, LUTON AND MILTON KEYNES ICB - M1J4Y</t>
  </si>
  <si>
    <t>NHS BEDFORDSHIRE, LUTON AND MILTON KEYNES INTEGRATED CARE BOARD</t>
  </si>
  <si>
    <t>NHS NORTH CENTRAL LONDON ICB - 93C</t>
  </si>
  <si>
    <t>NHS NORTH CENTRAL LONDON INTEGRATED CARE BOARD</t>
  </si>
  <si>
    <t>NHS SOUTH EAST LONDON ICB - 72Q</t>
  </si>
  <si>
    <t>NHS SOUTH EAST LONDON INTEGRATED CARE BOARD</t>
  </si>
  <si>
    <t>NHS CORNWALL AND THE ISLES OF SCILLY ICB - 11N</t>
  </si>
  <si>
    <t>NHS CORNWALL AND THE ISLES OF SCILLY INTEGRATED CARE BOARD</t>
  </si>
  <si>
    <t>NHS STAFFORDSHIRE AND STOKE-ON-TRENT ICB - 04Y</t>
  </si>
  <si>
    <t>NHS STAFFORDSHIRE AND STOKE-ON-TRENT INTEGRATED CARE BOARD</t>
  </si>
  <si>
    <t>NHS STAFFORDSHIRE AND STOKE-ON-TRENT ICB - 05D</t>
  </si>
  <si>
    <t>NHS STAFFORDSHIRE AND STOKE-ON-TRENT ICB - 05G</t>
  </si>
  <si>
    <t>NHS STAFFORDSHIRE AND STOKE-ON-TRENT ICB - 05Q</t>
  </si>
  <si>
    <t>NHS STAFFORDSHIRE AND STOKE-ON-TRENT ICB - 05V</t>
  </si>
  <si>
    <t>NHS STAFFORDSHIRE AND STOKE-ON-TRENT ICB - 05W</t>
  </si>
  <si>
    <t>NHS SOUTH WEST LONDON ICB - 36L</t>
  </si>
  <si>
    <t>NHS SOUTH WEST LONDON INTEGRATED CARE BOARD</t>
  </si>
  <si>
    <t>NHS NORFOLK AND WAVENEY ICB - 26A</t>
  </si>
  <si>
    <t>NHS NORFOLK AND WAVENEY INTEGRATED CARE BOARD</t>
  </si>
  <si>
    <t>NHS BUCKINGHAMSHIRE, OXFORDSHIRE AND BERKSHIRE WEST ICB - 15A</t>
  </si>
  <si>
    <t>NHS BUCKINGHAMSHIRE, OXFORDSHIRE AND BERKSHIRE WEST INTEGRATED CARE BOARD</t>
  </si>
  <si>
    <t>NHS BUCKINGHAMSHIRE, OXFORDSHIRE AND BERKSHIRE WEST ICB - 14Y</t>
  </si>
  <si>
    <t>NHS FRIMLEY ICB - D4U1Y</t>
  </si>
  <si>
    <t>NHS FRIMLEY INTEGRATED CARE BOARD</t>
  </si>
  <si>
    <t>NHS BUCKINGHAMSHIRE, OXFORDSHIRE AND BERKSHIRE WEST ICB - 10Q</t>
  </si>
  <si>
    <t>NHS GLOUCESTERSHIRE ICB - 11M</t>
  </si>
  <si>
    <t>NHS GLOUCESTERSHIRE INTEGRATED CARE BOARD</t>
  </si>
  <si>
    <t>NHS MID AND SOUTH ESSEX ICB - 99E</t>
  </si>
  <si>
    <t>NHS MID AND SOUTH ESSEX INTEGRATED CARE BOARD</t>
  </si>
  <si>
    <t>NHS MID AND SOUTH ESSEX ICB - 99F</t>
  </si>
  <si>
    <t>NHS MID AND SOUTH ESSEX ICB - 06Q</t>
  </si>
  <si>
    <t>NHS MID AND SOUTH ESSEX ICB - 99G</t>
  </si>
  <si>
    <t>NHS MID AND SOUTH ESSEX ICB - 07G</t>
  </si>
  <si>
    <t>NHS NORTH EAST LONDON ICB - A3A8R</t>
  </si>
  <si>
    <t>NHS NORTH EAST LONDON INTEGRATED CARE BOARD</t>
  </si>
  <si>
    <t>NHS SUFFOLK AND NORTH EAST ESSEX ICB - 06L</t>
  </si>
  <si>
    <t>NHS SUFFOLK AND NORTH EAST ESSEX INTEGRATED CARE BOARD</t>
  </si>
  <si>
    <t>NHS SUFFOLK AND NORTH EAST ESSEX ICB - 06T</t>
  </si>
  <si>
    <t>NHS SUFFOLK AND NORTH EAST ESSEX ICB - 07K</t>
  </si>
  <si>
    <t>NHS SOMERSET ICB - 11X</t>
  </si>
  <si>
    <t>NHS SOMERSET INTEGRATED CARE BOARD</t>
  </si>
  <si>
    <t>NHS HAMPSHIRE AND ISLE OF WIGHT ICB - 10R</t>
  </si>
  <si>
    <t>NHS SURREY HEARTLANDS  ICB - 92A</t>
  </si>
  <si>
    <t>NHS SURREY HEARTLANDS INTEGRATED CARE BOARD</t>
  </si>
  <si>
    <t>NHS HERTFORDSHIRE AND WEST ESSEX ICB - 07H</t>
  </si>
  <si>
    <t>NHS DORSET ICB - 11J</t>
  </si>
  <si>
    <t>NHS DORSET INTEGRATED CARE BOARD</t>
  </si>
  <si>
    <t>NHS BRISTOL, NORTH SOMERSET AND SOUTH GLOUCESTERSHIRE ICB - 15C</t>
  </si>
  <si>
    <t>NHS BRISTOL, NORTH SOMERSET AND SOUTH GLOUCESTERSHIRE INTEGRATED CARE BOARD</t>
  </si>
  <si>
    <t>NHS DEVON ICB - 15N</t>
  </si>
  <si>
    <t>NHS DEVON INTEGRATED CARE BOARD</t>
  </si>
  <si>
    <t>NHS SOUTH YORKSHIRE ICB - 02P</t>
  </si>
  <si>
    <t>NHS SOUTH YORKSHIRE INTEGRATED CARE BOARD</t>
  </si>
  <si>
    <t>NHS NOTTINGHAM AND NOTTINGHAMSHIRE ICB - 02Q</t>
  </si>
  <si>
    <t>NHS NOTTINGHAM AND NOTTINGHAMSHIRE INTEGRATED CARE BOARD</t>
  </si>
  <si>
    <t>NHS WEST YORKSHIRE ICB - 36J</t>
  </si>
  <si>
    <t>NHS WEST YORKSHIRE INTEGRATED CARE BOARD</t>
  </si>
  <si>
    <t>NHS WEST YORKSHIRE ICB - 02T</t>
  </si>
  <si>
    <t>NHS SOUTH YORKSHIRE ICB - 02X</t>
  </si>
  <si>
    <t>NHS HUMBER AND NORTH YORKSHIRE ICB - 02Y</t>
  </si>
  <si>
    <t>NHS HUMBER AND NORTH YORKSHIRE INTEGRATED CARE BOARD</t>
  </si>
  <si>
    <t>NHS HUMBER AND NORTH YORKSHIRE ICB - 03F</t>
  </si>
  <si>
    <t>NHS WEST YORKSHIRE ICB - X2C4Y</t>
  </si>
  <si>
    <t>NHS WEST YORKSHIRE ICB - 15F</t>
  </si>
  <si>
    <t>NHS HUMBER AND NORTH YORKSHIRE ICB - 03H</t>
  </si>
  <si>
    <t>NHS HUMBER AND NORTH YORKSHIRE ICB - 03K</t>
  </si>
  <si>
    <t>NHS HUMBER AND NORTH YORKSHIRE ICB - 42D</t>
  </si>
  <si>
    <t>NHS SOUTH YORKSHIRE ICB - 03L</t>
  </si>
  <si>
    <t>NHS SOUTH YORKSHIRE ICB - 03N</t>
  </si>
  <si>
    <t>NHS HUMBER AND NORTH YORKSHIRE ICB - 03Q</t>
  </si>
  <si>
    <t>NHS WEST YORKSHIRE ICB - 03R</t>
  </si>
  <si>
    <t>NHS BIRMINGHAM AND SOLIHULL ICB - 15E</t>
  </si>
  <si>
    <t>NHS BLACK COUNTRY ICB - D2P2L</t>
  </si>
  <si>
    <t>Black Country ICB</t>
  </si>
  <si>
    <t>NHS BIRMINGHAM AND SOLIHULL INTEGRATED CARE BOARD</t>
  </si>
  <si>
    <t>NHS BLACK COUNTRY INTEGRATED CARE BOARD</t>
  </si>
  <si>
    <t>NHS COVENTRY AND WARWICKSHIRE ICB - B2M3M</t>
  </si>
  <si>
    <t>NHS COVENTRY AND WARWICKSHIRE INTEGRATED CARE BOARD</t>
  </si>
  <si>
    <t>NHS HEREFORDSHIRE AND WORCESTERSHIRE ICB - 18C</t>
  </si>
  <si>
    <t>NHS HEREFORDSHIRE AND WORCESTERSHIRE INTEGRATED CARE BOARD</t>
  </si>
  <si>
    <t>NHS SHROPSHIRE, TELFORD AND WREKIN ICB - M2L0M</t>
  </si>
  <si>
    <t>NHS SHROPSHIRE, TELFORD AND WREKIN INTEGRATED CARE BOARD</t>
  </si>
  <si>
    <t>NHS SUSSEX ICB - 09D</t>
  </si>
  <si>
    <t>NHS SUSSEX INTEGRATED CARE BOARD</t>
  </si>
  <si>
    <t>NHS SUSSEX ICB - 97R</t>
  </si>
  <si>
    <t>NHS KENT AND MEDWAY ICB - 91Q</t>
  </si>
  <si>
    <t>NHS KENT AND MEDWAY INTEGRATED CARE BOARD</t>
  </si>
  <si>
    <t>NHS SUSSEX ICB - 70F</t>
  </si>
  <si>
    <t>NHS NORTH WEST LONDON ICB - W2U3Z</t>
  </si>
  <si>
    <t>NHS NORTH WEST LONDON INTEGRATED CARE BOARD</t>
  </si>
  <si>
    <t>NHS BATH AND NORTH EAST SOMERSET, SWINDON AND WILTSHIRE ICB - 92G</t>
  </si>
  <si>
    <t>NHS BATH AND NORTH EAST SOMERSET, SWINDON AND WILTSHIRE INTEGRATED CARE BOARD</t>
  </si>
  <si>
    <t>NHS LANCASHIRE AND SOUTH CUMBRIA ICB - 00Q</t>
  </si>
  <si>
    <t>NHS LANCASHIRE AND SOUTH CUMBRIA INTEGRATED CARE BOARD</t>
  </si>
  <si>
    <t>NHS LANCASHIRE AND SOUTH CUMBRIA ICB - 00R</t>
  </si>
  <si>
    <t>NHS GREATER MANCHESTER ICB - 00T</t>
  </si>
  <si>
    <t>NHS GREATER MANCHESTER INTEGRATED CARE BOARD</t>
  </si>
  <si>
    <t>NHS GREATER MANCHESTER ICB - 00V</t>
  </si>
  <si>
    <t>NHS CHESHIRE AND MERSEYSIDE ICB - 27D</t>
  </si>
  <si>
    <t>NHS CHESHIRE AND MERSEYSIDE INTEGRATED CARE BOARD</t>
  </si>
  <si>
    <t>NHS LANCASHIRE AND SOUTH CUMBRIA ICB - 00X</t>
  </si>
  <si>
    <t>NHS LANCASHIRE AND SOUTH CUMBRIA ICB - 01A</t>
  </si>
  <si>
    <t>NHS LANCASHIRE AND SOUTH CUMBRIA ICB - 02M</t>
  </si>
  <si>
    <t>NHS LANCASHIRE AND SOUTH CUMBRIA ICB - 01E</t>
  </si>
  <si>
    <t>NHS CHESHIRE AND MERSEYSIDE ICB - 01F</t>
  </si>
  <si>
    <t>NHS GREATER MANCHESTER ICB - 01D</t>
  </si>
  <si>
    <t>NHS CHESHIRE AND MERSEYSIDE ICB - 01J</t>
  </si>
  <si>
    <t>NHS CHESHIRE AND MERSEYSIDE ICB - 99A</t>
  </si>
  <si>
    <t>NHS GREATER MANCHESTER ICB - 14L</t>
  </si>
  <si>
    <t>NHS NORTH EAST AND NORTH CUMBRIA ICB - 01H</t>
  </si>
  <si>
    <t>NHS GREATER MANCHESTER ICB - 00Y</t>
  </si>
  <si>
    <t>NHS GREATER MANCHESTER ICB - 01G</t>
  </si>
  <si>
    <t>NHS CHESHIRE AND MERSEYSIDE ICB - 01T</t>
  </si>
  <si>
    <t>NHS CHESHIRE AND MERSEYSIDE ICB - 01V</t>
  </si>
  <si>
    <t>NHS CHESHIRE AND MERSEYSIDE ICB - 01X</t>
  </si>
  <si>
    <t>NHS GREATER MANCHESTER ICB - 01W</t>
  </si>
  <si>
    <t>NHS GREATER MANCHESTER ICB - 01Y</t>
  </si>
  <si>
    <t>NHS GREATER MANCHESTER ICB - 02A</t>
  </si>
  <si>
    <t>NHS CHESHIRE AND MERSEYSIDE ICB - 02E</t>
  </si>
  <si>
    <t>NHS LANCASHIRE AND SOUTH CUMBRIA ICB - 02G</t>
  </si>
  <si>
    <t>NHS GREATER MANCHESTER ICB - 02H</t>
  </si>
  <si>
    <t>NHS CHESHIRE AND MERSEYSIDE ICB - 12F</t>
  </si>
  <si>
    <t>NHS NOTTINGHAM AND NOTTINGHAMSHIRE ICB - 52R</t>
  </si>
  <si>
    <t>NHS LINCOLNSHIRE ICB - 71E</t>
  </si>
  <si>
    <t>NHS LINCOLNSHIRE INTEGRATED CARE BOARD</t>
  </si>
  <si>
    <t>NHS LEICESTER, LEICESTERSHIRE AND RUTLAND ICB - 03W</t>
  </si>
  <si>
    <t>NHS LEICESTER, LEICESTERSHIRE AND RUTLAND INTEGRATED CARE BOARD</t>
  </si>
  <si>
    <t>NHS LEICESTER, LEICESTERSHIRE AND RUTLAND ICB - 04C</t>
  </si>
  <si>
    <t>NHS LEICESTER, LEICESTERSHIRE AND RUTLAND ICB - 04V</t>
  </si>
  <si>
    <t>NHS DERBY AND DERBYSHIRE ICB - 15M</t>
  </si>
  <si>
    <t>NHS DERBY AND DERBYSHIRE INTEGRATED CARE BOARD</t>
  </si>
  <si>
    <t>111AL1</t>
  </si>
  <si>
    <t>Nottinghamshire (DHU)</t>
  </si>
  <si>
    <t>111AL2</t>
  </si>
  <si>
    <t>Devon (PPG)</t>
  </si>
  <si>
    <t>Proportion of calls abandoned</t>
  </si>
  <si>
    <t>Proportion of calls Abandoned
(KPI 1)</t>
  </si>
  <si>
    <t>Average speed to answer calls (seconds)
(KPI 2)</t>
  </si>
  <si>
    <t>Proportion of calls assessed by a clinician or Clinical Advisor
(KPI 4)</t>
  </si>
  <si>
    <t>Call Backs
Offered
in 20 mins
(KPI 5a)</t>
  </si>
  <si>
    <t>Average time to call answer (seconds)
(KPI 2)</t>
  </si>
  <si>
    <t>Proportion of calls abandoned
(KPI 1)</t>
  </si>
  <si>
    <t>Proportion of calls were assessed by a clinician or clinical advisor
(KPI 4)</t>
  </si>
  <si>
    <t>KPI Summary 2022-23</t>
  </si>
  <si>
    <t>KPI</t>
  </si>
  <si>
    <t>Title</t>
  </si>
  <si>
    <t>Standard</t>
  </si>
  <si>
    <t>Freq.</t>
  </si>
  <si>
    <t>≤3%</t>
  </si>
  <si>
    <t>Monthly</t>
  </si>
  <si>
    <t>Average speed to answer calls</t>
  </si>
  <si>
    <t>≤20 seconds</t>
  </si>
  <si>
    <t>95th centile call answer time</t>
  </si>
  <si>
    <t>≤120 seconds</t>
  </si>
  <si>
    <t>≥50%</t>
  </si>
  <si>
    <t>5a/b</t>
  </si>
  <si>
    <t>Proportion of call backs by a clinician in agreed timeframe</t>
  </si>
  <si>
    <t xml:space="preserve">5a: ≥90% </t>
  </si>
  <si>
    <t xml:space="preserve">5b: ≥90% </t>
  </si>
  <si>
    <t>Proportion of callers recommended self-care at the end of clinical input</t>
  </si>
  <si>
    <t>≥15%</t>
  </si>
  <si>
    <t>Proportion of calls initially given a category 3 or 4 ambulance disposition that are validated within 30 minutes</t>
  </si>
  <si>
    <t>Proportion of calls initially given an ETC disposition that are validated</t>
  </si>
  <si>
    <t>Directory of Services: no service available other than ED (ED catch-all)</t>
  </si>
  <si>
    <t>≤0.2%</t>
  </si>
  <si>
    <t>Proportion of callers allocated the first service type offered by Directory of Services</t>
  </si>
  <si>
    <t>≥80%</t>
  </si>
  <si>
    <t>Proportion of calls where the caller was booked into a GP practice or GP access hub</t>
  </si>
  <si>
    <t>≥75%</t>
  </si>
  <si>
    <t>Proportion of calls where the caller was booked into an IUC Treatment Centre or home residence</t>
  </si>
  <si>
    <t>≥70%</t>
  </si>
  <si>
    <t>Proportion of calls where the caller was booked into a UTC</t>
  </si>
  <si>
    <t>Proportion of calls where caller given a booked time slot with a Type 1 or 2 Emergency Department</t>
  </si>
  <si>
    <t>Proportion of calls where the caller was booked into a Same Day Emergency Care (SDEC) service</t>
  </si>
  <si>
    <t>Not applicable</t>
  </si>
  <si>
    <t>Proportion of callers given an appointment or booked time slot with any service</t>
  </si>
  <si>
    <t>Proportion of patients receiving a face-to-face consultation within their home residence within the specified timeframe</t>
  </si>
  <si>
    <t>≥95%</t>
  </si>
  <si>
    <t>Proportion of patients receiving a face-to-face consultation in an IUC Treatment Centre within the specified timeframe</t>
  </si>
  <si>
    <t>Description and Definitions of the KPIs</t>
  </si>
  <si>
    <t>ADC Ref</t>
  </si>
  <si>
    <t>Frequency</t>
  </si>
  <si>
    <t>Assesses</t>
  </si>
  <si>
    <t>NHS 111 Call Receiving Organisation/ Region</t>
  </si>
  <si>
    <t>Rationale</t>
  </si>
  <si>
    <t>Abandoned calls represent an unquantifiable clinical risk since, by definition, the needs of the caller are not established.</t>
  </si>
  <si>
    <t>Numerator</t>
  </si>
  <si>
    <t>B02 Number of calls abandoned</t>
  </si>
  <si>
    <t>Denominator</t>
  </si>
  <si>
    <t>A03 Number of calls answered + B02 Number of calls abandoned</t>
  </si>
  <si>
    <t>Source</t>
  </si>
  <si>
    <t>Management Information System</t>
  </si>
  <si>
    <t>The length of time before a call is answered is an important contributor to the overall patient experience. Prolonged delays in call answer time result in increasing rates of calls abandoned which generates clinical risk.</t>
  </si>
  <si>
    <t>B06 Total time to call answer</t>
  </si>
  <si>
    <t>A03 Number of answered calls</t>
  </si>
  <si>
    <t>B07</t>
  </si>
  <si>
    <t>Data Item</t>
  </si>
  <si>
    <t>B07 95th centile call answer time</t>
  </si>
  <si>
    <t>System</t>
  </si>
  <si>
    <t>Patients should have the ability to speak to a clinician to ensure appropriate clinical outcomes.</t>
  </si>
  <si>
    <t>D01 Calls assessed by a clinician or Clinical Advisor</t>
  </si>
  <si>
    <t>C01 Number of calls where person triaged</t>
  </si>
  <si>
    <t>Standards</t>
  </si>
  <si>
    <t>5a&amp;b</t>
  </si>
  <si>
    <t>Proportion of calls assessed by a clinician in agreed timeframe</t>
  </si>
  <si>
    <t>a) D14/D13</t>
  </si>
  <si>
    <t>NHS 111 Call Receiving Organisation/ CAS</t>
  </si>
  <si>
    <t>b) D23/D22</t>
  </si>
  <si>
    <t>Patients should be assessed within a reasonable time, therefore, time to call back (where this is required) should be monitored.</t>
  </si>
  <si>
    <t>a) D14 Number of callers who needed to speak to a clinician or Clinical Advisor within 20 minutes (immediately), who were warm transferred or received a call back within 20 minutes</t>
  </si>
  <si>
    <t>b) D23 Number of callers who needed to speak to a clinician or Clinical Advisor within a timeframe over 20 minutes, who were warm transferred or received a call back within the specified timeframe</t>
  </si>
  <si>
    <t>a) D13 Number of callers who needed to speak to a clinician or Clinical Advisor within 20 minutes (immediately)</t>
  </si>
  <si>
    <t>b) D22 Number of callers who needed to speak to a clinician or Clinical Advisor within a timeframe over 20 minutes</t>
  </si>
  <si>
    <t>≥90% for 5a, 5b</t>
  </si>
  <si>
    <t>E17/(C04+C05)</t>
  </si>
  <si>
    <t>Urgent and Emergency Care Review (UECR) requirement for IUC to manage more callers without onward referral (‘Consult and Complete’).</t>
  </si>
  <si>
    <t>E17 Number of callers recommended self-care at the end of clinical input</t>
  </si>
  <si>
    <t>C04 Number of calls where person triaged by a Clinical Advisor</t>
  </si>
  <si>
    <t>C05 Number of calls where person triaged by any other Clinician</t>
  </si>
  <si>
    <t>E21/E19</t>
  </si>
  <si>
    <t>Activity needs to assure the appropriateness of ambulance dispositions.</t>
  </si>
  <si>
    <t>E21 Number of calls initially given a category 3 or 4 ambulance disposition that are validated within 30 minutes</t>
  </si>
  <si>
    <t>E19 Number of calls initially given a category 3 or 4 ambulance disposition</t>
  </si>
  <si>
    <t>Management Information system</t>
  </si>
  <si>
    <t>E27/E26</t>
  </si>
  <si>
    <t>Activity needs to assure the appropriateness of ETC dispositions.</t>
  </si>
  <si>
    <t>E27 Number of calls initially given an ETC disposition that are validated</t>
  </si>
  <si>
    <t>E26 Number of calls initially given an ETC disposition</t>
  </si>
  <si>
    <t>F02/F01</t>
  </si>
  <si>
    <t>IUC effectiveness is dependent on commissioning of adequate urgent care services and their inclusion in the Directory of Service (DoS), so that the Emergency Department catch-all is not needed.</t>
  </si>
  <si>
    <t>F02 Directory of Services: no service available other than ED (ED catch-all)</t>
  </si>
  <si>
    <t>F01 Calls where the Directory of Services is opened</t>
  </si>
  <si>
    <t>F03/F01</t>
  </si>
  <si>
    <t>IUC effectiveness is dependent on commissioning of adequate urgent care services and their inclusion in the Directory of Service (DoS) so that patient choice is respected.</t>
  </si>
  <si>
    <t>F03 Calls where the caller is allocated the first service type offered by DoS</t>
  </si>
  <si>
    <t>G03/G02</t>
  </si>
  <si>
    <t>This will measure whether patients have their primary care appointment arranged by the IUC service at a GP practice. This includes both ‘contact’ and ‘speak to’ dispositions.</t>
  </si>
  <si>
    <t>G03 Number of calls where the caller was booked into a GP Practice or GP access hub</t>
  </si>
  <si>
    <t>G02 DoS selections – GP Practice or GP access hub</t>
  </si>
  <si>
    <t xml:space="preserve"> ≥75%</t>
  </si>
  <si>
    <t>G05/G04</t>
  </si>
  <si>
    <r>
      <t>This will measure whether patients have an appointment arranged by the IUC service at an</t>
    </r>
    <r>
      <rPr>
        <sz val="11"/>
        <color theme="1"/>
        <rFont val="Arial"/>
        <family val="2"/>
      </rPr>
      <t xml:space="preserve"> </t>
    </r>
    <r>
      <rPr>
        <sz val="12"/>
        <color theme="1"/>
        <rFont val="Arial"/>
        <family val="2"/>
      </rPr>
      <t>IUC Treatment Centre or within their home residence. This includes both ‘contact’ and ‘speak to’ dispositions.</t>
    </r>
  </si>
  <si>
    <t>G05 Number of calls where the caller was booked into an IUC Treatment Centre</t>
  </si>
  <si>
    <t xml:space="preserve">G04 DoS selections – IUC Treatment Centre </t>
  </si>
  <si>
    <t xml:space="preserve"> ≥70%</t>
  </si>
  <si>
    <t>G07/G06</t>
  </si>
  <si>
    <t>This will measure whether patients have their primary care appointment arranged by the IUC service at an Urgent Treatment Centre (UTC).</t>
  </si>
  <si>
    <t>G07 Number of calls where the caller was booked into a UTC</t>
  </si>
  <si>
    <t>G06 DoS selections – UTC</t>
  </si>
  <si>
    <t>G09/G08</t>
  </si>
  <si>
    <t>This will measure whether patients have an appointment arranged by the IUC service with a Type 1 or 2 ED.</t>
  </si>
  <si>
    <t xml:space="preserve">G09 Number of calls where caller given a booked time slot with a Type 1 or 2 ED  </t>
  </si>
  <si>
    <t>G08 DoS selections – Type 1 or 2 ED</t>
  </si>
  <si>
    <t>G11/G10</t>
  </si>
  <si>
    <t>This will measure whether patients have an appointment arranged by the IUC service at a SDEC service.</t>
  </si>
  <si>
    <t>G11 Number of calls where the caller was booked into an SDEC service</t>
  </si>
  <si>
    <t>G10 DoS selections – SDEC service</t>
  </si>
  <si>
    <t>Notes</t>
  </si>
  <si>
    <t>There is an expectation that standards will be set for this KPI once data has started flowing to inform this</t>
  </si>
  <si>
    <t>Proportion of calls where the caller was given an appointment or booked time slot with any service</t>
  </si>
  <si>
    <t>G01/
(E03+E05+E07+E10+E12+E13+E15)</t>
  </si>
  <si>
    <t>This will measure whether patients have an appointment arranged by the IUC service with any other NHS service.</t>
  </si>
  <si>
    <t>G01 Number of calls where caller given an appointment</t>
  </si>
  <si>
    <t>E03 Callers recommended to attend an ETC + E05 Callers recommended to attend Same Day Emergency Care (SDEC) + E07 Callers recommended to contact primary care services – bookable dispositions + E10 Callers recommended to speak to primary care services – bookable dispositions + E12 Callers recommended to contact or speak to a dental practitioner + E13 Callers recommended to contact or speak to a pharmacist + E15 Callers recommended to contact or speak to another service</t>
  </si>
  <si>
    <t>There is an expectation that standards will be set for this KPI once data has started flowing to inform this.</t>
  </si>
  <si>
    <t>G21/G20</t>
  </si>
  <si>
    <t>Patients need to be seen within a timescale appropriate to their condition.</t>
  </si>
  <si>
    <t>G21 Number of patients receiving a face to face consultation in their home residence within the timeframe agreed</t>
  </si>
  <si>
    <t>G20 Number of patients requiring a face to face consultation in their home residence</t>
  </si>
  <si>
    <t>G23/G22</t>
  </si>
  <si>
    <t>G23 Number of patients receiving a face to face consultation in an IUC Treatment Centre within the timeframe agreed</t>
  </si>
  <si>
    <t>G22 Number of patients requiring a face to face consultation in an IUC Treatment Centre</t>
  </si>
  <si>
    <t xml:space="preserve">≥95% </t>
  </si>
  <si>
    <t xml:space="preserve">Please note only KPIs 1, 2, 4 and 5a are found within the Provisional IUC dataset which is a subset of the Official Monthly IUC return.  For the full KPI list please refer to the Official Statistics dataset. </t>
  </si>
  <si>
    <t>111AL3</t>
  </si>
  <si>
    <t>Cornwall (HUC)</t>
  </si>
  <si>
    <r>
      <t>Integrated Urgent Care Aggregate Data Collection: Metrics Month</t>
    </r>
    <r>
      <rPr>
        <b/>
        <vertAlign val="superscript"/>
        <sz val="10"/>
        <rFont val="Arial"/>
        <family val="2"/>
      </rPr>
      <t>1</t>
    </r>
  </si>
  <si>
    <r>
      <t>Integrated Urgent Care Aggregate Data Collection: Key Facts</t>
    </r>
    <r>
      <rPr>
        <b/>
        <vertAlign val="superscript"/>
        <sz val="10"/>
        <rFont val="Arial"/>
        <family val="2"/>
      </rPr>
      <t>1</t>
    </r>
  </si>
  <si>
    <r>
      <t>Integrated Urgent Care Aggregate Data Collection: Month</t>
    </r>
    <r>
      <rPr>
        <b/>
        <vertAlign val="superscript"/>
        <sz val="10"/>
        <rFont val="Arial"/>
        <family val="2"/>
      </rPr>
      <t>1</t>
    </r>
  </si>
  <si>
    <t>111NR1</t>
  </si>
  <si>
    <t>National Resilience (Vocare)</t>
  </si>
  <si>
    <t>111SA1</t>
  </si>
  <si>
    <t>Service Advisor Modules (IC24)</t>
  </si>
  <si>
    <t>Y99</t>
  </si>
  <si>
    <t>111 National Support</t>
  </si>
  <si>
    <t>National Resilience</t>
  </si>
  <si>
    <r>
      <rPr>
        <vertAlign val="superscript"/>
        <sz val="9"/>
        <rFont val="Arial"/>
        <family val="2"/>
      </rPr>
      <t>1</t>
    </r>
    <r>
      <rPr>
        <sz val="9"/>
        <rFont val="Arial"/>
        <family val="2"/>
      </rPr>
      <t xml:space="preserve">The number of calls received may not reflect total demand for NHS 111 services at a given time. This is because calls received were affected by the national busy message which was routinely turned on during periods of high caller demand and was almost permanently turned on from June 2021 until being switched off on 17/01/23. The busy message caused around 10% of callers to hang up before their call was delivered to a provider. These calls were not included as calls received in the IUC ADC. 
</t>
    </r>
  </si>
  <si>
    <t>111AL4</t>
  </si>
  <si>
    <t>West Midlands ICB (DHU)</t>
  </si>
  <si>
    <t>111AL5</t>
  </si>
  <si>
    <t>Somerset (HUC)</t>
  </si>
  <si>
    <t>NHS Black Country ICB</t>
  </si>
  <si>
    <t>NatSupp</t>
  </si>
  <si>
    <t>West Birmingham ICB</t>
  </si>
  <si>
    <t>DHU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</si>
</sst>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 yyyy"/>
    <numFmt numFmtId="165" formatCode="dd\-mmm\-yyyy"/>
    <numFmt numFmtId="166" formatCode="0.0%"/>
    <numFmt numFmtId="167" formatCode="mmmm\-yyyy"/>
  </numFmts>
  <fonts count="5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2"/>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b/>
      <sz val="10"/>
      <color theme="0" tint="-4.9989318521683403E-2"/>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vertAlign val="superscript"/>
      <sz val="10"/>
      <name val="Arial"/>
      <family val="2"/>
    </font>
    <font>
      <b/>
      <sz val="12"/>
      <color theme="1"/>
      <name val="Arial"/>
      <family val="2"/>
    </font>
    <font>
      <b/>
      <sz val="11"/>
      <color rgb="FF0070C0"/>
      <name val="Calibri"/>
      <family val="2"/>
      <scheme val="minor"/>
    </font>
    <font>
      <b/>
      <sz val="10"/>
      <color rgb="FF0070C0"/>
      <name val="Arial"/>
      <family val="2"/>
    </font>
    <font>
      <sz val="9"/>
      <name val="Arial"/>
      <family val="2"/>
    </font>
    <font>
      <vertAlign val="superscript"/>
      <sz val="9"/>
      <name val="Arial"/>
      <family val="2"/>
    </font>
    <font>
      <sz val="9"/>
      <color rgb="FFFF0000"/>
      <name val="Arial"/>
      <family val="2"/>
    </font>
    <font>
      <sz val="12"/>
      <color theme="1"/>
      <name val="Arial"/>
      <family val="2"/>
    </font>
    <font>
      <sz val="12"/>
      <color rgb="FF000000"/>
      <name val="Arial"/>
      <family val="2"/>
    </font>
    <font>
      <sz val="11"/>
      <color theme="1"/>
      <name val="Arial"/>
      <family val="2"/>
    </font>
    <font>
      <sz val="9"/>
      <color theme="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E4F2FF"/>
        <bgColor indexed="64"/>
      </patternFill>
    </fill>
    <fill>
      <patternFill patternType="solid">
        <fgColor rgb="FFFFFFFF"/>
        <bgColor indexed="64"/>
      </patternFill>
    </fill>
    <fill>
      <patternFill patternType="solid">
        <fgColor theme="8" tint="0.599993896298104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8" fillId="0" borderId="0"/>
  </cellStyleXfs>
  <cellXfs count="161">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2" fillId="0" borderId="0" xfId="0" applyFont="1"/>
    <xf numFmtId="0" fontId="20" fillId="33" borderId="0" xfId="0" applyFont="1" applyFill="1" applyAlignment="1">
      <alignment horizontal="left" vertical="top"/>
    </xf>
    <xf numFmtId="0" fontId="20" fillId="33" borderId="0" xfId="0" applyFont="1" applyFill="1"/>
    <xf numFmtId="0" fontId="25"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3" fillId="33" borderId="0" xfId="43" applyFont="1" applyFill="1" applyAlignment="1">
      <alignment vertical="top" wrapText="1"/>
    </xf>
    <xf numFmtId="0" fontId="27" fillId="0" borderId="0" xfId="0" applyFont="1"/>
    <xf numFmtId="0" fontId="28" fillId="0" borderId="0" xfId="0" applyFont="1"/>
    <xf numFmtId="0" fontId="29" fillId="0" borderId="0" xfId="43" applyNumberFormat="1" applyFont="1" applyFill="1" applyBorder="1" applyAlignment="1"/>
    <xf numFmtId="3" fontId="30" fillId="0" borderId="0" xfId="0" applyNumberFormat="1" applyFont="1"/>
    <xf numFmtId="0" fontId="0" fillId="33" borderId="0" xfId="0" applyFill="1"/>
    <xf numFmtId="0" fontId="31" fillId="0" borderId="0" xfId="0" applyFont="1" applyAlignment="1">
      <alignment vertical="center"/>
    </xf>
    <xf numFmtId="0" fontId="16" fillId="0" borderId="0" xfId="0" applyFont="1"/>
    <xf numFmtId="0" fontId="16" fillId="34" borderId="10" xfId="0" applyFont="1" applyFill="1" applyBorder="1" applyAlignment="1">
      <alignment horizontal="center" vertical="center"/>
    </xf>
    <xf numFmtId="0" fontId="16" fillId="34" borderId="10" xfId="0" applyFont="1" applyFill="1" applyBorder="1" applyAlignment="1">
      <alignment horizontal="center" vertical="center" wrapText="1"/>
    </xf>
    <xf numFmtId="0" fontId="14" fillId="0" borderId="0" xfId="0" applyFont="1"/>
    <xf numFmtId="0" fontId="33" fillId="33" borderId="0" xfId="0" applyFont="1" applyFill="1"/>
    <xf numFmtId="0" fontId="0" fillId="0" borderId="0" xfId="0" quotePrefix="1"/>
    <xf numFmtId="2" fontId="36" fillId="0" borderId="0" xfId="0" applyNumberFormat="1" applyFont="1"/>
    <xf numFmtId="4" fontId="19" fillId="0" borderId="0" xfId="0" applyNumberFormat="1" applyFont="1"/>
    <xf numFmtId="4" fontId="36" fillId="0" borderId="0" xfId="0" applyNumberFormat="1" applyFont="1"/>
    <xf numFmtId="0" fontId="36" fillId="0" borderId="0" xfId="0" applyFont="1"/>
    <xf numFmtId="3" fontId="36" fillId="0" borderId="0" xfId="0" applyNumberFormat="1" applyFont="1"/>
    <xf numFmtId="0" fontId="20" fillId="0" borderId="0" xfId="0" applyFont="1" applyAlignment="1">
      <alignment wrapText="1"/>
    </xf>
    <xf numFmtId="0" fontId="20" fillId="0" borderId="13" xfId="0" applyFont="1" applyBorder="1" applyAlignment="1">
      <alignment wrapText="1"/>
    </xf>
    <xf numFmtId="14" fontId="38" fillId="0" borderId="0" xfId="0" applyNumberFormat="1" applyFont="1"/>
    <xf numFmtId="3" fontId="20" fillId="0" borderId="0" xfId="0" applyNumberFormat="1" applyFont="1"/>
    <xf numFmtId="4" fontId="39" fillId="0" borderId="0" xfId="0" applyNumberFormat="1" applyFont="1"/>
    <xf numFmtId="0" fontId="37" fillId="0" borderId="0" xfId="0" applyFont="1"/>
    <xf numFmtId="165" fontId="20" fillId="0" borderId="0" xfId="0" applyNumberFormat="1" applyFont="1"/>
    <xf numFmtId="0" fontId="38" fillId="0" borderId="0" xfId="0" applyFont="1"/>
    <xf numFmtId="0" fontId="32" fillId="0" borderId="0" xfId="0" applyFont="1"/>
    <xf numFmtId="166" fontId="20" fillId="0" borderId="0" xfId="1" applyNumberFormat="1" applyFont="1"/>
    <xf numFmtId="0" fontId="20" fillId="0" borderId="13" xfId="0" applyFont="1" applyBorder="1"/>
    <xf numFmtId="166" fontId="20" fillId="0" borderId="13" xfId="1" applyNumberFormat="1" applyFont="1" applyBorder="1" applyAlignment="1"/>
    <xf numFmtId="166" fontId="33" fillId="0" borderId="0" xfId="1" applyNumberFormat="1" applyFont="1" applyBorder="1" applyAlignment="1">
      <alignment horizontal="left" wrapText="1"/>
    </xf>
    <xf numFmtId="0" fontId="33" fillId="0" borderId="0" xfId="0" applyFont="1" applyAlignment="1">
      <alignment horizontal="left" wrapText="1"/>
    </xf>
    <xf numFmtId="0" fontId="0" fillId="0" borderId="13" xfId="0" applyBorder="1"/>
    <xf numFmtId="14" fontId="0" fillId="0" borderId="13" xfId="0" applyNumberFormat="1" applyBorder="1"/>
    <xf numFmtId="17" fontId="20" fillId="0" borderId="0" xfId="0" applyNumberFormat="1" applyFont="1"/>
    <xf numFmtId="0" fontId="0" fillId="0" borderId="11" xfId="0" applyBorder="1" applyAlignment="1">
      <alignment horizontal="left" vertical="center"/>
    </xf>
    <xf numFmtId="0" fontId="0" fillId="0" borderId="10" xfId="0" applyBorder="1" applyAlignment="1">
      <alignment horizontal="left" vertical="center"/>
    </xf>
    <xf numFmtId="0" fontId="41"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1" fontId="20" fillId="0" borderId="0" xfId="1" applyNumberFormat="1" applyFont="1"/>
    <xf numFmtId="1" fontId="0" fillId="0" borderId="0" xfId="0" applyNumberFormat="1"/>
    <xf numFmtId="0" fontId="42" fillId="0" borderId="0" xfId="0" applyFont="1"/>
    <xf numFmtId="0" fontId="26" fillId="33" borderId="0" xfId="0" applyFont="1" applyFill="1" applyAlignment="1">
      <alignment vertical="center"/>
    </xf>
    <xf numFmtId="0" fontId="20" fillId="33" borderId="0" xfId="0" applyFont="1" applyFill="1" applyAlignment="1">
      <alignment horizontal="left" vertical="center"/>
    </xf>
    <xf numFmtId="164" fontId="20" fillId="0" borderId="0" xfId="0" applyNumberFormat="1" applyFont="1"/>
    <xf numFmtId="0" fontId="0" fillId="33" borderId="0" xfId="0" applyFill="1" applyAlignment="1">
      <alignment wrapText="1"/>
    </xf>
    <xf numFmtId="0" fontId="45" fillId="33" borderId="0" xfId="0" applyFont="1" applyFill="1" applyAlignment="1">
      <alignment vertical="top"/>
    </xf>
    <xf numFmtId="0" fontId="46" fillId="33" borderId="0" xfId="0" applyFont="1" applyFill="1"/>
    <xf numFmtId="0" fontId="47" fillId="33" borderId="0" xfId="0" applyFont="1" applyFill="1" applyAlignment="1">
      <alignment vertical="top" wrapText="1"/>
    </xf>
    <xf numFmtId="0" fontId="48" fillId="0" borderId="0" xfId="0" applyFont="1"/>
    <xf numFmtId="0" fontId="48" fillId="0" borderId="0" xfId="0" applyFont="1" applyAlignment="1">
      <alignment vertical="top" wrapText="1"/>
    </xf>
    <xf numFmtId="0" fontId="50" fillId="0" borderId="0" xfId="0" applyFont="1" applyAlignment="1">
      <alignment vertical="center" wrapText="1"/>
    </xf>
    <xf numFmtId="0" fontId="20" fillId="0" borderId="13" xfId="0" applyFont="1" applyBorder="1" applyAlignment="1">
      <alignment horizontal="right" wrapText="1"/>
    </xf>
    <xf numFmtId="0" fontId="20" fillId="0" borderId="0" xfId="0" applyFont="1" applyAlignment="1">
      <alignment horizontal="right" wrapText="1"/>
    </xf>
    <xf numFmtId="166" fontId="20" fillId="0" borderId="0" xfId="1" applyNumberFormat="1" applyFont="1" applyBorder="1" applyAlignment="1">
      <alignment horizontal="right" vertical="center" wrapText="1"/>
    </xf>
    <xf numFmtId="0" fontId="20" fillId="0" borderId="0" xfId="0" applyFont="1" applyAlignment="1">
      <alignment horizontal="right" vertical="center" wrapText="1"/>
    </xf>
    <xf numFmtId="166" fontId="33" fillId="0" borderId="13" xfId="1" applyNumberFormat="1" applyFont="1" applyBorder="1" applyAlignment="1">
      <alignment horizontal="right" wrapText="1"/>
    </xf>
    <xf numFmtId="0" fontId="33" fillId="0" borderId="13" xfId="0" applyFont="1" applyBorder="1" applyAlignment="1">
      <alignment horizontal="right" wrapText="1"/>
    </xf>
    <xf numFmtId="0" fontId="7" fillId="33" borderId="0" xfId="8" applyFill="1" applyAlignment="1"/>
    <xf numFmtId="0" fontId="45" fillId="33" borderId="0" xfId="0" applyFont="1" applyFill="1"/>
    <xf numFmtId="0" fontId="45" fillId="0" borderId="16" xfId="0" applyFont="1" applyBorder="1" applyAlignment="1">
      <alignment horizontal="center" vertical="center" wrapText="1"/>
    </xf>
    <xf numFmtId="0" fontId="45" fillId="0" borderId="17" xfId="0" applyFont="1" applyBorder="1" applyAlignment="1">
      <alignment horizontal="center" vertical="center" wrapText="1"/>
    </xf>
    <xf numFmtId="0" fontId="45" fillId="33" borderId="16" xfId="0" applyFont="1" applyFill="1" applyBorder="1" applyAlignment="1">
      <alignment horizontal="left" vertical="center" wrapText="1"/>
    </xf>
    <xf numFmtId="0" fontId="51" fillId="0" borderId="18" xfId="0" applyFont="1" applyBorder="1" applyAlignment="1">
      <alignment horizontal="center" vertical="center" wrapText="1"/>
    </xf>
    <xf numFmtId="0" fontId="51" fillId="0" borderId="19" xfId="0" applyFont="1" applyBorder="1" applyAlignment="1">
      <alignment vertical="center" wrapText="1"/>
    </xf>
    <xf numFmtId="0" fontId="51" fillId="33" borderId="19" xfId="0" applyFont="1" applyFill="1" applyBorder="1" applyAlignment="1">
      <alignment horizontal="center" vertical="center" wrapText="1"/>
    </xf>
    <xf numFmtId="0" fontId="51" fillId="33" borderId="16" xfId="0" applyFont="1" applyFill="1" applyBorder="1" applyAlignment="1">
      <alignment horizontal="left" vertical="center" wrapText="1"/>
    </xf>
    <xf numFmtId="0" fontId="51" fillId="33" borderId="18" xfId="0" applyFont="1" applyFill="1" applyBorder="1" applyAlignment="1">
      <alignment horizontal="center" vertical="center" wrapText="1"/>
    </xf>
    <xf numFmtId="0" fontId="51" fillId="0" borderId="16"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17" xfId="0" applyFont="1" applyBorder="1" applyAlignment="1">
      <alignment vertical="center" wrapText="1"/>
    </xf>
    <xf numFmtId="0" fontId="51" fillId="0" borderId="17" xfId="0" applyFont="1" applyBorder="1" applyAlignment="1">
      <alignment horizontal="center" vertical="center" wrapText="1"/>
    </xf>
    <xf numFmtId="0" fontId="51" fillId="36" borderId="16" xfId="0" applyFont="1" applyFill="1" applyBorder="1" applyAlignment="1">
      <alignment horizontal="center" vertical="center" wrapText="1"/>
    </xf>
    <xf numFmtId="0" fontId="52" fillId="36" borderId="17" xfId="0" applyFont="1" applyFill="1" applyBorder="1" applyAlignment="1">
      <alignment horizontal="center" vertical="center" wrapText="1"/>
    </xf>
    <xf numFmtId="0" fontId="45" fillId="0" borderId="18" xfId="0" applyFont="1" applyBorder="1" applyAlignment="1">
      <alignment horizontal="center" vertical="center" wrapText="1"/>
    </xf>
    <xf numFmtId="0" fontId="45" fillId="0" borderId="19" xfId="0" applyFont="1" applyBorder="1" applyAlignment="1">
      <alignment vertical="center" wrapText="1"/>
    </xf>
    <xf numFmtId="0" fontId="45" fillId="0" borderId="19" xfId="0" applyFont="1" applyBorder="1" applyAlignment="1">
      <alignment horizontal="center" vertical="center" wrapText="1"/>
    </xf>
    <xf numFmtId="0" fontId="51" fillId="0" borderId="18" xfId="0" applyFont="1" applyBorder="1" applyAlignment="1">
      <alignment vertical="center" wrapText="1"/>
    </xf>
    <xf numFmtId="0" fontId="51" fillId="33" borderId="0" xfId="0" applyFont="1" applyFill="1" applyAlignment="1">
      <alignment vertical="center"/>
    </xf>
    <xf numFmtId="0" fontId="51" fillId="33" borderId="18" xfId="0" applyFont="1" applyFill="1" applyBorder="1" applyAlignment="1">
      <alignment vertical="center" wrapText="1"/>
    </xf>
    <xf numFmtId="0" fontId="51" fillId="0" borderId="22" xfId="0" applyFont="1" applyBorder="1" applyAlignment="1">
      <alignment vertical="center" wrapText="1"/>
    </xf>
    <xf numFmtId="0" fontId="51" fillId="0" borderId="20" xfId="0" applyFont="1" applyBorder="1" applyAlignment="1">
      <alignment vertical="center" wrapText="1"/>
    </xf>
    <xf numFmtId="0" fontId="51" fillId="0" borderId="28" xfId="0" applyFont="1" applyBorder="1" applyAlignment="1">
      <alignment vertical="center" wrapText="1"/>
    </xf>
    <xf numFmtId="0" fontId="45" fillId="0" borderId="21" xfId="0" applyFont="1" applyBorder="1" applyAlignment="1">
      <alignment horizontal="center" vertical="center" wrapText="1"/>
    </xf>
    <xf numFmtId="0" fontId="51" fillId="33" borderId="23" xfId="0" applyFont="1" applyFill="1" applyBorder="1" applyAlignment="1">
      <alignment vertical="center" wrapText="1"/>
    </xf>
    <xf numFmtId="0" fontId="51" fillId="33" borderId="24" xfId="0" applyFont="1" applyFill="1" applyBorder="1" applyAlignment="1">
      <alignment vertical="center" wrapText="1"/>
    </xf>
    <xf numFmtId="0" fontId="51" fillId="33" borderId="17" xfId="0" applyFont="1" applyFill="1" applyBorder="1" applyAlignment="1">
      <alignment vertical="center" wrapText="1"/>
    </xf>
    <xf numFmtId="0" fontId="45" fillId="33" borderId="18" xfId="0" applyFont="1" applyFill="1" applyBorder="1" applyAlignment="1">
      <alignment horizontal="center" vertical="center" wrapText="1"/>
    </xf>
    <xf numFmtId="0" fontId="45" fillId="33" borderId="19" xfId="0" applyFont="1" applyFill="1" applyBorder="1" applyAlignment="1">
      <alignment vertical="center" wrapText="1"/>
    </xf>
    <xf numFmtId="0" fontId="45" fillId="33" borderId="19" xfId="0" applyFont="1" applyFill="1" applyBorder="1" applyAlignment="1">
      <alignment horizontal="center" vertical="center" wrapText="1"/>
    </xf>
    <xf numFmtId="0" fontId="51" fillId="33" borderId="0" xfId="0" applyFont="1" applyFill="1" applyAlignment="1">
      <alignment vertical="center" wrapText="1"/>
    </xf>
    <xf numFmtId="0" fontId="51" fillId="33" borderId="0" xfId="0" applyFont="1" applyFill="1" applyAlignment="1">
      <alignment horizontal="left" vertical="center" wrapText="1"/>
    </xf>
    <xf numFmtId="0" fontId="52" fillId="37" borderId="18" xfId="0" applyFont="1" applyFill="1" applyBorder="1" applyAlignment="1">
      <alignment vertical="center" wrapText="1"/>
    </xf>
    <xf numFmtId="0" fontId="52" fillId="33" borderId="18" xfId="0" applyFont="1" applyFill="1" applyBorder="1" applyAlignment="1">
      <alignment vertical="center" wrapText="1"/>
    </xf>
    <xf numFmtId="0" fontId="52" fillId="36" borderId="16" xfId="0" applyFont="1" applyFill="1" applyBorder="1" applyAlignment="1">
      <alignment horizontal="center" vertical="center" wrapText="1"/>
    </xf>
    <xf numFmtId="0" fontId="51" fillId="0" borderId="23" xfId="0" applyFont="1" applyBorder="1" applyAlignment="1">
      <alignment vertical="center" wrapText="1"/>
    </xf>
    <xf numFmtId="0" fontId="51" fillId="38" borderId="18" xfId="0" applyFont="1" applyFill="1" applyBorder="1" applyAlignment="1">
      <alignment horizontal="center" vertical="center" wrapText="1"/>
    </xf>
    <xf numFmtId="0" fontId="51" fillId="38" borderId="19" xfId="0" applyFont="1" applyFill="1" applyBorder="1" applyAlignment="1">
      <alignment vertical="center" wrapText="1"/>
    </xf>
    <xf numFmtId="0" fontId="51" fillId="38" borderId="19" xfId="0" applyFont="1" applyFill="1" applyBorder="1" applyAlignment="1">
      <alignment horizontal="center" vertical="center" wrapText="1"/>
    </xf>
    <xf numFmtId="0" fontId="51" fillId="38" borderId="16" xfId="0" applyFont="1" applyFill="1" applyBorder="1" applyAlignment="1">
      <alignment horizontal="left" vertical="center" wrapText="1"/>
    </xf>
    <xf numFmtId="0" fontId="51" fillId="38" borderId="21" xfId="0" applyFont="1" applyFill="1" applyBorder="1" applyAlignment="1">
      <alignment horizontal="center" vertical="center" wrapText="1"/>
    </xf>
    <xf numFmtId="0" fontId="46" fillId="0" borderId="0" xfId="0" applyFont="1"/>
    <xf numFmtId="0" fontId="0" fillId="0" borderId="10" xfId="0" applyBorder="1"/>
    <xf numFmtId="0" fontId="54" fillId="0" borderId="0" xfId="0" applyFont="1" applyAlignment="1">
      <alignment horizontal="right" wrapText="1"/>
    </xf>
    <xf numFmtId="0" fontId="37" fillId="0" borderId="0" xfId="0" applyFont="1" applyAlignment="1">
      <alignment horizontal="right"/>
    </xf>
    <xf numFmtId="166" fontId="37" fillId="0" borderId="0" xfId="1" applyNumberFormat="1" applyFont="1" applyAlignment="1">
      <alignment horizontal="right"/>
    </xf>
    <xf numFmtId="0" fontId="37" fillId="0" borderId="14" xfId="0" applyFont="1" applyBorder="1" applyAlignment="1">
      <alignment horizontal="right"/>
    </xf>
    <xf numFmtId="0" fontId="41" fillId="0" borderId="0" xfId="0" applyFont="1" applyAlignment="1">
      <alignment horizontal="right" vertical="center"/>
    </xf>
    <xf numFmtId="0" fontId="20" fillId="33" borderId="0" xfId="0" applyFont="1" applyFill="1" applyAlignment="1">
      <alignment horizontal="left" vertical="top" wrapText="1"/>
    </xf>
    <xf numFmtId="0" fontId="24" fillId="33" borderId="0" xfId="0" applyFont="1" applyFill="1" applyAlignment="1">
      <alignment horizontal="left" vertical="top" wrapText="1"/>
    </xf>
    <xf numFmtId="0" fontId="0" fillId="0" borderId="0" xfId="0" quotePrefix="1" applyAlignment="1">
      <alignment horizontal="left" vertical="top" wrapText="1"/>
    </xf>
    <xf numFmtId="0" fontId="27" fillId="33" borderId="0" xfId="0" applyFont="1" applyFill="1" applyAlignment="1">
      <alignment horizontal="center" wrapText="1"/>
    </xf>
    <xf numFmtId="167" fontId="27" fillId="0" borderId="0" xfId="0" applyNumberFormat="1" applyFont="1" applyAlignment="1">
      <alignment horizontal="center"/>
    </xf>
    <xf numFmtId="0" fontId="43" fillId="35" borderId="0" xfId="0" applyFont="1" applyFill="1" applyAlignment="1">
      <alignment horizontal="center"/>
    </xf>
    <xf numFmtId="0" fontId="48" fillId="0" borderId="0" xfId="0" applyFont="1" applyAlignment="1">
      <alignment horizontal="left" vertical="top" wrapText="1"/>
    </xf>
    <xf numFmtId="0" fontId="50" fillId="0" borderId="0" xfId="0" applyFont="1" applyAlignment="1">
      <alignment horizontal="left" vertical="top" wrapText="1"/>
    </xf>
    <xf numFmtId="0" fontId="20" fillId="0" borderId="13" xfId="0" applyFont="1" applyBorder="1" applyAlignment="1">
      <alignment horizontal="center"/>
    </xf>
    <xf numFmtId="0" fontId="51" fillId="0" borderId="23" xfId="0" applyFont="1" applyBorder="1" applyAlignment="1">
      <alignment horizontal="left" vertical="center" wrapText="1"/>
    </xf>
    <xf numFmtId="0" fontId="51" fillId="0" borderId="24" xfId="0" applyFont="1" applyBorder="1" applyAlignment="1">
      <alignment horizontal="left" vertical="center" wrapText="1"/>
    </xf>
    <xf numFmtId="0" fontId="51" fillId="0" borderId="17" xfId="0" applyFont="1" applyBorder="1" applyAlignment="1">
      <alignment horizontal="left" vertical="center" wrapText="1"/>
    </xf>
    <xf numFmtId="0" fontId="51" fillId="38" borderId="20" xfId="0" applyFont="1" applyFill="1" applyBorder="1" applyAlignment="1">
      <alignment horizontal="center" vertical="center" wrapText="1"/>
    </xf>
    <xf numFmtId="0" fontId="51" fillId="38" borderId="22" xfId="0" applyFont="1" applyFill="1" applyBorder="1" applyAlignment="1">
      <alignment horizontal="center" vertical="center" wrapText="1"/>
    </xf>
    <xf numFmtId="0" fontId="51" fillId="38" borderId="20" xfId="0" applyFont="1" applyFill="1" applyBorder="1" applyAlignment="1">
      <alignment horizontal="left" vertical="center" wrapText="1"/>
    </xf>
    <xf numFmtId="0" fontId="51" fillId="38" borderId="18" xfId="0" applyFont="1" applyFill="1" applyBorder="1" applyAlignment="1">
      <alignment horizontal="left" vertical="center" wrapText="1"/>
    </xf>
    <xf numFmtId="0" fontId="51" fillId="33" borderId="23" xfId="0" applyFont="1" applyFill="1" applyBorder="1" applyAlignment="1">
      <alignment horizontal="left" vertical="center" wrapText="1"/>
    </xf>
    <xf numFmtId="0" fontId="51" fillId="33" borderId="24" xfId="0" applyFont="1" applyFill="1" applyBorder="1" applyAlignment="1">
      <alignment horizontal="left" vertical="center" wrapText="1"/>
    </xf>
    <xf numFmtId="0" fontId="51" fillId="33" borderId="17" xfId="0" applyFont="1" applyFill="1" applyBorder="1" applyAlignment="1">
      <alignment horizontal="left" vertical="center" wrapText="1"/>
    </xf>
    <xf numFmtId="0" fontId="51" fillId="0" borderId="25" xfId="0" applyFont="1" applyBorder="1" applyAlignment="1">
      <alignment horizontal="left" vertical="center" wrapText="1"/>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45" fillId="0" borderId="20" xfId="0" applyFont="1" applyBorder="1" applyAlignment="1">
      <alignment horizontal="center" vertical="center" wrapText="1"/>
    </xf>
    <xf numFmtId="0" fontId="45" fillId="0" borderId="18" xfId="0" applyFont="1" applyBorder="1" applyAlignment="1">
      <alignment horizontal="center" vertical="center" wrapText="1"/>
    </xf>
    <xf numFmtId="0" fontId="51" fillId="33" borderId="20" xfId="0" applyFont="1" applyFill="1" applyBorder="1" applyAlignment="1">
      <alignment horizontal="left" vertical="center" wrapText="1"/>
    </xf>
    <xf numFmtId="0" fontId="51" fillId="33" borderId="18" xfId="0" applyFont="1" applyFill="1" applyBorder="1" applyAlignment="1">
      <alignment horizontal="left" vertical="center" wrapText="1"/>
    </xf>
    <xf numFmtId="0" fontId="51" fillId="33" borderId="25" xfId="0" applyFont="1" applyFill="1" applyBorder="1" applyAlignment="1">
      <alignment horizontal="left" vertical="center" wrapText="1"/>
    </xf>
    <xf numFmtId="0" fontId="51" fillId="33" borderId="26" xfId="0" applyFont="1" applyFill="1" applyBorder="1" applyAlignment="1">
      <alignment horizontal="left" vertical="center" wrapText="1"/>
    </xf>
    <xf numFmtId="0" fontId="51" fillId="33" borderId="27" xfId="0" applyFont="1" applyFill="1" applyBorder="1" applyAlignment="1">
      <alignment horizontal="left" vertical="center" wrapText="1"/>
    </xf>
    <xf numFmtId="0" fontId="51" fillId="33" borderId="29" xfId="0" applyFont="1" applyFill="1" applyBorder="1" applyAlignment="1">
      <alignment horizontal="left" vertical="center" wrapText="1"/>
    </xf>
    <xf numFmtId="0" fontId="51" fillId="33" borderId="30" xfId="0" applyFont="1" applyFill="1" applyBorder="1" applyAlignment="1">
      <alignment horizontal="left" vertical="center" wrapText="1"/>
    </xf>
    <xf numFmtId="0" fontId="51" fillId="33" borderId="19" xfId="0" applyFont="1" applyFill="1" applyBorder="1" applyAlignment="1">
      <alignment horizontal="left" vertical="center" wrapText="1"/>
    </xf>
    <xf numFmtId="0" fontId="51" fillId="33" borderId="20" xfId="0" applyFont="1" applyFill="1" applyBorder="1" applyAlignment="1">
      <alignment vertical="center" wrapText="1"/>
    </xf>
    <xf numFmtId="0" fontId="51" fillId="33" borderId="18" xfId="0" applyFont="1" applyFill="1" applyBorder="1" applyAlignment="1">
      <alignmen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1" xfId="0" applyBorder="1" applyAlignment="1">
      <alignment vertical="center"/>
    </xf>
    <xf numFmtId="0" fontId="0" fillId="0" borderId="15" xfId="0" applyBorder="1" applyAlignment="1">
      <alignment vertical="center"/>
    </xf>
    <xf numFmtId="0" fontId="0" fillId="0" borderId="12" xfId="0" applyBorder="1" applyAlignment="1">
      <alignment vertic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20">
    <dxf>
      <font>
        <color rgb="FF9C0006"/>
      </font>
      <fill>
        <patternFill>
          <bgColor rgb="FFFFC7CE"/>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s://www.england.nhs.uk/statistics/statistical-work-areas/iucadc-new-from-april-2021/"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47"/>
  <sheetViews>
    <sheetView showGridLines="0" tabSelected="1" workbookViewId="0"/>
  </sheetViews>
  <sheetFormatPr defaultColWidth="9.44140625" defaultRowHeight="13.2" x14ac:dyDescent="0.25"/>
  <cols>
    <col min="1" max="1" width="16.5546875" style="3" bestFit="1" customWidth="1"/>
    <col min="2" max="2" width="11.5546875" style="3" bestFit="1" customWidth="1"/>
    <col min="3" max="16384" width="9.44140625" style="3"/>
  </cols>
  <sheetData>
    <row r="1" spans="1:20" x14ac:dyDescent="0.25">
      <c r="A1" s="2"/>
    </row>
    <row r="2" spans="1:20" ht="15.6" x14ac:dyDescent="0.3">
      <c r="A2" s="4" t="s">
        <v>359</v>
      </c>
    </row>
    <row r="3" spans="1:20" ht="14.4" x14ac:dyDescent="0.3">
      <c r="A3"/>
      <c r="B3"/>
      <c r="C3"/>
      <c r="D3"/>
      <c r="E3"/>
      <c r="F3"/>
      <c r="G3"/>
    </row>
    <row r="4" spans="1:20" ht="13.8" x14ac:dyDescent="0.25">
      <c r="A4" s="5" t="s">
        <v>57</v>
      </c>
    </row>
    <row r="5" spans="1:20" x14ac:dyDescent="0.25">
      <c r="A5" s="120" t="s">
        <v>358</v>
      </c>
      <c r="B5" s="120"/>
      <c r="C5" s="120"/>
      <c r="D5" s="120"/>
      <c r="E5" s="120"/>
      <c r="F5" s="120"/>
      <c r="G5" s="120"/>
      <c r="H5" s="120"/>
      <c r="I5" s="120"/>
      <c r="J5" s="120"/>
      <c r="K5" s="120"/>
      <c r="L5" s="120"/>
      <c r="M5" s="120"/>
      <c r="N5" s="120"/>
      <c r="O5" s="120"/>
      <c r="P5" s="120"/>
      <c r="Q5" s="120"/>
      <c r="R5" s="120"/>
      <c r="S5" s="120"/>
    </row>
    <row r="6" spans="1:20" x14ac:dyDescent="0.25">
      <c r="A6" s="120"/>
      <c r="B6" s="120"/>
      <c r="C6" s="120"/>
      <c r="D6" s="120"/>
      <c r="E6" s="120"/>
      <c r="F6" s="120"/>
      <c r="G6" s="120"/>
      <c r="H6" s="120"/>
      <c r="I6" s="120"/>
      <c r="J6" s="120"/>
      <c r="K6" s="120"/>
      <c r="L6" s="120"/>
      <c r="M6" s="120"/>
      <c r="N6" s="120"/>
      <c r="O6" s="120"/>
      <c r="P6" s="120"/>
      <c r="Q6" s="120"/>
      <c r="R6" s="120"/>
      <c r="S6" s="120"/>
    </row>
    <row r="7" spans="1:20" x14ac:dyDescent="0.25">
      <c r="A7" s="120"/>
      <c r="B7" s="120"/>
      <c r="C7" s="120"/>
      <c r="D7" s="120"/>
      <c r="E7" s="120"/>
      <c r="F7" s="120"/>
      <c r="G7" s="120"/>
      <c r="H7" s="120"/>
      <c r="I7" s="120"/>
      <c r="J7" s="120"/>
      <c r="K7" s="120"/>
      <c r="L7" s="120"/>
      <c r="M7" s="120"/>
      <c r="N7" s="120"/>
      <c r="O7" s="120"/>
      <c r="P7" s="120"/>
      <c r="Q7" s="120"/>
      <c r="R7" s="120"/>
      <c r="S7" s="120"/>
    </row>
    <row r="8" spans="1:20" x14ac:dyDescent="0.25">
      <c r="A8" s="120"/>
      <c r="B8" s="120"/>
      <c r="C8" s="120"/>
      <c r="D8" s="120"/>
      <c r="E8" s="120"/>
      <c r="F8" s="120"/>
      <c r="G8" s="120"/>
      <c r="H8" s="120"/>
      <c r="I8" s="120"/>
      <c r="J8" s="120"/>
      <c r="K8" s="120"/>
      <c r="L8" s="120"/>
      <c r="M8" s="120"/>
      <c r="N8" s="120"/>
      <c r="O8" s="120"/>
      <c r="P8" s="120"/>
      <c r="Q8" s="120"/>
      <c r="R8" s="120"/>
      <c r="S8" s="120"/>
    </row>
    <row r="9" spans="1:20" ht="42" customHeight="1" x14ac:dyDescent="0.25">
      <c r="A9" s="120"/>
      <c r="B9" s="120"/>
      <c r="C9" s="120"/>
      <c r="D9" s="120"/>
      <c r="E9" s="120"/>
      <c r="F9" s="120"/>
      <c r="G9" s="120"/>
      <c r="H9" s="120"/>
      <c r="I9" s="120"/>
      <c r="J9" s="120"/>
      <c r="K9" s="120"/>
      <c r="L9" s="120"/>
      <c r="M9" s="120"/>
      <c r="N9" s="120"/>
      <c r="O9" s="120"/>
      <c r="P9" s="120"/>
      <c r="Q9" s="120"/>
      <c r="R9" s="120"/>
      <c r="S9" s="120"/>
    </row>
    <row r="11" spans="1:20" ht="13.8" x14ac:dyDescent="0.25">
      <c r="A11" s="5" t="s">
        <v>360</v>
      </c>
    </row>
    <row r="12" spans="1:20" ht="12.6" customHeight="1" x14ac:dyDescent="0.25">
      <c r="A12" s="120" t="s">
        <v>361</v>
      </c>
      <c r="B12" s="120"/>
      <c r="C12" s="120"/>
      <c r="D12" s="120"/>
      <c r="E12" s="120"/>
      <c r="F12" s="120"/>
      <c r="G12" s="120"/>
      <c r="H12" s="120"/>
      <c r="I12" s="120"/>
      <c r="J12" s="120"/>
      <c r="K12" s="120"/>
      <c r="L12" s="120"/>
      <c r="M12" s="120"/>
      <c r="N12" s="120"/>
      <c r="O12" s="120"/>
      <c r="P12" s="120"/>
      <c r="Q12" s="120"/>
      <c r="R12" s="120"/>
      <c r="S12" s="120"/>
      <c r="T12" s="7"/>
    </row>
    <row r="13" spans="1:20" ht="12.6" customHeight="1" x14ac:dyDescent="0.25">
      <c r="A13" s="120"/>
      <c r="B13" s="120"/>
      <c r="C13" s="120"/>
      <c r="D13" s="120"/>
      <c r="E13" s="120"/>
      <c r="F13" s="120"/>
      <c r="G13" s="120"/>
      <c r="H13" s="120"/>
      <c r="I13" s="120"/>
      <c r="J13" s="120"/>
      <c r="K13" s="120"/>
      <c r="L13" s="120"/>
      <c r="M13" s="120"/>
      <c r="N13" s="120"/>
      <c r="O13" s="120"/>
      <c r="P13" s="120"/>
      <c r="Q13" s="120"/>
      <c r="R13" s="120"/>
      <c r="S13" s="120"/>
      <c r="T13" s="7"/>
    </row>
    <row r="14" spans="1:20" ht="12.6" customHeight="1" x14ac:dyDescent="0.25">
      <c r="A14" s="120"/>
      <c r="B14" s="120"/>
      <c r="C14" s="120"/>
      <c r="D14" s="120"/>
      <c r="E14" s="120"/>
      <c r="F14" s="120"/>
      <c r="G14" s="120"/>
      <c r="H14" s="120"/>
      <c r="I14" s="120"/>
      <c r="J14" s="120"/>
      <c r="K14" s="120"/>
      <c r="L14" s="120"/>
      <c r="M14" s="120"/>
      <c r="N14" s="120"/>
      <c r="O14" s="120"/>
      <c r="P14" s="120"/>
      <c r="Q14" s="120"/>
      <c r="R14" s="120"/>
      <c r="S14" s="120"/>
      <c r="T14" s="7"/>
    </row>
    <row r="15" spans="1:20" ht="15.6" customHeight="1" x14ac:dyDescent="0.3">
      <c r="A15" s="10"/>
      <c r="B15" s="10"/>
      <c r="C15" s="10"/>
      <c r="D15" s="10"/>
      <c r="E15" s="10"/>
      <c r="F15" s="10"/>
      <c r="G15" s="10"/>
      <c r="H15" s="10"/>
      <c r="I15" s="10"/>
      <c r="J15" s="10"/>
      <c r="K15" s="10"/>
      <c r="L15" s="10"/>
      <c r="M15" s="10"/>
      <c r="N15" s="10"/>
      <c r="O15" s="10"/>
      <c r="P15" s="10"/>
      <c r="Q15" s="10"/>
      <c r="R15" s="10"/>
      <c r="S15" s="10"/>
      <c r="T15" s="8"/>
    </row>
    <row r="16" spans="1:20" ht="14.4" x14ac:dyDescent="0.3">
      <c r="A16" s="5" t="s">
        <v>58</v>
      </c>
      <c r="B16" s="9"/>
    </row>
    <row r="17" spans="1:19" x14ac:dyDescent="0.25">
      <c r="A17" s="120" t="s">
        <v>362</v>
      </c>
      <c r="B17" s="120"/>
      <c r="C17" s="120"/>
      <c r="D17" s="120"/>
      <c r="E17" s="120"/>
      <c r="F17" s="120"/>
      <c r="G17" s="120"/>
      <c r="H17" s="120"/>
      <c r="I17" s="120"/>
      <c r="J17" s="120"/>
      <c r="K17" s="120"/>
      <c r="L17" s="120"/>
      <c r="M17" s="120"/>
      <c r="N17" s="120"/>
      <c r="O17" s="120"/>
      <c r="P17" s="120"/>
      <c r="Q17" s="120"/>
      <c r="R17" s="120"/>
      <c r="S17" s="120"/>
    </row>
    <row r="18" spans="1:19" x14ac:dyDescent="0.25">
      <c r="A18" s="120"/>
      <c r="B18" s="120"/>
      <c r="C18" s="120"/>
      <c r="D18" s="120"/>
      <c r="E18" s="120"/>
      <c r="F18" s="120"/>
      <c r="G18" s="120"/>
      <c r="H18" s="120"/>
      <c r="I18" s="120"/>
      <c r="J18" s="120"/>
      <c r="K18" s="120"/>
      <c r="L18" s="120"/>
      <c r="M18" s="120"/>
      <c r="N18" s="120"/>
      <c r="O18" s="120"/>
      <c r="P18" s="120"/>
      <c r="Q18" s="120"/>
      <c r="R18" s="120"/>
      <c r="S18" s="120"/>
    </row>
    <row r="19" spans="1:19" x14ac:dyDescent="0.25">
      <c r="A19" s="120"/>
      <c r="B19" s="120"/>
      <c r="C19" s="120"/>
      <c r="D19" s="120"/>
      <c r="E19" s="120"/>
      <c r="F19" s="120"/>
      <c r="G19" s="120"/>
      <c r="H19" s="120"/>
      <c r="I19" s="120"/>
      <c r="J19" s="120"/>
      <c r="K19" s="120"/>
      <c r="L19" s="120"/>
      <c r="M19" s="120"/>
      <c r="N19" s="120"/>
      <c r="O19" s="120"/>
      <c r="P19" s="120"/>
      <c r="Q19" s="120"/>
      <c r="R19" s="120"/>
      <c r="S19" s="120"/>
    </row>
    <row r="20" spans="1:19" x14ac:dyDescent="0.25">
      <c r="A20" s="120"/>
      <c r="B20" s="120"/>
      <c r="C20" s="120"/>
      <c r="D20" s="120"/>
      <c r="E20" s="120"/>
      <c r="F20" s="120"/>
      <c r="G20" s="120"/>
      <c r="H20" s="120"/>
      <c r="I20" s="120"/>
      <c r="J20" s="120"/>
      <c r="K20" s="120"/>
      <c r="L20" s="120"/>
      <c r="M20" s="120"/>
      <c r="N20" s="120"/>
      <c r="O20" s="120"/>
      <c r="P20" s="120"/>
      <c r="Q20" s="120"/>
      <c r="R20" s="120"/>
      <c r="S20" s="120"/>
    </row>
    <row r="21" spans="1:19" x14ac:dyDescent="0.25">
      <c r="A21" s="120"/>
      <c r="B21" s="120"/>
      <c r="C21" s="120"/>
      <c r="D21" s="120"/>
      <c r="E21" s="120"/>
      <c r="F21" s="120"/>
      <c r="G21" s="120"/>
      <c r="H21" s="120"/>
      <c r="I21" s="120"/>
      <c r="J21" s="120"/>
      <c r="K21" s="120"/>
      <c r="L21" s="120"/>
      <c r="M21" s="120"/>
      <c r="N21" s="120"/>
      <c r="O21" s="120"/>
      <c r="P21" s="120"/>
      <c r="Q21" s="120"/>
      <c r="R21" s="120"/>
      <c r="S21" s="120"/>
    </row>
    <row r="22" spans="1:19" x14ac:dyDescent="0.25">
      <c r="A22" s="6"/>
      <c r="B22" s="10"/>
      <c r="C22" s="10"/>
      <c r="D22" s="10"/>
      <c r="E22" s="10"/>
      <c r="F22" s="10"/>
      <c r="G22" s="10"/>
      <c r="H22" s="10"/>
      <c r="I22" s="10"/>
      <c r="J22" s="11"/>
      <c r="K22" s="10"/>
      <c r="L22" s="10"/>
    </row>
    <row r="23" spans="1:19" ht="13.8" x14ac:dyDescent="0.25">
      <c r="A23" s="54" t="s">
        <v>363</v>
      </c>
      <c r="B23" s="10"/>
      <c r="C23" s="10"/>
      <c r="D23" s="10"/>
      <c r="E23" s="10"/>
      <c r="F23" s="10"/>
      <c r="G23" s="10"/>
      <c r="H23" s="10"/>
      <c r="I23" s="10"/>
      <c r="J23" s="10"/>
      <c r="K23" s="10"/>
      <c r="L23" s="10"/>
    </row>
    <row r="24" spans="1:19" x14ac:dyDescent="0.25">
      <c r="A24" s="55" t="s">
        <v>364</v>
      </c>
    </row>
    <row r="25" spans="1:19" ht="15.6" x14ac:dyDescent="0.25">
      <c r="A25" s="121"/>
      <c r="B25" s="121"/>
      <c r="C25" s="121"/>
      <c r="D25" s="121"/>
      <c r="E25" s="121"/>
      <c r="F25" s="121"/>
      <c r="G25" s="121"/>
      <c r="H25" s="121"/>
      <c r="I25" s="121"/>
      <c r="J25" s="121"/>
      <c r="K25" s="121"/>
      <c r="L25" s="121"/>
      <c r="M25" s="121"/>
      <c r="N25" s="121"/>
      <c r="O25" s="121"/>
      <c r="P25" s="121"/>
      <c r="Q25" s="121"/>
      <c r="R25" s="121"/>
      <c r="S25" s="121"/>
    </row>
    <row r="26" spans="1:19" ht="13.8" x14ac:dyDescent="0.25">
      <c r="A26" s="5" t="s">
        <v>59</v>
      </c>
    </row>
    <row r="27" spans="1:19" x14ac:dyDescent="0.25">
      <c r="A27" s="3" t="s">
        <v>365</v>
      </c>
    </row>
    <row r="29" spans="1:19" x14ac:dyDescent="0.25">
      <c r="A29" s="12" t="s">
        <v>60</v>
      </c>
      <c r="B29" s="13" t="s">
        <v>61</v>
      </c>
    </row>
    <row r="30" spans="1:19" x14ac:dyDescent="0.25">
      <c r="B30" s="3" t="s">
        <v>62</v>
      </c>
    </row>
    <row r="31" spans="1:19" ht="14.4" x14ac:dyDescent="0.3">
      <c r="B31" s="9" t="s">
        <v>63</v>
      </c>
    </row>
    <row r="33" spans="1:18" x14ac:dyDescent="0.25">
      <c r="A33" s="12" t="s">
        <v>64</v>
      </c>
      <c r="B33" s="56">
        <v>45029</v>
      </c>
    </row>
    <row r="34" spans="1:18" ht="14.4" x14ac:dyDescent="0.3">
      <c r="A34" s="9" t="s">
        <v>366</v>
      </c>
    </row>
    <row r="35" spans="1:18" x14ac:dyDescent="0.25">
      <c r="A35" s="14"/>
    </row>
    <row r="36" spans="1:18" x14ac:dyDescent="0.25">
      <c r="B36" s="15"/>
    </row>
    <row r="37" spans="1:18" ht="13.8" x14ac:dyDescent="0.25">
      <c r="A37" s="5"/>
    </row>
    <row r="38" spans="1:18" ht="14.4" x14ac:dyDescent="0.3">
      <c r="A38" s="16"/>
    </row>
    <row r="39" spans="1:18" ht="14.4" x14ac:dyDescent="0.3">
      <c r="A39" s="16"/>
    </row>
    <row r="40" spans="1:18" ht="14.4" x14ac:dyDescent="0.25">
      <c r="A40" s="17"/>
    </row>
    <row r="41" spans="1:18" ht="14.4" x14ac:dyDescent="0.25">
      <c r="A41" s="17"/>
    </row>
    <row r="42" spans="1:18" ht="14.4" x14ac:dyDescent="0.25">
      <c r="A42" s="17"/>
    </row>
    <row r="43" spans="1:18" ht="14.4" x14ac:dyDescent="0.25">
      <c r="A43" s="17"/>
    </row>
    <row r="44" spans="1:18" ht="14.4" x14ac:dyDescent="0.25">
      <c r="A44" s="17"/>
    </row>
    <row r="46" spans="1:18" ht="81" customHeight="1" x14ac:dyDescent="0.25">
      <c r="A46" s="122"/>
      <c r="B46" s="122"/>
      <c r="C46" s="122"/>
      <c r="D46" s="122"/>
      <c r="E46" s="122"/>
      <c r="F46" s="122"/>
      <c r="G46" s="122"/>
      <c r="H46" s="122"/>
      <c r="I46" s="122"/>
      <c r="J46" s="122"/>
      <c r="K46" s="122"/>
      <c r="L46" s="122"/>
      <c r="M46" s="122"/>
      <c r="N46" s="122"/>
      <c r="O46" s="122"/>
      <c r="P46" s="122"/>
      <c r="Q46" s="122"/>
      <c r="R46" s="122"/>
    </row>
    <row r="47" spans="1:18" ht="14.4" x14ac:dyDescent="0.25">
      <c r="A47" s="17"/>
    </row>
  </sheetData>
  <mergeCells count="5">
    <mergeCell ref="A5:S9"/>
    <mergeCell ref="A17:S21"/>
    <mergeCell ref="A25:S25"/>
    <mergeCell ref="A46:R46"/>
    <mergeCell ref="A12:S14"/>
  </mergeCells>
  <conditionalFormatting sqref="B21">
    <cfRule type="cellIs" dxfId="19" priority="2" operator="equal">
      <formula>0</formula>
    </cfRule>
  </conditionalFormatting>
  <conditionalFormatting sqref="B36">
    <cfRule type="cellIs" dxfId="18" priority="1" operator="equal">
      <formula>0</formula>
    </cfRule>
  </conditionalFormatting>
  <hyperlinks>
    <hyperlink ref="A34" r:id="rId1" xr:uid="{00000000-0004-0000-0000-000000000000}"/>
    <hyperlink ref="B31" r:id="rId2"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4" x14ac:dyDescent="0.3"/>
  <cols>
    <col min="1" max="1" width="15.44140625" customWidth="1"/>
    <col min="2" max="2" width="15.5546875" customWidth="1"/>
    <col min="3" max="3" width="20.5546875" customWidth="1"/>
  </cols>
  <sheetData>
    <row r="1" spans="1:3" x14ac:dyDescent="0.3">
      <c r="A1" t="s">
        <v>337</v>
      </c>
      <c r="B1" t="s">
        <v>338</v>
      </c>
      <c r="C1" t="s">
        <v>339</v>
      </c>
    </row>
    <row r="2" spans="1:3" x14ac:dyDescent="0.3">
      <c r="A2" s="1">
        <v>44294</v>
      </c>
      <c r="B2" t="s">
        <v>342</v>
      </c>
      <c r="C2" t="s">
        <v>343</v>
      </c>
    </row>
    <row r="3" spans="1:3" x14ac:dyDescent="0.3">
      <c r="A3" s="1">
        <v>44300</v>
      </c>
      <c r="B3" t="s">
        <v>342</v>
      </c>
      <c r="C3" t="s">
        <v>344</v>
      </c>
    </row>
    <row r="5" spans="1:3" x14ac:dyDescent="0.3">
      <c r="C5"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T100"/>
  <sheetViews>
    <sheetView showGridLines="0" workbookViewId="0">
      <pane xSplit="2" ySplit="8" topLeftCell="C9" activePane="bottomRight" state="frozen"/>
      <selection activeCell="B4" sqref="B4"/>
      <selection pane="topRight" activeCell="B4" sqref="B4"/>
      <selection pane="bottomLeft" activeCell="B4" sqref="B4"/>
      <selection pane="bottomRight"/>
    </sheetView>
  </sheetViews>
  <sheetFormatPr defaultColWidth="8.5546875" defaultRowHeight="13.2" x14ac:dyDescent="0.25"/>
  <cols>
    <col min="1" max="1" width="7.5546875" style="3" customWidth="1"/>
    <col min="2" max="2" width="39.33203125" style="3" customWidth="1"/>
    <col min="3" max="3" width="2.5546875" style="3" customWidth="1"/>
    <col min="4" max="4" width="10.44140625" style="3" customWidth="1"/>
    <col min="5" max="7" width="12" style="3" customWidth="1"/>
    <col min="8" max="9" width="13.5546875" style="3" customWidth="1"/>
    <col min="10" max="10" width="12" style="3" customWidth="1"/>
    <col min="11" max="11" width="12.5546875" style="3" customWidth="1"/>
    <col min="12" max="15" width="12" style="3" hidden="1" customWidth="1"/>
    <col min="16" max="16" width="12.5546875" style="3" hidden="1" customWidth="1"/>
    <col min="17" max="17" width="12" style="3" hidden="1" customWidth="1"/>
    <col min="18" max="18" width="11.44140625" style="3" hidden="1" customWidth="1"/>
    <col min="19" max="19" width="10.44140625" style="3" hidden="1" customWidth="1"/>
    <col min="20" max="20" width="12.5546875" style="3" hidden="1" customWidth="1"/>
    <col min="21" max="26" width="9" style="3" bestFit="1" customWidth="1"/>
    <col min="27" max="16384" width="8.5546875" style="3"/>
  </cols>
  <sheetData>
    <row r="1" spans="1:20" ht="5.85" customHeight="1" x14ac:dyDescent="0.25">
      <c r="A1" s="24"/>
      <c r="B1" s="25" t="str">
        <f>IF(OR(C3&lt;&gt;0,A1&lt;&gt;0)=TRUE,"ERROR! CHECK VALIDATION SHEET","")</f>
        <v/>
      </c>
    </row>
    <row r="2" spans="1:20" ht="27.6" customHeight="1" x14ac:dyDescent="0.25">
      <c r="A2" s="123" t="s">
        <v>735</v>
      </c>
      <c r="B2" s="123"/>
    </row>
    <row r="3" spans="1:20" s="26" customFormat="1" ht="5.0999999999999996" customHeight="1" x14ac:dyDescent="0.25">
      <c r="C3" s="28"/>
      <c r="D3" s="24"/>
      <c r="E3" s="24"/>
      <c r="F3" s="24"/>
      <c r="G3" s="24"/>
      <c r="H3" s="24"/>
      <c r="I3" s="24"/>
      <c r="J3" s="24"/>
      <c r="K3" s="24"/>
      <c r="L3" s="24"/>
    </row>
    <row r="4" spans="1:20" ht="14.85" customHeight="1" x14ac:dyDescent="0.25">
      <c r="A4" s="124">
        <f>Raw!A2</f>
        <v>44986</v>
      </c>
      <c r="B4" s="124"/>
      <c r="C4" s="36"/>
      <c r="D4" s="39"/>
      <c r="E4" s="39"/>
      <c r="F4" s="39"/>
      <c r="G4" s="39"/>
      <c r="H4" s="39"/>
      <c r="I4" s="39"/>
      <c r="J4" s="39"/>
      <c r="K4" s="39"/>
      <c r="L4" s="125" t="s">
        <v>357</v>
      </c>
      <c r="M4" s="125"/>
      <c r="N4" s="125"/>
      <c r="O4" s="125"/>
      <c r="P4" s="125"/>
      <c r="Q4" s="125"/>
      <c r="R4" s="125"/>
      <c r="S4" s="125"/>
      <c r="T4" s="125"/>
    </row>
    <row r="5" spans="1:20" x14ac:dyDescent="0.25">
      <c r="A5" s="53" t="s">
        <v>356</v>
      </c>
      <c r="B5" s="53">
        <f>DAY(EOMONTH(A4,0))</f>
        <v>31</v>
      </c>
      <c r="D5" s="116" t="s">
        <v>15</v>
      </c>
      <c r="E5" s="116" t="s">
        <v>368</v>
      </c>
      <c r="F5" s="116" t="s">
        <v>354</v>
      </c>
      <c r="G5" s="116" t="s">
        <v>350</v>
      </c>
      <c r="H5" s="116" t="s">
        <v>351</v>
      </c>
      <c r="I5" s="116" t="s">
        <v>352</v>
      </c>
      <c r="J5" s="116" t="s">
        <v>355</v>
      </c>
      <c r="K5" s="116" t="s">
        <v>353</v>
      </c>
      <c r="L5" s="34" t="s">
        <v>15</v>
      </c>
      <c r="M5" s="34" t="s">
        <v>7</v>
      </c>
      <c r="N5" s="34" t="s">
        <v>4</v>
      </c>
      <c r="O5" s="34" t="s">
        <v>9</v>
      </c>
      <c r="P5" s="34" t="s">
        <v>274</v>
      </c>
      <c r="Q5" s="34" t="s">
        <v>8</v>
      </c>
      <c r="R5" s="34" t="s">
        <v>6</v>
      </c>
      <c r="S5" s="34" t="s">
        <v>3</v>
      </c>
      <c r="T5" s="34" t="s">
        <v>11</v>
      </c>
    </row>
    <row r="6" spans="1:20" x14ac:dyDescent="0.25">
      <c r="D6" s="116"/>
      <c r="E6" s="116"/>
      <c r="F6" s="116"/>
      <c r="G6" s="116"/>
      <c r="H6" s="116"/>
      <c r="I6" s="116"/>
      <c r="J6" s="116"/>
      <c r="K6" s="116"/>
      <c r="L6" s="34"/>
      <c r="M6" s="34"/>
      <c r="N6" s="34"/>
      <c r="O6" s="34"/>
      <c r="P6" s="48" t="s">
        <v>317</v>
      </c>
      <c r="Q6" s="34"/>
      <c r="R6" s="34"/>
      <c r="S6" s="34"/>
      <c r="T6" s="34"/>
    </row>
    <row r="7" spans="1:20" s="29" customFormat="1" ht="108" customHeight="1" x14ac:dyDescent="0.25">
      <c r="A7" s="127"/>
      <c r="B7" s="127"/>
      <c r="C7" s="30"/>
      <c r="D7" s="64" t="str">
        <f>VLOOKUP(D$5,Refs!$F:$G,2,0)</f>
        <v>Number of calls received</v>
      </c>
      <c r="E7" s="64" t="s">
        <v>369</v>
      </c>
      <c r="F7" s="64" t="s">
        <v>348</v>
      </c>
      <c r="G7" s="64" t="s">
        <v>598</v>
      </c>
      <c r="H7" s="64" t="s">
        <v>599</v>
      </c>
      <c r="I7" s="64" t="s">
        <v>600</v>
      </c>
      <c r="J7" s="64" t="s">
        <v>349</v>
      </c>
      <c r="K7" s="64" t="s">
        <v>422</v>
      </c>
      <c r="L7" s="30" t="str">
        <f>VLOOKUP(L$5,Refs!$F:$G,2,0)</f>
        <v>Number of calls received</v>
      </c>
      <c r="M7" s="30" t="str">
        <f>VLOOKUP(M$5,Refs!$F:$G,2,0)</f>
        <v>Number of answered calls</v>
      </c>
      <c r="N7" s="30" t="str">
        <f>VLOOKUP(N$5,Refs!$F:$G,2,0)</f>
        <v>Number of calls answered within 60 seconds</v>
      </c>
      <c r="O7" s="30" t="str">
        <f>VLOOKUP(O$5,Refs!$F:$G,2,0)</f>
        <v>Number of calls abandoned</v>
      </c>
      <c r="P7" s="30" t="str">
        <f>VLOOKUP(P$5,Refs!$F:$G,2,0)</f>
        <v>Total time to answer call</v>
      </c>
      <c r="Q7" s="30" t="str">
        <f>VLOOKUP(Q$5,Refs!$F:$G,2,0)</f>
        <v>Number of calls where person triaged</v>
      </c>
      <c r="R7" s="30" t="str">
        <f>VLOOKUP(R$5,Refs!$F:$G,2,0)</f>
        <v>Calls assessed by a clinician or Clinical Advisor</v>
      </c>
      <c r="S7" s="30" t="str">
        <f>VLOOKUP(S$5,Refs!$F:$G,2,0)</f>
        <v>Number of ambulance dispositions</v>
      </c>
      <c r="T7" s="30" t="str">
        <f>VLOOKUP(T$5,Refs!$F:$G,2,0)</f>
        <v>Number of callers recommended to attend an ETC</v>
      </c>
    </row>
    <row r="8" spans="1:20" ht="3" customHeight="1" x14ac:dyDescent="0.25">
      <c r="A8" s="31"/>
      <c r="C8" s="27"/>
    </row>
    <row r="9" spans="1:20" x14ac:dyDescent="0.25">
      <c r="A9" s="27" t="str">
        <f>IF(Refs!A2="","",Refs!A2)</f>
        <v>*</v>
      </c>
      <c r="B9" s="3" t="str">
        <f>IF(Refs!B2="","",Refs!B2)</f>
        <v>England</v>
      </c>
      <c r="C9" s="27" t="str">
        <f>IF(Refs!D2="","",Refs!D2)</f>
        <v>National</v>
      </c>
      <c r="D9" s="32">
        <f>L9</f>
        <v>1873770</v>
      </c>
      <c r="E9" s="32">
        <f>IFERROR(L9/$B$5, " ")</f>
        <v>60444.193548387098</v>
      </c>
      <c r="F9" s="38">
        <f>IFERROR(N9/M9, " ")</f>
        <v>0.42893234032474536</v>
      </c>
      <c r="G9" s="32">
        <f>IFERROR(P9/M9, " ")</f>
        <v>328.38251504484828</v>
      </c>
      <c r="H9" s="38">
        <f>IFERROR(O9/(M9+O9), " ")</f>
        <v>0.16431408352086238</v>
      </c>
      <c r="I9" s="38">
        <f>IFERROR(R9/Q9, " ")</f>
        <v>0.40519087631338685</v>
      </c>
      <c r="J9" s="38">
        <f>IFERROR(S9/Q9, " ")</f>
        <v>0.11525540442257401</v>
      </c>
      <c r="K9" s="38">
        <f>IFERROR(T9/Q9, " ")</f>
        <v>0.11456447394890364</v>
      </c>
      <c r="L9" s="32">
        <f>SUMIFS(Raw!$F:$F,Raw!$C:$C,L$5,Raw!$A:$A,$A$4,Raw!$B:$B,$A9)</f>
        <v>1873770</v>
      </c>
      <c r="M9" s="32">
        <f>SUMIFS(Raw!$F:$F,Raw!$C:$C,M$5,Raw!$A:$A,$A$4,Raw!$B:$B,$A9)</f>
        <v>1405963</v>
      </c>
      <c r="N9" s="32">
        <f>SUMIFS(Raw!$F:$F,Raw!$C:$C,N$5,Raw!$A:$A,$A$4,Raw!$B:$B,$A9)</f>
        <v>603063</v>
      </c>
      <c r="O9" s="32">
        <f>SUMIFS(Raw!$F:$F,Raw!$C:$C,O$5,Raw!$A:$A,$A$4,Raw!$B:$B,$A9)</f>
        <v>276443</v>
      </c>
      <c r="P9" s="32">
        <f>SUMIFS(Raw!$F:$F,Raw!$C:$C,P$5,Raw!$A:$A,$A$4,Raw!$B:$B,$A9)</f>
        <v>461693666</v>
      </c>
      <c r="Q9" s="32">
        <f>SUMIFS(Raw!$F:$F,Raw!$C:$C,Q$5,Raw!$A:$A,$A$4,Raw!$B:$B,$A9)</f>
        <v>1292460</v>
      </c>
      <c r="R9" s="32">
        <f>SUMIFS(Raw!$F:$F,Raw!$C:$C,R$5,Raw!$A:$A,$A$4,Raw!$B:$B,$A9)</f>
        <v>523693</v>
      </c>
      <c r="S9" s="32">
        <f>SUMIFS(Raw!$F:$F,Raw!$C:$C,S$5,Raw!$A:$A,$A$4,Raw!$B:$B,$A9)</f>
        <v>148963</v>
      </c>
      <c r="T9" s="32">
        <f>SUMIFS(Raw!$F:$F,Raw!$C:$C,T$5,Raw!$A:$A,$A$4,Raw!$B:$B,$A9)</f>
        <v>148070</v>
      </c>
    </row>
    <row r="10" spans="1:20" x14ac:dyDescent="0.25">
      <c r="A10" s="27" t="str">
        <f>IF(Refs!A3="","",Refs!A3)</f>
        <v/>
      </c>
      <c r="B10" s="3" t="str">
        <f>IF(Refs!B3="","",Refs!B3)</f>
        <v>-----------</v>
      </c>
      <c r="C10" s="27" t="str">
        <f>IF(Refs!D3="","",Refs!D3)</f>
        <v/>
      </c>
      <c r="D10" s="32"/>
      <c r="E10" s="32"/>
      <c r="F10" s="38"/>
      <c r="G10" s="32"/>
      <c r="H10" s="38"/>
      <c r="I10" s="38"/>
      <c r="J10" s="38"/>
      <c r="K10" s="38"/>
      <c r="L10" s="32"/>
      <c r="M10" s="32"/>
      <c r="N10" s="32"/>
      <c r="O10" s="32"/>
      <c r="P10" s="32"/>
      <c r="Q10" s="32"/>
      <c r="R10" s="32"/>
      <c r="S10" s="32"/>
      <c r="T10" s="32"/>
    </row>
    <row r="11" spans="1:20" x14ac:dyDescent="0.25">
      <c r="A11" s="27" t="str">
        <f>IF(Refs!A4="","",Refs!A4)</f>
        <v>Y63</v>
      </c>
      <c r="B11" s="3" t="str">
        <f>IF(Refs!B4="","",Refs!B4)</f>
        <v>North East and Yorkshire</v>
      </c>
      <c r="C11" s="27" t="str">
        <f>IF(Refs!D4="","",Refs!D4)</f>
        <v>Region</v>
      </c>
      <c r="D11" s="32">
        <f>L11</f>
        <v>274335</v>
      </c>
      <c r="E11" s="32">
        <f>IFERROR(L11/$B$5, " ")</f>
        <v>8849.5161290322576</v>
      </c>
      <c r="F11" s="38">
        <f t="shared" ref="F11:F17" si="0">IFERROR(N11/M11, " ")</f>
        <v>0.36185085182494758</v>
      </c>
      <c r="G11" s="32">
        <f t="shared" ref="G11:G17" si="1">IFERROR(P11/M11, " ")</f>
        <v>436.22107701374705</v>
      </c>
      <c r="H11" s="38">
        <f t="shared" ref="H11:H17" si="2">IFERROR(O11/(M11+O11), " ")</f>
        <v>0.17506925207756233</v>
      </c>
      <c r="I11" s="38">
        <f t="shared" ref="I11:I17" si="3">IFERROR(R11/Q11, " ")</f>
        <v>0.26558348560422734</v>
      </c>
      <c r="J11" s="38">
        <f t="shared" ref="J11:J17" si="4">IFERROR(S11/Q11, " ")</f>
        <v>0.1191367474937034</v>
      </c>
      <c r="K11" s="38">
        <f t="shared" ref="K11:K17" si="5">IFERROR(T11/Q11, " ")</f>
        <v>0.13582399130821274</v>
      </c>
      <c r="L11" s="32">
        <f>SUMIFS(Raw!$F:$F,Raw!$C:$C, L$5,Raw!$A:$A,$A$4,Raw!$D:$D,$A11)</f>
        <v>274335</v>
      </c>
      <c r="M11" s="32">
        <f>SUMIFS(Raw!$F:$F,Raw!$C:$C, M$5,Raw!$A:$A,$A$4,Raw!$D:$D,$A11)</f>
        <v>218883</v>
      </c>
      <c r="N11" s="32">
        <f>SUMIFS(Raw!$F:$F,Raw!$C:$C, N$5,Raw!$A:$A,$A$4,Raw!$D:$D,$A11)</f>
        <v>79203</v>
      </c>
      <c r="O11" s="32">
        <f>SUMIFS(Raw!$F:$F,Raw!$C:$C, O$5,Raw!$A:$A,$A$4,Raw!$D:$D,$A11)</f>
        <v>46452</v>
      </c>
      <c r="P11" s="32">
        <f>SUMIFS(Raw!$F:$F,Raw!$C:$C, P$5,Raw!$A:$A,$A$4,Raw!$D:$D,$A11)</f>
        <v>95481378</v>
      </c>
      <c r="Q11" s="32">
        <f>SUMIFS(Raw!$F:$F,Raw!$C:$C, Q$5,Raw!$A:$A,$A$4,Raw!$D:$D,$A11)</f>
        <v>202490</v>
      </c>
      <c r="R11" s="32">
        <f>SUMIFS(Raw!$F:$F,Raw!$C:$C, R$5,Raw!$A:$A,$A$4,Raw!$D:$D,$A11)</f>
        <v>53778</v>
      </c>
      <c r="S11" s="32">
        <f>SUMIFS(Raw!$F:$F,Raw!$C:$C, S$5,Raw!$A:$A,$A$4,Raw!$D:$D,$A11)</f>
        <v>24124</v>
      </c>
      <c r="T11" s="32">
        <f>SUMIFS(Raw!$F:$F,Raw!$C:$C, T$5,Raw!$A:$A,$A$4,Raw!$D:$D,$A11)</f>
        <v>27503</v>
      </c>
    </row>
    <row r="12" spans="1:20" x14ac:dyDescent="0.25">
      <c r="A12" s="27" t="str">
        <f>IF(Refs!A5="","",Refs!A5)</f>
        <v>Y62</v>
      </c>
      <c r="B12" s="3" t="str">
        <f>IF(Refs!B5="","",Refs!B5)</f>
        <v>North West</v>
      </c>
      <c r="C12" s="27" t="str">
        <f>IF(Refs!D5="","",Refs!D5)</f>
        <v>Region</v>
      </c>
      <c r="D12" s="32">
        <f t="shared" ref="D12:D17" si="6">L12</f>
        <v>212596</v>
      </c>
      <c r="E12" s="32">
        <f t="shared" ref="E12:E17" si="7">IFERROR(L12/$B$5, " ")</f>
        <v>6857.9354838709678</v>
      </c>
      <c r="F12" s="38">
        <f t="shared" si="0"/>
        <v>0.37162529854581733</v>
      </c>
      <c r="G12" s="32">
        <f t="shared" si="1"/>
        <v>328.27623424131571</v>
      </c>
      <c r="H12" s="38">
        <f t="shared" si="2"/>
        <v>0.19055397510018049</v>
      </c>
      <c r="I12" s="38">
        <f t="shared" si="3"/>
        <v>0.35494202006421882</v>
      </c>
      <c r="J12" s="38">
        <f t="shared" si="4"/>
        <v>0.11471209676077662</v>
      </c>
      <c r="K12" s="38">
        <f t="shared" si="5"/>
        <v>0.13675611825577719</v>
      </c>
      <c r="L12" s="32">
        <f>SUMIFS(Raw!$F:$F,Raw!$C:$C, L$5,Raw!$A:$A,$A$4,Raw!$D:$D,$A12)</f>
        <v>212596</v>
      </c>
      <c r="M12" s="32">
        <f>SUMIFS(Raw!$F:$F,Raw!$C:$C, M$5,Raw!$A:$A,$A$4,Raw!$D:$D,$A12)</f>
        <v>132308</v>
      </c>
      <c r="N12" s="32">
        <f>SUMIFS(Raw!$F:$F,Raw!$C:$C, N$5,Raw!$A:$A,$A$4,Raw!$D:$D,$A12)</f>
        <v>49169</v>
      </c>
      <c r="O12" s="32">
        <f>SUMIFS(Raw!$F:$F,Raw!$C:$C, O$5,Raw!$A:$A,$A$4,Raw!$D:$D,$A12)</f>
        <v>31147</v>
      </c>
      <c r="P12" s="32">
        <f>SUMIFS(Raw!$F:$F,Raw!$C:$C, P$5,Raw!$A:$A,$A$4,Raw!$D:$D,$A12)</f>
        <v>43433572</v>
      </c>
      <c r="Q12" s="32">
        <f>SUMIFS(Raw!$F:$F,Raw!$C:$C, Q$5,Raw!$A:$A,$A$4,Raw!$D:$D,$A12)</f>
        <v>120214</v>
      </c>
      <c r="R12" s="32">
        <f>SUMIFS(Raw!$F:$F,Raw!$C:$C, R$5,Raw!$A:$A,$A$4,Raw!$D:$D,$A12)</f>
        <v>42669</v>
      </c>
      <c r="S12" s="32">
        <f>SUMIFS(Raw!$F:$F,Raw!$C:$C, S$5,Raw!$A:$A,$A$4,Raw!$D:$D,$A12)</f>
        <v>13790</v>
      </c>
      <c r="T12" s="32">
        <f>SUMIFS(Raw!$F:$F,Raw!$C:$C, T$5,Raw!$A:$A,$A$4,Raw!$D:$D,$A12)</f>
        <v>16440</v>
      </c>
    </row>
    <row r="13" spans="1:20" x14ac:dyDescent="0.25">
      <c r="A13" s="27" t="str">
        <f>IF(Refs!A6="","",Refs!A6)</f>
        <v>Y60</v>
      </c>
      <c r="B13" s="3" t="str">
        <f>IF(Refs!B6="","",Refs!B6)</f>
        <v>Midlands</v>
      </c>
      <c r="C13" s="27" t="str">
        <f>IF(Refs!D6="","",Refs!D6)</f>
        <v>Region</v>
      </c>
      <c r="D13" s="32">
        <f t="shared" si="6"/>
        <v>406647</v>
      </c>
      <c r="E13" s="32">
        <f t="shared" si="7"/>
        <v>13117.645161290322</v>
      </c>
      <c r="F13" s="38">
        <f t="shared" si="0"/>
        <v>0.5564580200323469</v>
      </c>
      <c r="G13" s="32">
        <f t="shared" si="1"/>
        <v>154.97256902079846</v>
      </c>
      <c r="H13" s="38">
        <f t="shared" si="2"/>
        <v>0.10203483650284571</v>
      </c>
      <c r="I13" s="38">
        <f t="shared" si="3"/>
        <v>0.32736280770457393</v>
      </c>
      <c r="J13" s="38">
        <f t="shared" si="4"/>
        <v>0.15083921114893681</v>
      </c>
      <c r="K13" s="38">
        <f t="shared" si="5"/>
        <v>0.10629760659798708</v>
      </c>
      <c r="L13" s="32">
        <f>SUMIFS(Raw!$F:$F,Raw!$C:$C, L$5,Raw!$A:$A,$A$4,Raw!$D:$D,$A13)</f>
        <v>406647</v>
      </c>
      <c r="M13" s="32">
        <f>SUMIFS(Raw!$F:$F,Raw!$C:$C, M$5,Raw!$A:$A,$A$4,Raw!$D:$D,$A13)</f>
        <v>281944</v>
      </c>
      <c r="N13" s="32">
        <f>SUMIFS(Raw!$F:$F,Raw!$C:$C, N$5,Raw!$A:$A,$A$4,Raw!$D:$D,$A13)</f>
        <v>156890</v>
      </c>
      <c r="O13" s="32">
        <f>SUMIFS(Raw!$F:$F,Raw!$C:$C, O$5,Raw!$A:$A,$A$4,Raw!$D:$D,$A13)</f>
        <v>32037</v>
      </c>
      <c r="P13" s="32">
        <f>SUMIFS(Raw!$F:$F,Raw!$C:$C, P$5,Raw!$A:$A,$A$4,Raw!$D:$D,$A13)</f>
        <v>43693586</v>
      </c>
      <c r="Q13" s="32">
        <f>SUMIFS(Raw!$F:$F,Raw!$C:$C, Q$5,Raw!$A:$A,$A$4,Raw!$D:$D,$A13)</f>
        <v>269658</v>
      </c>
      <c r="R13" s="32">
        <f>SUMIFS(Raw!$F:$F,Raw!$C:$C, R$5,Raw!$A:$A,$A$4,Raw!$D:$D,$A13)</f>
        <v>88276</v>
      </c>
      <c r="S13" s="32">
        <f>SUMIFS(Raw!$F:$F,Raw!$C:$C, S$5,Raw!$A:$A,$A$4,Raw!$D:$D,$A13)</f>
        <v>40675</v>
      </c>
      <c r="T13" s="32">
        <f>SUMIFS(Raw!$F:$F,Raw!$C:$C, T$5,Raw!$A:$A,$A$4,Raw!$D:$D,$A13)</f>
        <v>28664</v>
      </c>
    </row>
    <row r="14" spans="1:20" x14ac:dyDescent="0.25">
      <c r="A14" s="27" t="str">
        <f>IF(Refs!A7="","",Refs!A7)</f>
        <v>Y61</v>
      </c>
      <c r="B14" s="3" t="str">
        <f>IF(Refs!B7="","",Refs!B7)</f>
        <v>East of England</v>
      </c>
      <c r="C14" s="27" t="str">
        <f>IF(Refs!D7="","",Refs!D7)</f>
        <v>Region</v>
      </c>
      <c r="D14" s="32">
        <f t="shared" si="6"/>
        <v>197150</v>
      </c>
      <c r="E14" s="32">
        <f t="shared" si="7"/>
        <v>6359.677419354839</v>
      </c>
      <c r="F14" s="38">
        <f t="shared" si="0"/>
        <v>0.39114487998618547</v>
      </c>
      <c r="G14" s="32">
        <f t="shared" si="1"/>
        <v>458.74588844759108</v>
      </c>
      <c r="H14" s="38">
        <f t="shared" si="2"/>
        <v>0.17995411934634228</v>
      </c>
      <c r="I14" s="38">
        <f t="shared" si="3"/>
        <v>0.54389165242318094</v>
      </c>
      <c r="J14" s="38">
        <f t="shared" si="4"/>
        <v>0.11645678283730235</v>
      </c>
      <c r="K14" s="38">
        <f t="shared" si="5"/>
        <v>9.4643171941227414E-2</v>
      </c>
      <c r="L14" s="32">
        <f>SUMIFS(Raw!$F:$F,Raw!$C:$C, L$5,Raw!$A:$A,$A$4,Raw!$D:$D,$A14)</f>
        <v>197150</v>
      </c>
      <c r="M14" s="32">
        <f>SUMIFS(Raw!$F:$F,Raw!$C:$C, M$5,Raw!$A:$A,$A$4,Raw!$D:$D,$A14)</f>
        <v>144775</v>
      </c>
      <c r="N14" s="32">
        <f>SUMIFS(Raw!$F:$F,Raw!$C:$C, N$5,Raw!$A:$A,$A$4,Raw!$D:$D,$A14)</f>
        <v>56628</v>
      </c>
      <c r="O14" s="32">
        <f>SUMIFS(Raw!$F:$F,Raw!$C:$C, O$5,Raw!$A:$A,$A$4,Raw!$D:$D,$A14)</f>
        <v>31770</v>
      </c>
      <c r="P14" s="32">
        <f>SUMIFS(Raw!$F:$F,Raw!$C:$C, P$5,Raw!$A:$A,$A$4,Raw!$D:$D,$A14)</f>
        <v>66414936</v>
      </c>
      <c r="Q14" s="32">
        <f>SUMIFS(Raw!$F:$F,Raw!$C:$C, Q$5,Raw!$A:$A,$A$4,Raw!$D:$D,$A14)</f>
        <v>130469</v>
      </c>
      <c r="R14" s="32">
        <f>SUMIFS(Raw!$F:$F,Raw!$C:$C, R$5,Raw!$A:$A,$A$4,Raw!$D:$D,$A14)</f>
        <v>70961</v>
      </c>
      <c r="S14" s="32">
        <f>SUMIFS(Raw!$F:$F,Raw!$C:$C, S$5,Raw!$A:$A,$A$4,Raw!$D:$D,$A14)</f>
        <v>15194</v>
      </c>
      <c r="T14" s="32">
        <f>SUMIFS(Raw!$F:$F,Raw!$C:$C, T$5,Raw!$A:$A,$A$4,Raw!$D:$D,$A14)</f>
        <v>12348</v>
      </c>
    </row>
    <row r="15" spans="1:20" x14ac:dyDescent="0.25">
      <c r="A15" s="27" t="str">
        <f>IF(Refs!A8="","",Refs!A8)</f>
        <v>Y56</v>
      </c>
      <c r="B15" s="3" t="str">
        <f>IF(Refs!B8="","",Refs!B8)</f>
        <v>London</v>
      </c>
      <c r="C15" s="27" t="str">
        <f>IF(Refs!D8="","",Refs!D8)</f>
        <v>Region</v>
      </c>
      <c r="D15" s="32">
        <f t="shared" si="6"/>
        <v>293566</v>
      </c>
      <c r="E15" s="32">
        <f t="shared" si="7"/>
        <v>9469.8709677419356</v>
      </c>
      <c r="F15" s="38">
        <f t="shared" si="0"/>
        <v>0.40152634590910258</v>
      </c>
      <c r="G15" s="32">
        <f t="shared" si="1"/>
        <v>380.01069808758336</v>
      </c>
      <c r="H15" s="38">
        <f t="shared" si="2"/>
        <v>0.20091868040364605</v>
      </c>
      <c r="I15" s="38">
        <f t="shared" si="3"/>
        <v>0.49633583685841176</v>
      </c>
      <c r="J15" s="38">
        <f t="shared" si="4"/>
        <v>8.0990475094241898E-2</v>
      </c>
      <c r="K15" s="38">
        <f t="shared" si="5"/>
        <v>0.1056564319492005</v>
      </c>
      <c r="L15" s="32">
        <f>SUMIFS(Raw!$F:$F,Raw!$C:$C, L$5,Raw!$A:$A,$A$4,Raw!$D:$D,$A15)</f>
        <v>293566</v>
      </c>
      <c r="M15" s="32">
        <f>SUMIFS(Raw!$F:$F,Raw!$C:$C, M$5,Raw!$A:$A,$A$4,Raw!$D:$D,$A15)</f>
        <v>234154</v>
      </c>
      <c r="N15" s="32">
        <f>SUMIFS(Raw!$F:$F,Raw!$C:$C, N$5,Raw!$A:$A,$A$4,Raw!$D:$D,$A15)</f>
        <v>94019</v>
      </c>
      <c r="O15" s="32">
        <f>SUMIFS(Raw!$F:$F,Raw!$C:$C, O$5,Raw!$A:$A,$A$4,Raw!$D:$D,$A15)</f>
        <v>58875</v>
      </c>
      <c r="P15" s="32">
        <f>SUMIFS(Raw!$F:$F,Raw!$C:$C, P$5,Raw!$A:$A,$A$4,Raw!$D:$D,$A15)</f>
        <v>88981025</v>
      </c>
      <c r="Q15" s="32">
        <f>SUMIFS(Raw!$F:$F,Raw!$C:$C, Q$5,Raw!$A:$A,$A$4,Raw!$D:$D,$A15)</f>
        <v>208506</v>
      </c>
      <c r="R15" s="32">
        <f>SUMIFS(Raw!$F:$F,Raw!$C:$C, R$5,Raw!$A:$A,$A$4,Raw!$D:$D,$A15)</f>
        <v>103489</v>
      </c>
      <c r="S15" s="32">
        <f>SUMIFS(Raw!$F:$F,Raw!$C:$C, S$5,Raw!$A:$A,$A$4,Raw!$D:$D,$A15)</f>
        <v>16887</v>
      </c>
      <c r="T15" s="32">
        <f>SUMIFS(Raw!$F:$F,Raw!$C:$C, T$5,Raw!$A:$A,$A$4,Raw!$D:$D,$A15)</f>
        <v>22030</v>
      </c>
    </row>
    <row r="16" spans="1:20" x14ac:dyDescent="0.25">
      <c r="A16" s="27" t="str">
        <f>IF(Refs!A9="","",Refs!A9)</f>
        <v>Y59</v>
      </c>
      <c r="B16" s="3" t="str">
        <f>IF(Refs!B9="","",Refs!B9)</f>
        <v>South East</v>
      </c>
      <c r="C16" s="27" t="str">
        <f>IF(Refs!D9="","",Refs!D9)</f>
        <v>Region</v>
      </c>
      <c r="D16" s="32">
        <f t="shared" si="6"/>
        <v>270932</v>
      </c>
      <c r="E16" s="32">
        <f t="shared" si="7"/>
        <v>8739.7419354838712</v>
      </c>
      <c r="F16" s="38">
        <f t="shared" si="0"/>
        <v>0.33850843777114781</v>
      </c>
      <c r="G16" s="32">
        <f t="shared" si="1"/>
        <v>385.60323683758742</v>
      </c>
      <c r="H16" s="38">
        <f t="shared" si="2"/>
        <v>0.17447810931933963</v>
      </c>
      <c r="I16" s="38">
        <f t="shared" si="3"/>
        <v>0.44726645724534997</v>
      </c>
      <c r="J16" s="38">
        <f t="shared" si="4"/>
        <v>9.4472466381932949E-2</v>
      </c>
      <c r="K16" s="38">
        <f t="shared" si="5"/>
        <v>0.10136454173396886</v>
      </c>
      <c r="L16" s="32">
        <f>SUMIFS(Raw!$F:$F,Raw!$C:$C, L$5,Raw!$A:$A,$A$4,Raw!$D:$D,$A16)</f>
        <v>270932</v>
      </c>
      <c r="M16" s="32">
        <f>SUMIFS(Raw!$F:$F,Raw!$C:$C, M$5,Raw!$A:$A,$A$4,Raw!$D:$D,$A16)</f>
        <v>215519</v>
      </c>
      <c r="N16" s="32">
        <f>SUMIFS(Raw!$F:$F,Raw!$C:$C, N$5,Raw!$A:$A,$A$4,Raw!$D:$D,$A16)</f>
        <v>72955</v>
      </c>
      <c r="O16" s="32">
        <f>SUMIFS(Raw!$F:$F,Raw!$C:$C, O$5,Raw!$A:$A,$A$4,Raw!$D:$D,$A16)</f>
        <v>45551</v>
      </c>
      <c r="P16" s="32">
        <f>SUMIFS(Raw!$F:$F,Raw!$C:$C, P$5,Raw!$A:$A,$A$4,Raw!$D:$D,$A16)</f>
        <v>83104824</v>
      </c>
      <c r="Q16" s="32">
        <f>SUMIFS(Raw!$F:$F,Raw!$C:$C, Q$5,Raw!$A:$A,$A$4,Raw!$D:$D,$A16)</f>
        <v>201826</v>
      </c>
      <c r="R16" s="32">
        <f>SUMIFS(Raw!$F:$F,Raw!$C:$C, R$5,Raw!$A:$A,$A$4,Raw!$D:$D,$A16)</f>
        <v>90270</v>
      </c>
      <c r="S16" s="32">
        <f>SUMIFS(Raw!$F:$F,Raw!$C:$C, S$5,Raw!$A:$A,$A$4,Raw!$D:$D,$A16)</f>
        <v>19067</v>
      </c>
      <c r="T16" s="32">
        <f>SUMIFS(Raw!$F:$F,Raw!$C:$C, T$5,Raw!$A:$A,$A$4,Raw!$D:$D,$A16)</f>
        <v>20458</v>
      </c>
    </row>
    <row r="17" spans="1:20" x14ac:dyDescent="0.25">
      <c r="A17" s="27" t="str">
        <f>IF(Refs!A10="","",Refs!A10)</f>
        <v>Y58</v>
      </c>
      <c r="B17" s="3" t="str">
        <f>IF(Refs!B10="","",Refs!B10)</f>
        <v>South West</v>
      </c>
      <c r="C17" s="27" t="str">
        <f>IF(Refs!D10="","",Refs!D10)</f>
        <v>Region</v>
      </c>
      <c r="D17" s="32">
        <f t="shared" si="6"/>
        <v>179508</v>
      </c>
      <c r="E17" s="32">
        <f t="shared" si="7"/>
        <v>5790.5806451612907</v>
      </c>
      <c r="F17" s="38">
        <f t="shared" si="0"/>
        <v>0.53482821817386073</v>
      </c>
      <c r="G17" s="32">
        <f t="shared" si="1"/>
        <v>229.85946304502434</v>
      </c>
      <c r="H17" s="38">
        <f t="shared" si="2"/>
        <v>0.14554166179735889</v>
      </c>
      <c r="I17" s="38">
        <f t="shared" si="3"/>
        <v>0.49994241179406457</v>
      </c>
      <c r="J17" s="38">
        <f t="shared" si="4"/>
        <v>0.1253887203900641</v>
      </c>
      <c r="K17" s="38">
        <f t="shared" si="5"/>
        <v>0.11778707720658808</v>
      </c>
      <c r="L17" s="32">
        <f>SUMIFS(Raw!$F:$F,Raw!$C:$C, L$5,Raw!$A:$A,$A$4,Raw!$D:$D,$A17)</f>
        <v>179508</v>
      </c>
      <c r="M17" s="32">
        <f>SUMIFS(Raw!$F:$F,Raw!$C:$C, M$5,Raw!$A:$A,$A$4,Raw!$D:$D,$A17)</f>
        <v>146232</v>
      </c>
      <c r="N17" s="32">
        <f>SUMIFS(Raw!$F:$F,Raw!$C:$C, N$5,Raw!$A:$A,$A$4,Raw!$D:$D,$A17)</f>
        <v>78209</v>
      </c>
      <c r="O17" s="32">
        <f>SUMIFS(Raw!$F:$F,Raw!$C:$C, O$5,Raw!$A:$A,$A$4,Raw!$D:$D,$A17)</f>
        <v>24908</v>
      </c>
      <c r="P17" s="32">
        <f>SUMIFS(Raw!$F:$F,Raw!$C:$C, P$5,Raw!$A:$A,$A$4,Raw!$D:$D,$A17)</f>
        <v>33612809</v>
      </c>
      <c r="Q17" s="32">
        <f>SUMIFS(Raw!$F:$F,Raw!$C:$C, Q$5,Raw!$A:$A,$A$4,Raw!$D:$D,$A17)</f>
        <v>130235</v>
      </c>
      <c r="R17" s="32">
        <f>SUMIFS(Raw!$F:$F,Raw!$C:$C, R$5,Raw!$A:$A,$A$4,Raw!$D:$D,$A17)</f>
        <v>65110</v>
      </c>
      <c r="S17" s="32">
        <f>SUMIFS(Raw!$F:$F,Raw!$C:$C, S$5,Raw!$A:$A,$A$4,Raw!$D:$D,$A17)</f>
        <v>16330</v>
      </c>
      <c r="T17" s="32">
        <f>SUMIFS(Raw!$F:$F,Raw!$C:$C, T$5,Raw!$A:$A,$A$4,Raw!$D:$D,$A17)</f>
        <v>15340</v>
      </c>
    </row>
    <row r="18" spans="1:20" x14ac:dyDescent="0.25">
      <c r="A18" s="27" t="str">
        <f>IF(Refs!A11="","",Refs!A11)</f>
        <v>Y99</v>
      </c>
      <c r="B18" s="3" t="str">
        <f>IF(Refs!B11="","",Refs!B11)</f>
        <v>111 National Support</v>
      </c>
      <c r="C18" s="27" t="str">
        <f>IF(Refs!D11="","",Refs!D11)</f>
        <v>Region</v>
      </c>
      <c r="D18" s="32">
        <f t="shared" ref="D18" si="8">L18</f>
        <v>39036</v>
      </c>
      <c r="E18" s="32">
        <f t="shared" ref="E18" si="9">IFERROR(L18/$B$5, " ")</f>
        <v>1259.2258064516129</v>
      </c>
      <c r="F18" s="38">
        <f t="shared" ref="F18" si="10">IFERROR(N18/M18, " ")</f>
        <v>0.49738708473310939</v>
      </c>
      <c r="G18" s="32">
        <f t="shared" ref="G18" si="11">IFERROR(P18/M18, " ")</f>
        <v>216.85753390568621</v>
      </c>
      <c r="H18" s="38">
        <f t="shared" ref="H18" si="12">IFERROR(O18/(M18+O18), " ")</f>
        <v>0.15066973131489261</v>
      </c>
      <c r="I18" s="38">
        <f t="shared" ref="I18" si="13">IFERROR(R18/Q18, " ")</f>
        <v>0.31450003440919416</v>
      </c>
      <c r="J18" s="38">
        <f t="shared" ref="J18" si="14">IFERROR(S18/Q18, " ")</f>
        <v>9.9649026219805939E-2</v>
      </c>
      <c r="K18" s="38">
        <f t="shared" ref="K18" si="15">IFERROR(T18/Q18, " ")</f>
        <v>0.18192140940059184</v>
      </c>
      <c r="L18" s="32">
        <f>SUMIFS(Raw!$F:$F,Raw!$C:$C, L$5,Raw!$A:$A,$A$4,Raw!$D:$D,$A18)</f>
        <v>39036</v>
      </c>
      <c r="M18" s="32">
        <f>SUMIFS(Raw!$F:$F,Raw!$C:$C, M$5,Raw!$A:$A,$A$4,Raw!$D:$D,$A18)</f>
        <v>32148</v>
      </c>
      <c r="N18" s="32">
        <f>SUMIFS(Raw!$F:$F,Raw!$C:$C, N$5,Raw!$A:$A,$A$4,Raw!$D:$D,$A18)</f>
        <v>15990</v>
      </c>
      <c r="O18" s="32">
        <f>SUMIFS(Raw!$F:$F,Raw!$C:$C, O$5,Raw!$A:$A,$A$4,Raw!$D:$D,$A18)</f>
        <v>5703</v>
      </c>
      <c r="P18" s="32">
        <f>SUMIFS(Raw!$F:$F,Raw!$C:$C, P$5,Raw!$A:$A,$A$4,Raw!$D:$D,$A18)</f>
        <v>6971536</v>
      </c>
      <c r="Q18" s="32">
        <f>SUMIFS(Raw!$F:$F,Raw!$C:$C, Q$5,Raw!$A:$A,$A$4,Raw!$D:$D,$A18)</f>
        <v>29062</v>
      </c>
      <c r="R18" s="32">
        <f>SUMIFS(Raw!$F:$F,Raw!$C:$C, R$5,Raw!$A:$A,$A$4,Raw!$D:$D,$A18)</f>
        <v>9140</v>
      </c>
      <c r="S18" s="32">
        <f>SUMIFS(Raw!$F:$F,Raw!$C:$C, S$5,Raw!$A:$A,$A$4,Raw!$D:$D,$A18)</f>
        <v>2896</v>
      </c>
      <c r="T18" s="32">
        <f>SUMIFS(Raw!$F:$F,Raw!$C:$C, T$5,Raw!$A:$A,$A$4,Raw!$D:$D,$A18)</f>
        <v>5287</v>
      </c>
    </row>
    <row r="19" spans="1:20" x14ac:dyDescent="0.25">
      <c r="A19" s="27" t="str">
        <f>IF(Refs!A12="","",Refs!A12)</f>
        <v/>
      </c>
      <c r="B19" s="3" t="str">
        <f>IF(Refs!B12="","",Refs!B12)</f>
        <v>-----------</v>
      </c>
      <c r="C19" s="27" t="str">
        <f>IF(Refs!D12="","",Refs!D12)</f>
        <v/>
      </c>
      <c r="D19" s="32"/>
      <c r="E19" s="32"/>
      <c r="F19" s="38"/>
      <c r="G19" s="32"/>
      <c r="H19" s="38"/>
      <c r="I19" s="38"/>
      <c r="J19" s="38"/>
      <c r="K19" s="38"/>
      <c r="L19" s="32"/>
      <c r="M19" s="32"/>
      <c r="N19" s="32"/>
      <c r="O19" s="32"/>
      <c r="P19" s="32"/>
      <c r="Q19" s="32"/>
      <c r="R19" s="32"/>
      <c r="S19" s="32"/>
      <c r="T19" s="32"/>
    </row>
    <row r="20" spans="1:20" x14ac:dyDescent="0.25">
      <c r="A20" s="27" t="str">
        <f>IF(Refs!A13="","",Refs!A13)</f>
        <v>NBP</v>
      </c>
      <c r="B20" s="3" t="str">
        <f>IF(Refs!B13="","",Refs!B13)</f>
        <v>BRISDOC</v>
      </c>
      <c r="C20" s="27" t="str">
        <f>IF(Refs!D13="","",Refs!D13)</f>
        <v>Provider</v>
      </c>
      <c r="D20" s="32">
        <f t="shared" ref="D20:D37" si="16">L20</f>
        <v>29715</v>
      </c>
      <c r="E20" s="32">
        <f t="shared" ref="E20:E37" si="17">IFERROR(L20/$B$5, " ")</f>
        <v>958.54838709677415</v>
      </c>
      <c r="F20" s="38">
        <f t="shared" ref="F20:F37" si="18">IFERROR(N20/M20, " ")</f>
        <v>0.53839132915002852</v>
      </c>
      <c r="G20" s="32">
        <f t="shared" ref="G20:G37" si="19">IFERROR(P20/M20, " ")</f>
        <v>152.1209735691196</v>
      </c>
      <c r="H20" s="38">
        <f t="shared" ref="H20:H37" si="20">IFERROR(O20/(M20+O20), " ")</f>
        <v>0.10752469198655941</v>
      </c>
      <c r="I20" s="38">
        <f t="shared" ref="I20:I37" si="21">IFERROR(R20/Q20, " ")</f>
        <v>0.49290634738395933</v>
      </c>
      <c r="J20" s="38">
        <f t="shared" ref="J20:J37" si="22">IFERROR(S20/Q20, " ")</f>
        <v>0.12092012465146794</v>
      </c>
      <c r="K20" s="38">
        <f t="shared" ref="K20:K37" si="23">IFERROR(T20/Q20, " ")</f>
        <v>0.12161718878136789</v>
      </c>
      <c r="L20" s="32">
        <f>SUMIFS(Raw!$F:$F,Raw!$C:$C,L$5,Raw!$A:$A,$A$4,Raw!$E:$E,$A20)</f>
        <v>29715</v>
      </c>
      <c r="M20" s="32">
        <f>SUMIFS(Raw!$F:$F,Raw!$C:$C,M$5,Raw!$A:$A,$A$4,Raw!$E:$E,$A20)</f>
        <v>26295</v>
      </c>
      <c r="N20" s="32">
        <f>SUMIFS(Raw!$F:$F,Raw!$C:$C,N$5,Raw!$A:$A,$A$4,Raw!$E:$E,$A20)</f>
        <v>14157</v>
      </c>
      <c r="O20" s="32">
        <f>SUMIFS(Raw!$F:$F,Raw!$C:$C,O$5,Raw!$A:$A,$A$4,Raw!$E:$E,$A20)</f>
        <v>3168</v>
      </c>
      <c r="P20" s="32">
        <f>SUMIFS(Raw!$F:$F,Raw!$C:$C,P$5,Raw!$A:$A,$A$4,Raw!$E:$E,$A20)</f>
        <v>4000021</v>
      </c>
      <c r="Q20" s="32">
        <f>SUMIFS(Raw!$F:$F,Raw!$C:$C,Q$5,Raw!$A:$A,$A$4,Raw!$E:$E,$A20)</f>
        <v>24388</v>
      </c>
      <c r="R20" s="32">
        <f>SUMIFS(Raw!$F:$F,Raw!$C:$C,R$5,Raw!$A:$A,$A$4,Raw!$E:$E,$A20)</f>
        <v>12021</v>
      </c>
      <c r="S20" s="32">
        <f>SUMIFS(Raw!$F:$F,Raw!$C:$C,S$5,Raw!$A:$A,$A$4,Raw!$E:$E,$A20)</f>
        <v>2949</v>
      </c>
      <c r="T20" s="32">
        <f>SUMIFS(Raw!$F:$F,Raw!$C:$C,T$5,Raw!$A:$A,$A$4,Raw!$E:$E,$A20)</f>
        <v>2966</v>
      </c>
    </row>
    <row r="21" spans="1:20" x14ac:dyDescent="0.25">
      <c r="A21" s="27" t="str">
        <f>IF(Refs!A14="","",Refs!A14)</f>
        <v>NQW</v>
      </c>
      <c r="B21" s="3" t="str">
        <f>IF(Refs!B14="","",Refs!B14)</f>
        <v>Devon Doctors</v>
      </c>
      <c r="C21" s="27" t="str">
        <f>IF(Refs!D14="","",Refs!D14)</f>
        <v>Provider</v>
      </c>
      <c r="D21" s="32">
        <f t="shared" si="16"/>
        <v>17556</v>
      </c>
      <c r="E21" s="32">
        <f t="shared" si="17"/>
        <v>566.32258064516134</v>
      </c>
      <c r="F21" s="38">
        <f t="shared" si="18"/>
        <v>0.35666560610881326</v>
      </c>
      <c r="G21" s="32">
        <f t="shared" si="19"/>
        <v>374.01781737193767</v>
      </c>
      <c r="H21" s="38">
        <f t="shared" si="20"/>
        <v>0.23495405586320209</v>
      </c>
      <c r="I21" s="38">
        <f t="shared" si="21"/>
        <v>0.6901140684410646</v>
      </c>
      <c r="J21" s="38">
        <f t="shared" si="22"/>
        <v>8.4917617237008872E-2</v>
      </c>
      <c r="K21" s="38">
        <f t="shared" si="23"/>
        <v>4.9429657794676805E-2</v>
      </c>
      <c r="L21" s="32">
        <f>SUMIFS(Raw!$F:$F,Raw!$C:$C,L$5,Raw!$A:$A,$A$4,Raw!$E:$E,$A21)</f>
        <v>17556</v>
      </c>
      <c r="M21" s="32">
        <f>SUMIFS(Raw!$F:$F,Raw!$C:$C,M$5,Raw!$A:$A,$A$4,Raw!$E:$E,$A21)</f>
        <v>12572</v>
      </c>
      <c r="N21" s="32">
        <f>SUMIFS(Raw!$F:$F,Raw!$C:$C,N$5,Raw!$A:$A,$A$4,Raw!$E:$E,$A21)</f>
        <v>4484</v>
      </c>
      <c r="O21" s="32">
        <f>SUMIFS(Raw!$F:$F,Raw!$C:$C,O$5,Raw!$A:$A,$A$4,Raw!$E:$E,$A21)</f>
        <v>3861</v>
      </c>
      <c r="P21" s="32">
        <f>SUMIFS(Raw!$F:$F,Raw!$C:$C,P$5,Raw!$A:$A,$A$4,Raw!$E:$E,$A21)</f>
        <v>4702152</v>
      </c>
      <c r="Q21" s="32">
        <f>SUMIFS(Raw!$F:$F,Raw!$C:$C,Q$5,Raw!$A:$A,$A$4,Raw!$E:$E,$A21)</f>
        <v>11046</v>
      </c>
      <c r="R21" s="32">
        <f>SUMIFS(Raw!$F:$F,Raw!$C:$C,R$5,Raw!$A:$A,$A$4,Raw!$E:$E,$A21)</f>
        <v>7623</v>
      </c>
      <c r="S21" s="32">
        <f>SUMIFS(Raw!$F:$F,Raw!$C:$C,S$5,Raw!$A:$A,$A$4,Raw!$E:$E,$A21)</f>
        <v>938</v>
      </c>
      <c r="T21" s="32">
        <f>SUMIFS(Raw!$F:$F,Raw!$C:$C,T$5,Raw!$A:$A,$A$4,Raw!$E:$E,$A21)</f>
        <v>546</v>
      </c>
    </row>
    <row r="22" spans="1:20" x14ac:dyDescent="0.25">
      <c r="A22" s="27" t="str">
        <f>IF(Refs!A15="","",Refs!A15)</f>
        <v>RDY</v>
      </c>
      <c r="B22" s="3" t="str">
        <f>IF(Refs!B15="","",Refs!B15)</f>
        <v>DHC</v>
      </c>
      <c r="C22" s="27" t="str">
        <f>IF(Refs!D15="","",Refs!D15)</f>
        <v>Provider</v>
      </c>
      <c r="D22" s="32">
        <f t="shared" si="16"/>
        <v>29433</v>
      </c>
      <c r="E22" s="32">
        <f t="shared" si="17"/>
        <v>949.45161290322585</v>
      </c>
      <c r="F22" s="38">
        <f t="shared" si="18"/>
        <v>0.86677473057040222</v>
      </c>
      <c r="G22" s="32">
        <f t="shared" si="19"/>
        <v>57.726539910628233</v>
      </c>
      <c r="H22" s="38">
        <f t="shared" si="20"/>
        <v>2.210607488647074E-2</v>
      </c>
      <c r="I22" s="38">
        <f t="shared" si="21"/>
        <v>0.36483056507993056</v>
      </c>
      <c r="J22" s="38">
        <f t="shared" si="22"/>
        <v>0.12446007926259073</v>
      </c>
      <c r="K22" s="38">
        <f t="shared" si="23"/>
        <v>0.15380504965044306</v>
      </c>
      <c r="L22" s="32">
        <f>SUMIFS(Raw!$F:$F,Raw!$C:$C,L$5,Raw!$A:$A,$A$4,Raw!$E:$E,$A22)</f>
        <v>29433</v>
      </c>
      <c r="M22" s="32">
        <f>SUMIFS(Raw!$F:$F,Raw!$C:$C,M$5,Raw!$A:$A,$A$4,Raw!$E:$E,$A22)</f>
        <v>22826</v>
      </c>
      <c r="N22" s="32">
        <f>SUMIFS(Raw!$F:$F,Raw!$C:$C,N$5,Raw!$A:$A,$A$4,Raw!$E:$E,$A22)</f>
        <v>19785</v>
      </c>
      <c r="O22" s="32">
        <f>SUMIFS(Raw!$F:$F,Raw!$C:$C,O$5,Raw!$A:$A,$A$4,Raw!$E:$E,$A22)</f>
        <v>516</v>
      </c>
      <c r="P22" s="32">
        <f>SUMIFS(Raw!$F:$F,Raw!$C:$C,P$5,Raw!$A:$A,$A$4,Raw!$E:$E,$A22)</f>
        <v>1317666</v>
      </c>
      <c r="Q22" s="32">
        <f>SUMIFS(Raw!$F:$F,Raw!$C:$C,Q$5,Raw!$A:$A,$A$4,Raw!$E:$E,$A22)</f>
        <v>22457</v>
      </c>
      <c r="R22" s="32">
        <f>SUMIFS(Raw!$F:$F,Raw!$C:$C,R$5,Raw!$A:$A,$A$4,Raw!$E:$E,$A22)</f>
        <v>8193</v>
      </c>
      <c r="S22" s="32">
        <f>SUMIFS(Raw!$F:$F,Raw!$C:$C,S$5,Raw!$A:$A,$A$4,Raw!$E:$E,$A22)</f>
        <v>2795</v>
      </c>
      <c r="T22" s="32">
        <f>SUMIFS(Raw!$F:$F,Raw!$C:$C,T$5,Raw!$A:$A,$A$4,Raw!$E:$E,$A22)</f>
        <v>3454</v>
      </c>
    </row>
    <row r="23" spans="1:20" x14ac:dyDescent="0.25">
      <c r="A23" s="27" t="str">
        <f>IF(Refs!A16="","",Refs!A16)</f>
        <v>NNJ</v>
      </c>
      <c r="B23" s="3" t="str">
        <f>IF(Refs!B16="","",Refs!B16)</f>
        <v>DHU</v>
      </c>
      <c r="C23" s="27" t="str">
        <f>IF(Refs!D16="","",Refs!D16)</f>
        <v>Provider</v>
      </c>
      <c r="D23" s="32">
        <f t="shared" si="16"/>
        <v>255391</v>
      </c>
      <c r="E23" s="32">
        <f t="shared" si="17"/>
        <v>8238.4193548387102</v>
      </c>
      <c r="F23" s="38">
        <f t="shared" si="18"/>
        <v>0.56681899355609722</v>
      </c>
      <c r="G23" s="32">
        <f t="shared" si="19"/>
        <v>148.82432386552682</v>
      </c>
      <c r="H23" s="38">
        <f t="shared" si="20"/>
        <v>9.5581416771578595E-2</v>
      </c>
      <c r="I23" s="38">
        <f t="shared" si="21"/>
        <v>0.36047558744899394</v>
      </c>
      <c r="J23" s="38">
        <f t="shared" si="22"/>
        <v>0.15971577318137048</v>
      </c>
      <c r="K23" s="38">
        <f t="shared" si="23"/>
        <v>0.12059237371605459</v>
      </c>
      <c r="L23" s="32">
        <f>SUMIFS(Raw!$F:$F,Raw!$C:$C,L$5,Raw!$A:$A,$A$4,Raw!$E:$E,$A23)</f>
        <v>255391</v>
      </c>
      <c r="M23" s="32">
        <f>SUMIFS(Raw!$F:$F,Raw!$C:$C,M$5,Raw!$A:$A,$A$4,Raw!$E:$E,$A23)</f>
        <v>147271</v>
      </c>
      <c r="N23" s="32">
        <f>SUMIFS(Raw!$F:$F,Raw!$C:$C,N$5,Raw!$A:$A,$A$4,Raw!$E:$E,$A23)</f>
        <v>83476</v>
      </c>
      <c r="O23" s="32">
        <f>SUMIFS(Raw!$F:$F,Raw!$C:$C,O$5,Raw!$A:$A,$A$4,Raw!$E:$E,$A23)</f>
        <v>15564</v>
      </c>
      <c r="P23" s="32">
        <f>SUMIFS(Raw!$F:$F,Raw!$C:$C,P$5,Raw!$A:$A,$A$4,Raw!$E:$E,$A23)</f>
        <v>21917507</v>
      </c>
      <c r="Q23" s="32">
        <f>SUMIFS(Raw!$F:$F,Raw!$C:$C,Q$5,Raw!$A:$A,$A$4,Raw!$E:$E,$A23)</f>
        <v>142140</v>
      </c>
      <c r="R23" s="32">
        <f>SUMIFS(Raw!$F:$F,Raw!$C:$C,R$5,Raw!$A:$A,$A$4,Raw!$E:$E,$A23)</f>
        <v>51238</v>
      </c>
      <c r="S23" s="32">
        <f>SUMIFS(Raw!$F:$F,Raw!$C:$C,S$5,Raw!$A:$A,$A$4,Raw!$E:$E,$A23)</f>
        <v>22702</v>
      </c>
      <c r="T23" s="32">
        <f>SUMIFS(Raw!$F:$F,Raw!$C:$C,T$5,Raw!$A:$A,$A$4,Raw!$E:$E,$A23)</f>
        <v>17141</v>
      </c>
    </row>
    <row r="24" spans="1:20" x14ac:dyDescent="0.25">
      <c r="A24" s="27" t="str">
        <f>IF(Refs!A17="","",Refs!A17)</f>
        <v>Y00415</v>
      </c>
      <c r="B24" s="3" t="str">
        <f>IF(Refs!B17="","",Refs!B17)</f>
        <v>HUC</v>
      </c>
      <c r="C24" s="27" t="str">
        <f>IF(Refs!D17="","",Refs!D17)</f>
        <v>Provider</v>
      </c>
      <c r="D24" s="32">
        <f t="shared" si="16"/>
        <v>88757</v>
      </c>
      <c r="E24" s="32">
        <f t="shared" si="17"/>
        <v>2863.1290322580644</v>
      </c>
      <c r="F24" s="38">
        <f t="shared" si="18"/>
        <v>0.39228580553378045</v>
      </c>
      <c r="G24" s="32">
        <f t="shared" si="19"/>
        <v>345.89516011961791</v>
      </c>
      <c r="H24" s="38">
        <f t="shared" si="20"/>
        <v>0.15856205797207665</v>
      </c>
      <c r="I24" s="38">
        <f t="shared" si="21"/>
        <v>0.59770329093341912</v>
      </c>
      <c r="J24" s="38">
        <f t="shared" si="22"/>
        <v>9.7644010094679962E-2</v>
      </c>
      <c r="K24" s="38">
        <f t="shared" si="23"/>
        <v>8.1214749072678311E-2</v>
      </c>
      <c r="L24" s="32">
        <f>SUMIFS(Raw!$F:$F,Raw!$C:$C,L$5,Raw!$A:$A,$A$4,Raw!$E:$E,$A24)</f>
        <v>88757</v>
      </c>
      <c r="M24" s="32">
        <f>SUMIFS(Raw!$F:$F,Raw!$C:$C,M$5,Raw!$A:$A,$A$4,Raw!$E:$E,$A24)</f>
        <v>68886</v>
      </c>
      <c r="N24" s="32">
        <f>SUMIFS(Raw!$F:$F,Raw!$C:$C,N$5,Raw!$A:$A,$A$4,Raw!$E:$E,$A24)</f>
        <v>27023</v>
      </c>
      <c r="O24" s="32">
        <f>SUMIFS(Raw!$F:$F,Raw!$C:$C,O$5,Raw!$A:$A,$A$4,Raw!$E:$E,$A24)</f>
        <v>12981</v>
      </c>
      <c r="P24" s="32">
        <f>SUMIFS(Raw!$F:$F,Raw!$C:$C,P$5,Raw!$A:$A,$A$4,Raw!$E:$E,$A24)</f>
        <v>23827334</v>
      </c>
      <c r="Q24" s="32">
        <f>SUMIFS(Raw!$F:$F,Raw!$C:$C,Q$5,Raw!$A:$A,$A$4,Raw!$E:$E,$A24)</f>
        <v>59041</v>
      </c>
      <c r="R24" s="32">
        <f>SUMIFS(Raw!$F:$F,Raw!$C:$C,R$5,Raw!$A:$A,$A$4,Raw!$E:$E,$A24)</f>
        <v>35289</v>
      </c>
      <c r="S24" s="32">
        <f>SUMIFS(Raw!$F:$F,Raw!$C:$C,S$5,Raw!$A:$A,$A$4,Raw!$E:$E,$A24)</f>
        <v>5765</v>
      </c>
      <c r="T24" s="32">
        <f>SUMIFS(Raw!$F:$F,Raw!$C:$C,T$5,Raw!$A:$A,$A$4,Raw!$E:$E,$A24)</f>
        <v>4795</v>
      </c>
    </row>
    <row r="25" spans="1:20" x14ac:dyDescent="0.25">
      <c r="A25" s="27" t="str">
        <f>IF(Refs!A18="","",Refs!A18)</f>
        <v>NVE</v>
      </c>
      <c r="B25" s="3" t="str">
        <f>IF(Refs!B18="","",Refs!B18)</f>
        <v>IC24</v>
      </c>
      <c r="C25" s="27" t="str">
        <f>IF(Refs!D18="","",Refs!D18)</f>
        <v>Provider</v>
      </c>
      <c r="D25" s="32">
        <f t="shared" si="16"/>
        <v>74550</v>
      </c>
      <c r="E25" s="32">
        <f t="shared" si="17"/>
        <v>2404.8387096774195</v>
      </c>
      <c r="F25" s="38">
        <f t="shared" si="18"/>
        <v>0.42532121949365165</v>
      </c>
      <c r="G25" s="32">
        <f t="shared" si="19"/>
        <v>635.26853189386452</v>
      </c>
      <c r="H25" s="38">
        <f t="shared" si="20"/>
        <v>0.2364781517117274</v>
      </c>
      <c r="I25" s="38">
        <f t="shared" si="21"/>
        <v>0.59328615639352666</v>
      </c>
      <c r="J25" s="38">
        <f t="shared" si="22"/>
        <v>0.11693047643452721</v>
      </c>
      <c r="K25" s="38">
        <f t="shared" si="23"/>
        <v>7.7802527054463735E-2</v>
      </c>
      <c r="L25" s="32">
        <f>SUMIFS(Raw!$F:$F,Raw!$C:$C,L$5,Raw!$A:$A,$A$4,Raw!$E:$E,$A25)</f>
        <v>74550</v>
      </c>
      <c r="M25" s="32">
        <f>SUMIFS(Raw!$F:$F,Raw!$C:$C,M$5,Raw!$A:$A,$A$4,Raw!$E:$E,$A25)</f>
        <v>52612</v>
      </c>
      <c r="N25" s="32">
        <f>SUMIFS(Raw!$F:$F,Raw!$C:$C,N$5,Raw!$A:$A,$A$4,Raw!$E:$E,$A25)</f>
        <v>22377</v>
      </c>
      <c r="O25" s="32">
        <f>SUMIFS(Raw!$F:$F,Raw!$C:$C,O$5,Raw!$A:$A,$A$4,Raw!$E:$E,$A25)</f>
        <v>16295</v>
      </c>
      <c r="P25" s="32">
        <f>SUMIFS(Raw!$F:$F,Raw!$C:$C,P$5,Raw!$A:$A,$A$4,Raw!$E:$E,$A25)</f>
        <v>33422748</v>
      </c>
      <c r="Q25" s="32">
        <f>SUMIFS(Raw!$F:$F,Raw!$C:$C,Q$5,Raw!$A:$A,$A$4,Raw!$E:$E,$A25)</f>
        <v>50731</v>
      </c>
      <c r="R25" s="32">
        <f>SUMIFS(Raw!$F:$F,Raw!$C:$C,R$5,Raw!$A:$A,$A$4,Raw!$E:$E,$A25)</f>
        <v>30098</v>
      </c>
      <c r="S25" s="32">
        <f>SUMIFS(Raw!$F:$F,Raw!$C:$C,S$5,Raw!$A:$A,$A$4,Raw!$E:$E,$A25)</f>
        <v>5932</v>
      </c>
      <c r="T25" s="32">
        <f>SUMIFS(Raw!$F:$F,Raw!$C:$C,T$5,Raw!$A:$A,$A$4,Raw!$E:$E,$A25)</f>
        <v>3947</v>
      </c>
    </row>
    <row r="26" spans="1:20" x14ac:dyDescent="0.25">
      <c r="A26" s="27" t="str">
        <f>IF(Refs!A19="","",Refs!A19)</f>
        <v>R1F</v>
      </c>
      <c r="B26" s="3" t="str">
        <f>IF(Refs!B19="","",Refs!B19)</f>
        <v>IOW</v>
      </c>
      <c r="C26" s="27" t="str">
        <f>IF(Refs!D19="","",Refs!D19)</f>
        <v>Provider</v>
      </c>
      <c r="D26" s="32">
        <f t="shared" si="16"/>
        <v>9881</v>
      </c>
      <c r="E26" s="32">
        <f t="shared" si="17"/>
        <v>318.74193548387098</v>
      </c>
      <c r="F26" s="38">
        <f t="shared" si="18"/>
        <v>0.62722059029234856</v>
      </c>
      <c r="G26" s="32">
        <f t="shared" si="19"/>
        <v>155.86767380053155</v>
      </c>
      <c r="H26" s="38">
        <f t="shared" si="20"/>
        <v>0.27649023378200588</v>
      </c>
      <c r="I26" s="38">
        <f t="shared" si="21"/>
        <v>0.53978033753013666</v>
      </c>
      <c r="J26" s="38">
        <f t="shared" si="22"/>
        <v>0.1315296008572194</v>
      </c>
      <c r="K26" s="38">
        <f t="shared" si="23"/>
        <v>0.15711224216447897</v>
      </c>
      <c r="L26" s="32">
        <f>SUMIFS(Raw!$F:$F,Raw!$C:$C,L$5,Raw!$A:$A,$A$4,Raw!$E:$E,$A26)</f>
        <v>9881</v>
      </c>
      <c r="M26" s="32">
        <f>SUMIFS(Raw!$F:$F,Raw!$C:$C,M$5,Raw!$A:$A,$A$4,Raw!$E:$E,$A26)</f>
        <v>7149</v>
      </c>
      <c r="N26" s="32">
        <f>SUMIFS(Raw!$F:$F,Raw!$C:$C,N$5,Raw!$A:$A,$A$4,Raw!$E:$E,$A26)</f>
        <v>4484</v>
      </c>
      <c r="O26" s="32">
        <f>SUMIFS(Raw!$F:$F,Raw!$C:$C,O$5,Raw!$A:$A,$A$4,Raw!$E:$E,$A26)</f>
        <v>2732</v>
      </c>
      <c r="P26" s="32">
        <f>SUMIFS(Raw!$F:$F,Raw!$C:$C,P$5,Raw!$A:$A,$A$4,Raw!$E:$E,$A26)</f>
        <v>1114298</v>
      </c>
      <c r="Q26" s="32">
        <f>SUMIFS(Raw!$F:$F,Raw!$C:$C,Q$5,Raw!$A:$A,$A$4,Raw!$E:$E,$A26)</f>
        <v>7466</v>
      </c>
      <c r="R26" s="32">
        <f>SUMIFS(Raw!$F:$F,Raw!$C:$C,R$5,Raw!$A:$A,$A$4,Raw!$E:$E,$A26)</f>
        <v>4030</v>
      </c>
      <c r="S26" s="32">
        <f>SUMIFS(Raw!$F:$F,Raw!$C:$C,S$5,Raw!$A:$A,$A$4,Raw!$E:$E,$A26)</f>
        <v>982</v>
      </c>
      <c r="T26" s="32">
        <f>SUMIFS(Raw!$F:$F,Raw!$C:$C,T$5,Raw!$A:$A,$A$4,Raw!$E:$E,$A26)</f>
        <v>1173</v>
      </c>
    </row>
    <row r="27" spans="1:20" x14ac:dyDescent="0.25">
      <c r="A27" s="27" t="str">
        <f>IF(Refs!A20="","",Refs!A20)</f>
        <v>RRU</v>
      </c>
      <c r="B27" s="3" t="str">
        <f>IF(Refs!B20="","",Refs!B20)</f>
        <v>LAS</v>
      </c>
      <c r="C27" s="27" t="str">
        <f>IF(Refs!D20="","",Refs!D20)</f>
        <v>Provider</v>
      </c>
      <c r="D27" s="32">
        <f t="shared" si="16"/>
        <v>208501</v>
      </c>
      <c r="E27" s="32">
        <f t="shared" si="17"/>
        <v>6725.8387096774195</v>
      </c>
      <c r="F27" s="38">
        <f t="shared" si="18"/>
        <v>0.43985156291681238</v>
      </c>
      <c r="G27" s="32">
        <f t="shared" si="19"/>
        <v>293.69310751610931</v>
      </c>
      <c r="H27" s="38">
        <f t="shared" si="20"/>
        <v>0.19093433604634991</v>
      </c>
      <c r="I27" s="38">
        <f t="shared" si="21"/>
        <v>0.50031596102038778</v>
      </c>
      <c r="J27" s="38">
        <f t="shared" si="22"/>
        <v>8.3001297103136334E-2</v>
      </c>
      <c r="K27" s="38">
        <f t="shared" si="23"/>
        <v>0.1012738217979845</v>
      </c>
      <c r="L27" s="32">
        <f>SUMIFS(Raw!$F:$F,Raw!$C:$C,L$5,Raw!$A:$A,$A$4,Raw!$E:$E,$A27)</f>
        <v>208501</v>
      </c>
      <c r="M27" s="32">
        <f>SUMIFS(Raw!$F:$F,Raw!$C:$C,M$5,Raw!$A:$A,$A$4,Raw!$E:$E,$A27)</f>
        <v>168691</v>
      </c>
      <c r="N27" s="32">
        <f>SUMIFS(Raw!$F:$F,Raw!$C:$C,N$5,Raw!$A:$A,$A$4,Raw!$E:$E,$A27)</f>
        <v>74199</v>
      </c>
      <c r="O27" s="32">
        <f>SUMIFS(Raw!$F:$F,Raw!$C:$C,O$5,Raw!$A:$A,$A$4,Raw!$E:$E,$A27)</f>
        <v>39810</v>
      </c>
      <c r="P27" s="32">
        <f>SUMIFS(Raw!$F:$F,Raw!$C:$C,P$5,Raw!$A:$A,$A$4,Raw!$E:$E,$A27)</f>
        <v>49543384</v>
      </c>
      <c r="Q27" s="32">
        <f>SUMIFS(Raw!$F:$F,Raw!$C:$C,Q$5,Raw!$A:$A,$A$4,Raw!$E:$E,$A27)</f>
        <v>150335</v>
      </c>
      <c r="R27" s="32">
        <f>SUMIFS(Raw!$F:$F,Raw!$C:$C,R$5,Raw!$A:$A,$A$4,Raw!$E:$E,$A27)</f>
        <v>75215</v>
      </c>
      <c r="S27" s="32">
        <f>SUMIFS(Raw!$F:$F,Raw!$C:$C,S$5,Raw!$A:$A,$A$4,Raw!$E:$E,$A27)</f>
        <v>12478</v>
      </c>
      <c r="T27" s="32">
        <f>SUMIFS(Raw!$F:$F,Raw!$C:$C,T$5,Raw!$A:$A,$A$4,Raw!$E:$E,$A27)</f>
        <v>15225</v>
      </c>
    </row>
    <row r="28" spans="1:20" x14ac:dyDescent="0.25">
      <c r="A28" s="27" t="str">
        <f>IF(Refs!A21="","",Refs!A21)</f>
        <v>NKB</v>
      </c>
      <c r="B28" s="3" t="str">
        <f>IF(Refs!B21="","",Refs!B21)</f>
        <v>LCW</v>
      </c>
      <c r="C28" s="27" t="str">
        <f>IF(Refs!D21="","",Refs!D21)</f>
        <v>Provider</v>
      </c>
      <c r="D28" s="32">
        <f t="shared" si="16"/>
        <v>37160</v>
      </c>
      <c r="E28" s="32">
        <f t="shared" si="17"/>
        <v>1198.7096774193549</v>
      </c>
      <c r="F28" s="38">
        <f t="shared" si="18"/>
        <v>0.29123180949581068</v>
      </c>
      <c r="G28" s="32">
        <f t="shared" si="19"/>
        <v>821.81827870057327</v>
      </c>
      <c r="H28" s="38">
        <f t="shared" si="20"/>
        <v>0.26142655520573227</v>
      </c>
      <c r="I28" s="38">
        <f t="shared" si="21"/>
        <v>0.59979051609217293</v>
      </c>
      <c r="J28" s="38">
        <f t="shared" si="22"/>
        <v>7.2018028312067536E-2</v>
      </c>
      <c r="K28" s="38">
        <f t="shared" si="23"/>
        <v>0.10966165174887323</v>
      </c>
      <c r="L28" s="32">
        <f>SUMIFS(Raw!$F:$F,Raw!$C:$C,L$5,Raw!$A:$A,$A$4,Raw!$E:$E,$A28)</f>
        <v>37160</v>
      </c>
      <c r="M28" s="32">
        <f>SUMIFS(Raw!$F:$F,Raw!$C:$C,M$5,Raw!$A:$A,$A$4,Raw!$E:$E,$A28)</f>
        <v>27212</v>
      </c>
      <c r="N28" s="32">
        <f>SUMIFS(Raw!$F:$F,Raw!$C:$C,N$5,Raw!$A:$A,$A$4,Raw!$E:$E,$A28)</f>
        <v>7925</v>
      </c>
      <c r="O28" s="32">
        <f>SUMIFS(Raw!$F:$F,Raw!$C:$C,O$5,Raw!$A:$A,$A$4,Raw!$E:$E,$A28)</f>
        <v>9632</v>
      </c>
      <c r="P28" s="32">
        <f>SUMIFS(Raw!$F:$F,Raw!$C:$C,P$5,Raw!$A:$A,$A$4,Raw!$E:$E,$A28)</f>
        <v>22363319</v>
      </c>
      <c r="Q28" s="32">
        <f>SUMIFS(Raw!$F:$F,Raw!$C:$C,Q$5,Raw!$A:$A,$A$4,Raw!$E:$E,$A28)</f>
        <v>31506</v>
      </c>
      <c r="R28" s="32">
        <f>SUMIFS(Raw!$F:$F,Raw!$C:$C,R$5,Raw!$A:$A,$A$4,Raw!$E:$E,$A28)</f>
        <v>18897</v>
      </c>
      <c r="S28" s="32">
        <f>SUMIFS(Raw!$F:$F,Raw!$C:$C,S$5,Raw!$A:$A,$A$4,Raw!$E:$E,$A28)</f>
        <v>2269</v>
      </c>
      <c r="T28" s="32">
        <f>SUMIFS(Raw!$F:$F,Raw!$C:$C,T$5,Raw!$A:$A,$A$4,Raw!$E:$E,$A28)</f>
        <v>3455</v>
      </c>
    </row>
    <row r="29" spans="1:20" x14ac:dyDescent="0.25">
      <c r="A29" s="27" t="str">
        <f>IF(Refs!A22="","",Refs!A22)</f>
        <v>8J296</v>
      </c>
      <c r="B29" s="3" t="str">
        <f>IF(Refs!B22="","",Refs!B22)</f>
        <v>Medvivo</v>
      </c>
      <c r="C29" s="27" t="str">
        <f>IF(Refs!D22="","",Refs!D22)</f>
        <v>Provider</v>
      </c>
      <c r="D29" s="32">
        <f t="shared" si="16"/>
        <v>33129</v>
      </c>
      <c r="E29" s="32">
        <f t="shared" si="17"/>
        <v>1068.6774193548388</v>
      </c>
      <c r="F29" s="38">
        <f t="shared" si="18"/>
        <v>0.60807291666666663</v>
      </c>
      <c r="G29" s="32">
        <f t="shared" si="19"/>
        <v>136.98988381410257</v>
      </c>
      <c r="H29" s="38">
        <f t="shared" si="20"/>
        <v>9.5133077550527176E-2</v>
      </c>
      <c r="I29" s="38">
        <f t="shared" si="21"/>
        <v>0.55495273325113026</v>
      </c>
      <c r="J29" s="38">
        <f t="shared" si="22"/>
        <v>0.10657624332100288</v>
      </c>
      <c r="K29" s="38">
        <f t="shared" si="23"/>
        <v>8.8984792437320187E-2</v>
      </c>
      <c r="L29" s="32">
        <f>SUMIFS(Raw!$F:$F,Raw!$C:$C,L$5,Raw!$A:$A,$A$4,Raw!$E:$E,$A29)</f>
        <v>33129</v>
      </c>
      <c r="M29" s="32">
        <f>SUMIFS(Raw!$F:$F,Raw!$C:$C,M$5,Raw!$A:$A,$A$4,Raw!$E:$E,$A29)</f>
        <v>29952</v>
      </c>
      <c r="N29" s="32">
        <f>SUMIFS(Raw!$F:$F,Raw!$C:$C,N$5,Raw!$A:$A,$A$4,Raw!$E:$E,$A29)</f>
        <v>18213</v>
      </c>
      <c r="O29" s="32">
        <f>SUMIFS(Raw!$F:$F,Raw!$C:$C,O$5,Raw!$A:$A,$A$4,Raw!$E:$E,$A29)</f>
        <v>3149</v>
      </c>
      <c r="P29" s="32">
        <f>SUMIFS(Raw!$F:$F,Raw!$C:$C,P$5,Raw!$A:$A,$A$4,Raw!$E:$E,$A29)</f>
        <v>4103121</v>
      </c>
      <c r="Q29" s="32">
        <f>SUMIFS(Raw!$F:$F,Raw!$C:$C,Q$5,Raw!$A:$A,$A$4,Raw!$E:$E,$A29)</f>
        <v>24330</v>
      </c>
      <c r="R29" s="32">
        <f>SUMIFS(Raw!$F:$F,Raw!$C:$C,R$5,Raw!$A:$A,$A$4,Raw!$E:$E,$A29)</f>
        <v>13502</v>
      </c>
      <c r="S29" s="32">
        <f>SUMIFS(Raw!$F:$F,Raw!$C:$C,S$5,Raw!$A:$A,$A$4,Raw!$E:$E,$A29)</f>
        <v>2593</v>
      </c>
      <c r="T29" s="32">
        <f>SUMIFS(Raw!$F:$F,Raw!$C:$C,T$5,Raw!$A:$A,$A$4,Raw!$E:$E,$A29)</f>
        <v>2165</v>
      </c>
    </row>
    <row r="30" spans="1:20" x14ac:dyDescent="0.25">
      <c r="A30" s="27" t="str">
        <f>IF(Refs!A23="","",Refs!A23)</f>
        <v>00R</v>
      </c>
      <c r="B30" s="3" t="str">
        <f>IF(Refs!B23="","",Refs!B23)</f>
        <v>ML CSU (Blackpool)</v>
      </c>
      <c r="C30" s="27" t="str">
        <f>IF(Refs!D23="","",Refs!D23)</f>
        <v>Provider</v>
      </c>
      <c r="D30" s="32">
        <f t="shared" si="16"/>
        <v>212596</v>
      </c>
      <c r="E30" s="32">
        <f t="shared" si="17"/>
        <v>6857.9354838709678</v>
      </c>
      <c r="F30" s="38">
        <f t="shared" si="18"/>
        <v>0.37162529854581733</v>
      </c>
      <c r="G30" s="32">
        <f t="shared" si="19"/>
        <v>328.27623424131571</v>
      </c>
      <c r="H30" s="38">
        <f t="shared" si="20"/>
        <v>0.19055397510018049</v>
      </c>
      <c r="I30" s="38">
        <f t="shared" si="21"/>
        <v>0.35494202006421882</v>
      </c>
      <c r="J30" s="38">
        <f t="shared" si="22"/>
        <v>0.11471209676077662</v>
      </c>
      <c r="K30" s="38">
        <f t="shared" si="23"/>
        <v>0.13675611825577719</v>
      </c>
      <c r="L30" s="32">
        <f>SUMIFS(Raw!$F:$F,Raw!$C:$C,L$5,Raw!$A:$A,$A$4,Raw!$E:$E,$A30)</f>
        <v>212596</v>
      </c>
      <c r="M30" s="32">
        <f>SUMIFS(Raw!$F:$F,Raw!$C:$C,M$5,Raw!$A:$A,$A$4,Raw!$E:$E,$A30)</f>
        <v>132308</v>
      </c>
      <c r="N30" s="32">
        <f>SUMIFS(Raw!$F:$F,Raw!$C:$C,N$5,Raw!$A:$A,$A$4,Raw!$E:$E,$A30)</f>
        <v>49169</v>
      </c>
      <c r="O30" s="32">
        <f>SUMIFS(Raw!$F:$F,Raw!$C:$C,O$5,Raw!$A:$A,$A$4,Raw!$E:$E,$A30)</f>
        <v>31147</v>
      </c>
      <c r="P30" s="32">
        <f>SUMIFS(Raw!$F:$F,Raw!$C:$C,P$5,Raw!$A:$A,$A$4,Raw!$E:$E,$A30)</f>
        <v>43433572</v>
      </c>
      <c r="Q30" s="32">
        <f>SUMIFS(Raw!$F:$F,Raw!$C:$C,Q$5,Raw!$A:$A,$A$4,Raw!$E:$E,$A30)</f>
        <v>120214</v>
      </c>
      <c r="R30" s="32">
        <f>SUMIFS(Raw!$F:$F,Raw!$C:$C,R$5,Raw!$A:$A,$A$4,Raw!$E:$E,$A30)</f>
        <v>42669</v>
      </c>
      <c r="S30" s="32">
        <f>SUMIFS(Raw!$F:$F,Raw!$C:$C,S$5,Raw!$A:$A,$A$4,Raw!$E:$E,$A30)</f>
        <v>13790</v>
      </c>
      <c r="T30" s="32">
        <f>SUMIFS(Raw!$F:$F,Raw!$C:$C,T$5,Raw!$A:$A,$A$4,Raw!$E:$E,$A30)</f>
        <v>16440</v>
      </c>
    </row>
    <row r="31" spans="1:20" x14ac:dyDescent="0.25">
      <c r="A31" s="27" t="str">
        <f>IF(Refs!A24="","",Refs!A24)</f>
        <v>RX6</v>
      </c>
      <c r="B31" s="3" t="str">
        <f>IF(Refs!B24="","",Refs!B24)</f>
        <v>NEAS</v>
      </c>
      <c r="C31" s="27" t="str">
        <f>IF(Refs!D24="","",Refs!D24)</f>
        <v>Provider</v>
      </c>
      <c r="D31" s="32">
        <f t="shared" si="16"/>
        <v>98686</v>
      </c>
      <c r="E31" s="32">
        <f t="shared" si="17"/>
        <v>3183.4193548387098</v>
      </c>
      <c r="F31" s="38">
        <f t="shared" si="18"/>
        <v>0.38247407060508809</v>
      </c>
      <c r="G31" s="32">
        <f t="shared" si="19"/>
        <v>413.02271318576879</v>
      </c>
      <c r="H31" s="38">
        <f t="shared" si="20"/>
        <v>0.20065840177922623</v>
      </c>
      <c r="I31" s="38">
        <f t="shared" si="21"/>
        <v>0.33485462429800239</v>
      </c>
      <c r="J31" s="38">
        <f t="shared" si="22"/>
        <v>0.14578801450202603</v>
      </c>
      <c r="K31" s="38">
        <f t="shared" si="23"/>
        <v>0.12285490865145375</v>
      </c>
      <c r="L31" s="32">
        <f>SUMIFS(Raw!$F:$F,Raw!$C:$C,L$5,Raw!$A:$A,$A$4,Raw!$E:$E,$A31)</f>
        <v>98686</v>
      </c>
      <c r="M31" s="32">
        <f>SUMIFS(Raw!$F:$F,Raw!$C:$C,M$5,Raw!$A:$A,$A$4,Raw!$E:$E,$A31)</f>
        <v>72601</v>
      </c>
      <c r="N31" s="32">
        <f>SUMIFS(Raw!$F:$F,Raw!$C:$C,N$5,Raw!$A:$A,$A$4,Raw!$E:$E,$A31)</f>
        <v>27768</v>
      </c>
      <c r="O31" s="32">
        <f>SUMIFS(Raw!$F:$F,Raw!$C:$C,O$5,Raw!$A:$A,$A$4,Raw!$E:$E,$A31)</f>
        <v>18225</v>
      </c>
      <c r="P31" s="32">
        <f>SUMIFS(Raw!$F:$F,Raw!$C:$C,P$5,Raw!$A:$A,$A$4,Raw!$E:$E,$A31)</f>
        <v>29985862</v>
      </c>
      <c r="Q31" s="32">
        <f>SUMIFS(Raw!$F:$F,Raw!$C:$C,Q$5,Raw!$A:$A,$A$4,Raw!$E:$E,$A31)</f>
        <v>70335</v>
      </c>
      <c r="R31" s="32">
        <f>SUMIFS(Raw!$F:$F,Raw!$C:$C,R$5,Raw!$A:$A,$A$4,Raw!$E:$E,$A31)</f>
        <v>23552</v>
      </c>
      <c r="S31" s="32">
        <f>SUMIFS(Raw!$F:$F,Raw!$C:$C,S$5,Raw!$A:$A,$A$4,Raw!$E:$E,$A31)</f>
        <v>10254</v>
      </c>
      <c r="T31" s="32">
        <f>SUMIFS(Raw!$F:$F,Raw!$C:$C,T$5,Raw!$A:$A,$A$4,Raw!$E:$E,$A31)</f>
        <v>8641</v>
      </c>
    </row>
    <row r="32" spans="1:20" x14ac:dyDescent="0.25">
      <c r="A32" s="27" t="str">
        <f>IF(Refs!A25="","",Refs!A25)</f>
        <v>0AR</v>
      </c>
      <c r="B32" s="3" t="str">
        <f>IF(Refs!B25="","",Refs!B25)</f>
        <v>NECS</v>
      </c>
      <c r="C32" s="27" t="str">
        <f>IF(Refs!D25="","",Refs!D25)</f>
        <v>Provider</v>
      </c>
      <c r="D32" s="32">
        <f t="shared" si="16"/>
        <v>175649</v>
      </c>
      <c r="E32" s="32">
        <f t="shared" si="17"/>
        <v>5666.0967741935483</v>
      </c>
      <c r="F32" s="38">
        <f t="shared" si="18"/>
        <v>0.35161537304658125</v>
      </c>
      <c r="G32" s="32">
        <f t="shared" si="19"/>
        <v>447.73462216814102</v>
      </c>
      <c r="H32" s="38">
        <f t="shared" si="20"/>
        <v>0.16175096986401846</v>
      </c>
      <c r="I32" s="38">
        <f t="shared" si="21"/>
        <v>0.22871628012561007</v>
      </c>
      <c r="J32" s="38">
        <f t="shared" si="22"/>
        <v>0.10495251787673565</v>
      </c>
      <c r="K32" s="38">
        <f t="shared" si="23"/>
        <v>0.14272634406568044</v>
      </c>
      <c r="L32" s="32">
        <f>SUMIFS(Raw!$F:$F,Raw!$C:$C,L$5,Raw!$A:$A,$A$4,Raw!$E:$E,$A32)</f>
        <v>175649</v>
      </c>
      <c r="M32" s="32">
        <f>SUMIFS(Raw!$F:$F,Raw!$C:$C,M$5,Raw!$A:$A,$A$4,Raw!$E:$E,$A32)</f>
        <v>146282</v>
      </c>
      <c r="N32" s="32">
        <f>SUMIFS(Raw!$F:$F,Raw!$C:$C,N$5,Raw!$A:$A,$A$4,Raw!$E:$E,$A32)</f>
        <v>51435</v>
      </c>
      <c r="O32" s="32">
        <f>SUMIFS(Raw!$F:$F,Raw!$C:$C,O$5,Raw!$A:$A,$A$4,Raw!$E:$E,$A32)</f>
        <v>28227</v>
      </c>
      <c r="P32" s="32">
        <f>SUMIFS(Raw!$F:$F,Raw!$C:$C,P$5,Raw!$A:$A,$A$4,Raw!$E:$E,$A32)</f>
        <v>65495516</v>
      </c>
      <c r="Q32" s="32">
        <f>SUMIFS(Raw!$F:$F,Raw!$C:$C,Q$5,Raw!$A:$A,$A$4,Raw!$E:$E,$A32)</f>
        <v>132155</v>
      </c>
      <c r="R32" s="32">
        <f>SUMIFS(Raw!$F:$F,Raw!$C:$C,R$5,Raw!$A:$A,$A$4,Raw!$E:$E,$A32)</f>
        <v>30226</v>
      </c>
      <c r="S32" s="32">
        <f>SUMIFS(Raw!$F:$F,Raw!$C:$C,S$5,Raw!$A:$A,$A$4,Raw!$E:$E,$A32)</f>
        <v>13870</v>
      </c>
      <c r="T32" s="32">
        <f>SUMIFS(Raw!$F:$F,Raw!$C:$C,T$5,Raw!$A:$A,$A$4,Raw!$E:$E,$A32)</f>
        <v>18862</v>
      </c>
    </row>
    <row r="33" spans="1:20" x14ac:dyDescent="0.25">
      <c r="A33" s="27" t="str">
        <f>IF(Refs!A26="","",Refs!A26)</f>
        <v>NTP</v>
      </c>
      <c r="B33" s="3" t="str">
        <f>IF(Refs!B26="","",Refs!B26)</f>
        <v>PPG</v>
      </c>
      <c r="C33" s="27" t="str">
        <f>IF(Refs!D26="","",Refs!D26)</f>
        <v>Provider</v>
      </c>
      <c r="D33" s="32">
        <f t="shared" si="16"/>
        <v>166640</v>
      </c>
      <c r="E33" s="32">
        <f t="shared" si="17"/>
        <v>5375.4838709677415</v>
      </c>
      <c r="F33" s="38">
        <f t="shared" si="18"/>
        <v>0.33265690568811834</v>
      </c>
      <c r="G33" s="32">
        <f t="shared" si="19"/>
        <v>411.32990014396421</v>
      </c>
      <c r="H33" s="38">
        <f t="shared" si="20"/>
        <v>0.18937273037648591</v>
      </c>
      <c r="I33" s="38">
        <f t="shared" si="21"/>
        <v>0.40941512125534951</v>
      </c>
      <c r="J33" s="38">
        <f t="shared" si="22"/>
        <v>0.12995440686973792</v>
      </c>
      <c r="K33" s="38">
        <f t="shared" si="23"/>
        <v>0.13951124910258922</v>
      </c>
      <c r="L33" s="32">
        <f>SUMIFS(Raw!$F:$F,Raw!$C:$C,L$5,Raw!$A:$A,$A$4,Raw!$E:$E,$A33)</f>
        <v>166640</v>
      </c>
      <c r="M33" s="32">
        <f>SUMIFS(Raw!$F:$F,Raw!$C:$C,M$5,Raw!$A:$A,$A$4,Raw!$E:$E,$A33)</f>
        <v>130588</v>
      </c>
      <c r="N33" s="32">
        <f>SUMIFS(Raw!$F:$F,Raw!$C:$C,N$5,Raw!$A:$A,$A$4,Raw!$E:$E,$A33)</f>
        <v>43441</v>
      </c>
      <c r="O33" s="32">
        <f>SUMIFS(Raw!$F:$F,Raw!$C:$C,O$5,Raw!$A:$A,$A$4,Raw!$E:$E,$A33)</f>
        <v>30507</v>
      </c>
      <c r="P33" s="32">
        <f>SUMIFS(Raw!$F:$F,Raw!$C:$C,P$5,Raw!$A:$A,$A$4,Raw!$E:$E,$A33)</f>
        <v>53714749</v>
      </c>
      <c r="Q33" s="32">
        <f>SUMIFS(Raw!$F:$F,Raw!$C:$C,Q$5,Raw!$A:$A,$A$4,Raw!$E:$E,$A33)</f>
        <v>107253</v>
      </c>
      <c r="R33" s="32">
        <f>SUMIFS(Raw!$F:$F,Raw!$C:$C,R$5,Raw!$A:$A,$A$4,Raw!$E:$E,$A33)</f>
        <v>43911</v>
      </c>
      <c r="S33" s="32">
        <f>SUMIFS(Raw!$F:$F,Raw!$C:$C,S$5,Raw!$A:$A,$A$4,Raw!$E:$E,$A33)</f>
        <v>13938</v>
      </c>
      <c r="T33" s="32">
        <f>SUMIFS(Raw!$F:$F,Raw!$C:$C,T$5,Raw!$A:$A,$A$4,Raw!$E:$E,$A33)</f>
        <v>14963</v>
      </c>
    </row>
    <row r="34" spans="1:20" x14ac:dyDescent="0.25">
      <c r="A34" s="27" t="str">
        <f>IF(Refs!A27="","",Refs!A27)</f>
        <v>RYE</v>
      </c>
      <c r="B34" s="3" t="str">
        <f>IF(Refs!B27="","",Refs!B27)</f>
        <v>SCAS</v>
      </c>
      <c r="C34" s="27" t="str">
        <f>IF(Refs!D27="","",Refs!D27)</f>
        <v>Provider</v>
      </c>
      <c r="D34" s="32">
        <f t="shared" si="16"/>
        <v>127715</v>
      </c>
      <c r="E34" s="32">
        <f t="shared" si="17"/>
        <v>4119.8387096774195</v>
      </c>
      <c r="F34" s="38">
        <f t="shared" si="18"/>
        <v>0.33624242645782121</v>
      </c>
      <c r="G34" s="32">
        <f t="shared" si="19"/>
        <v>370.03174719219203</v>
      </c>
      <c r="H34" s="38">
        <f t="shared" si="20"/>
        <v>0.1431938300121364</v>
      </c>
      <c r="I34" s="38">
        <f t="shared" si="21"/>
        <v>0.38241853612263227</v>
      </c>
      <c r="J34" s="38">
        <f t="shared" si="22"/>
        <v>0.10970502457287598</v>
      </c>
      <c r="K34" s="38">
        <f t="shared" si="23"/>
        <v>0.10347855045260512</v>
      </c>
      <c r="L34" s="32">
        <f>SUMIFS(Raw!$F:$F,Raw!$C:$C,L$5,Raw!$A:$A,$A$4,Raw!$E:$E,$A34)</f>
        <v>127715</v>
      </c>
      <c r="M34" s="32">
        <f>SUMIFS(Raw!$F:$F,Raw!$C:$C,M$5,Raw!$A:$A,$A$4,Raw!$E:$E,$A34)</f>
        <v>109427</v>
      </c>
      <c r="N34" s="32">
        <f>SUMIFS(Raw!$F:$F,Raw!$C:$C,N$5,Raw!$A:$A,$A$4,Raw!$E:$E,$A34)</f>
        <v>36794</v>
      </c>
      <c r="O34" s="32">
        <f>SUMIFS(Raw!$F:$F,Raw!$C:$C,O$5,Raw!$A:$A,$A$4,Raw!$E:$E,$A34)</f>
        <v>18288</v>
      </c>
      <c r="P34" s="32">
        <f>SUMIFS(Raw!$F:$F,Raw!$C:$C,P$5,Raw!$A:$A,$A$4,Raw!$E:$E,$A34)</f>
        <v>40491464</v>
      </c>
      <c r="Q34" s="32">
        <f>SUMIFS(Raw!$F:$F,Raw!$C:$C,Q$5,Raw!$A:$A,$A$4,Raw!$E:$E,$A34)</f>
        <v>99093</v>
      </c>
      <c r="R34" s="32">
        <f>SUMIFS(Raw!$F:$F,Raw!$C:$C,R$5,Raw!$A:$A,$A$4,Raw!$E:$E,$A34)</f>
        <v>37895</v>
      </c>
      <c r="S34" s="32">
        <f>SUMIFS(Raw!$F:$F,Raw!$C:$C,S$5,Raw!$A:$A,$A$4,Raw!$E:$E,$A34)</f>
        <v>10871</v>
      </c>
      <c r="T34" s="32">
        <f>SUMIFS(Raw!$F:$F,Raw!$C:$C,T$5,Raw!$A:$A,$A$4,Raw!$E:$E,$A34)</f>
        <v>10254</v>
      </c>
    </row>
    <row r="35" spans="1:20" x14ac:dyDescent="0.25">
      <c r="A35" s="27" t="str">
        <f>IF(Refs!A28="","",Refs!A28)</f>
        <v>RYD</v>
      </c>
      <c r="B35" s="3" t="str">
        <f>IF(Refs!B28="","",Refs!B28)</f>
        <v>SECAmb</v>
      </c>
      <c r="C35" s="27" t="str">
        <f>IF(Refs!D28="","",Refs!D28)</f>
        <v>Provider</v>
      </c>
      <c r="D35" s="32">
        <f t="shared" si="16"/>
        <v>104269</v>
      </c>
      <c r="E35" s="32">
        <f t="shared" si="17"/>
        <v>3363.516129032258</v>
      </c>
      <c r="F35" s="38">
        <f t="shared" si="18"/>
        <v>0.31675522864696487</v>
      </c>
      <c r="G35" s="32">
        <f t="shared" si="19"/>
        <v>423.9491008559537</v>
      </c>
      <c r="H35" s="38">
        <f t="shared" si="20"/>
        <v>0.20285031664388778</v>
      </c>
      <c r="I35" s="38">
        <f t="shared" si="21"/>
        <v>0.52814953369513673</v>
      </c>
      <c r="J35" s="38">
        <f t="shared" si="22"/>
        <v>6.4189367195321145E-2</v>
      </c>
      <c r="K35" s="38">
        <f t="shared" si="23"/>
        <v>8.2209283945413353E-2</v>
      </c>
      <c r="L35" s="32">
        <f>SUMIFS(Raw!$F:$F,Raw!$C:$C,L$5,Raw!$A:$A,$A$4,Raw!$E:$E,$A35)</f>
        <v>104269</v>
      </c>
      <c r="M35" s="32">
        <f>SUMIFS(Raw!$F:$F,Raw!$C:$C,M$5,Raw!$A:$A,$A$4,Raw!$E:$E,$A35)</f>
        <v>76406</v>
      </c>
      <c r="N35" s="32">
        <f>SUMIFS(Raw!$F:$F,Raw!$C:$C,N$5,Raw!$A:$A,$A$4,Raw!$E:$E,$A35)</f>
        <v>24202</v>
      </c>
      <c r="O35" s="32">
        <f>SUMIFS(Raw!$F:$F,Raw!$C:$C,O$5,Raw!$A:$A,$A$4,Raw!$E:$E,$A35)</f>
        <v>19443</v>
      </c>
      <c r="P35" s="32">
        <f>SUMIFS(Raw!$F:$F,Raw!$C:$C,P$5,Raw!$A:$A,$A$4,Raw!$E:$E,$A35)</f>
        <v>32392255</v>
      </c>
      <c r="Q35" s="32">
        <f>SUMIFS(Raw!$F:$F,Raw!$C:$C,Q$5,Raw!$A:$A,$A$4,Raw!$E:$E,$A35)</f>
        <v>75916</v>
      </c>
      <c r="R35" s="32">
        <f>SUMIFS(Raw!$F:$F,Raw!$C:$C,R$5,Raw!$A:$A,$A$4,Raw!$E:$E,$A35)</f>
        <v>40095</v>
      </c>
      <c r="S35" s="32">
        <f>SUMIFS(Raw!$F:$F,Raw!$C:$C,S$5,Raw!$A:$A,$A$4,Raw!$E:$E,$A35)</f>
        <v>4873</v>
      </c>
      <c r="T35" s="32">
        <f>SUMIFS(Raw!$F:$F,Raw!$C:$C,T$5,Raw!$A:$A,$A$4,Raw!$E:$E,$A35)</f>
        <v>6241</v>
      </c>
    </row>
    <row r="36" spans="1:20" x14ac:dyDescent="0.25">
      <c r="A36" s="27" t="str">
        <f>IF(Refs!A29="","",Refs!A29)</f>
        <v>NLO</v>
      </c>
      <c r="B36" s="3" t="str">
        <f>IF(Refs!B29="","",Refs!B29)</f>
        <v>Vocare</v>
      </c>
      <c r="C36" s="27" t="str">
        <f>IF(Refs!D29="","",Refs!D29)</f>
        <v>Provider</v>
      </c>
      <c r="D36" s="32">
        <f t="shared" si="16"/>
        <v>70133</v>
      </c>
      <c r="E36" s="32">
        <f t="shared" si="17"/>
        <v>2262.3548387096776</v>
      </c>
      <c r="F36" s="38">
        <f t="shared" si="18"/>
        <v>0.49830979631758671</v>
      </c>
      <c r="G36" s="32">
        <f t="shared" si="19"/>
        <v>212.76230759991077</v>
      </c>
      <c r="H36" s="38">
        <f t="shared" si="20"/>
        <v>0.14808426038270936</v>
      </c>
      <c r="I36" s="38">
        <f t="shared" si="21"/>
        <v>0.34114558381081961</v>
      </c>
      <c r="J36" s="38">
        <f t="shared" si="22"/>
        <v>0.10729547937067628</v>
      </c>
      <c r="K36" s="38">
        <f t="shared" si="23"/>
        <v>0.14640783396891707</v>
      </c>
      <c r="L36" s="32">
        <f>SUMIFS(Raw!$F:$F,Raw!$C:$C,L$5,Raw!$A:$A,$A$4,Raw!$E:$E,$A36)</f>
        <v>70133</v>
      </c>
      <c r="M36" s="32">
        <f>SUMIFS(Raw!$F:$F,Raw!$C:$C,M$5,Raw!$A:$A,$A$4,Raw!$E:$E,$A36)</f>
        <v>58277</v>
      </c>
      <c r="N36" s="32">
        <f>SUMIFS(Raw!$F:$F,Raw!$C:$C,N$5,Raw!$A:$A,$A$4,Raw!$E:$E,$A36)</f>
        <v>29040</v>
      </c>
      <c r="O36" s="32">
        <f>SUMIFS(Raw!$F:$F,Raw!$C:$C,O$5,Raw!$A:$A,$A$4,Raw!$E:$E,$A36)</f>
        <v>10130</v>
      </c>
      <c r="P36" s="32">
        <f>SUMIFS(Raw!$F:$F,Raw!$C:$C,P$5,Raw!$A:$A,$A$4,Raw!$E:$E,$A36)</f>
        <v>12399149</v>
      </c>
      <c r="Q36" s="32">
        <f>SUMIFS(Raw!$F:$F,Raw!$C:$C,Q$5,Raw!$A:$A,$A$4,Raw!$E:$E,$A36)</f>
        <v>52183</v>
      </c>
      <c r="R36" s="32">
        <f>SUMIFS(Raw!$F:$F,Raw!$C:$C,R$5,Raw!$A:$A,$A$4,Raw!$E:$E,$A36)</f>
        <v>17802</v>
      </c>
      <c r="S36" s="32">
        <f>SUMIFS(Raw!$F:$F,Raw!$C:$C,S$5,Raw!$A:$A,$A$4,Raw!$E:$E,$A36)</f>
        <v>5599</v>
      </c>
      <c r="T36" s="32">
        <f>SUMIFS(Raw!$F:$F,Raw!$C:$C,T$5,Raw!$A:$A,$A$4,Raw!$E:$E,$A36)</f>
        <v>7640</v>
      </c>
    </row>
    <row r="37" spans="1:20" x14ac:dyDescent="0.25">
      <c r="A37" s="27" t="str">
        <f>IF(Refs!A30="","",Refs!A30)</f>
        <v>D2P2L</v>
      </c>
      <c r="B37" s="3" t="str">
        <f>IF(Refs!B30="","",Refs!B30)</f>
        <v>NHS Black Country ICB</v>
      </c>
      <c r="C37" s="27" t="str">
        <f>IF(Refs!D30="","",Refs!D30)</f>
        <v>Provider</v>
      </c>
      <c r="D37" s="32">
        <f t="shared" si="16"/>
        <v>134009</v>
      </c>
      <c r="E37" s="32">
        <f t="shared" si="17"/>
        <v>4322.8709677419356</v>
      </c>
      <c r="F37" s="38">
        <f t="shared" si="18"/>
        <v>0.55820355378704722</v>
      </c>
      <c r="G37" s="32">
        <f t="shared" si="19"/>
        <v>149.81432663282106</v>
      </c>
      <c r="H37" s="38">
        <f t="shared" si="20"/>
        <v>9.8689092258224087E-2</v>
      </c>
      <c r="I37" s="38">
        <f t="shared" si="21"/>
        <v>0.28101116464499287</v>
      </c>
      <c r="J37" s="38">
        <f t="shared" si="22"/>
        <v>0.14628455989487893</v>
      </c>
      <c r="K37" s="38">
        <f t="shared" si="23"/>
        <v>9.0836767348106306E-2</v>
      </c>
      <c r="L37" s="32">
        <f>SUMIFS(Raw!$F:$F,Raw!$C:$C,L$5,Raw!$A:$A,$A$4,Raw!$E:$E,$A37)</f>
        <v>134009</v>
      </c>
      <c r="M37" s="32">
        <f>SUMIFS(Raw!$F:$F,Raw!$C:$C,M$5,Raw!$A:$A,$A$4,Raw!$E:$E,$A37)</f>
        <v>116608</v>
      </c>
      <c r="N37" s="32">
        <f>SUMIFS(Raw!$F:$F,Raw!$C:$C,N$5,Raw!$A:$A,$A$4,Raw!$E:$E,$A37)</f>
        <v>65091</v>
      </c>
      <c r="O37" s="32">
        <f>SUMIFS(Raw!$F:$F,Raw!$C:$C,O$5,Raw!$A:$A,$A$4,Raw!$E:$E,$A37)</f>
        <v>12768</v>
      </c>
      <c r="P37" s="32">
        <f>SUMIFS(Raw!$F:$F,Raw!$C:$C,P$5,Raw!$A:$A,$A$4,Raw!$E:$E,$A37)</f>
        <v>17469549</v>
      </c>
      <c r="Q37" s="32">
        <f>SUMIFS(Raw!$F:$F,Raw!$C:$C,Q$5,Raw!$A:$A,$A$4,Raw!$E:$E,$A37)</f>
        <v>111871</v>
      </c>
      <c r="R37" s="32">
        <f>SUMIFS(Raw!$F:$F,Raw!$C:$C,R$5,Raw!$A:$A,$A$4,Raw!$E:$E,$A37)</f>
        <v>31437</v>
      </c>
      <c r="S37" s="32">
        <f>SUMIFS(Raw!$F:$F,Raw!$C:$C,S$5,Raw!$A:$A,$A$4,Raw!$E:$E,$A37)</f>
        <v>16365</v>
      </c>
      <c r="T37" s="32">
        <f>SUMIFS(Raw!$F:$F,Raw!$C:$C,T$5,Raw!$A:$A,$A$4,Raw!$E:$E,$A37)</f>
        <v>10162</v>
      </c>
    </row>
    <row r="38" spans="1:20" x14ac:dyDescent="0.25">
      <c r="A38" s="27" t="str">
        <f>IF(Refs!A31="","",Refs!A31)</f>
        <v/>
      </c>
      <c r="B38" s="3" t="str">
        <f>IF(Refs!B31="","",Refs!B31)</f>
        <v>-----------</v>
      </c>
      <c r="C38" s="27" t="str">
        <f>IF(Refs!D31="","",Refs!D31)</f>
        <v/>
      </c>
      <c r="D38" s="32"/>
      <c r="E38" s="32"/>
      <c r="F38" s="38"/>
      <c r="G38" s="32"/>
      <c r="H38" s="38"/>
      <c r="I38" s="38"/>
      <c r="J38" s="38"/>
      <c r="K38" s="38"/>
      <c r="L38" s="32"/>
      <c r="M38" s="32"/>
      <c r="N38" s="32"/>
      <c r="O38" s="32"/>
      <c r="P38" s="32"/>
      <c r="Q38" s="32"/>
      <c r="R38" s="32"/>
      <c r="S38" s="32"/>
      <c r="T38" s="32"/>
    </row>
    <row r="39" spans="1:20" ht="18.600000000000001" customHeight="1" x14ac:dyDescent="0.25">
      <c r="A39" s="27" t="str">
        <f>IF(Refs!A32="","",Refs!A32)</f>
        <v>111AA1</v>
      </c>
      <c r="B39" s="3" t="str">
        <f>IF(Refs!B32="","",Refs!B32)</f>
        <v>North East</v>
      </c>
      <c r="C39" s="27" t="str">
        <f>IF(Refs!D32="","",Refs!D32)</f>
        <v>Area</v>
      </c>
      <c r="D39" s="32">
        <f t="shared" ref="D39" si="24">L39</f>
        <v>98686</v>
      </c>
      <c r="E39" s="32">
        <f t="shared" ref="E39" si="25">IFERROR(L39/$B$5, " ")</f>
        <v>3183.4193548387098</v>
      </c>
      <c r="F39" s="38">
        <f t="shared" ref="F39" si="26">IFERROR(N39/M39, " ")</f>
        <v>0.38247407060508809</v>
      </c>
      <c r="G39" s="32">
        <f t="shared" ref="G39" si="27">IFERROR(P39/M39, " ")</f>
        <v>413.02271318576879</v>
      </c>
      <c r="H39" s="38">
        <f t="shared" ref="H39" si="28">IFERROR(O39/(M39+O39), " ")</f>
        <v>0.20065840177922623</v>
      </c>
      <c r="I39" s="38">
        <f t="shared" ref="I39" si="29">IFERROR(R39/Q39, " ")</f>
        <v>0.33485462429800239</v>
      </c>
      <c r="J39" s="38">
        <f t="shared" ref="J39" si="30">IFERROR(S39/Q39, " ")</f>
        <v>0.14578801450202603</v>
      </c>
      <c r="K39" s="38">
        <f t="shared" ref="K39" si="31">IFERROR(T39/Q39, " ")</f>
        <v>0.12285490865145375</v>
      </c>
      <c r="L39" s="32">
        <f>SUMIFS(Raw!$F:$F,Raw!$C:$C,L$5,Raw!$A:$A,$A$4,Raw!$B:$B,$A39)</f>
        <v>98686</v>
      </c>
      <c r="M39" s="32">
        <f>SUMIFS(Raw!$F:$F,Raw!$C:$C,M$5,Raw!$A:$A,$A$4,Raw!$B:$B,$A39)</f>
        <v>72601</v>
      </c>
      <c r="N39" s="32">
        <f>SUMIFS(Raw!$F:$F,Raw!$C:$C,N$5,Raw!$A:$A,$A$4,Raw!$B:$B,$A39)</f>
        <v>27768</v>
      </c>
      <c r="O39" s="32">
        <f>SUMIFS(Raw!$F:$F,Raw!$C:$C,O$5,Raw!$A:$A,$A$4,Raw!$B:$B,$A39)</f>
        <v>18225</v>
      </c>
      <c r="P39" s="32">
        <f>SUMIFS(Raw!$F:$F,Raw!$C:$C,P$5,Raw!$A:$A,$A$4,Raw!$B:$B,$A39)</f>
        <v>29985862</v>
      </c>
      <c r="Q39" s="32">
        <f>SUMIFS(Raw!$F:$F,Raw!$C:$C,Q$5,Raw!$A:$A,$A$4,Raw!$B:$B,$A39)</f>
        <v>70335</v>
      </c>
      <c r="R39" s="32">
        <f>SUMIFS(Raw!$F:$F,Raw!$C:$C,R$5,Raw!$A:$A,$A$4,Raw!$B:$B,$A39)</f>
        <v>23552</v>
      </c>
      <c r="S39" s="32">
        <f>SUMIFS(Raw!$F:$F,Raw!$C:$C,S$5,Raw!$A:$A,$A$4,Raw!$B:$B,$A39)</f>
        <v>10254</v>
      </c>
      <c r="T39" s="32">
        <f>SUMIFS(Raw!$F:$F,Raw!$C:$C,T$5,Raw!$A:$A,$A$4,Raw!$B:$B,$A39)</f>
        <v>8641</v>
      </c>
    </row>
    <row r="40" spans="1:20" x14ac:dyDescent="0.25">
      <c r="A40" s="27" t="str">
        <f>IF(Refs!A33="","",Refs!A33)</f>
        <v>111AI7</v>
      </c>
      <c r="B40" s="3" t="str">
        <f>IF(Refs!B33="","",Refs!B33)</f>
        <v>Yorkshire and Humber (NECS)</v>
      </c>
      <c r="C40" s="27" t="str">
        <f>IF(Refs!D33="","",Refs!D33)</f>
        <v>Area</v>
      </c>
      <c r="D40" s="32">
        <f t="shared" ref="D40:D49" si="32">L40</f>
        <v>175649</v>
      </c>
      <c r="E40" s="32">
        <f t="shared" ref="E40:E49" si="33">IFERROR(L40/$B$5, " ")</f>
        <v>5666.0967741935483</v>
      </c>
      <c r="F40" s="38">
        <f t="shared" ref="F40:F49" si="34">IFERROR(N40/M40, " ")</f>
        <v>0.35161537304658125</v>
      </c>
      <c r="G40" s="32">
        <f t="shared" ref="G40:G49" si="35">IFERROR(P40/M40, " ")</f>
        <v>447.73462216814102</v>
      </c>
      <c r="H40" s="38">
        <f t="shared" ref="H40:H49" si="36">IFERROR(O40/(M40+O40), " ")</f>
        <v>0.16175096986401846</v>
      </c>
      <c r="I40" s="38">
        <f t="shared" ref="I40:I49" si="37">IFERROR(R40/Q40, " ")</f>
        <v>0.22871628012561007</v>
      </c>
      <c r="J40" s="38">
        <f t="shared" ref="J40:J49" si="38">IFERROR(S40/Q40, " ")</f>
        <v>0.10495251787673565</v>
      </c>
      <c r="K40" s="38">
        <f t="shared" ref="K40:K49" si="39">IFERROR(T40/Q40, " ")</f>
        <v>0.14272634406568044</v>
      </c>
      <c r="L40" s="32">
        <f>SUMIFS(Raw!$F:$F,Raw!$C:$C,L$5,Raw!$A:$A,$A$4,Raw!$B:$B,$A40)</f>
        <v>175649</v>
      </c>
      <c r="M40" s="32">
        <f>SUMIFS(Raw!$F:$F,Raw!$C:$C,M$5,Raw!$A:$A,$A$4,Raw!$B:$B,$A40)</f>
        <v>146282</v>
      </c>
      <c r="N40" s="32">
        <f>SUMIFS(Raw!$F:$F,Raw!$C:$C,N$5,Raw!$A:$A,$A$4,Raw!$B:$B,$A40)</f>
        <v>51435</v>
      </c>
      <c r="O40" s="32">
        <f>SUMIFS(Raw!$F:$F,Raw!$C:$C,O$5,Raw!$A:$A,$A$4,Raw!$B:$B,$A40)</f>
        <v>28227</v>
      </c>
      <c r="P40" s="32">
        <f>SUMIFS(Raw!$F:$F,Raw!$C:$C,P$5,Raw!$A:$A,$A$4,Raw!$B:$B,$A40)</f>
        <v>65495516</v>
      </c>
      <c r="Q40" s="32">
        <f>SUMIFS(Raw!$F:$F,Raw!$C:$C,Q$5,Raw!$A:$A,$A$4,Raw!$B:$B,$A40)</f>
        <v>132155</v>
      </c>
      <c r="R40" s="32">
        <f>SUMIFS(Raw!$F:$F,Raw!$C:$C,R$5,Raw!$A:$A,$A$4,Raw!$B:$B,$A40)</f>
        <v>30226</v>
      </c>
      <c r="S40" s="32">
        <f>SUMIFS(Raw!$F:$F,Raw!$C:$C,S$5,Raw!$A:$A,$A$4,Raw!$B:$B,$A40)</f>
        <v>13870</v>
      </c>
      <c r="T40" s="32">
        <f>SUMIFS(Raw!$F:$F,Raw!$C:$C,T$5,Raw!$A:$A,$A$4,Raw!$B:$B,$A40)</f>
        <v>18862</v>
      </c>
    </row>
    <row r="41" spans="1:20" ht="18.600000000000001" customHeight="1" x14ac:dyDescent="0.25">
      <c r="A41" s="27" t="str">
        <f>IF(Refs!A34="","",Refs!A34)</f>
        <v>111AJ3</v>
      </c>
      <c r="B41" s="3" t="str">
        <f>IF(Refs!B34="","",Refs!B34)</f>
        <v>North West including Blackpool (ML CSU)</v>
      </c>
      <c r="C41" s="27" t="str">
        <f>IF(Refs!D34="","",Refs!D34)</f>
        <v>Area</v>
      </c>
      <c r="D41" s="32">
        <f t="shared" si="32"/>
        <v>212596</v>
      </c>
      <c r="E41" s="32">
        <f t="shared" si="33"/>
        <v>6857.9354838709678</v>
      </c>
      <c r="F41" s="38">
        <f t="shared" si="34"/>
        <v>0.37162529854581733</v>
      </c>
      <c r="G41" s="32">
        <f t="shared" si="35"/>
        <v>328.27623424131571</v>
      </c>
      <c r="H41" s="38">
        <f t="shared" si="36"/>
        <v>0.19055397510018049</v>
      </c>
      <c r="I41" s="38">
        <f t="shared" si="37"/>
        <v>0.35494202006421882</v>
      </c>
      <c r="J41" s="38">
        <f t="shared" si="38"/>
        <v>0.11471209676077662</v>
      </c>
      <c r="K41" s="38">
        <f t="shared" si="39"/>
        <v>0.13675611825577719</v>
      </c>
      <c r="L41" s="32">
        <f>SUMIFS(Raw!$F:$F,Raw!$C:$C,L$5,Raw!$A:$A,$A$4,Raw!$B:$B,$A41)</f>
        <v>212596</v>
      </c>
      <c r="M41" s="32">
        <f>SUMIFS(Raw!$F:$F,Raw!$C:$C,M$5,Raw!$A:$A,$A$4,Raw!$B:$B,$A41)</f>
        <v>132308</v>
      </c>
      <c r="N41" s="32">
        <f>SUMIFS(Raw!$F:$F,Raw!$C:$C,N$5,Raw!$A:$A,$A$4,Raw!$B:$B,$A41)</f>
        <v>49169</v>
      </c>
      <c r="O41" s="32">
        <f>SUMIFS(Raw!$F:$F,Raw!$C:$C,O$5,Raw!$A:$A,$A$4,Raw!$B:$B,$A41)</f>
        <v>31147</v>
      </c>
      <c r="P41" s="32">
        <f>SUMIFS(Raw!$F:$F,Raw!$C:$C,P$5,Raw!$A:$A,$A$4,Raw!$B:$B,$A41)</f>
        <v>43433572</v>
      </c>
      <c r="Q41" s="32">
        <f>SUMIFS(Raw!$F:$F,Raw!$C:$C,Q$5,Raw!$A:$A,$A$4,Raw!$B:$B,$A41)</f>
        <v>120214</v>
      </c>
      <c r="R41" s="32">
        <f>SUMIFS(Raw!$F:$F,Raw!$C:$C,R$5,Raw!$A:$A,$A$4,Raw!$B:$B,$A41)</f>
        <v>42669</v>
      </c>
      <c r="S41" s="32">
        <f>SUMIFS(Raw!$F:$F,Raw!$C:$C,S$5,Raw!$A:$A,$A$4,Raw!$B:$B,$A41)</f>
        <v>13790</v>
      </c>
      <c r="T41" s="32">
        <f>SUMIFS(Raw!$F:$F,Raw!$C:$C,T$5,Raw!$A:$A,$A$4,Raw!$B:$B,$A41)</f>
        <v>16440</v>
      </c>
    </row>
    <row r="42" spans="1:20" ht="19.5" customHeight="1" x14ac:dyDescent="0.25">
      <c r="A42" s="27" t="str">
        <f>IF(Refs!A35="","",Refs!A35)</f>
        <v>111AJ8</v>
      </c>
      <c r="B42" s="3" t="str">
        <f>IF(Refs!B35="","",Refs!B35)</f>
        <v>Derbyshire (DHU)</v>
      </c>
      <c r="C42" s="27" t="str">
        <f>IF(Refs!D35="","",Refs!D35)</f>
        <v>Area</v>
      </c>
      <c r="D42" s="32">
        <f t="shared" si="32"/>
        <v>56715</v>
      </c>
      <c r="E42" s="32">
        <f t="shared" si="33"/>
        <v>1829.516129032258</v>
      </c>
      <c r="F42" s="38">
        <f t="shared" si="34"/>
        <v>0.56620258966426029</v>
      </c>
      <c r="G42" s="32">
        <f t="shared" si="35"/>
        <v>149.5768018792254</v>
      </c>
      <c r="H42" s="38">
        <f t="shared" si="36"/>
        <v>9.9357568564720458E-2</v>
      </c>
      <c r="I42" s="38">
        <f t="shared" si="37"/>
        <v>0.47115203909039655</v>
      </c>
      <c r="J42" s="38">
        <f t="shared" si="38"/>
        <v>0.14207855666228153</v>
      </c>
      <c r="K42" s="38">
        <f t="shared" si="39"/>
        <v>9.8759631648186436E-2</v>
      </c>
      <c r="L42" s="32">
        <f>SUMIFS(Raw!$F:$F,Raw!$C:$C,L$5,Raw!$A:$A,$A$4,Raw!$B:$B,$A42)</f>
        <v>56715</v>
      </c>
      <c r="M42" s="32">
        <f>SUMIFS(Raw!$F:$F,Raw!$C:$C,M$5,Raw!$A:$A,$A$4,Raw!$B:$B,$A42)</f>
        <v>34908</v>
      </c>
      <c r="N42" s="32">
        <f>SUMIFS(Raw!$F:$F,Raw!$C:$C,N$5,Raw!$A:$A,$A$4,Raw!$B:$B,$A42)</f>
        <v>19765</v>
      </c>
      <c r="O42" s="32">
        <f>SUMIFS(Raw!$F:$F,Raw!$C:$C,O$5,Raw!$A:$A,$A$4,Raw!$B:$B,$A42)</f>
        <v>3851</v>
      </c>
      <c r="P42" s="32">
        <f>SUMIFS(Raw!$F:$F,Raw!$C:$C,P$5,Raw!$A:$A,$A$4,Raw!$B:$B,$A42)</f>
        <v>5221427</v>
      </c>
      <c r="Q42" s="32">
        <f>SUMIFS(Raw!$F:$F,Raw!$C:$C,Q$5,Raw!$A:$A,$A$4,Raw!$B:$B,$A42)</f>
        <v>31926</v>
      </c>
      <c r="R42" s="32">
        <f>SUMIFS(Raw!$F:$F,Raw!$C:$C,R$5,Raw!$A:$A,$A$4,Raw!$B:$B,$A42)</f>
        <v>15042</v>
      </c>
      <c r="S42" s="32">
        <f>SUMIFS(Raw!$F:$F,Raw!$C:$C,S$5,Raw!$A:$A,$A$4,Raw!$B:$B,$A42)</f>
        <v>4536</v>
      </c>
      <c r="T42" s="32">
        <f>SUMIFS(Raw!$F:$F,Raw!$C:$C,T$5,Raw!$A:$A,$A$4,Raw!$B:$B,$A42)</f>
        <v>3153</v>
      </c>
    </row>
    <row r="43" spans="1:20" x14ac:dyDescent="0.25">
      <c r="A43" s="27" t="str">
        <f>IF(Refs!A36="","",Refs!A36)</f>
        <v>111AK7</v>
      </c>
      <c r="B43" s="3" t="str">
        <f>IF(Refs!B36="","",Refs!B36)</f>
        <v>Leicestershire and Rutland (DHU)</v>
      </c>
      <c r="C43" s="27" t="str">
        <f>IF(Refs!D36="","",Refs!D36)</f>
        <v>Area</v>
      </c>
      <c r="D43" s="32">
        <f t="shared" si="32"/>
        <v>55577</v>
      </c>
      <c r="E43" s="32">
        <f t="shared" si="33"/>
        <v>1792.8064516129032</v>
      </c>
      <c r="F43" s="38">
        <f t="shared" si="34"/>
        <v>0.56585021800461655</v>
      </c>
      <c r="G43" s="32">
        <f t="shared" si="35"/>
        <v>148.42860348807386</v>
      </c>
      <c r="H43" s="38">
        <f t="shared" si="36"/>
        <v>9.1380465495645075E-2</v>
      </c>
      <c r="I43" s="38">
        <f t="shared" si="37"/>
        <v>0.42816541593485552</v>
      </c>
      <c r="J43" s="38">
        <f t="shared" si="38"/>
        <v>0.15356857735909307</v>
      </c>
      <c r="K43" s="38">
        <f t="shared" si="39"/>
        <v>0.10595561232636116</v>
      </c>
      <c r="L43" s="32">
        <f>SUMIFS(Raw!$F:$F,Raw!$C:$C,L$5,Raw!$A:$A,$A$4,Raw!$B:$B,$A43)</f>
        <v>55577</v>
      </c>
      <c r="M43" s="32">
        <f>SUMIFS(Raw!$F:$F,Raw!$C:$C,M$5,Raw!$A:$A,$A$4,Raw!$B:$B,$A43)</f>
        <v>31192</v>
      </c>
      <c r="N43" s="32">
        <f>SUMIFS(Raw!$F:$F,Raw!$C:$C,N$5,Raw!$A:$A,$A$4,Raw!$B:$B,$A43)</f>
        <v>17650</v>
      </c>
      <c r="O43" s="32">
        <f>SUMIFS(Raw!$F:$F,Raw!$C:$C,O$5,Raw!$A:$A,$A$4,Raw!$B:$B,$A43)</f>
        <v>3137</v>
      </c>
      <c r="P43" s="32">
        <f>SUMIFS(Raw!$F:$F,Raw!$C:$C,P$5,Raw!$A:$A,$A$4,Raw!$B:$B,$A43)</f>
        <v>4629785</v>
      </c>
      <c r="Q43" s="32">
        <f>SUMIFS(Raw!$F:$F,Raw!$C:$C,Q$5,Raw!$A:$A,$A$4,Raw!$B:$B,$A43)</f>
        <v>31315</v>
      </c>
      <c r="R43" s="32">
        <f>SUMIFS(Raw!$F:$F,Raw!$C:$C,R$5,Raw!$A:$A,$A$4,Raw!$B:$B,$A43)</f>
        <v>13408</v>
      </c>
      <c r="S43" s="32">
        <f>SUMIFS(Raw!$F:$F,Raw!$C:$C,S$5,Raw!$A:$A,$A$4,Raw!$B:$B,$A43)</f>
        <v>4809</v>
      </c>
      <c r="T43" s="32">
        <f>SUMIFS(Raw!$F:$F,Raw!$C:$C,T$5,Raw!$A:$A,$A$4,Raw!$B:$B,$A43)</f>
        <v>3318</v>
      </c>
    </row>
    <row r="44" spans="1:20" x14ac:dyDescent="0.25">
      <c r="A44" s="27" t="str">
        <f>IF(Refs!A37="","",Refs!A37)</f>
        <v>111AK6</v>
      </c>
      <c r="B44" s="3" t="str">
        <f>IF(Refs!B37="","",Refs!B37)</f>
        <v>Lincolnshire (DHU)</v>
      </c>
      <c r="C44" s="27" t="str">
        <f>IF(Refs!D37="","",Refs!D37)</f>
        <v>Area</v>
      </c>
      <c r="D44" s="32">
        <f t="shared" si="32"/>
        <v>35284</v>
      </c>
      <c r="E44" s="32">
        <f t="shared" si="33"/>
        <v>1138.1935483870968</v>
      </c>
      <c r="F44" s="38">
        <f t="shared" si="34"/>
        <v>0.55972518607193045</v>
      </c>
      <c r="G44" s="32">
        <f t="shared" si="35"/>
        <v>151.740956643939</v>
      </c>
      <c r="H44" s="38">
        <f t="shared" si="36"/>
        <v>9.6199077994166896E-2</v>
      </c>
      <c r="I44" s="38">
        <f t="shared" si="37"/>
        <v>0.16565805101521408</v>
      </c>
      <c r="J44" s="38">
        <f t="shared" si="38"/>
        <v>0.23743000961484079</v>
      </c>
      <c r="K44" s="38">
        <f t="shared" si="39"/>
        <v>0.22532662179740964</v>
      </c>
      <c r="L44" s="32">
        <f>SUMIFS(Raw!$F:$F,Raw!$C:$C,L$5,Raw!$A:$A,$A$4,Raw!$B:$B,$A44)</f>
        <v>35284</v>
      </c>
      <c r="M44" s="32">
        <f>SUMIFS(Raw!$F:$F,Raw!$C:$C,M$5,Raw!$A:$A,$A$4,Raw!$B:$B,$A44)</f>
        <v>19213</v>
      </c>
      <c r="N44" s="32">
        <f>SUMIFS(Raw!$F:$F,Raw!$C:$C,N$5,Raw!$A:$A,$A$4,Raw!$B:$B,$A44)</f>
        <v>10754</v>
      </c>
      <c r="O44" s="32">
        <f>SUMIFS(Raw!$F:$F,Raw!$C:$C,O$5,Raw!$A:$A,$A$4,Raw!$B:$B,$A44)</f>
        <v>2045</v>
      </c>
      <c r="P44" s="32">
        <f>SUMIFS(Raw!$F:$F,Raw!$C:$C,P$5,Raw!$A:$A,$A$4,Raw!$B:$B,$A44)</f>
        <v>2915399</v>
      </c>
      <c r="Q44" s="32">
        <f>SUMIFS(Raw!$F:$F,Raw!$C:$C,Q$5,Raw!$A:$A,$A$4,Raw!$B:$B,$A44)</f>
        <v>17681</v>
      </c>
      <c r="R44" s="32">
        <f>SUMIFS(Raw!$F:$F,Raw!$C:$C,R$5,Raw!$A:$A,$A$4,Raw!$B:$B,$A44)</f>
        <v>2929</v>
      </c>
      <c r="S44" s="32">
        <f>SUMIFS(Raw!$F:$F,Raw!$C:$C,S$5,Raw!$A:$A,$A$4,Raw!$B:$B,$A44)</f>
        <v>4198</v>
      </c>
      <c r="T44" s="32">
        <f>SUMIFS(Raw!$F:$F,Raw!$C:$C,T$5,Raw!$A:$A,$A$4,Raw!$B:$B,$A44)</f>
        <v>3984</v>
      </c>
    </row>
    <row r="45" spans="1:20" x14ac:dyDescent="0.25">
      <c r="A45" s="27" t="str">
        <f>IF(Refs!A38="","",Refs!A38)</f>
        <v>111AC6</v>
      </c>
      <c r="B45" s="3" t="str">
        <f>IF(Refs!B38="","",Refs!B38)</f>
        <v>Northamptonshire</v>
      </c>
      <c r="C45" s="27" t="str">
        <f>IF(Refs!D38="","",Refs!D38)</f>
        <v>Area</v>
      </c>
      <c r="D45" s="32">
        <f t="shared" si="32"/>
        <v>39497</v>
      </c>
      <c r="E45" s="32">
        <f t="shared" si="33"/>
        <v>1274.0967741935483</v>
      </c>
      <c r="F45" s="38">
        <f t="shared" si="34"/>
        <v>0.55886729691876746</v>
      </c>
      <c r="G45" s="32">
        <f t="shared" si="35"/>
        <v>152.25319502801119</v>
      </c>
      <c r="H45" s="38">
        <f t="shared" si="36"/>
        <v>9.5558546433378203E-2</v>
      </c>
      <c r="I45" s="38">
        <f t="shared" si="37"/>
        <v>0.37754058261062928</v>
      </c>
      <c r="J45" s="38">
        <f t="shared" si="38"/>
        <v>0.14845452523904826</v>
      </c>
      <c r="K45" s="38">
        <f t="shared" si="39"/>
        <v>9.1839003780297981E-2</v>
      </c>
      <c r="L45" s="32">
        <f>SUMIFS(Raw!$F:$F,Raw!$C:$C,L$5,Raw!$A:$A,$A$4,Raw!$B:$B,$A45)</f>
        <v>39497</v>
      </c>
      <c r="M45" s="32">
        <f>SUMIFS(Raw!$F:$F,Raw!$C:$C,M$5,Raw!$A:$A,$A$4,Raw!$B:$B,$A45)</f>
        <v>22848</v>
      </c>
      <c r="N45" s="32">
        <f>SUMIFS(Raw!$F:$F,Raw!$C:$C,N$5,Raw!$A:$A,$A$4,Raw!$B:$B,$A45)</f>
        <v>12769</v>
      </c>
      <c r="O45" s="32">
        <f>SUMIFS(Raw!$F:$F,Raw!$C:$C,O$5,Raw!$A:$A,$A$4,Raw!$B:$B,$A45)</f>
        <v>2414</v>
      </c>
      <c r="P45" s="32">
        <f>SUMIFS(Raw!$F:$F,Raw!$C:$C,P$5,Raw!$A:$A,$A$4,Raw!$B:$B,$A45)</f>
        <v>3478681</v>
      </c>
      <c r="Q45" s="32">
        <f>SUMIFS(Raw!$F:$F,Raw!$C:$C,Q$5,Raw!$A:$A,$A$4,Raw!$B:$B,$A45)</f>
        <v>22485</v>
      </c>
      <c r="R45" s="32">
        <f>SUMIFS(Raw!$F:$F,Raw!$C:$C,R$5,Raw!$A:$A,$A$4,Raw!$B:$B,$A45)</f>
        <v>8489</v>
      </c>
      <c r="S45" s="32">
        <f>SUMIFS(Raw!$F:$F,Raw!$C:$C,S$5,Raw!$A:$A,$A$4,Raw!$B:$B,$A45)</f>
        <v>3338</v>
      </c>
      <c r="T45" s="32">
        <f>SUMIFS(Raw!$F:$F,Raw!$C:$C,T$5,Raw!$A:$A,$A$4,Raw!$B:$B,$A45)</f>
        <v>2065</v>
      </c>
    </row>
    <row r="46" spans="1:20" x14ac:dyDescent="0.25">
      <c r="A46" s="27" t="str">
        <f>IF(Refs!A39="","",Refs!A39)</f>
        <v>111AL1</v>
      </c>
      <c r="B46" s="3" t="str">
        <f>IF(Refs!B39="","",Refs!B39)</f>
        <v>Nottinghamshire (DHU)</v>
      </c>
      <c r="C46" s="27" t="str">
        <f>IF(Refs!D39="","",Refs!D39)</f>
        <v>Area</v>
      </c>
      <c r="D46" s="32">
        <f t="shared" si="32"/>
        <v>53705</v>
      </c>
      <c r="E46" s="32">
        <f t="shared" si="33"/>
        <v>1732.4193548387098</v>
      </c>
      <c r="F46" s="38">
        <f t="shared" si="34"/>
        <v>0.57258856656407575</v>
      </c>
      <c r="G46" s="32">
        <f t="shared" si="35"/>
        <v>146.60840809377251</v>
      </c>
      <c r="H46" s="38">
        <f t="shared" si="36"/>
        <v>9.9029469895867139E-2</v>
      </c>
      <c r="I46" s="38">
        <f t="shared" si="37"/>
        <v>0.26376981034034813</v>
      </c>
      <c r="J46" s="38">
        <f t="shared" si="38"/>
        <v>0.15302676019745387</v>
      </c>
      <c r="K46" s="38">
        <f t="shared" si="39"/>
        <v>0.11762795531306833</v>
      </c>
      <c r="L46" s="32">
        <f>SUMIFS(Raw!$F:$F,Raw!$C:$C,L$5,Raw!$A:$A,$A$4,Raw!$B:$B,$A46)</f>
        <v>53705</v>
      </c>
      <c r="M46" s="32">
        <f>SUMIFS(Raw!$F:$F,Raw!$C:$C,M$5,Raw!$A:$A,$A$4,Raw!$B:$B,$A46)</f>
        <v>30542</v>
      </c>
      <c r="N46" s="32">
        <f>SUMIFS(Raw!$F:$F,Raw!$C:$C,N$5,Raw!$A:$A,$A$4,Raw!$B:$B,$A46)</f>
        <v>17488</v>
      </c>
      <c r="O46" s="32">
        <f>SUMIFS(Raw!$F:$F,Raw!$C:$C,O$5,Raw!$A:$A,$A$4,Raw!$B:$B,$A46)</f>
        <v>3357</v>
      </c>
      <c r="P46" s="32">
        <f>SUMIFS(Raw!$F:$F,Raw!$C:$C,P$5,Raw!$A:$A,$A$4,Raw!$B:$B,$A46)</f>
        <v>4477714</v>
      </c>
      <c r="Q46" s="32">
        <f>SUMIFS(Raw!$F:$F,Raw!$C:$C,Q$5,Raw!$A:$A,$A$4,Raw!$B:$B,$A46)</f>
        <v>30792</v>
      </c>
      <c r="R46" s="32">
        <f>SUMIFS(Raw!$F:$F,Raw!$C:$C,R$5,Raw!$A:$A,$A$4,Raw!$B:$B,$A46)</f>
        <v>8122</v>
      </c>
      <c r="S46" s="32">
        <f>SUMIFS(Raw!$F:$F,Raw!$C:$C,S$5,Raw!$A:$A,$A$4,Raw!$B:$B,$A46)</f>
        <v>4712</v>
      </c>
      <c r="T46" s="32">
        <f>SUMIFS(Raw!$F:$F,Raw!$C:$C,T$5,Raw!$A:$A,$A$4,Raw!$B:$B,$A46)</f>
        <v>3622</v>
      </c>
    </row>
    <row r="47" spans="1:20" x14ac:dyDescent="0.25">
      <c r="A47" s="27" t="str">
        <f>IF(Refs!A40="","",Refs!A40)</f>
        <v>111AF4</v>
      </c>
      <c r="B47" s="3" t="str">
        <f>IF(Refs!B40="","",Refs!B40)</f>
        <v>Staffordshire</v>
      </c>
      <c r="C47" s="27" t="str">
        <f>IF(Refs!D40="","",Refs!D40)</f>
        <v>Area</v>
      </c>
      <c r="D47" s="32">
        <f t="shared" si="32"/>
        <v>31860</v>
      </c>
      <c r="E47" s="32">
        <f t="shared" si="33"/>
        <v>1027.741935483871</v>
      </c>
      <c r="F47" s="38">
        <f t="shared" si="34"/>
        <v>0.50212142830323281</v>
      </c>
      <c r="G47" s="32">
        <f t="shared" si="35"/>
        <v>206.54943115683551</v>
      </c>
      <c r="H47" s="38">
        <f t="shared" si="36"/>
        <v>0.14357836516817801</v>
      </c>
      <c r="I47" s="38">
        <f t="shared" si="37"/>
        <v>0.37514838053247412</v>
      </c>
      <c r="J47" s="38">
        <f t="shared" si="38"/>
        <v>0.11518568763778192</v>
      </c>
      <c r="K47" s="38">
        <f t="shared" si="39"/>
        <v>0.1000508733254197</v>
      </c>
      <c r="L47" s="32">
        <f>SUMIFS(Raw!$F:$F,Raw!$C:$C,L$5,Raw!$A:$A,$A$4,Raw!$B:$B,$A47)</f>
        <v>31860</v>
      </c>
      <c r="M47" s="32">
        <f>SUMIFS(Raw!$F:$F,Raw!$C:$C,M$5,Raw!$A:$A,$A$4,Raw!$B:$B,$A47)</f>
        <v>26633</v>
      </c>
      <c r="N47" s="32">
        <f>SUMIFS(Raw!$F:$F,Raw!$C:$C,N$5,Raw!$A:$A,$A$4,Raw!$B:$B,$A47)</f>
        <v>13373</v>
      </c>
      <c r="O47" s="32">
        <f>SUMIFS(Raw!$F:$F,Raw!$C:$C,O$5,Raw!$A:$A,$A$4,Raw!$B:$B,$A47)</f>
        <v>4465</v>
      </c>
      <c r="P47" s="32">
        <f>SUMIFS(Raw!$F:$F,Raw!$C:$C,P$5,Raw!$A:$A,$A$4,Raw!$B:$B,$A47)</f>
        <v>5501031</v>
      </c>
      <c r="Q47" s="32">
        <f>SUMIFS(Raw!$F:$F,Raw!$C:$C,Q$5,Raw!$A:$A,$A$4,Raw!$B:$B,$A47)</f>
        <v>23588</v>
      </c>
      <c r="R47" s="32">
        <f>SUMIFS(Raw!$F:$F,Raw!$C:$C,R$5,Raw!$A:$A,$A$4,Raw!$B:$B,$A47)</f>
        <v>8849</v>
      </c>
      <c r="S47" s="32">
        <f>SUMIFS(Raw!$F:$F,Raw!$C:$C,S$5,Raw!$A:$A,$A$4,Raw!$B:$B,$A47)</f>
        <v>2717</v>
      </c>
      <c r="T47" s="32">
        <f>SUMIFS(Raw!$F:$F,Raw!$C:$C,T$5,Raw!$A:$A,$A$4,Raw!$B:$B,$A47)</f>
        <v>2360</v>
      </c>
    </row>
    <row r="48" spans="1:20" x14ac:dyDescent="0.25">
      <c r="A48" s="27" t="str">
        <f>IF(Refs!A41="","",Refs!A41)</f>
        <v>111AK5</v>
      </c>
      <c r="B48" s="3" t="str">
        <f>IF(Refs!B41="","",Refs!B41)</f>
        <v>West Midlands (CCG)</v>
      </c>
      <c r="C48" s="27" t="str">
        <f>IF(Refs!D41="","",Refs!D41)</f>
        <v>Area</v>
      </c>
      <c r="D48" s="32">
        <f t="shared" si="32"/>
        <v>235</v>
      </c>
      <c r="E48" s="32">
        <f t="shared" si="33"/>
        <v>7.580645161290323</v>
      </c>
      <c r="F48" s="38">
        <f t="shared" si="34"/>
        <v>1</v>
      </c>
      <c r="G48" s="32">
        <f t="shared" si="35"/>
        <v>0</v>
      </c>
      <c r="H48" s="38">
        <f t="shared" si="36"/>
        <v>9.3457943925233638E-3</v>
      </c>
      <c r="I48" s="38">
        <f t="shared" si="37"/>
        <v>0.48618784530386738</v>
      </c>
      <c r="J48" s="38">
        <f t="shared" si="38"/>
        <v>0.19337016574585636</v>
      </c>
      <c r="K48" s="38">
        <f t="shared" si="39"/>
        <v>0.16022099447513813</v>
      </c>
      <c r="L48" s="32">
        <f>SUMIFS(Raw!$F:$F,Raw!$C:$C,L$5,Raw!$A:$A,$A$4,Raw!$B:$B,$A48)</f>
        <v>235</v>
      </c>
      <c r="M48" s="32">
        <f>SUMIFS(Raw!$F:$F,Raw!$C:$C,M$5,Raw!$A:$A,$A$4,Raw!$B:$B,$A48)</f>
        <v>212</v>
      </c>
      <c r="N48" s="32">
        <f>SUMIFS(Raw!$F:$F,Raw!$C:$C,N$5,Raw!$A:$A,$A$4,Raw!$B:$B,$A48)</f>
        <v>212</v>
      </c>
      <c r="O48" s="32">
        <f>SUMIFS(Raw!$F:$F,Raw!$C:$C,O$5,Raw!$A:$A,$A$4,Raw!$B:$B,$A48)</f>
        <v>2</v>
      </c>
      <c r="P48" s="32">
        <f>SUMIFS(Raw!$F:$F,Raw!$C:$C,P$5,Raw!$A:$A,$A$4,Raw!$B:$B,$A48)</f>
        <v>0</v>
      </c>
      <c r="Q48" s="32">
        <f>SUMIFS(Raw!$F:$F,Raw!$C:$C,Q$5,Raw!$A:$A,$A$4,Raw!$B:$B,$A48)</f>
        <v>181</v>
      </c>
      <c r="R48" s="32">
        <f>SUMIFS(Raw!$F:$F,Raw!$C:$C,R$5,Raw!$A:$A,$A$4,Raw!$B:$B,$A48)</f>
        <v>88</v>
      </c>
      <c r="S48" s="32">
        <f>SUMIFS(Raw!$F:$F,Raw!$C:$C,S$5,Raw!$A:$A,$A$4,Raw!$B:$B,$A48)</f>
        <v>35</v>
      </c>
      <c r="T48" s="32">
        <f>SUMIFS(Raw!$F:$F,Raw!$C:$C,T$5,Raw!$A:$A,$A$4,Raw!$B:$B,$A48)</f>
        <v>29</v>
      </c>
    </row>
    <row r="49" spans="1:20" x14ac:dyDescent="0.25">
      <c r="A49" s="27" t="str">
        <f>IF(Refs!A42="","",Refs!A42)</f>
        <v>111AL4</v>
      </c>
      <c r="B49" s="3" t="str">
        <f>IF(Refs!B42="","",Refs!B42)</f>
        <v>West Midlands ICB (DHU)</v>
      </c>
      <c r="C49" s="27"/>
      <c r="D49" s="32">
        <f t="shared" si="32"/>
        <v>133774</v>
      </c>
      <c r="E49" s="32">
        <f t="shared" si="33"/>
        <v>4315.2903225806449</v>
      </c>
      <c r="F49" s="38">
        <f t="shared" si="34"/>
        <v>0.55739887968658719</v>
      </c>
      <c r="G49" s="32">
        <f t="shared" si="35"/>
        <v>150.0871937179972</v>
      </c>
      <c r="H49" s="38">
        <f t="shared" si="36"/>
        <v>9.8837119276567409E-2</v>
      </c>
      <c r="I49" s="38">
        <f t="shared" si="37"/>
        <v>0.28067866415972781</v>
      </c>
      <c r="J49" s="38">
        <f t="shared" si="38"/>
        <v>0.14620825499149431</v>
      </c>
      <c r="K49" s="38">
        <f t="shared" si="39"/>
        <v>9.0724326260184437E-2</v>
      </c>
      <c r="L49" s="32">
        <f>SUMIFS(Raw!$F:$F,Raw!$C:$C,L$5,Raw!$A:$A,$A$4,Raw!$B:$B,$A49)</f>
        <v>133774</v>
      </c>
      <c r="M49" s="32">
        <f>SUMIFS(Raw!$F:$F,Raw!$C:$C,M$5,Raw!$A:$A,$A$4,Raw!$B:$B,$A49)</f>
        <v>116396</v>
      </c>
      <c r="N49" s="32">
        <f>SUMIFS(Raw!$F:$F,Raw!$C:$C,N$5,Raw!$A:$A,$A$4,Raw!$B:$B,$A49)</f>
        <v>64879</v>
      </c>
      <c r="O49" s="32">
        <f>SUMIFS(Raw!$F:$F,Raw!$C:$C,O$5,Raw!$A:$A,$A$4,Raw!$B:$B,$A49)</f>
        <v>12766</v>
      </c>
      <c r="P49" s="32">
        <f>SUMIFS(Raw!$F:$F,Raw!$C:$C,P$5,Raw!$A:$A,$A$4,Raw!$B:$B,$A49)</f>
        <v>17469549</v>
      </c>
      <c r="Q49" s="32">
        <f>SUMIFS(Raw!$F:$F,Raw!$C:$C,Q$5,Raw!$A:$A,$A$4,Raw!$B:$B,$A49)</f>
        <v>111690</v>
      </c>
      <c r="R49" s="32">
        <f>SUMIFS(Raw!$F:$F,Raw!$C:$C,R$5,Raw!$A:$A,$A$4,Raw!$B:$B,$A49)</f>
        <v>31349</v>
      </c>
      <c r="S49" s="32">
        <f>SUMIFS(Raw!$F:$F,Raw!$C:$C,S$5,Raw!$A:$A,$A$4,Raw!$B:$B,$A49)</f>
        <v>16330</v>
      </c>
      <c r="T49" s="32">
        <f>SUMIFS(Raw!$F:$F,Raw!$C:$C,T$5,Raw!$A:$A,$A$4,Raw!$B:$B,$A49)</f>
        <v>10133</v>
      </c>
    </row>
    <row r="50" spans="1:20" ht="19.5" customHeight="1" x14ac:dyDescent="0.25">
      <c r="A50" s="27" t="str">
        <f>IF(Refs!A43="","",Refs!A43)</f>
        <v>111AC5</v>
      </c>
      <c r="B50" s="3" t="str">
        <f>IF(Refs!B43="","",Refs!B43)</f>
        <v>Cambridgeshire and Peterborough</v>
      </c>
      <c r="C50" s="27" t="str">
        <f>IF(Refs!D43="","",Refs!D43)</f>
        <v>Area</v>
      </c>
      <c r="D50" s="32">
        <f t="shared" ref="D50:D77" si="40">L50</f>
        <v>23534</v>
      </c>
      <c r="E50" s="32">
        <f t="shared" ref="E50:E77" si="41">IFERROR(L50/$B$5, " ")</f>
        <v>759.16129032258061</v>
      </c>
      <c r="F50" s="38">
        <f t="shared" ref="F50:F77" si="42">IFERROR(N50/M50, " ")</f>
        <v>0.38313875168387967</v>
      </c>
      <c r="G50" s="32">
        <f t="shared" ref="G50:G77" si="43">IFERROR(P50/M50, " ")</f>
        <v>350.63201616524475</v>
      </c>
      <c r="H50" s="38">
        <f t="shared" ref="H50:H77" si="44">IFERROR(O50/(M50+O50), " ")</f>
        <v>0.1591863702864694</v>
      </c>
      <c r="I50" s="38">
        <f t="shared" ref="I50:I77" si="45">IFERROR(R50/Q50, " ")</f>
        <v>0.6201514346439958</v>
      </c>
      <c r="J50" s="38">
        <f t="shared" ref="J50:J77" si="46">IFERROR(S50/Q50, " ")</f>
        <v>9.7170563230605744E-2</v>
      </c>
      <c r="K50" s="38">
        <f t="shared" ref="K50:K77" si="47">IFERROR(T50/Q50, " ")</f>
        <v>8.5680127523910729E-2</v>
      </c>
      <c r="L50" s="32">
        <f>SUMIFS(Raw!$F:$F,Raw!$C:$C,L$5,Raw!$A:$A,$A$4,Raw!$B:$B,$A50)</f>
        <v>23534</v>
      </c>
      <c r="M50" s="32">
        <f>SUMIFS(Raw!$F:$F,Raw!$C:$C,M$5,Raw!$A:$A,$A$4,Raw!$B:$B,$A50)</f>
        <v>17816</v>
      </c>
      <c r="N50" s="32">
        <f>SUMIFS(Raw!$F:$F,Raw!$C:$C,N$5,Raw!$A:$A,$A$4,Raw!$B:$B,$A50)</f>
        <v>6826</v>
      </c>
      <c r="O50" s="32">
        <f>SUMIFS(Raw!$F:$F,Raw!$C:$C,O$5,Raw!$A:$A,$A$4,Raw!$B:$B,$A50)</f>
        <v>3373</v>
      </c>
      <c r="P50" s="32">
        <f>SUMIFS(Raw!$F:$F,Raw!$C:$C,P$5,Raw!$A:$A,$A$4,Raw!$B:$B,$A50)</f>
        <v>6246860</v>
      </c>
      <c r="Q50" s="32">
        <f>SUMIFS(Raw!$F:$F,Raw!$C:$C,Q$5,Raw!$A:$A,$A$4,Raw!$B:$B,$A50)</f>
        <v>15056</v>
      </c>
      <c r="R50" s="32">
        <f>SUMIFS(Raw!$F:$F,Raw!$C:$C,R$5,Raw!$A:$A,$A$4,Raw!$B:$B,$A50)</f>
        <v>9337</v>
      </c>
      <c r="S50" s="32">
        <f>SUMIFS(Raw!$F:$F,Raw!$C:$C,S$5,Raw!$A:$A,$A$4,Raw!$B:$B,$A50)</f>
        <v>1463</v>
      </c>
      <c r="T50" s="32">
        <f>SUMIFS(Raw!$F:$F,Raw!$C:$C,T$5,Raw!$A:$A,$A$4,Raw!$B:$B,$A50)</f>
        <v>1290</v>
      </c>
    </row>
    <row r="51" spans="1:20" x14ac:dyDescent="0.25">
      <c r="A51" s="27" t="str">
        <f>IF(Refs!A44="","",Refs!A44)</f>
        <v>111AB2</v>
      </c>
      <c r="B51" s="3" t="str">
        <f>IF(Refs!B44="","",Refs!B44)</f>
        <v>Hertfordshire</v>
      </c>
      <c r="C51" s="27" t="str">
        <f>IF(Refs!D44="","",Refs!D44)</f>
        <v>Area</v>
      </c>
      <c r="D51" s="32">
        <f t="shared" si="40"/>
        <v>25131</v>
      </c>
      <c r="E51" s="32">
        <f t="shared" si="41"/>
        <v>810.67741935483866</v>
      </c>
      <c r="F51" s="38">
        <f t="shared" si="42"/>
        <v>0.37536023054755041</v>
      </c>
      <c r="G51" s="32">
        <f t="shared" si="43"/>
        <v>357.86156854672703</v>
      </c>
      <c r="H51" s="38">
        <f t="shared" si="44"/>
        <v>0.14010089388441455</v>
      </c>
      <c r="I51" s="38">
        <f t="shared" si="45"/>
        <v>0.57975167144221584</v>
      </c>
      <c r="J51" s="38">
        <f t="shared" si="46"/>
        <v>9.5451289398280806E-2</v>
      </c>
      <c r="K51" s="38">
        <f t="shared" si="47"/>
        <v>8.2796084049665708E-2</v>
      </c>
      <c r="L51" s="32">
        <f>SUMIFS(Raw!$F:$F,Raw!$C:$C,L$5,Raw!$A:$A,$A$4,Raw!$B:$B,$A51)</f>
        <v>25131</v>
      </c>
      <c r="M51" s="32">
        <f>SUMIFS(Raw!$F:$F,Raw!$C:$C,M$5,Raw!$A:$A,$A$4,Raw!$B:$B,$A51)</f>
        <v>19432</v>
      </c>
      <c r="N51" s="32">
        <f>SUMIFS(Raw!$F:$F,Raw!$C:$C,N$5,Raw!$A:$A,$A$4,Raw!$B:$B,$A51)</f>
        <v>7294</v>
      </c>
      <c r="O51" s="32">
        <f>SUMIFS(Raw!$F:$F,Raw!$C:$C,O$5,Raw!$A:$A,$A$4,Raw!$B:$B,$A51)</f>
        <v>3166</v>
      </c>
      <c r="P51" s="32">
        <f>SUMIFS(Raw!$F:$F,Raw!$C:$C,P$5,Raw!$A:$A,$A$4,Raw!$B:$B,$A51)</f>
        <v>6953966</v>
      </c>
      <c r="Q51" s="32">
        <f>SUMIFS(Raw!$F:$F,Raw!$C:$C,Q$5,Raw!$A:$A,$A$4,Raw!$B:$B,$A51)</f>
        <v>16752</v>
      </c>
      <c r="R51" s="32">
        <f>SUMIFS(Raw!$F:$F,Raw!$C:$C,R$5,Raw!$A:$A,$A$4,Raw!$B:$B,$A51)</f>
        <v>9712</v>
      </c>
      <c r="S51" s="32">
        <f>SUMIFS(Raw!$F:$F,Raw!$C:$C,S$5,Raw!$A:$A,$A$4,Raw!$B:$B,$A51)</f>
        <v>1599</v>
      </c>
      <c r="T51" s="32">
        <f>SUMIFS(Raw!$F:$F,Raw!$C:$C,T$5,Raw!$A:$A,$A$4,Raw!$B:$B,$A51)</f>
        <v>1387</v>
      </c>
    </row>
    <row r="52" spans="1:20" x14ac:dyDescent="0.25">
      <c r="A52" s="27" t="str">
        <f>IF(Refs!A45="","",Refs!A45)</f>
        <v>111AG7</v>
      </c>
      <c r="B52" s="3" t="str">
        <f>IF(Refs!B45="","",Refs!B45)</f>
        <v>Luton and Bedfordshire</v>
      </c>
      <c r="C52" s="27" t="str">
        <f>IF(Refs!D45="","",Refs!D45)</f>
        <v>Area</v>
      </c>
      <c r="D52" s="32">
        <f t="shared" si="40"/>
        <v>20428</v>
      </c>
      <c r="E52" s="32">
        <f t="shared" si="41"/>
        <v>658.9677419354839</v>
      </c>
      <c r="F52" s="38">
        <f t="shared" si="42"/>
        <v>0.37743749999999998</v>
      </c>
      <c r="G52" s="32">
        <f t="shared" si="43"/>
        <v>349.68393750000001</v>
      </c>
      <c r="H52" s="38">
        <f t="shared" si="44"/>
        <v>0.15168866974179523</v>
      </c>
      <c r="I52" s="38">
        <f t="shared" si="45"/>
        <v>0.53774613093075641</v>
      </c>
      <c r="J52" s="38">
        <f t="shared" si="46"/>
        <v>9.118651456804476E-2</v>
      </c>
      <c r="K52" s="38">
        <f t="shared" si="47"/>
        <v>9.7289835065029431E-2</v>
      </c>
      <c r="L52" s="32">
        <f>SUMIFS(Raw!$F:$F,Raw!$C:$C,L$5,Raw!$A:$A,$A$4,Raw!$B:$B,$A52)</f>
        <v>20428</v>
      </c>
      <c r="M52" s="32">
        <f>SUMIFS(Raw!$F:$F,Raw!$C:$C,M$5,Raw!$A:$A,$A$4,Raw!$B:$B,$A52)</f>
        <v>16000</v>
      </c>
      <c r="N52" s="32">
        <f>SUMIFS(Raw!$F:$F,Raw!$C:$C,N$5,Raw!$A:$A,$A$4,Raw!$B:$B,$A52)</f>
        <v>6039</v>
      </c>
      <c r="O52" s="32">
        <f>SUMIFS(Raw!$F:$F,Raw!$C:$C,O$5,Raw!$A:$A,$A$4,Raw!$B:$B,$A52)</f>
        <v>2861</v>
      </c>
      <c r="P52" s="32">
        <f>SUMIFS(Raw!$F:$F,Raw!$C:$C,P$5,Raw!$A:$A,$A$4,Raw!$B:$B,$A52)</f>
        <v>5594943</v>
      </c>
      <c r="Q52" s="32">
        <f>SUMIFS(Raw!$F:$F,Raw!$C:$C,Q$5,Raw!$A:$A,$A$4,Raw!$B:$B,$A52)</f>
        <v>13763</v>
      </c>
      <c r="R52" s="32">
        <f>SUMIFS(Raw!$F:$F,Raw!$C:$C,R$5,Raw!$A:$A,$A$4,Raw!$B:$B,$A52)</f>
        <v>7401</v>
      </c>
      <c r="S52" s="32">
        <f>SUMIFS(Raw!$F:$F,Raw!$C:$C,S$5,Raw!$A:$A,$A$4,Raw!$B:$B,$A52)</f>
        <v>1255</v>
      </c>
      <c r="T52" s="32">
        <f>SUMIFS(Raw!$F:$F,Raw!$C:$C,T$5,Raw!$A:$A,$A$4,Raw!$B:$B,$A52)</f>
        <v>1339</v>
      </c>
    </row>
    <row r="53" spans="1:20" x14ac:dyDescent="0.25">
      <c r="A53" s="27" t="str">
        <f>IF(Refs!A46="","",Refs!A46)</f>
        <v>111AH4</v>
      </c>
      <c r="B53" s="3" t="str">
        <f>IF(Refs!B46="","",Refs!B46)</f>
        <v>Mid and South Essex</v>
      </c>
      <c r="C53" s="27" t="str">
        <f>IF(Refs!D46="","",Refs!D46)</f>
        <v>Area</v>
      </c>
      <c r="D53" s="32">
        <f t="shared" si="40"/>
        <v>40975</v>
      </c>
      <c r="E53" s="32">
        <f t="shared" si="41"/>
        <v>1321.7741935483871</v>
      </c>
      <c r="F53" s="38">
        <f t="shared" si="42"/>
        <v>0.38531731000998587</v>
      </c>
      <c r="G53" s="32">
        <f t="shared" si="43"/>
        <v>704.69126407492854</v>
      </c>
      <c r="H53" s="38">
        <f t="shared" si="44"/>
        <v>0.24527664440344082</v>
      </c>
      <c r="I53" s="38">
        <f t="shared" si="45"/>
        <v>0.61003258684046313</v>
      </c>
      <c r="J53" s="38">
        <f t="shared" si="46"/>
        <v>0.11003258684046315</v>
      </c>
      <c r="K53" s="38">
        <f t="shared" si="47"/>
        <v>8.3651112805934971E-2</v>
      </c>
      <c r="L53" s="32">
        <f>SUMIFS(Raw!$F:$F,Raw!$C:$C,L$5,Raw!$A:$A,$A$4,Raw!$B:$B,$A53)</f>
        <v>40975</v>
      </c>
      <c r="M53" s="32">
        <f>SUMIFS(Raw!$F:$F,Raw!$C:$C,M$5,Raw!$A:$A,$A$4,Raw!$B:$B,$A53)</f>
        <v>29041</v>
      </c>
      <c r="N53" s="32">
        <f>SUMIFS(Raw!$F:$F,Raw!$C:$C,N$5,Raw!$A:$A,$A$4,Raw!$B:$B,$A53)</f>
        <v>11190</v>
      </c>
      <c r="O53" s="32">
        <f>SUMIFS(Raw!$F:$F,Raw!$C:$C,O$5,Raw!$A:$A,$A$4,Raw!$B:$B,$A53)</f>
        <v>9438</v>
      </c>
      <c r="P53" s="32">
        <f>SUMIFS(Raw!$F:$F,Raw!$C:$C,P$5,Raw!$A:$A,$A$4,Raw!$B:$B,$A53)</f>
        <v>20464939</v>
      </c>
      <c r="Q53" s="32">
        <f>SUMIFS(Raw!$F:$F,Raw!$C:$C,Q$5,Raw!$A:$A,$A$4,Raw!$B:$B,$A53)</f>
        <v>28846</v>
      </c>
      <c r="R53" s="32">
        <f>SUMIFS(Raw!$F:$F,Raw!$C:$C,R$5,Raw!$A:$A,$A$4,Raw!$B:$B,$A53)</f>
        <v>17597</v>
      </c>
      <c r="S53" s="32">
        <f>SUMIFS(Raw!$F:$F,Raw!$C:$C,S$5,Raw!$A:$A,$A$4,Raw!$B:$B,$A53)</f>
        <v>3174</v>
      </c>
      <c r="T53" s="32">
        <f>SUMIFS(Raw!$F:$F,Raw!$C:$C,T$5,Raw!$A:$A,$A$4,Raw!$B:$B,$A53)</f>
        <v>2413</v>
      </c>
    </row>
    <row r="54" spans="1:20" x14ac:dyDescent="0.25">
      <c r="A54" s="27" t="str">
        <f>IF(Refs!A47="","",Refs!A47)</f>
        <v>111AC7</v>
      </c>
      <c r="B54" s="3" t="str">
        <f>IF(Refs!B47="","",Refs!B47)</f>
        <v>Milton Keynes</v>
      </c>
      <c r="C54" s="27" t="str">
        <f>IF(Refs!D47="","",Refs!D47)</f>
        <v>Area</v>
      </c>
      <c r="D54" s="32">
        <f t="shared" si="40"/>
        <v>14613</v>
      </c>
      <c r="E54" s="32">
        <f t="shared" si="41"/>
        <v>471.38709677419354</v>
      </c>
      <c r="F54" s="38">
        <f t="shared" si="42"/>
        <v>0.58940242763772177</v>
      </c>
      <c r="G54" s="32">
        <f t="shared" si="43"/>
        <v>139.4142156862745</v>
      </c>
      <c r="H54" s="38">
        <f t="shared" si="44"/>
        <v>8.147512864493997E-2</v>
      </c>
      <c r="I54" s="38">
        <f t="shared" si="45"/>
        <v>0.40901649666288881</v>
      </c>
      <c r="J54" s="38">
        <f t="shared" si="46"/>
        <v>0.13965495529530286</v>
      </c>
      <c r="K54" s="38">
        <f t="shared" si="47"/>
        <v>0.1258027956176804</v>
      </c>
      <c r="L54" s="32">
        <f>SUMIFS(Raw!$F:$F,Raw!$C:$C,L$5,Raw!$A:$A,$A$4,Raw!$B:$B,$A54)</f>
        <v>14613</v>
      </c>
      <c r="M54" s="32">
        <f>SUMIFS(Raw!$F:$F,Raw!$C:$C,M$5,Raw!$A:$A,$A$4,Raw!$B:$B,$A54)</f>
        <v>8568</v>
      </c>
      <c r="N54" s="32">
        <f>SUMIFS(Raw!$F:$F,Raw!$C:$C,N$5,Raw!$A:$A,$A$4,Raw!$B:$B,$A54)</f>
        <v>5050</v>
      </c>
      <c r="O54" s="32">
        <f>SUMIFS(Raw!$F:$F,Raw!$C:$C,O$5,Raw!$A:$A,$A$4,Raw!$B:$B,$A54)</f>
        <v>760</v>
      </c>
      <c r="P54" s="32">
        <f>SUMIFS(Raw!$F:$F,Raw!$C:$C,P$5,Raw!$A:$A,$A$4,Raw!$B:$B,$A54)</f>
        <v>1194501</v>
      </c>
      <c r="Q54" s="32">
        <f>SUMIFS(Raw!$F:$F,Raw!$C:$C,Q$5,Raw!$A:$A,$A$4,Raw!$B:$B,$A54)</f>
        <v>7941</v>
      </c>
      <c r="R54" s="32">
        <f>SUMIFS(Raw!$F:$F,Raw!$C:$C,R$5,Raw!$A:$A,$A$4,Raw!$B:$B,$A54)</f>
        <v>3248</v>
      </c>
      <c r="S54" s="32">
        <f>SUMIFS(Raw!$F:$F,Raw!$C:$C,S$5,Raw!$A:$A,$A$4,Raw!$B:$B,$A54)</f>
        <v>1109</v>
      </c>
      <c r="T54" s="32">
        <f>SUMIFS(Raw!$F:$F,Raw!$C:$C,T$5,Raw!$A:$A,$A$4,Raw!$B:$B,$A54)</f>
        <v>999</v>
      </c>
    </row>
    <row r="55" spans="1:20" x14ac:dyDescent="0.25">
      <c r="A55" s="27" t="str">
        <f>IF(Refs!A48="","",Refs!A48)</f>
        <v>111AG8</v>
      </c>
      <c r="B55" s="3" t="str">
        <f>IF(Refs!B48="","",Refs!B48)</f>
        <v>Norfolk including Great Yarmouth and Waveney</v>
      </c>
      <c r="C55" s="27" t="str">
        <f>IF(Refs!D48="","",Refs!D48)</f>
        <v>Area</v>
      </c>
      <c r="D55" s="32">
        <f t="shared" si="40"/>
        <v>32812</v>
      </c>
      <c r="E55" s="32">
        <f t="shared" si="41"/>
        <v>1058.4516129032259</v>
      </c>
      <c r="F55" s="38">
        <f t="shared" si="42"/>
        <v>0.47097585295010186</v>
      </c>
      <c r="G55" s="32">
        <f t="shared" si="43"/>
        <v>558.56379243074525</v>
      </c>
      <c r="H55" s="38">
        <f t="shared" si="44"/>
        <v>0.22816703473198152</v>
      </c>
      <c r="I55" s="38">
        <f t="shared" si="45"/>
        <v>0.57493696890465962</v>
      </c>
      <c r="J55" s="38">
        <f t="shared" si="46"/>
        <v>0.1281165374918293</v>
      </c>
      <c r="K55" s="38">
        <f t="shared" si="47"/>
        <v>7.1295172284993935E-2</v>
      </c>
      <c r="L55" s="32">
        <f>SUMIFS(Raw!$F:$F,Raw!$C:$C,L$5,Raw!$A:$A,$A$4,Raw!$B:$B,$A55)</f>
        <v>32812</v>
      </c>
      <c r="M55" s="32">
        <f>SUMIFS(Raw!$F:$F,Raw!$C:$C,M$5,Raw!$A:$A,$A$4,Raw!$B:$B,$A55)</f>
        <v>23067</v>
      </c>
      <c r="N55" s="32">
        <f>SUMIFS(Raw!$F:$F,Raw!$C:$C,N$5,Raw!$A:$A,$A$4,Raw!$B:$B,$A55)</f>
        <v>10864</v>
      </c>
      <c r="O55" s="32">
        <f>SUMIFS(Raw!$F:$F,Raw!$C:$C,O$5,Raw!$A:$A,$A$4,Raw!$B:$B,$A55)</f>
        <v>6819</v>
      </c>
      <c r="P55" s="32">
        <f>SUMIFS(Raw!$F:$F,Raw!$C:$C,P$5,Raw!$A:$A,$A$4,Raw!$B:$B,$A55)</f>
        <v>12884391</v>
      </c>
      <c r="Q55" s="32">
        <f>SUMIFS(Raw!$F:$F,Raw!$C:$C,Q$5,Raw!$A:$A,$A$4,Raw!$B:$B,$A55)</f>
        <v>21418</v>
      </c>
      <c r="R55" s="32">
        <f>SUMIFS(Raw!$F:$F,Raw!$C:$C,R$5,Raw!$A:$A,$A$4,Raw!$B:$B,$A55)</f>
        <v>12314</v>
      </c>
      <c r="S55" s="32">
        <f>SUMIFS(Raw!$F:$F,Raw!$C:$C,S$5,Raw!$A:$A,$A$4,Raw!$B:$B,$A55)</f>
        <v>2744</v>
      </c>
      <c r="T55" s="32">
        <f>SUMIFS(Raw!$F:$F,Raw!$C:$C,T$5,Raw!$A:$A,$A$4,Raw!$B:$B,$A55)</f>
        <v>1527</v>
      </c>
    </row>
    <row r="56" spans="1:20" x14ac:dyDescent="0.25">
      <c r="A56" s="27" t="str">
        <f>IF(Refs!A49="","",Refs!A49)</f>
        <v>111AH7</v>
      </c>
      <c r="B56" s="3" t="str">
        <f>IF(Refs!B49="","",Refs!B49)</f>
        <v>North East Essex &amp; Suffolk</v>
      </c>
      <c r="C56" s="27" t="str">
        <f>IF(Refs!D49="","",Refs!D49)</f>
        <v>Area</v>
      </c>
      <c r="D56" s="32">
        <f t="shared" si="40"/>
        <v>33668</v>
      </c>
      <c r="E56" s="32">
        <f t="shared" si="41"/>
        <v>1086.0645161290322</v>
      </c>
      <c r="F56" s="38">
        <f t="shared" si="42"/>
        <v>0.29381698897661823</v>
      </c>
      <c r="G56" s="32">
        <f t="shared" si="43"/>
        <v>433.93683487813252</v>
      </c>
      <c r="H56" s="38">
        <f t="shared" si="44"/>
        <v>0.14491193737769081</v>
      </c>
      <c r="I56" s="38">
        <f t="shared" si="45"/>
        <v>0.39863999646752329</v>
      </c>
      <c r="J56" s="38">
        <f t="shared" si="46"/>
        <v>0.15322117719786285</v>
      </c>
      <c r="K56" s="38">
        <f t="shared" si="47"/>
        <v>0.13555879365920431</v>
      </c>
      <c r="L56" s="32">
        <f>SUMIFS(Raw!$F:$F,Raw!$C:$C,L$5,Raw!$A:$A,$A$4,Raw!$B:$B,$A56)</f>
        <v>33668</v>
      </c>
      <c r="M56" s="32">
        <f>SUMIFS(Raw!$F:$F,Raw!$C:$C,M$5,Raw!$A:$A,$A$4,Raw!$B:$B,$A56)</f>
        <v>26217</v>
      </c>
      <c r="N56" s="32">
        <f>SUMIFS(Raw!$F:$F,Raw!$C:$C,N$5,Raw!$A:$A,$A$4,Raw!$B:$B,$A56)</f>
        <v>7703</v>
      </c>
      <c r="O56" s="32">
        <f>SUMIFS(Raw!$F:$F,Raw!$C:$C,O$5,Raw!$A:$A,$A$4,Raw!$B:$B,$A56)</f>
        <v>4443</v>
      </c>
      <c r="P56" s="32">
        <f>SUMIFS(Raw!$F:$F,Raw!$C:$C,P$5,Raw!$A:$A,$A$4,Raw!$B:$B,$A56)</f>
        <v>11376522</v>
      </c>
      <c r="Q56" s="32">
        <f>SUMIFS(Raw!$F:$F,Raw!$C:$C,Q$5,Raw!$A:$A,$A$4,Raw!$B:$B,$A56)</f>
        <v>22647</v>
      </c>
      <c r="R56" s="32">
        <f>SUMIFS(Raw!$F:$F,Raw!$C:$C,R$5,Raw!$A:$A,$A$4,Raw!$B:$B,$A56)</f>
        <v>9028</v>
      </c>
      <c r="S56" s="32">
        <f>SUMIFS(Raw!$F:$F,Raw!$C:$C,S$5,Raw!$A:$A,$A$4,Raw!$B:$B,$A56)</f>
        <v>3470</v>
      </c>
      <c r="T56" s="32">
        <f>SUMIFS(Raw!$F:$F,Raw!$C:$C,T$5,Raw!$A:$A,$A$4,Raw!$B:$B,$A56)</f>
        <v>3070</v>
      </c>
    </row>
    <row r="57" spans="1:20" x14ac:dyDescent="0.25">
      <c r="A57" s="27" t="str">
        <f>IF(Refs!A50="","",Refs!A50)</f>
        <v>111AI3</v>
      </c>
      <c r="B57" s="3" t="str">
        <f>IF(Refs!B50="","",Refs!B50)</f>
        <v>West Essex (HUC)</v>
      </c>
      <c r="C57" s="27" t="str">
        <f>IF(Refs!D50="","",Refs!D50)</f>
        <v>Area</v>
      </c>
      <c r="D57" s="32">
        <f t="shared" si="40"/>
        <v>5989</v>
      </c>
      <c r="E57" s="32">
        <f t="shared" si="41"/>
        <v>193.19354838709677</v>
      </c>
      <c r="F57" s="38">
        <f t="shared" si="42"/>
        <v>0.35865343116098403</v>
      </c>
      <c r="G57" s="32">
        <f t="shared" si="43"/>
        <v>366.59775571860166</v>
      </c>
      <c r="H57" s="38">
        <f t="shared" si="44"/>
        <v>0.16414141414141414</v>
      </c>
      <c r="I57" s="38">
        <f t="shared" si="45"/>
        <v>0.5743944636678201</v>
      </c>
      <c r="J57" s="38">
        <f t="shared" si="46"/>
        <v>9.391992090954028E-2</v>
      </c>
      <c r="K57" s="38">
        <f t="shared" si="47"/>
        <v>7.9831932773109238E-2</v>
      </c>
      <c r="L57" s="32">
        <f>SUMIFS(Raw!$F:$F,Raw!$C:$C,L$5,Raw!$A:$A,$A$4,Raw!$B:$B,$A57)</f>
        <v>5989</v>
      </c>
      <c r="M57" s="32">
        <f>SUMIFS(Raw!$F:$F,Raw!$C:$C,M$5,Raw!$A:$A,$A$4,Raw!$B:$B,$A57)</f>
        <v>4634</v>
      </c>
      <c r="N57" s="32">
        <f>SUMIFS(Raw!$F:$F,Raw!$C:$C,N$5,Raw!$A:$A,$A$4,Raw!$B:$B,$A57)</f>
        <v>1662</v>
      </c>
      <c r="O57" s="32">
        <f>SUMIFS(Raw!$F:$F,Raw!$C:$C,O$5,Raw!$A:$A,$A$4,Raw!$B:$B,$A57)</f>
        <v>910</v>
      </c>
      <c r="P57" s="32">
        <f>SUMIFS(Raw!$F:$F,Raw!$C:$C,P$5,Raw!$A:$A,$A$4,Raw!$B:$B,$A57)</f>
        <v>1698814</v>
      </c>
      <c r="Q57" s="32">
        <f>SUMIFS(Raw!$F:$F,Raw!$C:$C,Q$5,Raw!$A:$A,$A$4,Raw!$B:$B,$A57)</f>
        <v>4046</v>
      </c>
      <c r="R57" s="32">
        <f>SUMIFS(Raw!$F:$F,Raw!$C:$C,R$5,Raw!$A:$A,$A$4,Raw!$B:$B,$A57)</f>
        <v>2324</v>
      </c>
      <c r="S57" s="32">
        <f>SUMIFS(Raw!$F:$F,Raw!$C:$C,S$5,Raw!$A:$A,$A$4,Raw!$B:$B,$A57)</f>
        <v>380</v>
      </c>
      <c r="T57" s="32">
        <f>SUMIFS(Raw!$F:$F,Raw!$C:$C,T$5,Raw!$A:$A,$A$4,Raw!$B:$B,$A57)</f>
        <v>323</v>
      </c>
    </row>
    <row r="58" spans="1:20" ht="19.5" customHeight="1" x14ac:dyDescent="0.25">
      <c r="A58" s="27" t="str">
        <f>IF(Refs!A51="","",Refs!A51)</f>
        <v>111AD5</v>
      </c>
      <c r="B58" s="3" t="str">
        <f>IF(Refs!B51="","",Refs!B51)</f>
        <v>North Central London</v>
      </c>
      <c r="C58" s="27" t="str">
        <f>IF(Refs!D51="","",Refs!D51)</f>
        <v>Area</v>
      </c>
      <c r="D58" s="32">
        <f t="shared" si="40"/>
        <v>37160</v>
      </c>
      <c r="E58" s="32">
        <f t="shared" si="41"/>
        <v>1198.7096774193549</v>
      </c>
      <c r="F58" s="38">
        <f t="shared" si="42"/>
        <v>0.29123180949581068</v>
      </c>
      <c r="G58" s="32">
        <f t="shared" si="43"/>
        <v>821.81827870057327</v>
      </c>
      <c r="H58" s="38">
        <f t="shared" si="44"/>
        <v>0.26142655520573227</v>
      </c>
      <c r="I58" s="38">
        <f t="shared" si="45"/>
        <v>0.59979051609217293</v>
      </c>
      <c r="J58" s="38">
        <f t="shared" si="46"/>
        <v>7.2018028312067536E-2</v>
      </c>
      <c r="K58" s="38">
        <f t="shared" si="47"/>
        <v>0.10966165174887323</v>
      </c>
      <c r="L58" s="32">
        <f>SUMIFS(Raw!$F:$F,Raw!$C:$C,L$5,Raw!$A:$A,$A$4,Raw!$B:$B,$A58)</f>
        <v>37160</v>
      </c>
      <c r="M58" s="32">
        <f>SUMIFS(Raw!$F:$F,Raw!$C:$C,M$5,Raw!$A:$A,$A$4,Raw!$B:$B,$A58)</f>
        <v>27212</v>
      </c>
      <c r="N58" s="32">
        <f>SUMIFS(Raw!$F:$F,Raw!$C:$C,N$5,Raw!$A:$A,$A$4,Raw!$B:$B,$A58)</f>
        <v>7925</v>
      </c>
      <c r="O58" s="32">
        <f>SUMIFS(Raw!$F:$F,Raw!$C:$C,O$5,Raw!$A:$A,$A$4,Raw!$B:$B,$A58)</f>
        <v>9632</v>
      </c>
      <c r="P58" s="32">
        <f>SUMIFS(Raw!$F:$F,Raw!$C:$C,P$5,Raw!$A:$A,$A$4,Raw!$B:$B,$A58)</f>
        <v>22363319</v>
      </c>
      <c r="Q58" s="32">
        <f>SUMIFS(Raw!$F:$F,Raw!$C:$C,Q$5,Raw!$A:$A,$A$4,Raw!$B:$B,$A58)</f>
        <v>31506</v>
      </c>
      <c r="R58" s="32">
        <f>SUMIFS(Raw!$F:$F,Raw!$C:$C,R$5,Raw!$A:$A,$A$4,Raw!$B:$B,$A58)</f>
        <v>18897</v>
      </c>
      <c r="S58" s="32">
        <f>SUMIFS(Raw!$F:$F,Raw!$C:$C,S$5,Raw!$A:$A,$A$4,Raw!$B:$B,$A58)</f>
        <v>2269</v>
      </c>
      <c r="T58" s="32">
        <f>SUMIFS(Raw!$F:$F,Raw!$C:$C,T$5,Raw!$A:$A,$A$4,Raw!$B:$B,$A58)</f>
        <v>3455</v>
      </c>
    </row>
    <row r="59" spans="1:20" x14ac:dyDescent="0.25">
      <c r="A59" s="27" t="str">
        <f>IF(Refs!A52="","",Refs!A52)</f>
        <v>111AH5</v>
      </c>
      <c r="B59" s="3" t="str">
        <f>IF(Refs!B52="","",Refs!B52)</f>
        <v>North East London</v>
      </c>
      <c r="C59" s="27" t="str">
        <f>IF(Refs!D52="","",Refs!D52)</f>
        <v>Area</v>
      </c>
      <c r="D59" s="32">
        <f t="shared" si="40"/>
        <v>79669</v>
      </c>
      <c r="E59" s="32">
        <f t="shared" si="41"/>
        <v>2569.9677419354839</v>
      </c>
      <c r="F59" s="38">
        <f t="shared" si="42"/>
        <v>0.42664635757472141</v>
      </c>
      <c r="G59" s="32">
        <f t="shared" si="43"/>
        <v>283.79721475310464</v>
      </c>
      <c r="H59" s="38">
        <f t="shared" si="44"/>
        <v>0.19242114247699857</v>
      </c>
      <c r="I59" s="38">
        <f t="shared" si="45"/>
        <v>0.48241046600600934</v>
      </c>
      <c r="J59" s="38">
        <f t="shared" si="46"/>
        <v>7.8644346154563949E-2</v>
      </c>
      <c r="K59" s="38">
        <f t="shared" si="47"/>
        <v>0.10326036242838213</v>
      </c>
      <c r="L59" s="32">
        <f>SUMIFS(Raw!$F:$F,Raw!$C:$C,L$5,Raw!$A:$A,$A$4,Raw!$B:$B,$A59)</f>
        <v>79669</v>
      </c>
      <c r="M59" s="32">
        <f>SUMIFS(Raw!$F:$F,Raw!$C:$C,M$5,Raw!$A:$A,$A$4,Raw!$B:$B,$A59)</f>
        <v>64339</v>
      </c>
      <c r="N59" s="32">
        <f>SUMIFS(Raw!$F:$F,Raw!$C:$C,N$5,Raw!$A:$A,$A$4,Raw!$B:$B,$A59)</f>
        <v>27450</v>
      </c>
      <c r="O59" s="32">
        <f>SUMIFS(Raw!$F:$F,Raw!$C:$C,O$5,Raw!$A:$A,$A$4,Raw!$B:$B,$A59)</f>
        <v>15330</v>
      </c>
      <c r="P59" s="32">
        <f>SUMIFS(Raw!$F:$F,Raw!$C:$C,P$5,Raw!$A:$A,$A$4,Raw!$B:$B,$A59)</f>
        <v>18259229</v>
      </c>
      <c r="Q59" s="32">
        <f>SUMIFS(Raw!$F:$F,Raw!$C:$C,Q$5,Raw!$A:$A,$A$4,Raw!$B:$B,$A59)</f>
        <v>53583</v>
      </c>
      <c r="R59" s="32">
        <f>SUMIFS(Raw!$F:$F,Raw!$C:$C,R$5,Raw!$A:$A,$A$4,Raw!$B:$B,$A59)</f>
        <v>25849</v>
      </c>
      <c r="S59" s="32">
        <f>SUMIFS(Raw!$F:$F,Raw!$C:$C,S$5,Raw!$A:$A,$A$4,Raw!$B:$B,$A59)</f>
        <v>4214</v>
      </c>
      <c r="T59" s="32">
        <f>SUMIFS(Raw!$F:$F,Raw!$C:$C,T$5,Raw!$A:$A,$A$4,Raw!$B:$B,$A59)</f>
        <v>5533</v>
      </c>
    </row>
    <row r="60" spans="1:20" x14ac:dyDescent="0.25">
      <c r="A60" s="27" t="str">
        <f>IF(Refs!A53="","",Refs!A53)</f>
        <v>111AJ1</v>
      </c>
      <c r="B60" s="3" t="str">
        <f>IF(Refs!B53="","",Refs!B53)</f>
        <v>North West London</v>
      </c>
      <c r="C60" s="27" t="str">
        <f>IF(Refs!D53="","",Refs!D53)</f>
        <v>Area</v>
      </c>
      <c r="D60" s="32">
        <f t="shared" si="40"/>
        <v>67425</v>
      </c>
      <c r="E60" s="32">
        <f t="shared" si="41"/>
        <v>2175</v>
      </c>
      <c r="F60" s="38">
        <f t="shared" si="42"/>
        <v>0.46548081264108354</v>
      </c>
      <c r="G60" s="32">
        <f t="shared" si="43"/>
        <v>318.66622121896165</v>
      </c>
      <c r="H60" s="38">
        <f t="shared" si="44"/>
        <v>0.17871709306637004</v>
      </c>
      <c r="I60" s="38">
        <f t="shared" si="45"/>
        <v>0.5065315613361816</v>
      </c>
      <c r="J60" s="38">
        <f t="shared" si="46"/>
        <v>8.3690946556515489E-2</v>
      </c>
      <c r="K60" s="38">
        <f t="shared" si="47"/>
        <v>9.5676503393387152E-2</v>
      </c>
      <c r="L60" s="32">
        <f>SUMIFS(Raw!$F:$F,Raw!$C:$C,L$5,Raw!$A:$A,$A$4,Raw!$B:$B,$A60)</f>
        <v>67425</v>
      </c>
      <c r="M60" s="32">
        <f>SUMIFS(Raw!$F:$F,Raw!$C:$C,M$5,Raw!$A:$A,$A$4,Raw!$B:$B,$A60)</f>
        <v>55375</v>
      </c>
      <c r="N60" s="32">
        <f>SUMIFS(Raw!$F:$F,Raw!$C:$C,N$5,Raw!$A:$A,$A$4,Raw!$B:$B,$A60)</f>
        <v>25776</v>
      </c>
      <c r="O60" s="32">
        <f>SUMIFS(Raw!$F:$F,Raw!$C:$C,O$5,Raw!$A:$A,$A$4,Raw!$B:$B,$A60)</f>
        <v>12050</v>
      </c>
      <c r="P60" s="32">
        <f>SUMIFS(Raw!$F:$F,Raw!$C:$C,P$5,Raw!$A:$A,$A$4,Raw!$B:$B,$A60)</f>
        <v>17646142</v>
      </c>
      <c r="Q60" s="32">
        <f>SUMIFS(Raw!$F:$F,Raw!$C:$C,Q$5,Raw!$A:$A,$A$4,Raw!$B:$B,$A60)</f>
        <v>52897</v>
      </c>
      <c r="R60" s="32">
        <f>SUMIFS(Raw!$F:$F,Raw!$C:$C,R$5,Raw!$A:$A,$A$4,Raw!$B:$B,$A60)</f>
        <v>26794</v>
      </c>
      <c r="S60" s="32">
        <f>SUMIFS(Raw!$F:$F,Raw!$C:$C,S$5,Raw!$A:$A,$A$4,Raw!$B:$B,$A60)</f>
        <v>4427</v>
      </c>
      <c r="T60" s="32">
        <f>SUMIFS(Raw!$F:$F,Raw!$C:$C,T$5,Raw!$A:$A,$A$4,Raw!$B:$B,$A60)</f>
        <v>5061</v>
      </c>
    </row>
    <row r="61" spans="1:20" x14ac:dyDescent="0.25">
      <c r="A61" s="27" t="str">
        <f>IF(Refs!A54="","",Refs!A54)</f>
        <v>111AD7</v>
      </c>
      <c r="B61" s="3" t="str">
        <f>IF(Refs!B54="","",Refs!B54)</f>
        <v>South East London</v>
      </c>
      <c r="C61" s="27" t="str">
        <f>IF(Refs!D54="","",Refs!D54)</f>
        <v>Area</v>
      </c>
      <c r="D61" s="32">
        <f t="shared" si="40"/>
        <v>61407</v>
      </c>
      <c r="E61" s="32">
        <f t="shared" si="41"/>
        <v>1980.8709677419354</v>
      </c>
      <c r="F61" s="38">
        <f t="shared" si="42"/>
        <v>0.42822141004961511</v>
      </c>
      <c r="G61" s="32">
        <f t="shared" si="43"/>
        <v>278.45750045939928</v>
      </c>
      <c r="H61" s="38">
        <f t="shared" si="44"/>
        <v>0.20241991955314539</v>
      </c>
      <c r="I61" s="38">
        <f t="shared" si="45"/>
        <v>0.51469615779272604</v>
      </c>
      <c r="J61" s="38">
        <f t="shared" si="46"/>
        <v>8.7492874244669935E-2</v>
      </c>
      <c r="K61" s="38">
        <f t="shared" si="47"/>
        <v>0.10559799338729906</v>
      </c>
      <c r="L61" s="32">
        <f>SUMIFS(Raw!$F:$F,Raw!$C:$C,L$5,Raw!$A:$A,$A$4,Raw!$B:$B,$A61)</f>
        <v>61407</v>
      </c>
      <c r="M61" s="32">
        <f>SUMIFS(Raw!$F:$F,Raw!$C:$C,M$5,Raw!$A:$A,$A$4,Raw!$B:$B,$A61)</f>
        <v>48977</v>
      </c>
      <c r="N61" s="32">
        <f>SUMIFS(Raw!$F:$F,Raw!$C:$C,N$5,Raw!$A:$A,$A$4,Raw!$B:$B,$A61)</f>
        <v>20973</v>
      </c>
      <c r="O61" s="32">
        <f>SUMIFS(Raw!$F:$F,Raw!$C:$C,O$5,Raw!$A:$A,$A$4,Raw!$B:$B,$A61)</f>
        <v>12430</v>
      </c>
      <c r="P61" s="32">
        <f>SUMIFS(Raw!$F:$F,Raw!$C:$C,P$5,Raw!$A:$A,$A$4,Raw!$B:$B,$A61)</f>
        <v>13638013</v>
      </c>
      <c r="Q61" s="32">
        <f>SUMIFS(Raw!$F:$F,Raw!$C:$C,Q$5,Raw!$A:$A,$A$4,Raw!$B:$B,$A61)</f>
        <v>43855</v>
      </c>
      <c r="R61" s="32">
        <f>SUMIFS(Raw!$F:$F,Raw!$C:$C,R$5,Raw!$A:$A,$A$4,Raw!$B:$B,$A61)</f>
        <v>22572</v>
      </c>
      <c r="S61" s="32">
        <f>SUMIFS(Raw!$F:$F,Raw!$C:$C,S$5,Raw!$A:$A,$A$4,Raw!$B:$B,$A61)</f>
        <v>3837</v>
      </c>
      <c r="T61" s="32">
        <f>SUMIFS(Raw!$F:$F,Raw!$C:$C,T$5,Raw!$A:$A,$A$4,Raw!$B:$B,$A61)</f>
        <v>4631</v>
      </c>
    </row>
    <row r="62" spans="1:20" x14ac:dyDescent="0.25">
      <c r="A62" s="27" t="str">
        <f>IF(Refs!A55="","",Refs!A55)</f>
        <v>111AK9</v>
      </c>
      <c r="B62" s="3" t="str">
        <f>IF(Refs!B55="","",Refs!B55)</f>
        <v>South West London (PPG)</v>
      </c>
      <c r="C62" s="27" t="str">
        <f>IF(Refs!D55="","",Refs!D55)</f>
        <v>Area</v>
      </c>
      <c r="D62" s="32">
        <f t="shared" si="40"/>
        <v>47905</v>
      </c>
      <c r="E62" s="32">
        <f t="shared" si="41"/>
        <v>1545.3225806451612</v>
      </c>
      <c r="F62" s="38">
        <f t="shared" si="42"/>
        <v>0.31097226216308071</v>
      </c>
      <c r="G62" s="32">
        <f t="shared" si="43"/>
        <v>446.37583331154741</v>
      </c>
      <c r="H62" s="38">
        <f t="shared" si="44"/>
        <v>0.19782316919721499</v>
      </c>
      <c r="I62" s="38">
        <f t="shared" si="45"/>
        <v>0.35165947871741982</v>
      </c>
      <c r="J62" s="38">
        <f t="shared" si="46"/>
        <v>8.0255015938496155E-2</v>
      </c>
      <c r="K62" s="38">
        <f t="shared" si="47"/>
        <v>0.12563285205325334</v>
      </c>
      <c r="L62" s="32">
        <f>SUMIFS(Raw!$F:$F,Raw!$C:$C,L$5,Raw!$A:$A,$A$4,Raw!$B:$B,$A62)</f>
        <v>47905</v>
      </c>
      <c r="M62" s="32">
        <f>SUMIFS(Raw!$F:$F,Raw!$C:$C,M$5,Raw!$A:$A,$A$4,Raw!$B:$B,$A62)</f>
        <v>38251</v>
      </c>
      <c r="N62" s="32">
        <f>SUMIFS(Raw!$F:$F,Raw!$C:$C,N$5,Raw!$A:$A,$A$4,Raw!$B:$B,$A62)</f>
        <v>11895</v>
      </c>
      <c r="O62" s="32">
        <f>SUMIFS(Raw!$F:$F,Raw!$C:$C,O$5,Raw!$A:$A,$A$4,Raw!$B:$B,$A62)</f>
        <v>9433</v>
      </c>
      <c r="P62" s="32">
        <f>SUMIFS(Raw!$F:$F,Raw!$C:$C,P$5,Raw!$A:$A,$A$4,Raw!$B:$B,$A62)</f>
        <v>17074322</v>
      </c>
      <c r="Q62" s="32">
        <f>SUMIFS(Raw!$F:$F,Raw!$C:$C,Q$5,Raw!$A:$A,$A$4,Raw!$B:$B,$A62)</f>
        <v>26665</v>
      </c>
      <c r="R62" s="32">
        <f>SUMIFS(Raw!$F:$F,Raw!$C:$C,R$5,Raw!$A:$A,$A$4,Raw!$B:$B,$A62)</f>
        <v>9377</v>
      </c>
      <c r="S62" s="32">
        <f>SUMIFS(Raw!$F:$F,Raw!$C:$C,S$5,Raw!$A:$A,$A$4,Raw!$B:$B,$A62)</f>
        <v>2140</v>
      </c>
      <c r="T62" s="32">
        <f>SUMIFS(Raw!$F:$F,Raw!$C:$C,T$5,Raw!$A:$A,$A$4,Raw!$B:$B,$A62)</f>
        <v>3350</v>
      </c>
    </row>
    <row r="63" spans="1:20" ht="18.600000000000001" customHeight="1" x14ac:dyDescent="0.25">
      <c r="A63" s="27" t="str">
        <f>IF(Refs!A56="","",Refs!A56)</f>
        <v>111AH9</v>
      </c>
      <c r="B63" s="3" t="str">
        <f>IF(Refs!B56="","",Refs!B56)</f>
        <v>Hampshire and Surrey Heath</v>
      </c>
      <c r="C63" s="27" t="str">
        <f>IF(Refs!D56="","",Refs!D56)</f>
        <v>Area</v>
      </c>
      <c r="D63" s="32">
        <f t="shared" si="40"/>
        <v>57625</v>
      </c>
      <c r="E63" s="32">
        <f t="shared" si="41"/>
        <v>1858.8709677419354</v>
      </c>
      <c r="F63" s="38">
        <f t="shared" si="42"/>
        <v>0.35717613693912692</v>
      </c>
      <c r="G63" s="32">
        <f t="shared" si="43"/>
        <v>356.13987643066952</v>
      </c>
      <c r="H63" s="38">
        <f t="shared" si="44"/>
        <v>0.14334056399132322</v>
      </c>
      <c r="I63" s="38">
        <f t="shared" si="45"/>
        <v>0.49220568216747901</v>
      </c>
      <c r="J63" s="38">
        <f t="shared" si="46"/>
        <v>0.11952751064857507</v>
      </c>
      <c r="K63" s="38">
        <f t="shared" si="47"/>
        <v>0.11109647389452422</v>
      </c>
      <c r="L63" s="32">
        <f>SUMIFS(Raw!$F:$F,Raw!$C:$C,L$5,Raw!$A:$A,$A$4,Raw!$B:$B,$A63)</f>
        <v>57625</v>
      </c>
      <c r="M63" s="32">
        <f>SUMIFS(Raw!$F:$F,Raw!$C:$C,M$5,Raw!$A:$A,$A$4,Raw!$B:$B,$A63)</f>
        <v>49365</v>
      </c>
      <c r="N63" s="32">
        <f>SUMIFS(Raw!$F:$F,Raw!$C:$C,N$5,Raw!$A:$A,$A$4,Raw!$B:$B,$A63)</f>
        <v>17632</v>
      </c>
      <c r="O63" s="32">
        <f>SUMIFS(Raw!$F:$F,Raw!$C:$C,O$5,Raw!$A:$A,$A$4,Raw!$B:$B,$A63)</f>
        <v>8260</v>
      </c>
      <c r="P63" s="32">
        <f>SUMIFS(Raw!$F:$F,Raw!$C:$C,P$5,Raw!$A:$A,$A$4,Raw!$B:$B,$A63)</f>
        <v>17580845</v>
      </c>
      <c r="Q63" s="32">
        <f>SUMIFS(Raw!$F:$F,Raw!$C:$C,Q$5,Raw!$A:$A,$A$4,Raw!$B:$B,$A63)</f>
        <v>45546</v>
      </c>
      <c r="R63" s="32">
        <f>SUMIFS(Raw!$F:$F,Raw!$C:$C,R$5,Raw!$A:$A,$A$4,Raw!$B:$B,$A63)</f>
        <v>22418</v>
      </c>
      <c r="S63" s="32">
        <f>SUMIFS(Raw!$F:$F,Raw!$C:$C,S$5,Raw!$A:$A,$A$4,Raw!$B:$B,$A63)</f>
        <v>5444</v>
      </c>
      <c r="T63" s="32">
        <f>SUMIFS(Raw!$F:$F,Raw!$C:$C,T$5,Raw!$A:$A,$A$4,Raw!$B:$B,$A63)</f>
        <v>5060</v>
      </c>
    </row>
    <row r="64" spans="1:20" x14ac:dyDescent="0.25">
      <c r="A64" s="27" t="str">
        <f>IF(Refs!A57="","",Refs!A57)</f>
        <v>111AA6</v>
      </c>
      <c r="B64" s="3" t="str">
        <f>IF(Refs!B57="","",Refs!B57)</f>
        <v>Isle of Wight</v>
      </c>
      <c r="C64" s="27" t="str">
        <f>IF(Refs!D57="","",Refs!D57)</f>
        <v>Area</v>
      </c>
      <c r="D64" s="32">
        <f t="shared" si="40"/>
        <v>9881</v>
      </c>
      <c r="E64" s="32">
        <f t="shared" si="41"/>
        <v>318.74193548387098</v>
      </c>
      <c r="F64" s="38">
        <f t="shared" si="42"/>
        <v>0.62722059029234856</v>
      </c>
      <c r="G64" s="32">
        <f t="shared" si="43"/>
        <v>155.86767380053155</v>
      </c>
      <c r="H64" s="38">
        <f t="shared" si="44"/>
        <v>0.27649023378200588</v>
      </c>
      <c r="I64" s="38">
        <f t="shared" si="45"/>
        <v>0.53978033753013666</v>
      </c>
      <c r="J64" s="38">
        <f t="shared" si="46"/>
        <v>0.1315296008572194</v>
      </c>
      <c r="K64" s="38">
        <f t="shared" si="47"/>
        <v>0.15711224216447897</v>
      </c>
      <c r="L64" s="32">
        <f>SUMIFS(Raw!$F:$F,Raw!$C:$C,L$5,Raw!$A:$A,$A$4,Raw!$B:$B,$A64)</f>
        <v>9881</v>
      </c>
      <c r="M64" s="32">
        <f>SUMIFS(Raw!$F:$F,Raw!$C:$C,M$5,Raw!$A:$A,$A$4,Raw!$B:$B,$A64)</f>
        <v>7149</v>
      </c>
      <c r="N64" s="32">
        <f>SUMIFS(Raw!$F:$F,Raw!$C:$C,N$5,Raw!$A:$A,$A$4,Raw!$B:$B,$A64)</f>
        <v>4484</v>
      </c>
      <c r="O64" s="32">
        <f>SUMIFS(Raw!$F:$F,Raw!$C:$C,O$5,Raw!$A:$A,$A$4,Raw!$B:$B,$A64)</f>
        <v>2732</v>
      </c>
      <c r="P64" s="32">
        <f>SUMIFS(Raw!$F:$F,Raw!$C:$C,P$5,Raw!$A:$A,$A$4,Raw!$B:$B,$A64)</f>
        <v>1114298</v>
      </c>
      <c r="Q64" s="32">
        <f>SUMIFS(Raw!$F:$F,Raw!$C:$C,Q$5,Raw!$A:$A,$A$4,Raw!$B:$B,$A64)</f>
        <v>7466</v>
      </c>
      <c r="R64" s="32">
        <f>SUMIFS(Raw!$F:$F,Raw!$C:$C,R$5,Raw!$A:$A,$A$4,Raw!$B:$B,$A64)</f>
        <v>4030</v>
      </c>
      <c r="S64" s="32">
        <f>SUMIFS(Raw!$F:$F,Raw!$C:$C,S$5,Raw!$A:$A,$A$4,Raw!$B:$B,$A64)</f>
        <v>982</v>
      </c>
      <c r="T64" s="32">
        <f>SUMIFS(Raw!$F:$F,Raw!$C:$C,T$5,Raw!$A:$A,$A$4,Raw!$B:$B,$A64)</f>
        <v>1173</v>
      </c>
    </row>
    <row r="65" spans="1:20" x14ac:dyDescent="0.25">
      <c r="A65" s="27" t="str">
        <f>IF(Refs!A58="","",Refs!A58)</f>
        <v>111AI9</v>
      </c>
      <c r="B65" s="3" t="str">
        <f>IF(Refs!B58="","",Refs!B58)</f>
        <v>Kent, Medway &amp; Sussex</v>
      </c>
      <c r="C65" s="27" t="str">
        <f>IF(Refs!D58="","",Refs!D58)</f>
        <v>Area</v>
      </c>
      <c r="D65" s="32">
        <f t="shared" si="40"/>
        <v>104269</v>
      </c>
      <c r="E65" s="32">
        <f t="shared" si="41"/>
        <v>3363.516129032258</v>
      </c>
      <c r="F65" s="38">
        <f t="shared" si="42"/>
        <v>0.31675522864696487</v>
      </c>
      <c r="G65" s="32">
        <f t="shared" si="43"/>
        <v>423.9491008559537</v>
      </c>
      <c r="H65" s="38">
        <f t="shared" si="44"/>
        <v>0.20285031664388778</v>
      </c>
      <c r="I65" s="38">
        <f t="shared" si="45"/>
        <v>0.52814953369513673</v>
      </c>
      <c r="J65" s="38">
        <f t="shared" si="46"/>
        <v>6.4189367195321145E-2</v>
      </c>
      <c r="K65" s="38">
        <f t="shared" si="47"/>
        <v>8.2209283945413353E-2</v>
      </c>
      <c r="L65" s="32">
        <f>SUMIFS(Raw!$F:$F,Raw!$C:$C,L$5,Raw!$A:$A,$A$4,Raw!$B:$B,$A65)</f>
        <v>104269</v>
      </c>
      <c r="M65" s="32">
        <f>SUMIFS(Raw!$F:$F,Raw!$C:$C,M$5,Raw!$A:$A,$A$4,Raw!$B:$B,$A65)</f>
        <v>76406</v>
      </c>
      <c r="N65" s="32">
        <f>SUMIFS(Raw!$F:$F,Raw!$C:$C,N$5,Raw!$A:$A,$A$4,Raw!$B:$B,$A65)</f>
        <v>24202</v>
      </c>
      <c r="O65" s="32">
        <f>SUMIFS(Raw!$F:$F,Raw!$C:$C,O$5,Raw!$A:$A,$A$4,Raw!$B:$B,$A65)</f>
        <v>19443</v>
      </c>
      <c r="P65" s="32">
        <f>SUMIFS(Raw!$F:$F,Raw!$C:$C,P$5,Raw!$A:$A,$A$4,Raw!$B:$B,$A65)</f>
        <v>32392255</v>
      </c>
      <c r="Q65" s="32">
        <f>SUMIFS(Raw!$F:$F,Raw!$C:$C,Q$5,Raw!$A:$A,$A$4,Raw!$B:$B,$A65)</f>
        <v>75916</v>
      </c>
      <c r="R65" s="32">
        <f>SUMIFS(Raw!$F:$F,Raw!$C:$C,R$5,Raw!$A:$A,$A$4,Raw!$B:$B,$A65)</f>
        <v>40095</v>
      </c>
      <c r="S65" s="32">
        <f>SUMIFS(Raw!$F:$F,Raw!$C:$C,S$5,Raw!$A:$A,$A$4,Raw!$B:$B,$A65)</f>
        <v>4873</v>
      </c>
      <c r="T65" s="32">
        <f>SUMIFS(Raw!$F:$F,Raw!$C:$C,T$5,Raw!$A:$A,$A$4,Raw!$B:$B,$A65)</f>
        <v>6241</v>
      </c>
    </row>
    <row r="66" spans="1:20" x14ac:dyDescent="0.25">
      <c r="A66" s="27" t="str">
        <f>IF(Refs!A59="","",Refs!A59)</f>
        <v>111AI2</v>
      </c>
      <c r="B66" s="3" t="str">
        <f>IF(Refs!B59="","",Refs!B59)</f>
        <v>Surrey Heartlands</v>
      </c>
      <c r="C66" s="27" t="str">
        <f>IF(Refs!D59="","",Refs!D59)</f>
        <v>Area</v>
      </c>
      <c r="D66" s="32">
        <f t="shared" si="40"/>
        <v>29067</v>
      </c>
      <c r="E66" s="32">
        <f t="shared" si="41"/>
        <v>937.64516129032256</v>
      </c>
      <c r="F66" s="38">
        <f t="shared" si="42"/>
        <v>0.33167679815414652</v>
      </c>
      <c r="G66" s="32">
        <f t="shared" si="43"/>
        <v>404.08248657762789</v>
      </c>
      <c r="H66" s="38">
        <f t="shared" si="44"/>
        <v>0.18418099547511313</v>
      </c>
      <c r="I66" s="38">
        <f t="shared" si="45"/>
        <v>0.42633455635367679</v>
      </c>
      <c r="J66" s="38">
        <f t="shared" si="46"/>
        <v>0.1209756601726009</v>
      </c>
      <c r="K66" s="38">
        <f t="shared" si="47"/>
        <v>0.14417859542142525</v>
      </c>
      <c r="L66" s="32">
        <f>SUMIFS(Raw!$F:$F,Raw!$C:$C,L$5,Raw!$A:$A,$A$4,Raw!$B:$B,$A66)</f>
        <v>29067</v>
      </c>
      <c r="M66" s="32">
        <f>SUMIFS(Raw!$F:$F,Raw!$C:$C,M$5,Raw!$A:$A,$A$4,Raw!$B:$B,$A66)</f>
        <v>22537</v>
      </c>
      <c r="N66" s="32">
        <f>SUMIFS(Raw!$F:$F,Raw!$C:$C,N$5,Raw!$A:$A,$A$4,Raw!$B:$B,$A66)</f>
        <v>7475</v>
      </c>
      <c r="O66" s="32">
        <f>SUMIFS(Raw!$F:$F,Raw!$C:$C,O$5,Raw!$A:$A,$A$4,Raw!$B:$B,$A66)</f>
        <v>5088</v>
      </c>
      <c r="P66" s="32">
        <f>SUMIFS(Raw!$F:$F,Raw!$C:$C,P$5,Raw!$A:$A,$A$4,Raw!$B:$B,$A66)</f>
        <v>9106807</v>
      </c>
      <c r="Q66" s="32">
        <f>SUMIFS(Raw!$F:$F,Raw!$C:$C,Q$5,Raw!$A:$A,$A$4,Raw!$B:$B,$A66)</f>
        <v>19351</v>
      </c>
      <c r="R66" s="32">
        <f>SUMIFS(Raw!$F:$F,Raw!$C:$C,R$5,Raw!$A:$A,$A$4,Raw!$B:$B,$A66)</f>
        <v>8250</v>
      </c>
      <c r="S66" s="32">
        <f>SUMIFS(Raw!$F:$F,Raw!$C:$C,S$5,Raw!$A:$A,$A$4,Raw!$B:$B,$A66)</f>
        <v>2341</v>
      </c>
      <c r="T66" s="32">
        <f>SUMIFS(Raw!$F:$F,Raw!$C:$C,T$5,Raw!$A:$A,$A$4,Raw!$B:$B,$A66)</f>
        <v>2790</v>
      </c>
    </row>
    <row r="67" spans="1:20" x14ac:dyDescent="0.25">
      <c r="A67" s="27" t="str">
        <f>IF(Refs!A60="","",Refs!A60)</f>
        <v>111AG9</v>
      </c>
      <c r="B67" s="3" t="str">
        <f>IF(Refs!B60="","",Refs!B60)</f>
        <v>Thames Valley</v>
      </c>
      <c r="C67" s="27" t="str">
        <f>IF(Refs!D60="","",Refs!D60)</f>
        <v>Area</v>
      </c>
      <c r="D67" s="32">
        <f t="shared" si="40"/>
        <v>70090</v>
      </c>
      <c r="E67" s="32">
        <f t="shared" si="41"/>
        <v>2260.9677419354839</v>
      </c>
      <c r="F67" s="38">
        <f t="shared" si="42"/>
        <v>0.31903699510505812</v>
      </c>
      <c r="G67" s="32">
        <f t="shared" si="43"/>
        <v>381.44948553161731</v>
      </c>
      <c r="H67" s="38">
        <f t="shared" si="44"/>
        <v>0.14307319161078613</v>
      </c>
      <c r="I67" s="38">
        <f t="shared" si="45"/>
        <v>0.28903580032494819</v>
      </c>
      <c r="J67" s="38">
        <f t="shared" si="46"/>
        <v>0.10135021569835845</v>
      </c>
      <c r="K67" s="38">
        <f t="shared" si="47"/>
        <v>9.6998898164229561E-2</v>
      </c>
      <c r="L67" s="32">
        <f>SUMIFS(Raw!$F:$F,Raw!$C:$C,L$5,Raw!$A:$A,$A$4,Raw!$B:$B,$A67)</f>
        <v>70090</v>
      </c>
      <c r="M67" s="32">
        <f>SUMIFS(Raw!$F:$F,Raw!$C:$C,M$5,Raw!$A:$A,$A$4,Raw!$B:$B,$A67)</f>
        <v>60062</v>
      </c>
      <c r="N67" s="32">
        <f>SUMIFS(Raw!$F:$F,Raw!$C:$C,N$5,Raw!$A:$A,$A$4,Raw!$B:$B,$A67)</f>
        <v>19162</v>
      </c>
      <c r="O67" s="32">
        <f>SUMIFS(Raw!$F:$F,Raw!$C:$C,O$5,Raw!$A:$A,$A$4,Raw!$B:$B,$A67)</f>
        <v>10028</v>
      </c>
      <c r="P67" s="32">
        <f>SUMIFS(Raw!$F:$F,Raw!$C:$C,P$5,Raw!$A:$A,$A$4,Raw!$B:$B,$A67)</f>
        <v>22910619</v>
      </c>
      <c r="Q67" s="32">
        <f>SUMIFS(Raw!$F:$F,Raw!$C:$C,Q$5,Raw!$A:$A,$A$4,Raw!$B:$B,$A67)</f>
        <v>53547</v>
      </c>
      <c r="R67" s="32">
        <f>SUMIFS(Raw!$F:$F,Raw!$C:$C,R$5,Raw!$A:$A,$A$4,Raw!$B:$B,$A67)</f>
        <v>15477</v>
      </c>
      <c r="S67" s="32">
        <f>SUMIFS(Raw!$F:$F,Raw!$C:$C,S$5,Raw!$A:$A,$A$4,Raw!$B:$B,$A67)</f>
        <v>5427</v>
      </c>
      <c r="T67" s="32">
        <f>SUMIFS(Raw!$F:$F,Raw!$C:$C,T$5,Raw!$A:$A,$A$4,Raw!$B:$B,$A67)</f>
        <v>5194</v>
      </c>
    </row>
    <row r="68" spans="1:20" ht="19.5" customHeight="1" x14ac:dyDescent="0.25">
      <c r="A68" s="27" t="str">
        <f>IF(Refs!A61="","",Refs!A61)</f>
        <v>111AJ2</v>
      </c>
      <c r="B68" s="3" t="str">
        <f>IF(Refs!B61="","",Refs!B61)</f>
        <v>BaNES, Swindon &amp; Wiltshire (Medvivo)</v>
      </c>
      <c r="C68" s="27" t="str">
        <f>IF(Refs!D61="","",Refs!D61)</f>
        <v>Area</v>
      </c>
      <c r="D68" s="32">
        <f t="shared" si="40"/>
        <v>33129</v>
      </c>
      <c r="E68" s="32">
        <f t="shared" si="41"/>
        <v>1068.6774193548388</v>
      </c>
      <c r="F68" s="38">
        <f t="shared" si="42"/>
        <v>0.60807291666666663</v>
      </c>
      <c r="G68" s="32">
        <f t="shared" si="43"/>
        <v>136.98988381410257</v>
      </c>
      <c r="H68" s="38">
        <f t="shared" si="44"/>
        <v>9.5133077550527176E-2</v>
      </c>
      <c r="I68" s="38">
        <f t="shared" si="45"/>
        <v>0.55495273325113026</v>
      </c>
      <c r="J68" s="38">
        <f t="shared" si="46"/>
        <v>0.10657624332100288</v>
      </c>
      <c r="K68" s="38">
        <f t="shared" si="47"/>
        <v>8.8984792437320187E-2</v>
      </c>
      <c r="L68" s="32">
        <f>SUMIFS(Raw!$F:$F,Raw!$C:$C,L$5,Raw!$A:$A,$A$4,Raw!$B:$B,$A68)</f>
        <v>33129</v>
      </c>
      <c r="M68" s="32">
        <f>SUMIFS(Raw!$F:$F,Raw!$C:$C,M$5,Raw!$A:$A,$A$4,Raw!$B:$B,$A68)</f>
        <v>29952</v>
      </c>
      <c r="N68" s="32">
        <f>SUMIFS(Raw!$F:$F,Raw!$C:$C,N$5,Raw!$A:$A,$A$4,Raw!$B:$B,$A68)</f>
        <v>18213</v>
      </c>
      <c r="O68" s="32">
        <f>SUMIFS(Raw!$F:$F,Raw!$C:$C,O$5,Raw!$A:$A,$A$4,Raw!$B:$B,$A68)</f>
        <v>3149</v>
      </c>
      <c r="P68" s="32">
        <f>SUMIFS(Raw!$F:$F,Raw!$C:$C,P$5,Raw!$A:$A,$A$4,Raw!$B:$B,$A68)</f>
        <v>4103121</v>
      </c>
      <c r="Q68" s="32">
        <f>SUMIFS(Raw!$F:$F,Raw!$C:$C,Q$5,Raw!$A:$A,$A$4,Raw!$B:$B,$A68)</f>
        <v>24330</v>
      </c>
      <c r="R68" s="32">
        <f>SUMIFS(Raw!$F:$F,Raw!$C:$C,R$5,Raw!$A:$A,$A$4,Raw!$B:$B,$A68)</f>
        <v>13502</v>
      </c>
      <c r="S68" s="32">
        <f>SUMIFS(Raw!$F:$F,Raw!$C:$C,S$5,Raw!$A:$A,$A$4,Raw!$B:$B,$A68)</f>
        <v>2593</v>
      </c>
      <c r="T68" s="32">
        <f>SUMIFS(Raw!$F:$F,Raw!$C:$C,T$5,Raw!$A:$A,$A$4,Raw!$B:$B,$A68)</f>
        <v>2165</v>
      </c>
    </row>
    <row r="69" spans="1:20" x14ac:dyDescent="0.25">
      <c r="A69" s="27" t="str">
        <f>IF(Refs!A62="","",Refs!A62)</f>
        <v>111AI5</v>
      </c>
      <c r="B69" s="3" t="str">
        <f>IF(Refs!B62="","",Refs!B62)</f>
        <v>Bristol, North Somerset &amp; South Gloucestershire (BRISDOC)</v>
      </c>
      <c r="C69" s="27" t="str">
        <f>IF(Refs!D62="","",Refs!D62)</f>
        <v>Area</v>
      </c>
      <c r="D69" s="32">
        <f t="shared" si="40"/>
        <v>29715</v>
      </c>
      <c r="E69" s="32">
        <f t="shared" si="41"/>
        <v>958.54838709677415</v>
      </c>
      <c r="F69" s="38">
        <f t="shared" si="42"/>
        <v>0.53839132915002852</v>
      </c>
      <c r="G69" s="32">
        <f t="shared" si="43"/>
        <v>152.1209735691196</v>
      </c>
      <c r="H69" s="38">
        <f t="shared" si="44"/>
        <v>0.10752469198655941</v>
      </c>
      <c r="I69" s="38">
        <f t="shared" si="45"/>
        <v>0.49290634738395933</v>
      </c>
      <c r="J69" s="38">
        <f t="shared" si="46"/>
        <v>0.12092012465146794</v>
      </c>
      <c r="K69" s="38">
        <f t="shared" si="47"/>
        <v>0.12161718878136789</v>
      </c>
      <c r="L69" s="32">
        <f>SUMIFS(Raw!$F:$F,Raw!$C:$C,L$5,Raw!$A:$A,$A$4,Raw!$B:$B,$A69)</f>
        <v>29715</v>
      </c>
      <c r="M69" s="32">
        <f>SUMIFS(Raw!$F:$F,Raw!$C:$C,M$5,Raw!$A:$A,$A$4,Raw!$B:$B,$A69)</f>
        <v>26295</v>
      </c>
      <c r="N69" s="32">
        <f>SUMIFS(Raw!$F:$F,Raw!$C:$C,N$5,Raw!$A:$A,$A$4,Raw!$B:$B,$A69)</f>
        <v>14157</v>
      </c>
      <c r="O69" s="32">
        <f>SUMIFS(Raw!$F:$F,Raw!$C:$C,O$5,Raw!$A:$A,$A$4,Raw!$B:$B,$A69)</f>
        <v>3168</v>
      </c>
      <c r="P69" s="32">
        <f>SUMIFS(Raw!$F:$F,Raw!$C:$C,P$5,Raw!$A:$A,$A$4,Raw!$B:$B,$A69)</f>
        <v>4000021</v>
      </c>
      <c r="Q69" s="32">
        <f>SUMIFS(Raw!$F:$F,Raw!$C:$C,Q$5,Raw!$A:$A,$A$4,Raw!$B:$B,$A69)</f>
        <v>24388</v>
      </c>
      <c r="R69" s="32">
        <f>SUMIFS(Raw!$F:$F,Raw!$C:$C,R$5,Raw!$A:$A,$A$4,Raw!$B:$B,$A69)</f>
        <v>12021</v>
      </c>
      <c r="S69" s="32">
        <f>SUMIFS(Raw!$F:$F,Raw!$C:$C,S$5,Raw!$A:$A,$A$4,Raw!$B:$B,$A69)</f>
        <v>2949</v>
      </c>
      <c r="T69" s="32">
        <f>SUMIFS(Raw!$F:$F,Raw!$C:$C,T$5,Raw!$A:$A,$A$4,Raw!$B:$B,$A69)</f>
        <v>2966</v>
      </c>
    </row>
    <row r="70" spans="1:20" x14ac:dyDescent="0.25">
      <c r="A70" s="27" t="str">
        <f>IF(Refs!A63="","",Refs!A63)</f>
        <v>111AL3</v>
      </c>
      <c r="B70" s="3" t="str">
        <f>IF(Refs!B63="","",Refs!B63)</f>
        <v>Cornwall (HUC)</v>
      </c>
      <c r="C70" s="27" t="str">
        <f>IF(Refs!D63="","",Refs!D63)</f>
        <v>Area</v>
      </c>
      <c r="D70" s="32">
        <f t="shared" si="40"/>
        <v>12778</v>
      </c>
      <c r="E70" s="32">
        <f t="shared" si="41"/>
        <v>412.19354838709677</v>
      </c>
      <c r="F70" s="38">
        <f t="shared" si="42"/>
        <v>0.4779555208739758</v>
      </c>
      <c r="G70" s="32">
        <f t="shared" si="43"/>
        <v>300.90489660554039</v>
      </c>
      <c r="H70" s="38">
        <f t="shared" si="44"/>
        <v>0.19768351854750352</v>
      </c>
      <c r="I70" s="38">
        <f t="shared" si="45"/>
        <v>0.69461009174311927</v>
      </c>
      <c r="J70" s="38">
        <f t="shared" si="46"/>
        <v>0.11422018348623854</v>
      </c>
      <c r="K70" s="38">
        <f t="shared" si="47"/>
        <v>4.7477064220183489E-2</v>
      </c>
      <c r="L70" s="32">
        <f>SUMIFS(Raw!$F:$F,Raw!$C:$C,L$5,Raw!$A:$A,$A$4,Raw!$B:$B,$A70)</f>
        <v>12778</v>
      </c>
      <c r="M70" s="32">
        <f>SUMIFS(Raw!$F:$F,Raw!$C:$C,M$5,Raw!$A:$A,$A$4,Raw!$B:$B,$A70)</f>
        <v>10252</v>
      </c>
      <c r="N70" s="32">
        <f>SUMIFS(Raw!$F:$F,Raw!$C:$C,N$5,Raw!$A:$A,$A$4,Raw!$B:$B,$A70)</f>
        <v>4900</v>
      </c>
      <c r="O70" s="32">
        <f>SUMIFS(Raw!$F:$F,Raw!$C:$C,O$5,Raw!$A:$A,$A$4,Raw!$B:$B,$A70)</f>
        <v>2526</v>
      </c>
      <c r="P70" s="32">
        <f>SUMIFS(Raw!$F:$F,Raw!$C:$C,P$5,Raw!$A:$A,$A$4,Raw!$B:$B,$A70)</f>
        <v>3084877</v>
      </c>
      <c r="Q70" s="32">
        <f>SUMIFS(Raw!$F:$F,Raw!$C:$C,Q$5,Raw!$A:$A,$A$4,Raw!$B:$B,$A70)</f>
        <v>8720</v>
      </c>
      <c r="R70" s="32">
        <f>SUMIFS(Raw!$F:$F,Raw!$C:$C,R$5,Raw!$A:$A,$A$4,Raw!$B:$B,$A70)</f>
        <v>6057</v>
      </c>
      <c r="S70" s="32">
        <f>SUMIFS(Raw!$F:$F,Raw!$C:$C,S$5,Raw!$A:$A,$A$4,Raw!$B:$B,$A70)</f>
        <v>996</v>
      </c>
      <c r="T70" s="32">
        <f>SUMIFS(Raw!$F:$F,Raw!$C:$C,T$5,Raw!$A:$A,$A$4,Raw!$B:$B,$A70)</f>
        <v>414</v>
      </c>
    </row>
    <row r="71" spans="1:20" x14ac:dyDescent="0.25">
      <c r="A71" s="27" t="str">
        <f>IF(Refs!A64="","",Refs!A64)</f>
        <v>111AL2</v>
      </c>
      <c r="B71" s="3" t="str">
        <f>IF(Refs!B64="","",Refs!B64)</f>
        <v>Devon (PPG)</v>
      </c>
      <c r="C71" s="27" t="str">
        <f>IF(Refs!D64="","",Refs!D64)</f>
        <v>Area</v>
      </c>
      <c r="D71" s="32">
        <f t="shared" si="40"/>
        <v>37256</v>
      </c>
      <c r="E71" s="32">
        <f t="shared" si="41"/>
        <v>1201.8064516129032</v>
      </c>
      <c r="F71" s="38">
        <f t="shared" si="42"/>
        <v>0.37751308179564858</v>
      </c>
      <c r="G71" s="32">
        <f t="shared" si="43"/>
        <v>397.51700633434314</v>
      </c>
      <c r="H71" s="38">
        <f t="shared" si="44"/>
        <v>0.20789703315881328</v>
      </c>
      <c r="I71" s="38">
        <f t="shared" si="45"/>
        <v>0.45280829336221567</v>
      </c>
      <c r="J71" s="38">
        <f t="shared" si="46"/>
        <v>0.15298622930527619</v>
      </c>
      <c r="K71" s="38">
        <f t="shared" si="47"/>
        <v>0.15027850843261642</v>
      </c>
      <c r="L71" s="32">
        <f>SUMIFS(Raw!$F:$F,Raw!$C:$C,L$5,Raw!$A:$A,$A$4,Raw!$B:$B,$A71)</f>
        <v>37256</v>
      </c>
      <c r="M71" s="32">
        <f>SUMIFS(Raw!$F:$F,Raw!$C:$C,M$5,Raw!$A:$A,$A$4,Raw!$B:$B,$A71)</f>
        <v>29048</v>
      </c>
      <c r="N71" s="32">
        <f>SUMIFS(Raw!$F:$F,Raw!$C:$C,N$5,Raw!$A:$A,$A$4,Raw!$B:$B,$A71)</f>
        <v>10966</v>
      </c>
      <c r="O71" s="32">
        <f>SUMIFS(Raw!$F:$F,Raw!$C:$C,O$5,Raw!$A:$A,$A$4,Raw!$B:$B,$A71)</f>
        <v>7624</v>
      </c>
      <c r="P71" s="32">
        <f>SUMIFS(Raw!$F:$F,Raw!$C:$C,P$5,Raw!$A:$A,$A$4,Raw!$B:$B,$A71)</f>
        <v>11547074</v>
      </c>
      <c r="Q71" s="32">
        <f>SUMIFS(Raw!$F:$F,Raw!$C:$C,Q$5,Raw!$A:$A,$A$4,Raw!$B:$B,$A71)</f>
        <v>25852</v>
      </c>
      <c r="R71" s="32">
        <f>SUMIFS(Raw!$F:$F,Raw!$C:$C,R$5,Raw!$A:$A,$A$4,Raw!$B:$B,$A71)</f>
        <v>11706</v>
      </c>
      <c r="S71" s="32">
        <f>SUMIFS(Raw!$F:$F,Raw!$C:$C,S$5,Raw!$A:$A,$A$4,Raw!$B:$B,$A71)</f>
        <v>3955</v>
      </c>
      <c r="T71" s="32">
        <f>SUMIFS(Raw!$F:$F,Raw!$C:$C,T$5,Raw!$A:$A,$A$4,Raw!$B:$B,$A71)</f>
        <v>3885</v>
      </c>
    </row>
    <row r="72" spans="1:20" x14ac:dyDescent="0.25">
      <c r="A72" s="27" t="str">
        <f>IF(Refs!A65="","",Refs!A65)</f>
        <v>111AI4</v>
      </c>
      <c r="B72" s="3" t="str">
        <f>IF(Refs!B65="","",Refs!B65)</f>
        <v>Dorset (DHC)</v>
      </c>
      <c r="C72" s="27" t="str">
        <f>IF(Refs!D65="","",Refs!D65)</f>
        <v>Area</v>
      </c>
      <c r="D72" s="32">
        <f t="shared" si="40"/>
        <v>29433</v>
      </c>
      <c r="E72" s="32">
        <f t="shared" si="41"/>
        <v>949.45161290322585</v>
      </c>
      <c r="F72" s="38">
        <f t="shared" si="42"/>
        <v>0.86677473057040222</v>
      </c>
      <c r="G72" s="32">
        <f t="shared" si="43"/>
        <v>57.726539910628233</v>
      </c>
      <c r="H72" s="38">
        <f t="shared" si="44"/>
        <v>2.210607488647074E-2</v>
      </c>
      <c r="I72" s="38">
        <f t="shared" si="45"/>
        <v>0.36483056507993056</v>
      </c>
      <c r="J72" s="38">
        <f t="shared" si="46"/>
        <v>0.12446007926259073</v>
      </c>
      <c r="K72" s="38">
        <f t="shared" si="47"/>
        <v>0.15380504965044306</v>
      </c>
      <c r="L72" s="32">
        <f>SUMIFS(Raw!$F:$F,Raw!$C:$C,L$5,Raw!$A:$A,$A$4,Raw!$B:$B,$A72)</f>
        <v>29433</v>
      </c>
      <c r="M72" s="32">
        <f>SUMIFS(Raw!$F:$F,Raw!$C:$C,M$5,Raw!$A:$A,$A$4,Raw!$B:$B,$A72)</f>
        <v>22826</v>
      </c>
      <c r="N72" s="32">
        <f>SUMIFS(Raw!$F:$F,Raw!$C:$C,N$5,Raw!$A:$A,$A$4,Raw!$B:$B,$A72)</f>
        <v>19785</v>
      </c>
      <c r="O72" s="32">
        <f>SUMIFS(Raw!$F:$F,Raw!$C:$C,O$5,Raw!$A:$A,$A$4,Raw!$B:$B,$A72)</f>
        <v>516</v>
      </c>
      <c r="P72" s="32">
        <f>SUMIFS(Raw!$F:$F,Raw!$C:$C,P$5,Raw!$A:$A,$A$4,Raw!$B:$B,$A72)</f>
        <v>1317666</v>
      </c>
      <c r="Q72" s="32">
        <f>SUMIFS(Raw!$F:$F,Raw!$C:$C,Q$5,Raw!$A:$A,$A$4,Raw!$B:$B,$A72)</f>
        <v>22457</v>
      </c>
      <c r="R72" s="32">
        <f>SUMIFS(Raw!$F:$F,Raw!$C:$C,R$5,Raw!$A:$A,$A$4,Raw!$B:$B,$A72)</f>
        <v>8193</v>
      </c>
      <c r="S72" s="32">
        <f>SUMIFS(Raw!$F:$F,Raw!$C:$C,S$5,Raw!$A:$A,$A$4,Raw!$B:$B,$A72)</f>
        <v>2795</v>
      </c>
      <c r="T72" s="32">
        <f>SUMIFS(Raw!$F:$F,Raw!$C:$C,T$5,Raw!$A:$A,$A$4,Raw!$B:$B,$A72)</f>
        <v>3454</v>
      </c>
    </row>
    <row r="73" spans="1:20" x14ac:dyDescent="0.25">
      <c r="A73" s="27" t="str">
        <f>IF(Refs!A66="","",Refs!A66)</f>
        <v>111AH2</v>
      </c>
      <c r="B73" s="3" t="str">
        <f>IF(Refs!B66="","",Refs!B66)</f>
        <v>Gloucestershire</v>
      </c>
      <c r="C73" s="27" t="str">
        <f>IF(Refs!D66="","",Refs!D66)</f>
        <v>Area</v>
      </c>
      <c r="D73" s="32">
        <f t="shared" si="40"/>
        <v>18744</v>
      </c>
      <c r="E73" s="32">
        <f t="shared" si="41"/>
        <v>604.64516129032256</v>
      </c>
      <c r="F73" s="38">
        <f t="shared" si="42"/>
        <v>0.37165462676298588</v>
      </c>
      <c r="G73" s="32">
        <f t="shared" si="43"/>
        <v>317.16711386308907</v>
      </c>
      <c r="H73" s="38">
        <f t="shared" si="44"/>
        <v>0.21236588273545032</v>
      </c>
      <c r="I73" s="38">
        <f t="shared" si="45"/>
        <v>0.43570419218087614</v>
      </c>
      <c r="J73" s="38">
        <f t="shared" si="46"/>
        <v>0.15952268802009734</v>
      </c>
      <c r="K73" s="38">
        <f t="shared" si="47"/>
        <v>0.1466478254043021</v>
      </c>
      <c r="L73" s="32">
        <f>SUMIFS(Raw!$F:$F,Raw!$C:$C,L$5,Raw!$A:$A,$A$4,Raw!$B:$B,$A73)</f>
        <v>18744</v>
      </c>
      <c r="M73" s="32">
        <f>SUMIFS(Raw!$F:$F,Raw!$C:$C,M$5,Raw!$A:$A,$A$4,Raw!$B:$B,$A73)</f>
        <v>14535</v>
      </c>
      <c r="N73" s="32">
        <f>SUMIFS(Raw!$F:$F,Raw!$C:$C,N$5,Raw!$A:$A,$A$4,Raw!$B:$B,$A73)</f>
        <v>5402</v>
      </c>
      <c r="O73" s="32">
        <f>SUMIFS(Raw!$F:$F,Raw!$C:$C,O$5,Raw!$A:$A,$A$4,Raw!$B:$B,$A73)</f>
        <v>3919</v>
      </c>
      <c r="P73" s="32">
        <f>SUMIFS(Raw!$F:$F,Raw!$C:$C,P$5,Raw!$A:$A,$A$4,Raw!$B:$B,$A73)</f>
        <v>4610024</v>
      </c>
      <c r="Q73" s="32">
        <f>SUMIFS(Raw!$F:$F,Raw!$C:$C,Q$5,Raw!$A:$A,$A$4,Raw!$B:$B,$A73)</f>
        <v>12738</v>
      </c>
      <c r="R73" s="32">
        <f>SUMIFS(Raw!$F:$F,Raw!$C:$C,R$5,Raw!$A:$A,$A$4,Raw!$B:$B,$A73)</f>
        <v>5550</v>
      </c>
      <c r="S73" s="32">
        <f>SUMIFS(Raw!$F:$F,Raw!$C:$C,S$5,Raw!$A:$A,$A$4,Raw!$B:$B,$A73)</f>
        <v>2032</v>
      </c>
      <c r="T73" s="32">
        <f>SUMIFS(Raw!$F:$F,Raw!$C:$C,T$5,Raw!$A:$A,$A$4,Raw!$B:$B,$A73)</f>
        <v>1868</v>
      </c>
    </row>
    <row r="74" spans="1:20" x14ac:dyDescent="0.25">
      <c r="A74" s="27" t="str">
        <f>IF(Refs!A67="","",Refs!A67)</f>
        <v>111AH8</v>
      </c>
      <c r="B74" s="3" t="str">
        <f>IF(Refs!B67="","",Refs!B67)</f>
        <v>Somerset (Devon Doctors)</v>
      </c>
      <c r="C74" s="27" t="str">
        <f>IF(Refs!D67="","",Refs!D67)</f>
        <v>Area</v>
      </c>
      <c r="D74" s="32">
        <f t="shared" si="40"/>
        <v>17556</v>
      </c>
      <c r="E74" s="32">
        <f t="shared" si="41"/>
        <v>566.32258064516134</v>
      </c>
      <c r="F74" s="38">
        <f t="shared" si="42"/>
        <v>0.35666560610881326</v>
      </c>
      <c r="G74" s="32">
        <f t="shared" si="43"/>
        <v>374.01781737193767</v>
      </c>
      <c r="H74" s="38">
        <f t="shared" si="44"/>
        <v>0.23495405586320209</v>
      </c>
      <c r="I74" s="38">
        <f t="shared" si="45"/>
        <v>0.6901140684410646</v>
      </c>
      <c r="J74" s="38">
        <f t="shared" si="46"/>
        <v>8.4917617237008872E-2</v>
      </c>
      <c r="K74" s="38">
        <f t="shared" si="47"/>
        <v>4.9429657794676805E-2</v>
      </c>
      <c r="L74" s="32">
        <f>SUMIFS(Raw!$F:$F,Raw!$C:$C,L$5,Raw!$A:$A,$A$4,Raw!$B:$B,$A74)</f>
        <v>17556</v>
      </c>
      <c r="M74" s="32">
        <f>SUMIFS(Raw!$F:$F,Raw!$C:$C,M$5,Raw!$A:$A,$A$4,Raw!$B:$B,$A74)</f>
        <v>12572</v>
      </c>
      <c r="N74" s="32">
        <f>SUMIFS(Raw!$F:$F,Raw!$C:$C,N$5,Raw!$A:$A,$A$4,Raw!$B:$B,$A74)</f>
        <v>4484</v>
      </c>
      <c r="O74" s="32">
        <f>SUMIFS(Raw!$F:$F,Raw!$C:$C,O$5,Raw!$A:$A,$A$4,Raw!$B:$B,$A74)</f>
        <v>3861</v>
      </c>
      <c r="P74" s="32">
        <f>SUMIFS(Raw!$F:$F,Raw!$C:$C,P$5,Raw!$A:$A,$A$4,Raw!$B:$B,$A74)</f>
        <v>4702152</v>
      </c>
      <c r="Q74" s="32">
        <f>SUMIFS(Raw!$F:$F,Raw!$C:$C,Q$5,Raw!$A:$A,$A$4,Raw!$B:$B,$A74)</f>
        <v>11046</v>
      </c>
      <c r="R74" s="32">
        <f>SUMIFS(Raw!$F:$F,Raw!$C:$C,R$5,Raw!$A:$A,$A$4,Raw!$B:$B,$A74)</f>
        <v>7623</v>
      </c>
      <c r="S74" s="32">
        <f>SUMIFS(Raw!$F:$F,Raw!$C:$C,S$5,Raw!$A:$A,$A$4,Raw!$B:$B,$A74)</f>
        <v>938</v>
      </c>
      <c r="T74" s="32">
        <f>SUMIFS(Raw!$F:$F,Raw!$C:$C,T$5,Raw!$A:$A,$A$4,Raw!$B:$B,$A74)</f>
        <v>546</v>
      </c>
    </row>
    <row r="75" spans="1:20" x14ac:dyDescent="0.25">
      <c r="A75" s="27" t="str">
        <f>IF(Refs!A68="","",Refs!A68)</f>
        <v>111AL5</v>
      </c>
      <c r="B75" s="3" t="str">
        <f>IF(Refs!B68="","",Refs!B68)</f>
        <v>Somerset (HUC)</v>
      </c>
      <c r="C75" s="27"/>
      <c r="D75" s="32">
        <f t="shared" si="40"/>
        <v>897</v>
      </c>
      <c r="E75" s="32">
        <f t="shared" si="41"/>
        <v>28.93548387096774</v>
      </c>
      <c r="F75" s="38">
        <f t="shared" si="42"/>
        <v>0.40159574468085107</v>
      </c>
      <c r="G75" s="32">
        <f t="shared" si="43"/>
        <v>329.61968085106383</v>
      </c>
      <c r="H75" s="38">
        <f t="shared" si="44"/>
        <v>0.1616499442586399</v>
      </c>
      <c r="I75" s="38">
        <f t="shared" si="45"/>
        <v>0.65056818181818177</v>
      </c>
      <c r="J75" s="38">
        <f t="shared" si="46"/>
        <v>0.10227272727272728</v>
      </c>
      <c r="K75" s="38">
        <f t="shared" si="47"/>
        <v>5.9659090909090912E-2</v>
      </c>
      <c r="L75" s="32">
        <f>SUMIFS(Raw!$F:$F,Raw!$C:$C,L$5,Raw!$A:$A,$A$4,Raw!$B:$B,$A75)</f>
        <v>897</v>
      </c>
      <c r="M75" s="32">
        <f>SUMIFS(Raw!$F:$F,Raw!$C:$C,M$5,Raw!$A:$A,$A$4,Raw!$B:$B,$A75)</f>
        <v>752</v>
      </c>
      <c r="N75" s="32">
        <f>SUMIFS(Raw!$F:$F,Raw!$C:$C,N$5,Raw!$A:$A,$A$4,Raw!$B:$B,$A75)</f>
        <v>302</v>
      </c>
      <c r="O75" s="32">
        <f>SUMIFS(Raw!$F:$F,Raw!$C:$C,O$5,Raw!$A:$A,$A$4,Raw!$B:$B,$A75)</f>
        <v>145</v>
      </c>
      <c r="P75" s="32">
        <f>SUMIFS(Raw!$F:$F,Raw!$C:$C,P$5,Raw!$A:$A,$A$4,Raw!$B:$B,$A75)</f>
        <v>247874</v>
      </c>
      <c r="Q75" s="32">
        <f>SUMIFS(Raw!$F:$F,Raw!$C:$C,Q$5,Raw!$A:$A,$A$4,Raw!$B:$B,$A75)</f>
        <v>704</v>
      </c>
      <c r="R75" s="32">
        <f>SUMIFS(Raw!$F:$F,Raw!$C:$C,R$5,Raw!$A:$A,$A$4,Raw!$B:$B,$A75)</f>
        <v>458</v>
      </c>
      <c r="S75" s="32">
        <f>SUMIFS(Raw!$F:$F,Raw!$C:$C,S$5,Raw!$A:$A,$A$4,Raw!$B:$B,$A75)</f>
        <v>72</v>
      </c>
      <c r="T75" s="32">
        <f>SUMIFS(Raw!$F:$F,Raw!$C:$C,T$5,Raw!$A:$A,$A$4,Raw!$B:$B,$A75)</f>
        <v>42</v>
      </c>
    </row>
    <row r="76" spans="1:20" ht="18" customHeight="1" x14ac:dyDescent="0.25">
      <c r="A76" s="27" t="str">
        <f>IF(Refs!A69="","",Refs!A69)</f>
        <v>111NR1</v>
      </c>
      <c r="B76" s="3" t="str">
        <f>IF(Refs!B69="","",Refs!B69)</f>
        <v>National Resilience (Vocare)</v>
      </c>
      <c r="C76" s="27" t="str">
        <f>IF(Refs!D69="","",Refs!D69)</f>
        <v>Area</v>
      </c>
      <c r="D76" s="32">
        <f t="shared" si="40"/>
        <v>38273</v>
      </c>
      <c r="E76" s="32">
        <f t="shared" si="41"/>
        <v>1234.6129032258063</v>
      </c>
      <c r="F76" s="38">
        <f t="shared" si="42"/>
        <v>0.49510175704714954</v>
      </c>
      <c r="G76" s="32">
        <f t="shared" si="43"/>
        <v>217.99134117052205</v>
      </c>
      <c r="H76" s="38">
        <f t="shared" si="44"/>
        <v>0.15184003859658526</v>
      </c>
      <c r="I76" s="38">
        <f t="shared" si="45"/>
        <v>0.31309669522643818</v>
      </c>
      <c r="J76" s="38">
        <f t="shared" si="46"/>
        <v>0.10078685084805036</v>
      </c>
      <c r="K76" s="38">
        <f t="shared" si="47"/>
        <v>0.18464766567581745</v>
      </c>
      <c r="L76" s="32">
        <f>SUMIFS(Raw!$F:$F,Raw!$C:$C,L$5,Raw!$A:$A,$A$4,Raw!$B:$B,$A76)</f>
        <v>38273</v>
      </c>
      <c r="M76" s="32">
        <f>SUMIFS(Raw!$F:$F,Raw!$C:$C,M$5,Raw!$A:$A,$A$4,Raw!$B:$B,$A76)</f>
        <v>31644</v>
      </c>
      <c r="N76" s="32">
        <f>SUMIFS(Raw!$F:$F,Raw!$C:$C,N$5,Raw!$A:$A,$A$4,Raw!$B:$B,$A76)</f>
        <v>15667</v>
      </c>
      <c r="O76" s="32">
        <f>SUMIFS(Raw!$F:$F,Raw!$C:$C,O$5,Raw!$A:$A,$A$4,Raw!$B:$B,$A76)</f>
        <v>5665</v>
      </c>
      <c r="P76" s="32">
        <f>SUMIFS(Raw!$F:$F,Raw!$C:$C,P$5,Raw!$A:$A,$A$4,Raw!$B:$B,$A76)</f>
        <v>6898118</v>
      </c>
      <c r="Q76" s="32">
        <f>SUMIFS(Raw!$F:$F,Raw!$C:$C,Q$5,Raw!$A:$A,$A$4,Raw!$B:$B,$A76)</f>
        <v>28595</v>
      </c>
      <c r="R76" s="32">
        <f>SUMIFS(Raw!$F:$F,Raw!$C:$C,R$5,Raw!$A:$A,$A$4,Raw!$B:$B,$A76)</f>
        <v>8953</v>
      </c>
      <c r="S76" s="32">
        <f>SUMIFS(Raw!$F:$F,Raw!$C:$C,S$5,Raw!$A:$A,$A$4,Raw!$B:$B,$A76)</f>
        <v>2882</v>
      </c>
      <c r="T76" s="32">
        <f>SUMIFS(Raw!$F:$F,Raw!$C:$C,T$5,Raw!$A:$A,$A$4,Raw!$B:$B,$A76)</f>
        <v>5280</v>
      </c>
    </row>
    <row r="77" spans="1:20" x14ac:dyDescent="0.25">
      <c r="A77" s="27" t="str">
        <f>IF(Refs!A70="","",Refs!A70)</f>
        <v>111SA1</v>
      </c>
      <c r="B77" s="3" t="str">
        <f>IF(Refs!B70="","",Refs!B70)</f>
        <v>Service Advisor Modules (IC24)</v>
      </c>
      <c r="C77" s="27"/>
      <c r="D77" s="32">
        <f t="shared" si="40"/>
        <v>763</v>
      </c>
      <c r="E77" s="32">
        <f t="shared" si="41"/>
        <v>24.612903225806452</v>
      </c>
      <c r="F77" s="38">
        <f t="shared" si="42"/>
        <v>0.64087301587301593</v>
      </c>
      <c r="G77" s="32">
        <f t="shared" si="43"/>
        <v>145.67063492063491</v>
      </c>
      <c r="H77" s="38">
        <f t="shared" si="44"/>
        <v>7.0110701107011064E-2</v>
      </c>
      <c r="I77" s="38">
        <f t="shared" si="45"/>
        <v>0.40042826552462529</v>
      </c>
      <c r="J77" s="38">
        <f t="shared" si="46"/>
        <v>2.9978586723768737E-2</v>
      </c>
      <c r="K77" s="38">
        <f t="shared" si="47"/>
        <v>1.4989293361884369E-2</v>
      </c>
      <c r="L77" s="32">
        <f>SUMIFS(Raw!$F:$F,Raw!$C:$C,L$5,Raw!$A:$A,$A$4,Raw!$B:$B,$A77)</f>
        <v>763</v>
      </c>
      <c r="M77" s="32">
        <f>SUMIFS(Raw!$F:$F,Raw!$C:$C,M$5,Raw!$A:$A,$A$4,Raw!$B:$B,$A77)</f>
        <v>504</v>
      </c>
      <c r="N77" s="32">
        <f>SUMIFS(Raw!$F:$F,Raw!$C:$C,N$5,Raw!$A:$A,$A$4,Raw!$B:$B,$A77)</f>
        <v>323</v>
      </c>
      <c r="O77" s="32">
        <f>SUMIFS(Raw!$F:$F,Raw!$C:$C,O$5,Raw!$A:$A,$A$4,Raw!$B:$B,$A77)</f>
        <v>38</v>
      </c>
      <c r="P77" s="32">
        <f>SUMIFS(Raw!$F:$F,Raw!$C:$C,P$5,Raw!$A:$A,$A$4,Raw!$B:$B,$A77)</f>
        <v>73418</v>
      </c>
      <c r="Q77" s="32">
        <f>SUMIFS(Raw!$F:$F,Raw!$C:$C,Q$5,Raw!$A:$A,$A$4,Raw!$B:$B,$A77)</f>
        <v>467</v>
      </c>
      <c r="R77" s="32">
        <f>SUMIFS(Raw!$F:$F,Raw!$C:$C,R$5,Raw!$A:$A,$A$4,Raw!$B:$B,$A77)</f>
        <v>187</v>
      </c>
      <c r="S77" s="32">
        <f>SUMIFS(Raw!$F:$F,Raw!$C:$C,S$5,Raw!$A:$A,$A$4,Raw!$B:$B,$A77)</f>
        <v>14</v>
      </c>
      <c r="T77" s="32">
        <f>SUMIFS(Raw!$F:$F,Raw!$C:$C,T$5,Raw!$A:$A,$A$4,Raw!$B:$B,$A77)</f>
        <v>7</v>
      </c>
    </row>
    <row r="78" spans="1:20" x14ac:dyDescent="0.25">
      <c r="A78" s="61" t="str">
        <f>IF(Refs!A77="","",Refs!A77)</f>
        <v/>
      </c>
      <c r="B78" s="3" t="str">
        <f>IF(Refs!B77="","",Refs!B77)</f>
        <v/>
      </c>
      <c r="C78" s="27" t="str">
        <f>IF(Refs!D77="","",Refs!D77)</f>
        <v/>
      </c>
      <c r="D78" s="32"/>
      <c r="E78" s="32"/>
      <c r="F78" s="32"/>
      <c r="G78" s="32"/>
      <c r="H78" s="32"/>
      <c r="I78" s="32"/>
      <c r="J78" s="32"/>
      <c r="K78" s="32"/>
      <c r="L78" s="32"/>
      <c r="M78" s="32"/>
      <c r="N78" s="32"/>
      <c r="O78" s="32"/>
      <c r="P78" s="32"/>
      <c r="Q78" s="32"/>
      <c r="R78" s="32"/>
      <c r="S78" s="32"/>
      <c r="T78" s="32"/>
    </row>
    <row r="79" spans="1:20" ht="135.75" customHeight="1" x14ac:dyDescent="0.25">
      <c r="A79" s="126" t="s">
        <v>744</v>
      </c>
      <c r="B79" s="126"/>
      <c r="C79" s="27" t="str">
        <f>IF(Refs!D78="","",Refs!D78)</f>
        <v/>
      </c>
      <c r="D79" s="32"/>
      <c r="E79" s="32"/>
      <c r="F79" s="32"/>
      <c r="G79" s="32"/>
      <c r="H79" s="32"/>
      <c r="I79" s="32"/>
      <c r="J79" s="32"/>
      <c r="K79" s="32"/>
      <c r="L79" s="32"/>
      <c r="M79" s="32"/>
      <c r="N79" s="32"/>
      <c r="O79" s="32"/>
      <c r="P79" s="32"/>
      <c r="Q79" s="32"/>
      <c r="R79" s="32"/>
      <c r="S79" s="32"/>
      <c r="T79" s="32"/>
    </row>
    <row r="80" spans="1:20" x14ac:dyDescent="0.25">
      <c r="A80" s="127"/>
      <c r="B80" s="127"/>
      <c r="C80" s="27" t="str">
        <f>IF(Refs!D79="","",Refs!D79)</f>
        <v/>
      </c>
      <c r="D80" s="32"/>
      <c r="E80" s="32"/>
      <c r="F80" s="32"/>
      <c r="G80" s="32"/>
      <c r="H80" s="32"/>
      <c r="I80" s="32"/>
      <c r="J80" s="32"/>
      <c r="K80" s="32"/>
      <c r="L80" s="32"/>
      <c r="M80" s="32"/>
      <c r="N80" s="32"/>
      <c r="O80" s="32"/>
      <c r="P80" s="32"/>
      <c r="Q80" s="32"/>
      <c r="R80" s="32"/>
      <c r="S80" s="32"/>
      <c r="T80" s="32"/>
    </row>
    <row r="81" spans="1:3" ht="15" customHeight="1" x14ac:dyDescent="0.25">
      <c r="A81" s="62"/>
      <c r="B81" s="62"/>
      <c r="C81" s="27" t="str">
        <f>IF(Refs!D80="","",Refs!D80)</f>
        <v/>
      </c>
    </row>
    <row r="82" spans="1:3" ht="15" customHeight="1" x14ac:dyDescent="0.25">
      <c r="A82" s="62"/>
      <c r="B82" s="62"/>
      <c r="C82" s="27" t="str">
        <f>IF(Refs!D81="","",Refs!D81)</f>
        <v/>
      </c>
    </row>
    <row r="83" spans="1:3" ht="15" customHeight="1" x14ac:dyDescent="0.25">
      <c r="A83" s="62"/>
      <c r="B83" s="62"/>
      <c r="C83" s="27" t="str">
        <f>IF(Refs!D82="","",Refs!D82)</f>
        <v/>
      </c>
    </row>
    <row r="84" spans="1:3" ht="15" customHeight="1" x14ac:dyDescent="0.25">
      <c r="A84" s="62"/>
      <c r="B84" s="62"/>
      <c r="C84" s="27" t="str">
        <f>IF(Refs!D83="","",Refs!D83)</f>
        <v/>
      </c>
    </row>
    <row r="85" spans="1:3" ht="15" customHeight="1" x14ac:dyDescent="0.25">
      <c r="A85" s="62"/>
      <c r="B85" s="62"/>
      <c r="C85" s="27" t="str">
        <f>IF(Refs!D84="","",Refs!D84)</f>
        <v/>
      </c>
    </row>
    <row r="86" spans="1:3" x14ac:dyDescent="0.25">
      <c r="A86" s="62"/>
      <c r="B86" s="62"/>
      <c r="C86" s="27"/>
    </row>
    <row r="87" spans="1:3" x14ac:dyDescent="0.25">
      <c r="A87" s="62"/>
      <c r="B87" s="62"/>
      <c r="C87" s="27"/>
    </row>
    <row r="88" spans="1:3" x14ac:dyDescent="0.25">
      <c r="A88" s="13"/>
      <c r="C88" s="27"/>
    </row>
    <row r="89" spans="1:3" ht="12.6" customHeight="1" x14ac:dyDescent="0.25">
      <c r="A89" s="13"/>
      <c r="C89" s="27"/>
    </row>
    <row r="90" spans="1:3" x14ac:dyDescent="0.25">
      <c r="A90" s="13"/>
      <c r="C90" s="27"/>
    </row>
    <row r="91" spans="1:3" x14ac:dyDescent="0.25">
      <c r="A91" s="13"/>
      <c r="C91" s="27"/>
    </row>
    <row r="92" spans="1:3" x14ac:dyDescent="0.25">
      <c r="A92" s="13"/>
      <c r="C92" s="27"/>
    </row>
    <row r="93" spans="1:3" x14ac:dyDescent="0.25">
      <c r="A93" s="13"/>
      <c r="C93" s="27"/>
    </row>
    <row r="94" spans="1:3" x14ac:dyDescent="0.25">
      <c r="A94" s="13"/>
      <c r="C94" s="27"/>
    </row>
    <row r="95" spans="1:3" x14ac:dyDescent="0.25">
      <c r="A95" s="13"/>
      <c r="C95" s="27"/>
    </row>
    <row r="96" spans="1:3" x14ac:dyDescent="0.25">
      <c r="A96" s="13"/>
      <c r="C96" s="27"/>
    </row>
    <row r="97" spans="1:1" x14ac:dyDescent="0.25">
      <c r="A97" s="13"/>
    </row>
    <row r="98" spans="1:1" x14ac:dyDescent="0.25">
      <c r="A98" s="13"/>
    </row>
    <row r="99" spans="1:1" x14ac:dyDescent="0.25">
      <c r="A99" s="13"/>
    </row>
    <row r="100" spans="1:1" x14ac:dyDescent="0.25">
      <c r="A100" s="13"/>
    </row>
  </sheetData>
  <mergeCells count="6">
    <mergeCell ref="A2:B2"/>
    <mergeCell ref="A4:B4"/>
    <mergeCell ref="L4:T4"/>
    <mergeCell ref="A79:B79"/>
    <mergeCell ref="A80:B80"/>
    <mergeCell ref="A7:B7"/>
  </mergeCells>
  <phoneticPr fontId="40" type="noConversion"/>
  <conditionalFormatting sqref="E3:T3">
    <cfRule type="cellIs" dxfId="17" priority="8" operator="notEqual">
      <formula>0</formula>
    </cfRule>
  </conditionalFormatting>
  <conditionalFormatting sqref="A1">
    <cfRule type="cellIs" dxfId="16" priority="6" operator="notEqual">
      <formula>0</formula>
    </cfRule>
  </conditionalFormatting>
  <conditionalFormatting sqref="D3">
    <cfRule type="cellIs" dxfId="15" priority="5" operator="notEqual">
      <formula>0</formula>
    </cfRule>
  </conditionalFormatting>
  <conditionalFormatting sqref="D20:K37 D11:K18 D39:K77">
    <cfRule type="containsBlanks" dxfId="14" priority="1">
      <formula>LEN(TRIM(D11))=0</formula>
    </cfRule>
    <cfRule type="cellIs" dxfId="13" priority="2" operator="equal">
      <formula>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O95"/>
  <sheetViews>
    <sheetView showGridLines="0" workbookViewId="0">
      <pane xSplit="2" ySplit="8" topLeftCell="C9" activePane="bottomRight" state="frozen"/>
      <selection activeCell="B4" sqref="B4"/>
      <selection pane="topRight" activeCell="B4" sqref="B4"/>
      <selection pane="bottomLeft" activeCell="B4" sqref="B4"/>
      <selection pane="bottomRight"/>
    </sheetView>
  </sheetViews>
  <sheetFormatPr defaultColWidth="8.5546875" defaultRowHeight="13.2" x14ac:dyDescent="0.25"/>
  <cols>
    <col min="1" max="1" width="7.5546875" style="3" customWidth="1"/>
    <col min="2" max="2" width="39.109375" style="3" customWidth="1"/>
    <col min="3" max="3" width="2.5546875" style="3" customWidth="1"/>
    <col min="4" max="5" width="12" style="3" bestFit="1" customWidth="1"/>
    <col min="6" max="6" width="16.5546875" style="38" customWidth="1"/>
    <col min="7" max="7" width="12.5546875" style="3" bestFit="1" customWidth="1"/>
    <col min="8" max="8" width="12" style="3" bestFit="1" customWidth="1"/>
    <col min="9" max="9" width="16.5546875" style="38" customWidth="1"/>
    <col min="10" max="10" width="16.44140625" style="3" customWidth="1"/>
    <col min="11" max="11" width="15.5546875" style="3" customWidth="1"/>
    <col min="12" max="12" width="16.5546875" style="3" customWidth="1"/>
    <col min="13" max="13" width="16.44140625" style="3" customWidth="1"/>
    <col min="14" max="14" width="15.5546875" style="3" customWidth="1"/>
    <col min="15" max="15" width="16.5546875" style="3" customWidth="1"/>
    <col min="16" max="16384" width="8.5546875" style="3"/>
  </cols>
  <sheetData>
    <row r="1" spans="1:15" ht="5.4" customHeight="1" x14ac:dyDescent="0.25">
      <c r="A1" s="24"/>
      <c r="B1" s="25" t="str">
        <f>IF(OR(C3&lt;&gt;0,A1&lt;&gt;0)=TRUE,"ERROR! CHECK VALIDATION SHEET","")</f>
        <v/>
      </c>
      <c r="D1" s="32"/>
      <c r="E1" s="32"/>
      <c r="F1" s="32"/>
      <c r="G1" s="32"/>
      <c r="H1" s="32"/>
      <c r="I1" s="32"/>
      <c r="J1" s="32"/>
      <c r="K1" s="32"/>
      <c r="L1" s="32"/>
      <c r="M1" s="32"/>
      <c r="N1" s="32"/>
      <c r="O1" s="32"/>
    </row>
    <row r="2" spans="1:15" ht="29.1" customHeight="1" x14ac:dyDescent="0.25">
      <c r="A2" s="123" t="s">
        <v>734</v>
      </c>
      <c r="B2" s="123"/>
      <c r="D2" s="32"/>
      <c r="E2" s="32"/>
      <c r="F2" s="32"/>
      <c r="G2" s="32"/>
      <c r="H2" s="32"/>
      <c r="I2" s="32"/>
      <c r="J2" s="32"/>
      <c r="K2" s="32"/>
      <c r="L2" s="32"/>
      <c r="M2" s="32"/>
      <c r="N2" s="32"/>
      <c r="O2" s="32"/>
    </row>
    <row r="3" spans="1:15" s="27" customFormat="1" ht="6" customHeight="1" x14ac:dyDescent="0.25">
      <c r="A3" s="33"/>
      <c r="C3" s="26"/>
      <c r="D3" s="24"/>
      <c r="E3" s="24"/>
      <c r="F3" s="24"/>
      <c r="G3" s="24"/>
      <c r="H3" s="24"/>
      <c r="I3" s="24"/>
      <c r="J3" s="24"/>
      <c r="K3" s="24"/>
      <c r="L3" s="24"/>
      <c r="M3" s="24"/>
      <c r="N3" s="24"/>
      <c r="O3" s="24"/>
    </row>
    <row r="4" spans="1:15" ht="14.85" customHeight="1" x14ac:dyDescent="0.25">
      <c r="A4" s="124">
        <f>Raw!A2</f>
        <v>44986</v>
      </c>
      <c r="B4" s="124"/>
      <c r="D4" s="39"/>
      <c r="E4" s="39"/>
      <c r="F4" s="39"/>
      <c r="G4" s="39"/>
      <c r="H4" s="39"/>
      <c r="I4" s="40"/>
      <c r="J4" s="39"/>
      <c r="K4" s="39"/>
      <c r="L4" s="39"/>
      <c r="M4" s="39"/>
      <c r="N4" s="39"/>
      <c r="O4" s="39"/>
    </row>
    <row r="5" spans="1:15" x14ac:dyDescent="0.25">
      <c r="A5" s="37"/>
      <c r="B5" s="27"/>
      <c r="D5" s="116" t="s">
        <v>9</v>
      </c>
      <c r="E5" s="116" t="s">
        <v>7</v>
      </c>
      <c r="F5" s="117"/>
      <c r="G5" s="116" t="s">
        <v>274</v>
      </c>
      <c r="H5" s="116" t="s">
        <v>7</v>
      </c>
      <c r="I5" s="117"/>
      <c r="J5" s="116" t="s">
        <v>6</v>
      </c>
      <c r="K5" s="116" t="s">
        <v>8</v>
      </c>
      <c r="L5" s="116"/>
      <c r="M5" s="116" t="s">
        <v>5</v>
      </c>
      <c r="N5" s="116" t="s">
        <v>10</v>
      </c>
      <c r="O5" s="34"/>
    </row>
    <row r="6" spans="1:15" ht="85.5" customHeight="1" x14ac:dyDescent="0.25">
      <c r="A6" s="127"/>
      <c r="B6" s="127"/>
      <c r="D6" s="65" t="str">
        <f>VLOOKUP(D5, Refs!$F:$G,2,0)</f>
        <v>Number of calls abandoned</v>
      </c>
      <c r="E6" s="65" t="str">
        <f>VLOOKUP(E5, Refs!$F:$G,2,0)</f>
        <v>Number of answered calls</v>
      </c>
      <c r="F6" s="66" t="s">
        <v>275</v>
      </c>
      <c r="G6" s="65" t="str">
        <f>VLOOKUP(G5, Refs!$F:$G,2,0)</f>
        <v>Total time to answer call</v>
      </c>
      <c r="H6" s="65" t="str">
        <f>VLOOKUP(H5, Refs!$F:$G,2,0)</f>
        <v>Number of answered calls</v>
      </c>
      <c r="I6" s="66" t="str">
        <f>CONCATENATE(G5," / ",H5)</f>
        <v>B06 / A03</v>
      </c>
      <c r="J6" s="65" t="str">
        <f>VLOOKUP(J5, Refs!$F:$G,2,0)</f>
        <v>Calls assessed by a clinician or Clinical Advisor</v>
      </c>
      <c r="K6" s="65" t="str">
        <f>VLOOKUP(K5, Refs!$F:$G,2,0)</f>
        <v>Number of calls where person triaged</v>
      </c>
      <c r="L6" s="67" t="str">
        <f>CONCATENATE(J5," / ",K5)</f>
        <v>D01 / C01</v>
      </c>
      <c r="M6" s="115" t="str">
        <f>VLOOKUP(M5, Refs!$F:$G,2,0)</f>
        <v>Number of callers offered a call back within 20 minutes (immediately) who received a call back within 20 minutes</v>
      </c>
      <c r="N6" s="115" t="str">
        <f>VLOOKUP(N5, Refs!$F:$G,2,0)</f>
        <v>Number of callers offered a call back by a clinician or Clinical Advisor within 20 minutes (immediately)</v>
      </c>
      <c r="O6" s="67" t="str">
        <f>CONCATENATE(M5," / ",N5)</f>
        <v>D14 / D13</v>
      </c>
    </row>
    <row r="7" spans="1:15" s="29" customFormat="1" ht="66" x14ac:dyDescent="0.25">
      <c r="B7" s="30"/>
      <c r="C7" s="30"/>
      <c r="D7" s="64"/>
      <c r="E7" s="64"/>
      <c r="F7" s="68" t="s">
        <v>594</v>
      </c>
      <c r="G7" s="64"/>
      <c r="H7" s="64"/>
      <c r="I7" s="68" t="s">
        <v>595</v>
      </c>
      <c r="J7" s="64"/>
      <c r="K7" s="64"/>
      <c r="L7" s="69" t="s">
        <v>596</v>
      </c>
      <c r="M7" s="64"/>
      <c r="N7" s="64"/>
      <c r="O7" s="69" t="s">
        <v>597</v>
      </c>
    </row>
    <row r="8" spans="1:15" s="29" customFormat="1" ht="3" customHeight="1" x14ac:dyDescent="0.25">
      <c r="D8" s="3"/>
      <c r="E8" s="3"/>
      <c r="F8" s="41"/>
      <c r="G8" s="3"/>
      <c r="H8" s="3"/>
      <c r="I8" s="41"/>
      <c r="J8" s="3"/>
      <c r="K8" s="3"/>
      <c r="L8" s="42"/>
      <c r="M8" s="3"/>
      <c r="N8" s="3"/>
      <c r="O8" s="42"/>
    </row>
    <row r="9" spans="1:15" x14ac:dyDescent="0.25">
      <c r="A9" s="27" t="str">
        <f>IF(Refs!A2="","",Refs!A2)</f>
        <v>*</v>
      </c>
      <c r="B9" s="3" t="str">
        <f>IF(Refs!B2="","",Refs!B2)</f>
        <v>England</v>
      </c>
      <c r="D9" s="32">
        <f>SUMIFS(Raw!$F:$F,Raw!$C:$C,D$5,Raw!$A:$A,$A$4,Raw!$B:$B,$A9)</f>
        <v>276443</v>
      </c>
      <c r="E9" s="32">
        <f>SUMIFS(Raw!$F:$F,Raw!$C:$C,E$5,Raw!$A:$A,$A$4,Raw!$B:$B,$A9)</f>
        <v>1405963</v>
      </c>
      <c r="F9" s="38">
        <f>IFERROR(D9/(D9+E9), 0)</f>
        <v>0.16431408352086238</v>
      </c>
      <c r="G9" s="32">
        <f>SUMIFS(Raw!$F:$F,Raw!$C:$C,G$5,Raw!$A:$A,$A$4,Raw!$B:$B,$A9)</f>
        <v>461693666</v>
      </c>
      <c r="H9" s="32">
        <f>SUMIFS(Raw!$F:$F,Raw!$C:$C,H$5,Raw!$A:$A,$A$4,Raw!$B:$B,$A9)</f>
        <v>1405963</v>
      </c>
      <c r="I9" s="51">
        <f>IFERROR(G9/(H9), 0)</f>
        <v>328.38251504484828</v>
      </c>
      <c r="J9" s="32">
        <f>SUMIFS(Raw!$F:$F,Raw!$C:$C,J$5,Raw!$A:$A,$A$4,Raw!$B:$B,$A9)</f>
        <v>523693</v>
      </c>
      <c r="K9" s="32">
        <f>SUMIFS(Raw!$F:$F,Raw!$C:$C,K$5,Raw!$A:$A,$A$4,Raw!$B:$B,$A9)</f>
        <v>1292460</v>
      </c>
      <c r="L9" s="38">
        <f>IFERROR(J9/(K9), 0)</f>
        <v>0.40519087631338685</v>
      </c>
      <c r="M9" s="32">
        <f>SUMIFS(Raw!$F:$F,Raw!$C:$C,M$5,Raw!$A:$A,$A$4,Raw!$B:$B,$A9)</f>
        <v>56839</v>
      </c>
      <c r="N9" s="32">
        <f>SUMIFS(Raw!$F:$F,Raw!$C:$C,N$5,Raw!$A:$A,$A$4,Raw!$B:$B,$A9)</f>
        <v>194675</v>
      </c>
      <c r="O9" s="38">
        <f>IFERROR(M9/(N9), 0)</f>
        <v>0.29196866572492614</v>
      </c>
    </row>
    <row r="10" spans="1:15" ht="14.4" x14ac:dyDescent="0.3">
      <c r="A10" s="27" t="str">
        <f>IF(Refs!A3="","",Refs!A3)</f>
        <v/>
      </c>
      <c r="B10" s="3" t="str">
        <f>IF(Refs!B3="","",Refs!B3)</f>
        <v>-----------</v>
      </c>
      <c r="D10" s="32"/>
      <c r="E10" s="32"/>
      <c r="F10"/>
      <c r="G10" s="32"/>
      <c r="H10" s="32"/>
      <c r="I10" s="52"/>
      <c r="J10" s="32"/>
      <c r="K10" s="32"/>
      <c r="L10" s="38"/>
      <c r="M10" s="32"/>
      <c r="N10" s="32"/>
      <c r="O10" s="38"/>
    </row>
    <row r="11" spans="1:15" x14ac:dyDescent="0.25">
      <c r="A11" s="27" t="str">
        <f>IF(Refs!A4="","",Refs!A4)</f>
        <v>Y63</v>
      </c>
      <c r="B11" s="3" t="str">
        <f>IF(Refs!B4="","",Refs!B4)</f>
        <v>North East and Yorkshire</v>
      </c>
      <c r="D11" s="32">
        <f>SUMIFS(Raw!$F:$F,Raw!$C:$C,D$5,Raw!$A:$A,$A$4,Raw!$D:$D,$A11)</f>
        <v>46452</v>
      </c>
      <c r="E11" s="32">
        <f>SUMIFS(Raw!$F:$F,Raw!$C:$C,E$5,Raw!$A:$A,$A$4,Raw!$D:$D,$A11)</f>
        <v>218883</v>
      </c>
      <c r="F11" s="38">
        <f>IFERROR(D11/(D11+E11), 0)</f>
        <v>0.17506925207756233</v>
      </c>
      <c r="G11" s="32">
        <f>SUMIFS(Raw!$F:$F,Raw!$C:$C,G$5,Raw!$A:$A,$A$4,Raw!$D:$D,$A11)</f>
        <v>95481378</v>
      </c>
      <c r="H11" s="32">
        <f>SUMIFS(Raw!$F:$F,Raw!$C:$C,H$5,Raw!$A:$A,$A$4,Raw!$D:$D,$A11)</f>
        <v>218883</v>
      </c>
      <c r="I11" s="51">
        <f>IFERROR(G11/(H11), 0)</f>
        <v>436.22107701374705</v>
      </c>
      <c r="J11" s="32">
        <f>SUMIFS(Raw!$F:$F,Raw!$C:$C,J$5,Raw!$A:$A,$A$4,Raw!$D:$D,$A11)</f>
        <v>53778</v>
      </c>
      <c r="K11" s="32">
        <f>SUMIFS(Raw!$F:$F,Raw!$C:$C,K$5,Raw!$A:$A,$A$4,Raw!$D:$D,$A11)</f>
        <v>202490</v>
      </c>
      <c r="L11" s="38">
        <f>IFERROR(J11/(K11), 0)</f>
        <v>0.26558348560422734</v>
      </c>
      <c r="M11" s="32">
        <f>SUMIFS(Raw!$F:$F,Raw!$C:$C,M$5,Raw!$A:$A,$A$4,Raw!$D:$D,$A11)</f>
        <v>6106</v>
      </c>
      <c r="N11" s="32">
        <f>SUMIFS(Raw!$F:$F,Raw!$C:$C,N$5,Raw!$A:$A,$A$4,Raw!$D:$D,$A11)</f>
        <v>14095</v>
      </c>
      <c r="O11" s="38">
        <f>IFERROR(M11/(N11), 0)</f>
        <v>0.43320326356864136</v>
      </c>
    </row>
    <row r="12" spans="1:15" x14ac:dyDescent="0.25">
      <c r="A12" s="27" t="str">
        <f>IF(Refs!A5="","",Refs!A5)</f>
        <v>Y62</v>
      </c>
      <c r="B12" s="3" t="str">
        <f>IF(Refs!B5="","",Refs!B5)</f>
        <v>North West</v>
      </c>
      <c r="D12" s="32">
        <f>SUMIFS(Raw!$F:$F,Raw!$C:$C,D$5,Raw!$A:$A,$A$4,Raw!$D:$D,$A12)</f>
        <v>31147</v>
      </c>
      <c r="E12" s="32">
        <f>SUMIFS(Raw!$F:$F,Raw!$C:$C,E$5,Raw!$A:$A,$A$4,Raw!$D:$D,$A12)</f>
        <v>132308</v>
      </c>
      <c r="F12" s="38">
        <f>IFERROR(D12/(D12+E12), 0)</f>
        <v>0.19055397510018049</v>
      </c>
      <c r="G12" s="32">
        <f>SUMIFS(Raw!$F:$F,Raw!$C:$C,G$5,Raw!$A:$A,$A$4,Raw!$D:$D,$A12)</f>
        <v>43433572</v>
      </c>
      <c r="H12" s="32">
        <f>SUMIFS(Raw!$F:$F,Raw!$C:$C,H$5,Raw!$A:$A,$A$4,Raw!$D:$D,$A12)</f>
        <v>132308</v>
      </c>
      <c r="I12" s="51">
        <f>IFERROR(G12/(H12), 0)</f>
        <v>328.27623424131571</v>
      </c>
      <c r="J12" s="32">
        <f>SUMIFS(Raw!$F:$F,Raw!$C:$C,J$5,Raw!$A:$A,$A$4,Raw!$D:$D,$A12)</f>
        <v>42669</v>
      </c>
      <c r="K12" s="32">
        <f>SUMIFS(Raw!$F:$F,Raw!$C:$C,K$5,Raw!$A:$A,$A$4,Raw!$D:$D,$A12)</f>
        <v>120214</v>
      </c>
      <c r="L12" s="38">
        <f>IFERROR(J12/(K12), 0)</f>
        <v>0.35494202006421882</v>
      </c>
      <c r="M12" s="32">
        <f>SUMIFS(Raw!$F:$F,Raw!$C:$C,M$5,Raw!$A:$A,$A$4,Raw!$D:$D,$A12)</f>
        <v>3553</v>
      </c>
      <c r="N12" s="32">
        <f>SUMIFS(Raw!$F:$F,Raw!$C:$C,N$5,Raw!$A:$A,$A$4,Raw!$D:$D,$A12)</f>
        <v>6810</v>
      </c>
      <c r="O12" s="38">
        <f>IFERROR(M12/(N12), 0)</f>
        <v>0.52173274596182084</v>
      </c>
    </row>
    <row r="13" spans="1:15" x14ac:dyDescent="0.25">
      <c r="A13" s="27" t="str">
        <f>IF(Refs!A6="","",Refs!A6)</f>
        <v>Y60</v>
      </c>
      <c r="B13" s="3" t="str">
        <f>IF(Refs!B6="","",Refs!B6)</f>
        <v>Midlands</v>
      </c>
      <c r="D13" s="32">
        <f>SUMIFS(Raw!$F:$F,Raw!$C:$C,D$5,Raw!$A:$A,$A$4,Raw!$D:$D,$A13)</f>
        <v>32037</v>
      </c>
      <c r="E13" s="32">
        <f>SUMIFS(Raw!$F:$F,Raw!$C:$C,E$5,Raw!$A:$A,$A$4,Raw!$D:$D,$A13)</f>
        <v>281944</v>
      </c>
      <c r="F13" s="38">
        <f t="shared" ref="F13:F17" si="0">IFERROR(D13/(D13+E13), 0)</f>
        <v>0.10203483650284571</v>
      </c>
      <c r="G13" s="32">
        <f>SUMIFS(Raw!$F:$F,Raw!$C:$C,G$5,Raw!$A:$A,$A$4,Raw!$D:$D,$A13)</f>
        <v>43693586</v>
      </c>
      <c r="H13" s="32">
        <f>SUMIFS(Raw!$F:$F,Raw!$C:$C,H$5,Raw!$A:$A,$A$4,Raw!$D:$D,$A13)</f>
        <v>281944</v>
      </c>
      <c r="I13" s="51">
        <f t="shared" ref="I13:I17" si="1">IFERROR(G13/(H13), 0)</f>
        <v>154.97256902079846</v>
      </c>
      <c r="J13" s="32">
        <f>SUMIFS(Raw!$F:$F,Raw!$C:$C,J$5,Raw!$A:$A,$A$4,Raw!$D:$D,$A13)</f>
        <v>88276</v>
      </c>
      <c r="K13" s="32">
        <f>SUMIFS(Raw!$F:$F,Raw!$C:$C,K$5,Raw!$A:$A,$A$4,Raw!$D:$D,$A13)</f>
        <v>269658</v>
      </c>
      <c r="L13" s="38">
        <f t="shared" ref="L13:L17" si="2">IFERROR(J13/(K13), 0)</f>
        <v>0.32736280770457393</v>
      </c>
      <c r="M13" s="32">
        <f>SUMIFS(Raw!$F:$F,Raw!$C:$C,M$5,Raw!$A:$A,$A$4,Raw!$D:$D,$A13)</f>
        <v>13380</v>
      </c>
      <c r="N13" s="32">
        <f>SUMIFS(Raw!$F:$F,Raw!$C:$C,N$5,Raw!$A:$A,$A$4,Raw!$D:$D,$A13)</f>
        <v>60486</v>
      </c>
      <c r="O13" s="38">
        <f t="shared" ref="O13:O17" si="3">IFERROR(M13/(N13), 0)</f>
        <v>0.22120821347088582</v>
      </c>
    </row>
    <row r="14" spans="1:15" x14ac:dyDescent="0.25">
      <c r="A14" s="27" t="str">
        <f>IF(Refs!A7="","",Refs!A7)</f>
        <v>Y61</v>
      </c>
      <c r="B14" s="3" t="str">
        <f>IF(Refs!B7="","",Refs!B7)</f>
        <v>East of England</v>
      </c>
      <c r="D14" s="32">
        <f>SUMIFS(Raw!$F:$F,Raw!$C:$C,D$5,Raw!$A:$A,$A$4,Raw!$D:$D,$A14)</f>
        <v>31770</v>
      </c>
      <c r="E14" s="32">
        <f>SUMIFS(Raw!$F:$F,Raw!$C:$C,E$5,Raw!$A:$A,$A$4,Raw!$D:$D,$A14)</f>
        <v>144775</v>
      </c>
      <c r="F14" s="38">
        <f t="shared" si="0"/>
        <v>0.17995411934634228</v>
      </c>
      <c r="G14" s="32">
        <f>SUMIFS(Raw!$F:$F,Raw!$C:$C,G$5,Raw!$A:$A,$A$4,Raw!$D:$D,$A14)</f>
        <v>66414936</v>
      </c>
      <c r="H14" s="32">
        <f>SUMIFS(Raw!$F:$F,Raw!$C:$C,H$5,Raw!$A:$A,$A$4,Raw!$D:$D,$A14)</f>
        <v>144775</v>
      </c>
      <c r="I14" s="51">
        <f t="shared" si="1"/>
        <v>458.74588844759108</v>
      </c>
      <c r="J14" s="32">
        <f>SUMIFS(Raw!$F:$F,Raw!$C:$C,J$5,Raw!$A:$A,$A$4,Raw!$D:$D,$A14)</f>
        <v>70961</v>
      </c>
      <c r="K14" s="32">
        <f>SUMIFS(Raw!$F:$F,Raw!$C:$C,K$5,Raw!$A:$A,$A$4,Raw!$D:$D,$A14)</f>
        <v>130469</v>
      </c>
      <c r="L14" s="38">
        <f t="shared" si="2"/>
        <v>0.54389165242318094</v>
      </c>
      <c r="M14" s="32">
        <f>SUMIFS(Raw!$F:$F,Raw!$C:$C,M$5,Raw!$A:$A,$A$4,Raw!$D:$D,$A14)</f>
        <v>4781</v>
      </c>
      <c r="N14" s="32">
        <f>SUMIFS(Raw!$F:$F,Raw!$C:$C,N$5,Raw!$A:$A,$A$4,Raw!$D:$D,$A14)</f>
        <v>19069</v>
      </c>
      <c r="O14" s="38">
        <f t="shared" si="3"/>
        <v>0.25072106560385965</v>
      </c>
    </row>
    <row r="15" spans="1:15" x14ac:dyDescent="0.25">
      <c r="A15" s="27" t="str">
        <f>IF(Refs!A8="","",Refs!A8)</f>
        <v>Y56</v>
      </c>
      <c r="B15" s="3" t="str">
        <f>IF(Refs!B8="","",Refs!B8)</f>
        <v>London</v>
      </c>
      <c r="D15" s="32">
        <f>SUMIFS(Raw!$F:$F,Raw!$C:$C,D$5,Raw!$A:$A,$A$4,Raw!$D:$D,$A15)</f>
        <v>58875</v>
      </c>
      <c r="E15" s="32">
        <f>SUMIFS(Raw!$F:$F,Raw!$C:$C,E$5,Raw!$A:$A,$A$4,Raw!$D:$D,$A15)</f>
        <v>234154</v>
      </c>
      <c r="F15" s="38">
        <f t="shared" si="0"/>
        <v>0.20091868040364605</v>
      </c>
      <c r="G15" s="32">
        <f>SUMIFS(Raw!$F:$F,Raw!$C:$C,G$5,Raw!$A:$A,$A$4,Raw!$D:$D,$A15)</f>
        <v>88981025</v>
      </c>
      <c r="H15" s="32">
        <f>SUMIFS(Raw!$F:$F,Raw!$C:$C,H$5,Raw!$A:$A,$A$4,Raw!$D:$D,$A15)</f>
        <v>234154</v>
      </c>
      <c r="I15" s="51">
        <f t="shared" si="1"/>
        <v>380.01069808758336</v>
      </c>
      <c r="J15" s="32">
        <f>SUMIFS(Raw!$F:$F,Raw!$C:$C,J$5,Raw!$A:$A,$A$4,Raw!$D:$D,$A15)</f>
        <v>103489</v>
      </c>
      <c r="K15" s="32">
        <f>SUMIFS(Raw!$F:$F,Raw!$C:$C,K$5,Raw!$A:$A,$A$4,Raw!$D:$D,$A15)</f>
        <v>208506</v>
      </c>
      <c r="L15" s="38">
        <f t="shared" si="2"/>
        <v>0.49633583685841176</v>
      </c>
      <c r="M15" s="32">
        <f>SUMIFS(Raw!$F:$F,Raw!$C:$C,M$5,Raw!$A:$A,$A$4,Raw!$D:$D,$A15)</f>
        <v>7253</v>
      </c>
      <c r="N15" s="32">
        <f>SUMIFS(Raw!$F:$F,Raw!$C:$C,N$5,Raw!$A:$A,$A$4,Raw!$D:$D,$A15)</f>
        <v>27196</v>
      </c>
      <c r="O15" s="38">
        <f t="shared" si="3"/>
        <v>0.26669363141638475</v>
      </c>
    </row>
    <row r="16" spans="1:15" x14ac:dyDescent="0.25">
      <c r="A16" s="27" t="str">
        <f>IF(Refs!A9="","",Refs!A9)</f>
        <v>Y59</v>
      </c>
      <c r="B16" s="3" t="str">
        <f>IF(Refs!B9="","",Refs!B9)</f>
        <v>South East</v>
      </c>
      <c r="D16" s="32">
        <f>SUMIFS(Raw!$F:$F,Raw!$C:$C,D$5,Raw!$A:$A,$A$4,Raw!$D:$D,$A16)</f>
        <v>45551</v>
      </c>
      <c r="E16" s="32">
        <f>SUMIFS(Raw!$F:$F,Raw!$C:$C,E$5,Raw!$A:$A,$A$4,Raw!$D:$D,$A16)</f>
        <v>215519</v>
      </c>
      <c r="F16" s="38">
        <f t="shared" si="0"/>
        <v>0.17447810931933963</v>
      </c>
      <c r="G16" s="32">
        <f>SUMIFS(Raw!$F:$F,Raw!$C:$C,G$5,Raw!$A:$A,$A$4,Raw!$D:$D,$A16)</f>
        <v>83104824</v>
      </c>
      <c r="H16" s="32">
        <f>SUMIFS(Raw!$F:$F,Raw!$C:$C,H$5,Raw!$A:$A,$A$4,Raw!$D:$D,$A16)</f>
        <v>215519</v>
      </c>
      <c r="I16" s="51">
        <f t="shared" si="1"/>
        <v>385.60323683758742</v>
      </c>
      <c r="J16" s="32">
        <f>SUMIFS(Raw!$F:$F,Raw!$C:$C,J$5,Raw!$A:$A,$A$4,Raw!$D:$D,$A16)</f>
        <v>90270</v>
      </c>
      <c r="K16" s="32">
        <f>SUMIFS(Raw!$F:$F,Raw!$C:$C,K$5,Raw!$A:$A,$A$4,Raw!$D:$D,$A16)</f>
        <v>201826</v>
      </c>
      <c r="L16" s="38">
        <f t="shared" si="2"/>
        <v>0.44726645724534997</v>
      </c>
      <c r="M16" s="32">
        <f>SUMIFS(Raw!$F:$F,Raw!$C:$C,M$5,Raw!$A:$A,$A$4,Raw!$D:$D,$A16)</f>
        <v>10724</v>
      </c>
      <c r="N16" s="32">
        <f>SUMIFS(Raw!$F:$F,Raw!$C:$C,N$5,Raw!$A:$A,$A$4,Raw!$D:$D,$A16)</f>
        <v>34974</v>
      </c>
      <c r="O16" s="38">
        <f t="shared" si="3"/>
        <v>0.30662778063704466</v>
      </c>
    </row>
    <row r="17" spans="1:15" x14ac:dyDescent="0.25">
      <c r="A17" s="27" t="str">
        <f>IF(Refs!A10="","",Refs!A10)</f>
        <v>Y58</v>
      </c>
      <c r="B17" s="3" t="str">
        <f>IF(Refs!B10="","",Refs!B10)</f>
        <v>South West</v>
      </c>
      <c r="D17" s="32">
        <f>SUMIFS(Raw!$F:$F,Raw!$C:$C,D$5,Raw!$A:$A,$A$4,Raw!$D:$D,$A17)</f>
        <v>24908</v>
      </c>
      <c r="E17" s="32">
        <f>SUMIFS(Raw!$F:$F,Raw!$C:$C,E$5,Raw!$A:$A,$A$4,Raw!$D:$D,$A17)</f>
        <v>146232</v>
      </c>
      <c r="F17" s="38">
        <f t="shared" si="0"/>
        <v>0.14554166179735889</v>
      </c>
      <c r="G17" s="32">
        <f>SUMIFS(Raw!$F:$F,Raw!$C:$C,G$5,Raw!$A:$A,$A$4,Raw!$D:$D,$A17)</f>
        <v>33612809</v>
      </c>
      <c r="H17" s="32">
        <f>SUMIFS(Raw!$F:$F,Raw!$C:$C,H$5,Raw!$A:$A,$A$4,Raw!$D:$D,$A17)</f>
        <v>146232</v>
      </c>
      <c r="I17" s="51">
        <f t="shared" si="1"/>
        <v>229.85946304502434</v>
      </c>
      <c r="J17" s="32">
        <f>SUMIFS(Raw!$F:$F,Raw!$C:$C,J$5,Raw!$A:$A,$A$4,Raw!$D:$D,$A17)</f>
        <v>65110</v>
      </c>
      <c r="K17" s="32">
        <f>SUMIFS(Raw!$F:$F,Raw!$C:$C,K$5,Raw!$A:$A,$A$4,Raw!$D:$D,$A17)</f>
        <v>130235</v>
      </c>
      <c r="L17" s="38">
        <f t="shared" si="2"/>
        <v>0.49994241179406457</v>
      </c>
      <c r="M17" s="32">
        <f>SUMIFS(Raw!$F:$F,Raw!$C:$C,M$5,Raw!$A:$A,$A$4,Raw!$D:$D,$A17)</f>
        <v>9997</v>
      </c>
      <c r="N17" s="32">
        <f>SUMIFS(Raw!$F:$F,Raw!$C:$C,N$5,Raw!$A:$A,$A$4,Raw!$D:$D,$A17)</f>
        <v>26631</v>
      </c>
      <c r="O17" s="38">
        <f t="shared" si="3"/>
        <v>0.37538958356802221</v>
      </c>
    </row>
    <row r="18" spans="1:15" x14ac:dyDescent="0.25">
      <c r="A18" s="27" t="str">
        <f>IF(Refs!A11="","",Refs!A11)</f>
        <v>Y99</v>
      </c>
      <c r="B18" s="3" t="str">
        <f>IF(Refs!B11="","",Refs!B11)</f>
        <v>111 National Support</v>
      </c>
      <c r="D18" s="32">
        <f>SUMIFS(Raw!$F:$F,Raw!$C:$C,D$5,Raw!$A:$A,$A$4,Raw!$D:$D,$A18)</f>
        <v>5703</v>
      </c>
      <c r="E18" s="32">
        <f>SUMIFS(Raw!$F:$F,Raw!$C:$C,E$5,Raw!$A:$A,$A$4,Raw!$D:$D,$A18)</f>
        <v>32148</v>
      </c>
      <c r="F18" s="38">
        <f t="shared" ref="F18" si="4">IFERROR(D18/(D18+E18), 0)</f>
        <v>0.15066973131489261</v>
      </c>
      <c r="G18" s="32">
        <f>SUMIFS(Raw!$F:$F,Raw!$C:$C,G$5,Raw!$A:$A,$A$4,Raw!$D:$D,$A18)</f>
        <v>6971536</v>
      </c>
      <c r="H18" s="32">
        <f>SUMIFS(Raw!$F:$F,Raw!$C:$C,H$5,Raw!$A:$A,$A$4,Raw!$D:$D,$A18)</f>
        <v>32148</v>
      </c>
      <c r="I18" s="51">
        <f t="shared" ref="I18" si="5">IFERROR(G18/(H18), 0)</f>
        <v>216.85753390568621</v>
      </c>
      <c r="J18" s="32">
        <f>SUMIFS(Raw!$F:$F,Raw!$C:$C,J$5,Raw!$A:$A,$A$4,Raw!$D:$D,$A18)</f>
        <v>9140</v>
      </c>
      <c r="K18" s="32">
        <f>SUMIFS(Raw!$F:$F,Raw!$C:$C,K$5,Raw!$A:$A,$A$4,Raw!$D:$D,$A18)</f>
        <v>29062</v>
      </c>
      <c r="L18" s="38">
        <f t="shared" ref="L18" si="6">IFERROR(J18/(K18), 0)</f>
        <v>0.31450003440919416</v>
      </c>
      <c r="M18" s="32">
        <f>SUMIFS(Raw!$F:$F,Raw!$C:$C,M$5,Raw!$A:$A,$A$4,Raw!$D:$D,$A18)</f>
        <v>1045</v>
      </c>
      <c r="N18" s="32">
        <f>SUMIFS(Raw!$F:$F,Raw!$C:$C,N$5,Raw!$A:$A,$A$4,Raw!$D:$D,$A18)</f>
        <v>5414</v>
      </c>
      <c r="O18" s="38">
        <f t="shared" ref="O18" si="7">IFERROR(M18/(N18), 0)</f>
        <v>0.19301810121906168</v>
      </c>
    </row>
    <row r="19" spans="1:15" ht="14.4" x14ac:dyDescent="0.3">
      <c r="A19" s="27" t="str">
        <f>IF(Refs!A12="","",Refs!A12)</f>
        <v/>
      </c>
      <c r="B19" s="3" t="str">
        <f>IF(Refs!B12="","",Refs!B12)</f>
        <v>-----------</v>
      </c>
      <c r="D19" s="32"/>
      <c r="E19" s="32"/>
      <c r="F19"/>
      <c r="G19" s="32"/>
      <c r="H19" s="32"/>
      <c r="I19" s="52"/>
      <c r="J19" s="32"/>
      <c r="K19" s="32"/>
      <c r="L19" s="38"/>
      <c r="M19" s="32"/>
      <c r="N19" s="32"/>
      <c r="O19" s="38"/>
    </row>
    <row r="20" spans="1:15" x14ac:dyDescent="0.25">
      <c r="A20" s="27" t="str">
        <f>IF(Refs!A13="","",Refs!A13)</f>
        <v>NBP</v>
      </c>
      <c r="B20" s="3" t="str">
        <f>IF(Refs!B13="","",Refs!B13)</f>
        <v>BRISDOC</v>
      </c>
      <c r="D20" s="32">
        <f>SUMIFS(Raw!$F:$F,Raw!$C:$C,D$5,Raw!$A:$A,$A$4,Raw!$E:$E,$A20)</f>
        <v>3168</v>
      </c>
      <c r="E20" s="32">
        <f>SUMIFS(Raw!$F:$F,Raw!$C:$C,E$5,Raw!$A:$A,$A$4,Raw!$E:$E,$A20)</f>
        <v>26295</v>
      </c>
      <c r="F20" s="38">
        <f t="shared" ref="F20:F37" si="8">IFERROR(D20/(D20+E20), 0)</f>
        <v>0.10752469198655941</v>
      </c>
      <c r="G20" s="32">
        <f>SUMIFS(Raw!$F:$F,Raw!$C:$C,G$5,Raw!$A:$A,$A$4,Raw!$E:$E,$A20)</f>
        <v>4000021</v>
      </c>
      <c r="H20" s="32">
        <f>SUMIFS(Raw!$F:$F,Raw!$C:$C,H$5,Raw!$A:$A,$A$4,Raw!$E:$E,$A20)</f>
        <v>26295</v>
      </c>
      <c r="I20" s="51">
        <f t="shared" ref="I20:I37" si="9">IFERROR(G20/(H20), 0)</f>
        <v>152.1209735691196</v>
      </c>
      <c r="J20" s="32">
        <f>SUMIFS(Raw!$F:$F,Raw!$C:$C,J$5,Raw!$A:$A,$A$4,Raw!$E:$E,$A20)</f>
        <v>12021</v>
      </c>
      <c r="K20" s="32">
        <f>SUMIFS(Raw!$F:$F,Raw!$C:$C,K$5,Raw!$A:$A,$A$4,Raw!$E:$E,$A20)</f>
        <v>24388</v>
      </c>
      <c r="L20" s="38">
        <f t="shared" ref="L20:L37" si="10">IFERROR(J20/(K20), 0)</f>
        <v>0.49290634738395933</v>
      </c>
      <c r="M20" s="32">
        <f>SUMIFS(Raw!$F:$F,Raw!$C:$C,M$5,Raw!$A:$A,$A$4,Raw!$E:$E,$A20)</f>
        <v>1772</v>
      </c>
      <c r="N20" s="32">
        <f>SUMIFS(Raw!$F:$F,Raw!$C:$C,N$5,Raw!$A:$A,$A$4,Raw!$E:$E,$A20)</f>
        <v>5024</v>
      </c>
      <c r="O20" s="38">
        <f t="shared" ref="O20:O37" si="11">IFERROR(M20/(N20), 0)</f>
        <v>0.35270700636942676</v>
      </c>
    </row>
    <row r="21" spans="1:15" x14ac:dyDescent="0.25">
      <c r="A21" s="27" t="str">
        <f>IF(Refs!A14="","",Refs!A14)</f>
        <v>NQW</v>
      </c>
      <c r="B21" s="3" t="str">
        <f>IF(Refs!B14="","",Refs!B14)</f>
        <v>Devon Doctors</v>
      </c>
      <c r="D21" s="32">
        <f>SUMIFS(Raw!$F:$F,Raw!$C:$C,D$5,Raw!$A:$A,$A$4,Raw!$E:$E,$A21)</f>
        <v>3861</v>
      </c>
      <c r="E21" s="32">
        <f>SUMIFS(Raw!$F:$F,Raw!$C:$C,E$5,Raw!$A:$A,$A$4,Raw!$E:$E,$A21)</f>
        <v>12572</v>
      </c>
      <c r="F21" s="38">
        <f t="shared" si="8"/>
        <v>0.23495405586320209</v>
      </c>
      <c r="G21" s="32">
        <f>SUMIFS(Raw!$F:$F,Raw!$C:$C,G$5,Raw!$A:$A,$A$4,Raw!$E:$E,$A21)</f>
        <v>4702152</v>
      </c>
      <c r="H21" s="32">
        <f>SUMIFS(Raw!$F:$F,Raw!$C:$C,H$5,Raw!$A:$A,$A$4,Raw!$E:$E,$A21)</f>
        <v>12572</v>
      </c>
      <c r="I21" s="51">
        <f t="shared" si="9"/>
        <v>374.01781737193767</v>
      </c>
      <c r="J21" s="32">
        <f>SUMIFS(Raw!$F:$F,Raw!$C:$C,J$5,Raw!$A:$A,$A$4,Raw!$E:$E,$A21)</f>
        <v>7623</v>
      </c>
      <c r="K21" s="32">
        <f>SUMIFS(Raw!$F:$F,Raw!$C:$C,K$5,Raw!$A:$A,$A$4,Raw!$E:$E,$A21)</f>
        <v>11046</v>
      </c>
      <c r="L21" s="38">
        <f t="shared" si="10"/>
        <v>0.6901140684410646</v>
      </c>
      <c r="M21" s="32">
        <f>SUMIFS(Raw!$F:$F,Raw!$C:$C,M$5,Raw!$A:$A,$A$4,Raw!$E:$E,$A21)</f>
        <v>1310</v>
      </c>
      <c r="N21" s="32">
        <f>SUMIFS(Raw!$F:$F,Raw!$C:$C,N$5,Raw!$A:$A,$A$4,Raw!$E:$E,$A21)</f>
        <v>2579</v>
      </c>
      <c r="O21" s="38">
        <f t="shared" si="11"/>
        <v>0.50794881737107411</v>
      </c>
    </row>
    <row r="22" spans="1:15" x14ac:dyDescent="0.25">
      <c r="A22" s="27" t="str">
        <f>IF(Refs!A15="","",Refs!A15)</f>
        <v>RDY</v>
      </c>
      <c r="B22" s="3" t="str">
        <f>IF(Refs!B15="","",Refs!B15)</f>
        <v>DHC</v>
      </c>
      <c r="D22" s="32">
        <f>SUMIFS(Raw!$F:$F,Raw!$C:$C,D$5,Raw!$A:$A,$A$4,Raw!$E:$E,$A22)</f>
        <v>516</v>
      </c>
      <c r="E22" s="32">
        <f>SUMIFS(Raw!$F:$F,Raw!$C:$C,E$5,Raw!$A:$A,$A$4,Raw!$E:$E,$A22)</f>
        <v>22826</v>
      </c>
      <c r="F22" s="38">
        <f t="shared" si="8"/>
        <v>2.210607488647074E-2</v>
      </c>
      <c r="G22" s="32">
        <f>SUMIFS(Raw!$F:$F,Raw!$C:$C,G$5,Raw!$A:$A,$A$4,Raw!$E:$E,$A22)</f>
        <v>1317666</v>
      </c>
      <c r="H22" s="32">
        <f>SUMIFS(Raw!$F:$F,Raw!$C:$C,H$5,Raw!$A:$A,$A$4,Raw!$E:$E,$A22)</f>
        <v>22826</v>
      </c>
      <c r="I22" s="51">
        <f t="shared" si="9"/>
        <v>57.726539910628233</v>
      </c>
      <c r="J22" s="32">
        <f>SUMIFS(Raw!$F:$F,Raw!$C:$C,J$5,Raw!$A:$A,$A$4,Raw!$E:$E,$A22)</f>
        <v>8193</v>
      </c>
      <c r="K22" s="32">
        <f>SUMIFS(Raw!$F:$F,Raw!$C:$C,K$5,Raw!$A:$A,$A$4,Raw!$E:$E,$A22)</f>
        <v>22457</v>
      </c>
      <c r="L22" s="38">
        <f t="shared" si="10"/>
        <v>0.36483056507993056</v>
      </c>
      <c r="M22" s="32">
        <f>SUMIFS(Raw!$F:$F,Raw!$C:$C,M$5,Raw!$A:$A,$A$4,Raw!$E:$E,$A22)</f>
        <v>762</v>
      </c>
      <c r="N22" s="32">
        <f>SUMIFS(Raw!$F:$F,Raw!$C:$C,N$5,Raw!$A:$A,$A$4,Raw!$E:$E,$A22)</f>
        <v>2665</v>
      </c>
      <c r="O22" s="38">
        <f t="shared" si="11"/>
        <v>0.28592870544090054</v>
      </c>
    </row>
    <row r="23" spans="1:15" x14ac:dyDescent="0.25">
      <c r="A23" s="27" t="str">
        <f>IF(Refs!A16="","",Refs!A16)</f>
        <v>NNJ</v>
      </c>
      <c r="B23" s="3" t="str">
        <f>IF(Refs!B16="","",Refs!B16)</f>
        <v>DHU</v>
      </c>
      <c r="D23" s="32">
        <f>SUMIFS(Raw!$F:$F,Raw!$C:$C,D$5,Raw!$A:$A,$A$4,Raw!$E:$E,$A23)</f>
        <v>15564</v>
      </c>
      <c r="E23" s="32">
        <f>SUMIFS(Raw!$F:$F,Raw!$C:$C,E$5,Raw!$A:$A,$A$4,Raw!$E:$E,$A23)</f>
        <v>147271</v>
      </c>
      <c r="F23" s="38">
        <f t="shared" si="8"/>
        <v>9.5581416771578595E-2</v>
      </c>
      <c r="G23" s="32">
        <f>SUMIFS(Raw!$F:$F,Raw!$C:$C,G$5,Raw!$A:$A,$A$4,Raw!$E:$E,$A23)</f>
        <v>21917507</v>
      </c>
      <c r="H23" s="32">
        <f>SUMIFS(Raw!$F:$F,Raw!$C:$C,H$5,Raw!$A:$A,$A$4,Raw!$E:$E,$A23)</f>
        <v>147271</v>
      </c>
      <c r="I23" s="51">
        <f t="shared" si="9"/>
        <v>148.82432386552682</v>
      </c>
      <c r="J23" s="32">
        <f>SUMIFS(Raw!$F:$F,Raw!$C:$C,J$5,Raw!$A:$A,$A$4,Raw!$E:$E,$A23)</f>
        <v>51238</v>
      </c>
      <c r="K23" s="32">
        <f>SUMIFS(Raw!$F:$F,Raw!$C:$C,K$5,Raw!$A:$A,$A$4,Raw!$E:$E,$A23)</f>
        <v>142140</v>
      </c>
      <c r="L23" s="38">
        <f t="shared" si="10"/>
        <v>0.36047558744899394</v>
      </c>
      <c r="M23" s="32">
        <f>SUMIFS(Raw!$F:$F,Raw!$C:$C,M$5,Raw!$A:$A,$A$4,Raw!$E:$E,$A23)</f>
        <v>7507</v>
      </c>
      <c r="N23" s="32">
        <f>SUMIFS(Raw!$F:$F,Raw!$C:$C,N$5,Raw!$A:$A,$A$4,Raw!$E:$E,$A23)</f>
        <v>32420</v>
      </c>
      <c r="O23" s="38">
        <f t="shared" si="11"/>
        <v>0.23155459592843924</v>
      </c>
    </row>
    <row r="24" spans="1:15" x14ac:dyDescent="0.25">
      <c r="A24" s="27" t="str">
        <f>IF(Refs!A17="","",Refs!A17)</f>
        <v>Y00415</v>
      </c>
      <c r="B24" s="3" t="str">
        <f>IF(Refs!B17="","",Refs!B17)</f>
        <v>HUC</v>
      </c>
      <c r="D24" s="32">
        <f>SUMIFS(Raw!$F:$F,Raw!$C:$C,D$5,Raw!$A:$A,$A$4,Raw!$E:$E,$A24)</f>
        <v>12981</v>
      </c>
      <c r="E24" s="32">
        <f>SUMIFS(Raw!$F:$F,Raw!$C:$C,E$5,Raw!$A:$A,$A$4,Raw!$E:$E,$A24)</f>
        <v>68886</v>
      </c>
      <c r="F24" s="38">
        <f t="shared" si="8"/>
        <v>0.15856205797207665</v>
      </c>
      <c r="G24" s="32">
        <f>SUMIFS(Raw!$F:$F,Raw!$C:$C,G$5,Raw!$A:$A,$A$4,Raw!$E:$E,$A24)</f>
        <v>23827334</v>
      </c>
      <c r="H24" s="32">
        <f>SUMIFS(Raw!$F:$F,Raw!$C:$C,H$5,Raw!$A:$A,$A$4,Raw!$E:$E,$A24)</f>
        <v>68886</v>
      </c>
      <c r="I24" s="51">
        <f t="shared" si="9"/>
        <v>345.89516011961791</v>
      </c>
      <c r="J24" s="32">
        <f>SUMIFS(Raw!$F:$F,Raw!$C:$C,J$5,Raw!$A:$A,$A$4,Raw!$E:$E,$A24)</f>
        <v>35289</v>
      </c>
      <c r="K24" s="32">
        <f>SUMIFS(Raw!$F:$F,Raw!$C:$C,K$5,Raw!$A:$A,$A$4,Raw!$E:$E,$A24)</f>
        <v>59041</v>
      </c>
      <c r="L24" s="38">
        <f t="shared" si="10"/>
        <v>0.59770329093341912</v>
      </c>
      <c r="M24" s="32">
        <f>SUMIFS(Raw!$F:$F,Raw!$C:$C,M$5,Raw!$A:$A,$A$4,Raw!$E:$E,$A24)</f>
        <v>3139</v>
      </c>
      <c r="N24" s="32">
        <f>SUMIFS(Raw!$F:$F,Raw!$C:$C,N$5,Raw!$A:$A,$A$4,Raw!$E:$E,$A24)</f>
        <v>12248</v>
      </c>
      <c r="O24" s="38">
        <f t="shared" si="11"/>
        <v>0.25628674069235796</v>
      </c>
    </row>
    <row r="25" spans="1:15" x14ac:dyDescent="0.25">
      <c r="A25" s="27" t="str">
        <f>IF(Refs!A18="","",Refs!A18)</f>
        <v>NVE</v>
      </c>
      <c r="B25" s="3" t="str">
        <f>IF(Refs!B18="","",Refs!B18)</f>
        <v>IC24</v>
      </c>
      <c r="D25" s="32">
        <f>SUMIFS(Raw!$F:$F,Raw!$C:$C,D$5,Raw!$A:$A,$A$4,Raw!$E:$E,$A25)</f>
        <v>16295</v>
      </c>
      <c r="E25" s="32">
        <f>SUMIFS(Raw!$F:$F,Raw!$C:$C,E$5,Raw!$A:$A,$A$4,Raw!$E:$E,$A25)</f>
        <v>52612</v>
      </c>
      <c r="F25" s="38">
        <f t="shared" si="8"/>
        <v>0.2364781517117274</v>
      </c>
      <c r="G25" s="32">
        <f>SUMIFS(Raw!$F:$F,Raw!$C:$C,G$5,Raw!$A:$A,$A$4,Raw!$E:$E,$A25)</f>
        <v>33422748</v>
      </c>
      <c r="H25" s="32">
        <f>SUMIFS(Raw!$F:$F,Raw!$C:$C,H$5,Raw!$A:$A,$A$4,Raw!$E:$E,$A25)</f>
        <v>52612</v>
      </c>
      <c r="I25" s="51">
        <f t="shared" si="9"/>
        <v>635.26853189386452</v>
      </c>
      <c r="J25" s="32">
        <f>SUMIFS(Raw!$F:$F,Raw!$C:$C,J$5,Raw!$A:$A,$A$4,Raw!$E:$E,$A25)</f>
        <v>30098</v>
      </c>
      <c r="K25" s="32">
        <f>SUMIFS(Raw!$F:$F,Raw!$C:$C,K$5,Raw!$A:$A,$A$4,Raw!$E:$E,$A25)</f>
        <v>50731</v>
      </c>
      <c r="L25" s="38">
        <f t="shared" si="10"/>
        <v>0.59328615639352666</v>
      </c>
      <c r="M25" s="32">
        <f>SUMIFS(Raw!$F:$F,Raw!$C:$C,M$5,Raw!$A:$A,$A$4,Raw!$E:$E,$A25)</f>
        <v>345</v>
      </c>
      <c r="N25" s="32">
        <f>SUMIFS(Raw!$F:$F,Raw!$C:$C,N$5,Raw!$A:$A,$A$4,Raw!$E:$E,$A25)</f>
        <v>998</v>
      </c>
      <c r="O25" s="38">
        <f t="shared" si="11"/>
        <v>0.34569138276553107</v>
      </c>
    </row>
    <row r="26" spans="1:15" x14ac:dyDescent="0.25">
      <c r="A26" s="27" t="str">
        <f>IF(Refs!A19="","",Refs!A19)</f>
        <v>R1F</v>
      </c>
      <c r="B26" s="3" t="str">
        <f>IF(Refs!B19="","",Refs!B19)</f>
        <v>IOW</v>
      </c>
      <c r="D26" s="32">
        <f>SUMIFS(Raw!$F:$F,Raw!$C:$C,D$5,Raw!$A:$A,$A$4,Raw!$E:$E,$A26)</f>
        <v>2732</v>
      </c>
      <c r="E26" s="32">
        <f>SUMIFS(Raw!$F:$F,Raw!$C:$C,E$5,Raw!$A:$A,$A$4,Raw!$E:$E,$A26)</f>
        <v>7149</v>
      </c>
      <c r="F26" s="38">
        <f t="shared" si="8"/>
        <v>0.27649023378200588</v>
      </c>
      <c r="G26" s="32">
        <f>SUMIFS(Raw!$F:$F,Raw!$C:$C,G$5,Raw!$A:$A,$A$4,Raw!$E:$E,$A26)</f>
        <v>1114298</v>
      </c>
      <c r="H26" s="32">
        <f>SUMIFS(Raw!$F:$F,Raw!$C:$C,H$5,Raw!$A:$A,$A$4,Raw!$E:$E,$A26)</f>
        <v>7149</v>
      </c>
      <c r="I26" s="51">
        <f t="shared" si="9"/>
        <v>155.86767380053155</v>
      </c>
      <c r="J26" s="32">
        <f>SUMIFS(Raw!$F:$F,Raw!$C:$C,J$5,Raw!$A:$A,$A$4,Raw!$E:$E,$A26)</f>
        <v>4030</v>
      </c>
      <c r="K26" s="32">
        <f>SUMIFS(Raw!$F:$F,Raw!$C:$C,K$5,Raw!$A:$A,$A$4,Raw!$E:$E,$A26)</f>
        <v>7466</v>
      </c>
      <c r="L26" s="38">
        <f t="shared" si="10"/>
        <v>0.53978033753013666</v>
      </c>
      <c r="M26" s="32">
        <f>SUMIFS(Raw!$F:$F,Raw!$C:$C,M$5,Raw!$A:$A,$A$4,Raw!$E:$E,$A26)</f>
        <v>1086</v>
      </c>
      <c r="N26" s="32">
        <f>SUMIFS(Raw!$F:$F,Raw!$C:$C,N$5,Raw!$A:$A,$A$4,Raw!$E:$E,$A26)</f>
        <v>1181</v>
      </c>
      <c r="O26" s="38">
        <f t="shared" si="11"/>
        <v>0.91955969517358171</v>
      </c>
    </row>
    <row r="27" spans="1:15" x14ac:dyDescent="0.25">
      <c r="A27" s="27" t="str">
        <f>IF(Refs!A20="","",Refs!A20)</f>
        <v>RRU</v>
      </c>
      <c r="B27" s="3" t="str">
        <f>IF(Refs!B20="","",Refs!B20)</f>
        <v>LAS</v>
      </c>
      <c r="D27" s="32">
        <f>SUMIFS(Raw!$F:$F,Raw!$C:$C,D$5,Raw!$A:$A,$A$4,Raw!$E:$E,$A27)</f>
        <v>39810</v>
      </c>
      <c r="E27" s="32">
        <f>SUMIFS(Raw!$F:$F,Raw!$C:$C,E$5,Raw!$A:$A,$A$4,Raw!$E:$E,$A27)</f>
        <v>168691</v>
      </c>
      <c r="F27" s="38">
        <f t="shared" si="8"/>
        <v>0.19093433604634991</v>
      </c>
      <c r="G27" s="32">
        <f>SUMIFS(Raw!$F:$F,Raw!$C:$C,G$5,Raw!$A:$A,$A$4,Raw!$E:$E,$A27)</f>
        <v>49543384</v>
      </c>
      <c r="H27" s="32">
        <f>SUMIFS(Raw!$F:$F,Raw!$C:$C,H$5,Raw!$A:$A,$A$4,Raw!$E:$E,$A27)</f>
        <v>168691</v>
      </c>
      <c r="I27" s="51">
        <f t="shared" si="9"/>
        <v>293.69310751610931</v>
      </c>
      <c r="J27" s="32">
        <f>SUMIFS(Raw!$F:$F,Raw!$C:$C,J$5,Raw!$A:$A,$A$4,Raw!$E:$E,$A27)</f>
        <v>75215</v>
      </c>
      <c r="K27" s="32">
        <f>SUMIFS(Raw!$F:$F,Raw!$C:$C,K$5,Raw!$A:$A,$A$4,Raw!$E:$E,$A27)</f>
        <v>150335</v>
      </c>
      <c r="L27" s="38">
        <f t="shared" si="10"/>
        <v>0.50031596102038778</v>
      </c>
      <c r="M27" s="32">
        <f>SUMIFS(Raw!$F:$F,Raw!$C:$C,M$5,Raw!$A:$A,$A$4,Raw!$E:$E,$A27)</f>
        <v>4146</v>
      </c>
      <c r="N27" s="32">
        <f>SUMIFS(Raw!$F:$F,Raw!$C:$C,N$5,Raw!$A:$A,$A$4,Raw!$E:$E,$A27)</f>
        <v>15053</v>
      </c>
      <c r="O27" s="38">
        <f t="shared" si="11"/>
        <v>0.27542682521756462</v>
      </c>
    </row>
    <row r="28" spans="1:15" x14ac:dyDescent="0.25">
      <c r="A28" s="27" t="str">
        <f>IF(Refs!A21="","",Refs!A21)</f>
        <v>NKB</v>
      </c>
      <c r="B28" s="3" t="str">
        <f>IF(Refs!B21="","",Refs!B21)</f>
        <v>LCW</v>
      </c>
      <c r="D28" s="32">
        <f>SUMIFS(Raw!$F:$F,Raw!$C:$C,D$5,Raw!$A:$A,$A$4,Raw!$E:$E,$A28)</f>
        <v>9632</v>
      </c>
      <c r="E28" s="32">
        <f>SUMIFS(Raw!$F:$F,Raw!$C:$C,E$5,Raw!$A:$A,$A$4,Raw!$E:$E,$A28)</f>
        <v>27212</v>
      </c>
      <c r="F28" s="38">
        <f t="shared" si="8"/>
        <v>0.26142655520573227</v>
      </c>
      <c r="G28" s="32">
        <f>SUMIFS(Raw!$F:$F,Raw!$C:$C,G$5,Raw!$A:$A,$A$4,Raw!$E:$E,$A28)</f>
        <v>22363319</v>
      </c>
      <c r="H28" s="32">
        <f>SUMIFS(Raw!$F:$F,Raw!$C:$C,H$5,Raw!$A:$A,$A$4,Raw!$E:$E,$A28)</f>
        <v>27212</v>
      </c>
      <c r="I28" s="51">
        <f t="shared" si="9"/>
        <v>821.81827870057327</v>
      </c>
      <c r="J28" s="32">
        <f>SUMIFS(Raw!$F:$F,Raw!$C:$C,J$5,Raw!$A:$A,$A$4,Raw!$E:$E,$A28)</f>
        <v>18897</v>
      </c>
      <c r="K28" s="32">
        <f>SUMIFS(Raw!$F:$F,Raw!$C:$C,K$5,Raw!$A:$A,$A$4,Raw!$E:$E,$A28)</f>
        <v>31506</v>
      </c>
      <c r="L28" s="38">
        <f t="shared" si="10"/>
        <v>0.59979051609217293</v>
      </c>
      <c r="M28" s="32">
        <f>SUMIFS(Raw!$F:$F,Raw!$C:$C,M$5,Raw!$A:$A,$A$4,Raw!$E:$E,$A28)</f>
        <v>2440</v>
      </c>
      <c r="N28" s="32">
        <f>SUMIFS(Raw!$F:$F,Raw!$C:$C,N$5,Raw!$A:$A,$A$4,Raw!$E:$E,$A28)</f>
        <v>4716</v>
      </c>
      <c r="O28" s="38">
        <f t="shared" si="11"/>
        <v>0.51738761662425781</v>
      </c>
    </row>
    <row r="29" spans="1:15" x14ac:dyDescent="0.25">
      <c r="A29" s="27" t="str">
        <f>IF(Refs!A22="","",Refs!A22)</f>
        <v>8J296</v>
      </c>
      <c r="B29" s="3" t="str">
        <f>IF(Refs!B22="","",Refs!B22)</f>
        <v>Medvivo</v>
      </c>
      <c r="D29" s="32">
        <f>SUMIFS(Raw!$F:$F,Raw!$C:$C,D$5,Raw!$A:$A,$A$4,Raw!$E:$E,$A29)</f>
        <v>3149</v>
      </c>
      <c r="E29" s="32">
        <f>SUMIFS(Raw!$F:$F,Raw!$C:$C,E$5,Raw!$A:$A,$A$4,Raw!$E:$E,$A29)</f>
        <v>29952</v>
      </c>
      <c r="F29" s="38">
        <f t="shared" si="8"/>
        <v>9.5133077550527176E-2</v>
      </c>
      <c r="G29" s="32">
        <f>SUMIFS(Raw!$F:$F,Raw!$C:$C,G$5,Raw!$A:$A,$A$4,Raw!$E:$E,$A29)</f>
        <v>4103121</v>
      </c>
      <c r="H29" s="32">
        <f>SUMIFS(Raw!$F:$F,Raw!$C:$C,H$5,Raw!$A:$A,$A$4,Raw!$E:$E,$A29)</f>
        <v>29952</v>
      </c>
      <c r="I29" s="51">
        <f t="shared" si="9"/>
        <v>136.98988381410257</v>
      </c>
      <c r="J29" s="32">
        <f>SUMIFS(Raw!$F:$F,Raw!$C:$C,J$5,Raw!$A:$A,$A$4,Raw!$E:$E,$A29)</f>
        <v>13502</v>
      </c>
      <c r="K29" s="32">
        <f>SUMIFS(Raw!$F:$F,Raw!$C:$C,K$5,Raw!$A:$A,$A$4,Raw!$E:$E,$A29)</f>
        <v>24330</v>
      </c>
      <c r="L29" s="38">
        <f t="shared" si="10"/>
        <v>0.55495273325113026</v>
      </c>
      <c r="M29" s="32">
        <f>SUMIFS(Raw!$F:$F,Raw!$C:$C,M$5,Raw!$A:$A,$A$4,Raw!$E:$E,$A29)</f>
        <v>2641</v>
      </c>
      <c r="N29" s="32">
        <f>SUMIFS(Raw!$F:$F,Raw!$C:$C,N$5,Raw!$A:$A,$A$4,Raw!$E:$E,$A29)</f>
        <v>5477</v>
      </c>
      <c r="O29" s="38">
        <f t="shared" si="11"/>
        <v>0.48219828373197005</v>
      </c>
    </row>
    <row r="30" spans="1:15" x14ac:dyDescent="0.25">
      <c r="A30" s="27" t="str">
        <f>IF(Refs!A23="","",Refs!A23)</f>
        <v>00R</v>
      </c>
      <c r="B30" s="3" t="str">
        <f>IF(Refs!B23="","",Refs!B23)</f>
        <v>ML CSU (Blackpool)</v>
      </c>
      <c r="D30" s="32">
        <f>SUMIFS(Raw!$F:$F,Raw!$C:$C,D$5,Raw!$A:$A,$A$4,Raw!$E:$E,$A30)</f>
        <v>31147</v>
      </c>
      <c r="E30" s="32">
        <f>SUMIFS(Raw!$F:$F,Raw!$C:$C,E$5,Raw!$A:$A,$A$4,Raw!$E:$E,$A30)</f>
        <v>132308</v>
      </c>
      <c r="F30" s="38">
        <f t="shared" si="8"/>
        <v>0.19055397510018049</v>
      </c>
      <c r="G30" s="32">
        <f>SUMIFS(Raw!$F:$F,Raw!$C:$C,G$5,Raw!$A:$A,$A$4,Raw!$E:$E,$A30)</f>
        <v>43433572</v>
      </c>
      <c r="H30" s="32">
        <f>SUMIFS(Raw!$F:$F,Raw!$C:$C,H$5,Raw!$A:$A,$A$4,Raw!$E:$E,$A30)</f>
        <v>132308</v>
      </c>
      <c r="I30" s="51">
        <f t="shared" si="9"/>
        <v>328.27623424131571</v>
      </c>
      <c r="J30" s="32">
        <f>SUMIFS(Raw!$F:$F,Raw!$C:$C,J$5,Raw!$A:$A,$A$4,Raw!$E:$E,$A30)</f>
        <v>42669</v>
      </c>
      <c r="K30" s="32">
        <f>SUMIFS(Raw!$F:$F,Raw!$C:$C,K$5,Raw!$A:$A,$A$4,Raw!$E:$E,$A30)</f>
        <v>120214</v>
      </c>
      <c r="L30" s="38">
        <f t="shared" si="10"/>
        <v>0.35494202006421882</v>
      </c>
      <c r="M30" s="32">
        <f>SUMIFS(Raw!$F:$F,Raw!$C:$C,M$5,Raw!$A:$A,$A$4,Raw!$E:$E,$A30)</f>
        <v>3553</v>
      </c>
      <c r="N30" s="32">
        <f>SUMIFS(Raw!$F:$F,Raw!$C:$C,N$5,Raw!$A:$A,$A$4,Raw!$E:$E,$A30)</f>
        <v>6810</v>
      </c>
      <c r="O30" s="38">
        <f t="shared" si="11"/>
        <v>0.52173274596182084</v>
      </c>
    </row>
    <row r="31" spans="1:15" x14ac:dyDescent="0.25">
      <c r="A31" s="27" t="str">
        <f>IF(Refs!A24="","",Refs!A24)</f>
        <v>RX6</v>
      </c>
      <c r="B31" s="3" t="str">
        <f>IF(Refs!B24="","",Refs!B24)</f>
        <v>NEAS</v>
      </c>
      <c r="D31" s="32">
        <f>SUMIFS(Raw!$F:$F,Raw!$C:$C,D$5,Raw!$A:$A,$A$4,Raw!$E:$E,$A31)</f>
        <v>18225</v>
      </c>
      <c r="E31" s="32">
        <f>SUMIFS(Raw!$F:$F,Raw!$C:$C,E$5,Raw!$A:$A,$A$4,Raw!$E:$E,$A31)</f>
        <v>72601</v>
      </c>
      <c r="F31" s="38">
        <f t="shared" si="8"/>
        <v>0.20065840177922623</v>
      </c>
      <c r="G31" s="32">
        <f>SUMIFS(Raw!$F:$F,Raw!$C:$C,G$5,Raw!$A:$A,$A$4,Raw!$E:$E,$A31)</f>
        <v>29985862</v>
      </c>
      <c r="H31" s="32">
        <f>SUMIFS(Raw!$F:$F,Raw!$C:$C,H$5,Raw!$A:$A,$A$4,Raw!$E:$E,$A31)</f>
        <v>72601</v>
      </c>
      <c r="I31" s="51">
        <f t="shared" si="9"/>
        <v>413.02271318576879</v>
      </c>
      <c r="J31" s="32">
        <f>SUMIFS(Raw!$F:$F,Raw!$C:$C,J$5,Raw!$A:$A,$A$4,Raw!$E:$E,$A31)</f>
        <v>23552</v>
      </c>
      <c r="K31" s="32">
        <f>SUMIFS(Raw!$F:$F,Raw!$C:$C,K$5,Raw!$A:$A,$A$4,Raw!$E:$E,$A31)</f>
        <v>70335</v>
      </c>
      <c r="L31" s="38">
        <f t="shared" si="10"/>
        <v>0.33485462429800239</v>
      </c>
      <c r="M31" s="32">
        <f>SUMIFS(Raw!$F:$F,Raw!$C:$C,M$5,Raw!$A:$A,$A$4,Raw!$E:$E,$A31)</f>
        <v>2242</v>
      </c>
      <c r="N31" s="32">
        <f>SUMIFS(Raw!$F:$F,Raw!$C:$C,N$5,Raw!$A:$A,$A$4,Raw!$E:$E,$A31)</f>
        <v>5275</v>
      </c>
      <c r="O31" s="38">
        <f t="shared" si="11"/>
        <v>0.42502369668246448</v>
      </c>
    </row>
    <row r="32" spans="1:15" x14ac:dyDescent="0.25">
      <c r="A32" s="27" t="str">
        <f>IF(Refs!A25="","",Refs!A25)</f>
        <v>0AR</v>
      </c>
      <c r="B32" s="3" t="str">
        <f>IF(Refs!B25="","",Refs!B25)</f>
        <v>NECS</v>
      </c>
      <c r="D32" s="32">
        <f>SUMIFS(Raw!$F:$F,Raw!$C:$C,D$5,Raw!$A:$A,$A$4,Raw!$E:$E,$A32)</f>
        <v>28227</v>
      </c>
      <c r="E32" s="32">
        <f>SUMIFS(Raw!$F:$F,Raw!$C:$C,E$5,Raw!$A:$A,$A$4,Raw!$E:$E,$A32)</f>
        <v>146282</v>
      </c>
      <c r="F32" s="38">
        <f t="shared" si="8"/>
        <v>0.16175096986401846</v>
      </c>
      <c r="G32" s="32">
        <f>SUMIFS(Raw!$F:$F,Raw!$C:$C,G$5,Raw!$A:$A,$A$4,Raw!$E:$E,$A32)</f>
        <v>65495516</v>
      </c>
      <c r="H32" s="32">
        <f>SUMIFS(Raw!$F:$F,Raw!$C:$C,H$5,Raw!$A:$A,$A$4,Raw!$E:$E,$A32)</f>
        <v>146282</v>
      </c>
      <c r="I32" s="51">
        <f t="shared" si="9"/>
        <v>447.73462216814102</v>
      </c>
      <c r="J32" s="32">
        <f>SUMIFS(Raw!$F:$F,Raw!$C:$C,J$5,Raw!$A:$A,$A$4,Raw!$E:$E,$A32)</f>
        <v>30226</v>
      </c>
      <c r="K32" s="32">
        <f>SUMIFS(Raw!$F:$F,Raw!$C:$C,K$5,Raw!$A:$A,$A$4,Raw!$E:$E,$A32)</f>
        <v>132155</v>
      </c>
      <c r="L32" s="38">
        <f t="shared" si="10"/>
        <v>0.22871628012561007</v>
      </c>
      <c r="M32" s="32">
        <f>SUMIFS(Raw!$F:$F,Raw!$C:$C,M$5,Raw!$A:$A,$A$4,Raw!$E:$E,$A32)</f>
        <v>3864</v>
      </c>
      <c r="N32" s="32">
        <f>SUMIFS(Raw!$F:$F,Raw!$C:$C,N$5,Raw!$A:$A,$A$4,Raw!$E:$E,$A32)</f>
        <v>8820</v>
      </c>
      <c r="O32" s="38">
        <f t="shared" si="11"/>
        <v>0.43809523809523809</v>
      </c>
    </row>
    <row r="33" spans="1:15" x14ac:dyDescent="0.25">
      <c r="A33" s="27" t="str">
        <f>IF(Refs!A26="","",Refs!A26)</f>
        <v>NTP</v>
      </c>
      <c r="B33" s="3" t="str">
        <f>IF(Refs!B26="","",Refs!B26)</f>
        <v>PPG</v>
      </c>
      <c r="D33" s="32">
        <f>SUMIFS(Raw!$F:$F,Raw!$C:$C,D$5,Raw!$A:$A,$A$4,Raw!$E:$E,$A33)</f>
        <v>30507</v>
      </c>
      <c r="E33" s="32">
        <f>SUMIFS(Raw!$F:$F,Raw!$C:$C,E$5,Raw!$A:$A,$A$4,Raw!$E:$E,$A33)</f>
        <v>130588</v>
      </c>
      <c r="F33" s="38">
        <f t="shared" si="8"/>
        <v>0.18937273037648591</v>
      </c>
      <c r="G33" s="32">
        <f>SUMIFS(Raw!$F:$F,Raw!$C:$C,G$5,Raw!$A:$A,$A$4,Raw!$E:$E,$A33)</f>
        <v>53714749</v>
      </c>
      <c r="H33" s="32">
        <f>SUMIFS(Raw!$F:$F,Raw!$C:$C,H$5,Raw!$A:$A,$A$4,Raw!$E:$E,$A33)</f>
        <v>130588</v>
      </c>
      <c r="I33" s="51">
        <f t="shared" si="9"/>
        <v>411.32990014396421</v>
      </c>
      <c r="J33" s="32">
        <f>SUMIFS(Raw!$F:$F,Raw!$C:$C,J$5,Raw!$A:$A,$A$4,Raw!$E:$E,$A33)</f>
        <v>43911</v>
      </c>
      <c r="K33" s="32">
        <f>SUMIFS(Raw!$F:$F,Raw!$C:$C,K$5,Raw!$A:$A,$A$4,Raw!$E:$E,$A33)</f>
        <v>107253</v>
      </c>
      <c r="L33" s="38">
        <f t="shared" si="10"/>
        <v>0.40941512125534951</v>
      </c>
      <c r="M33" s="32">
        <f>SUMIFS(Raw!$F:$F,Raw!$C:$C,M$5,Raw!$A:$A,$A$4,Raw!$E:$E,$A33)</f>
        <v>6141</v>
      </c>
      <c r="N33" s="32">
        <f>SUMIFS(Raw!$F:$F,Raw!$C:$C,N$5,Raw!$A:$A,$A$4,Raw!$E:$E,$A33)</f>
        <v>26270</v>
      </c>
      <c r="O33" s="38">
        <f t="shared" si="11"/>
        <v>0.23376475066615912</v>
      </c>
    </row>
    <row r="34" spans="1:15" x14ac:dyDescent="0.25">
      <c r="A34" s="27" t="str">
        <f>IF(Refs!A27="","",Refs!A27)</f>
        <v>RYE</v>
      </c>
      <c r="B34" s="3" t="str">
        <f>IF(Refs!B27="","",Refs!B27)</f>
        <v>SCAS</v>
      </c>
      <c r="D34" s="32">
        <f>SUMIFS(Raw!$F:$F,Raw!$C:$C,D$5,Raw!$A:$A,$A$4,Raw!$E:$E,$A34)</f>
        <v>18288</v>
      </c>
      <c r="E34" s="32">
        <f>SUMIFS(Raw!$F:$F,Raw!$C:$C,E$5,Raw!$A:$A,$A$4,Raw!$E:$E,$A34)</f>
        <v>109427</v>
      </c>
      <c r="F34" s="38">
        <f t="shared" si="8"/>
        <v>0.1431938300121364</v>
      </c>
      <c r="G34" s="32">
        <f>SUMIFS(Raw!$F:$F,Raw!$C:$C,G$5,Raw!$A:$A,$A$4,Raw!$E:$E,$A34)</f>
        <v>40491464</v>
      </c>
      <c r="H34" s="32">
        <f>SUMIFS(Raw!$F:$F,Raw!$C:$C,H$5,Raw!$A:$A,$A$4,Raw!$E:$E,$A34)</f>
        <v>109427</v>
      </c>
      <c r="I34" s="51">
        <f t="shared" si="9"/>
        <v>370.03174719219203</v>
      </c>
      <c r="J34" s="32">
        <f>SUMIFS(Raw!$F:$F,Raw!$C:$C,J$5,Raw!$A:$A,$A$4,Raw!$E:$E,$A34)</f>
        <v>37895</v>
      </c>
      <c r="K34" s="32">
        <f>SUMIFS(Raw!$F:$F,Raw!$C:$C,K$5,Raw!$A:$A,$A$4,Raw!$E:$E,$A34)</f>
        <v>99093</v>
      </c>
      <c r="L34" s="38">
        <f t="shared" si="10"/>
        <v>0.38241853612263227</v>
      </c>
      <c r="M34" s="32">
        <f>SUMIFS(Raw!$F:$F,Raw!$C:$C,M$5,Raw!$A:$A,$A$4,Raw!$E:$E,$A34)</f>
        <v>1677</v>
      </c>
      <c r="N34" s="32">
        <f>SUMIFS(Raw!$F:$F,Raw!$C:$C,N$5,Raw!$A:$A,$A$4,Raw!$E:$E,$A34)</f>
        <v>14838</v>
      </c>
      <c r="O34" s="38">
        <f t="shared" si="11"/>
        <v>0.1130206227254347</v>
      </c>
    </row>
    <row r="35" spans="1:15" x14ac:dyDescent="0.25">
      <c r="A35" s="27" t="str">
        <f>IF(Refs!A28="","",Refs!A28)</f>
        <v>RYD</v>
      </c>
      <c r="B35" s="3" t="str">
        <f>IF(Refs!B28="","",Refs!B28)</f>
        <v>SECAmb</v>
      </c>
      <c r="D35" s="32">
        <f>SUMIFS(Raw!$F:$F,Raw!$C:$C,D$5,Raw!$A:$A,$A$4,Raw!$E:$E,$A35)</f>
        <v>19443</v>
      </c>
      <c r="E35" s="32">
        <f>SUMIFS(Raw!$F:$F,Raw!$C:$C,E$5,Raw!$A:$A,$A$4,Raw!$E:$E,$A35)</f>
        <v>76406</v>
      </c>
      <c r="F35" s="38">
        <f t="shared" si="8"/>
        <v>0.20285031664388778</v>
      </c>
      <c r="G35" s="32">
        <f>SUMIFS(Raw!$F:$F,Raw!$C:$C,G$5,Raw!$A:$A,$A$4,Raw!$E:$E,$A35)</f>
        <v>32392255</v>
      </c>
      <c r="H35" s="32">
        <f>SUMIFS(Raw!$F:$F,Raw!$C:$C,H$5,Raw!$A:$A,$A$4,Raw!$E:$E,$A35)</f>
        <v>76406</v>
      </c>
      <c r="I35" s="51">
        <f t="shared" si="9"/>
        <v>423.9491008559537</v>
      </c>
      <c r="J35" s="32">
        <f>SUMIFS(Raw!$F:$F,Raw!$C:$C,J$5,Raw!$A:$A,$A$4,Raw!$E:$E,$A35)</f>
        <v>40095</v>
      </c>
      <c r="K35" s="32">
        <f>SUMIFS(Raw!$F:$F,Raw!$C:$C,K$5,Raw!$A:$A,$A$4,Raw!$E:$E,$A35)</f>
        <v>75916</v>
      </c>
      <c r="L35" s="38">
        <f t="shared" si="10"/>
        <v>0.52814953369513673</v>
      </c>
      <c r="M35" s="32">
        <f>SUMIFS(Raw!$F:$F,Raw!$C:$C,M$5,Raw!$A:$A,$A$4,Raw!$E:$E,$A35)</f>
        <v>6881</v>
      </c>
      <c r="N35" s="32">
        <f>SUMIFS(Raw!$F:$F,Raw!$C:$C,N$5,Raw!$A:$A,$A$4,Raw!$E:$E,$A35)</f>
        <v>14972</v>
      </c>
      <c r="O35" s="38">
        <f t="shared" si="11"/>
        <v>0.45959123697568793</v>
      </c>
    </row>
    <row r="36" spans="1:15" x14ac:dyDescent="0.25">
      <c r="A36" s="27" t="str">
        <f>IF(Refs!A29="","",Refs!A29)</f>
        <v>NLO</v>
      </c>
      <c r="B36" s="3" t="str">
        <f>IF(Refs!B29="","",Refs!B29)</f>
        <v>Vocare</v>
      </c>
      <c r="D36" s="32">
        <f>SUMIFS(Raw!$F:$F,Raw!$C:$C,D$5,Raw!$A:$A,$A$4,Raw!$E:$E,$A36)</f>
        <v>10130</v>
      </c>
      <c r="E36" s="32">
        <f>SUMIFS(Raw!$F:$F,Raw!$C:$C,E$5,Raw!$A:$A,$A$4,Raw!$E:$E,$A36)</f>
        <v>58277</v>
      </c>
      <c r="F36" s="38">
        <f t="shared" si="8"/>
        <v>0.14808426038270936</v>
      </c>
      <c r="G36" s="32">
        <f>SUMIFS(Raw!$F:$F,Raw!$C:$C,G$5,Raw!$A:$A,$A$4,Raw!$E:$E,$A36)</f>
        <v>12399149</v>
      </c>
      <c r="H36" s="32">
        <f>SUMIFS(Raw!$F:$F,Raw!$C:$C,H$5,Raw!$A:$A,$A$4,Raw!$E:$E,$A36)</f>
        <v>58277</v>
      </c>
      <c r="I36" s="51">
        <f t="shared" si="9"/>
        <v>212.76230759991077</v>
      </c>
      <c r="J36" s="32">
        <f>SUMIFS(Raw!$F:$F,Raw!$C:$C,J$5,Raw!$A:$A,$A$4,Raw!$E:$E,$A36)</f>
        <v>17802</v>
      </c>
      <c r="K36" s="32">
        <f>SUMIFS(Raw!$F:$F,Raw!$C:$C,K$5,Raw!$A:$A,$A$4,Raw!$E:$E,$A36)</f>
        <v>52183</v>
      </c>
      <c r="L36" s="38">
        <f t="shared" si="10"/>
        <v>0.34114558381081961</v>
      </c>
      <c r="M36" s="32">
        <f>SUMIFS(Raw!$F:$F,Raw!$C:$C,M$5,Raw!$A:$A,$A$4,Raw!$E:$E,$A36)</f>
        <v>1997</v>
      </c>
      <c r="N36" s="32">
        <f>SUMIFS(Raw!$F:$F,Raw!$C:$C,N$5,Raw!$A:$A,$A$4,Raw!$E:$E,$A36)</f>
        <v>9642</v>
      </c>
      <c r="O36" s="38">
        <f t="shared" si="11"/>
        <v>0.20711470649242897</v>
      </c>
    </row>
    <row r="37" spans="1:15" x14ac:dyDescent="0.25">
      <c r="A37" s="27" t="str">
        <f>IF(Refs!A30="","",Refs!A30)</f>
        <v>D2P2L</v>
      </c>
      <c r="B37" s="3" t="str">
        <f>IF(Refs!B30="","",Refs!B30)</f>
        <v>NHS Black Country ICB</v>
      </c>
      <c r="D37" s="32">
        <f>SUMIFS(Raw!$F:$F,Raw!$C:$C,D$5,Raw!$A:$A,$A$4,Raw!$E:$E,$A37)</f>
        <v>12768</v>
      </c>
      <c r="E37" s="32">
        <f>SUMIFS(Raw!$F:$F,Raw!$C:$C,E$5,Raw!$A:$A,$A$4,Raw!$E:$E,$A37)</f>
        <v>116608</v>
      </c>
      <c r="F37" s="38">
        <f t="shared" si="8"/>
        <v>9.8689092258224087E-2</v>
      </c>
      <c r="G37" s="32">
        <f>SUMIFS(Raw!$F:$F,Raw!$C:$C,G$5,Raw!$A:$A,$A$4,Raw!$E:$E,$A37)</f>
        <v>17469549</v>
      </c>
      <c r="H37" s="32">
        <f>SUMIFS(Raw!$F:$F,Raw!$C:$C,H$5,Raw!$A:$A,$A$4,Raw!$E:$E,$A37)</f>
        <v>116608</v>
      </c>
      <c r="I37" s="51">
        <f t="shared" si="9"/>
        <v>149.81432663282106</v>
      </c>
      <c r="J37" s="32">
        <f>SUMIFS(Raw!$F:$F,Raw!$C:$C,J$5,Raw!$A:$A,$A$4,Raw!$E:$E,$A37)</f>
        <v>31437</v>
      </c>
      <c r="K37" s="32">
        <f>SUMIFS(Raw!$F:$F,Raw!$C:$C,K$5,Raw!$A:$A,$A$4,Raw!$E:$E,$A37)</f>
        <v>111871</v>
      </c>
      <c r="L37" s="38">
        <f t="shared" si="10"/>
        <v>0.28101116464499287</v>
      </c>
      <c r="M37" s="32">
        <f>SUMIFS(Raw!$F:$F,Raw!$C:$C,M$5,Raw!$A:$A,$A$4,Raw!$E:$E,$A37)</f>
        <v>5336</v>
      </c>
      <c r="N37" s="32">
        <f>SUMIFS(Raw!$F:$F,Raw!$C:$C,N$5,Raw!$A:$A,$A$4,Raw!$E:$E,$A37)</f>
        <v>25687</v>
      </c>
      <c r="O37" s="38">
        <f t="shared" si="11"/>
        <v>0.20773153735352512</v>
      </c>
    </row>
    <row r="38" spans="1:15" x14ac:dyDescent="0.25">
      <c r="A38" s="27" t="str">
        <f>IF(Refs!A31="","",Refs!A31)</f>
        <v/>
      </c>
      <c r="B38" s="3" t="str">
        <f>IF(Refs!B31="","",Refs!B31)</f>
        <v>-----------</v>
      </c>
      <c r="D38" s="32"/>
      <c r="E38" s="32"/>
      <c r="G38" s="32"/>
      <c r="H38" s="32"/>
      <c r="I38" s="51"/>
      <c r="J38" s="32"/>
      <c r="K38" s="32"/>
      <c r="L38" s="38"/>
      <c r="M38" s="32"/>
      <c r="N38" s="32"/>
      <c r="O38" s="38"/>
    </row>
    <row r="39" spans="1:15" ht="19.5" customHeight="1" x14ac:dyDescent="0.25">
      <c r="A39" s="27" t="str">
        <f>IF(Refs!A32="","",Refs!A32)</f>
        <v>111AA1</v>
      </c>
      <c r="B39" s="3" t="str">
        <f>IF(Refs!B32="","",Refs!B32)</f>
        <v>North East</v>
      </c>
      <c r="D39" s="32">
        <f>SUMIFS(Raw!$F:$F,Raw!$C:$C,D$5,Raw!$A:$A,$A$4,Raw!$B:$B,$A39)</f>
        <v>18225</v>
      </c>
      <c r="E39" s="32">
        <f>SUMIFS(Raw!$F:$F,Raw!$C:$C,E$5,Raw!$A:$A,$A$4,Raw!$B:$B,$A39)</f>
        <v>72601</v>
      </c>
      <c r="F39" s="38">
        <f t="shared" ref="F39" si="12">IFERROR(D39/(D39+E39), 0)</f>
        <v>0.20065840177922623</v>
      </c>
      <c r="G39" s="32">
        <f>SUMIFS(Raw!$F:$F,Raw!$C:$C,G$5,Raw!$A:$A,$A$4,Raw!$B:$B,$A39)</f>
        <v>29985862</v>
      </c>
      <c r="H39" s="32">
        <f>SUMIFS(Raw!$F:$F,Raw!$C:$C,H$5,Raw!$A:$A,$A$4,Raw!$B:$B,$A39)</f>
        <v>72601</v>
      </c>
      <c r="I39" s="51">
        <f t="shared" ref="I39" si="13">IFERROR(G39/(H39), 0)</f>
        <v>413.02271318576879</v>
      </c>
      <c r="J39" s="32">
        <f>SUMIFS(Raw!$F:$F,Raw!$C:$C,J$5,Raw!$A:$A,$A$4,Raw!$B:$B,$A39)</f>
        <v>23552</v>
      </c>
      <c r="K39" s="32">
        <f>SUMIFS(Raw!$F:$F,Raw!$C:$C,K$5,Raw!$A:$A,$A$4,Raw!$B:$B,$A39)</f>
        <v>70335</v>
      </c>
      <c r="L39" s="38">
        <f t="shared" ref="L39" si="14">IFERROR(J39/(K39), 0)</f>
        <v>0.33485462429800239</v>
      </c>
      <c r="M39" s="32">
        <f>SUMIFS(Raw!$F:$F,Raw!$C:$C,M$5,Raw!$A:$A,$A$4,Raw!$B:$B,$A39)</f>
        <v>2242</v>
      </c>
      <c r="N39" s="32">
        <f>SUMIFS(Raw!$F:$F,Raw!$C:$C,N$5,Raw!$A:$A,$A$4,Raw!$B:$B,$A39)</f>
        <v>5275</v>
      </c>
      <c r="O39" s="38">
        <f t="shared" ref="O39" si="15">IFERROR(M39/(N39), 0)</f>
        <v>0.42502369668246448</v>
      </c>
    </row>
    <row r="40" spans="1:15" x14ac:dyDescent="0.25">
      <c r="A40" s="27" t="str">
        <f>IF(Refs!A33="","",Refs!A33)</f>
        <v>111AI7</v>
      </c>
      <c r="B40" s="3" t="str">
        <f>IF(Refs!B33="","",Refs!B33)</f>
        <v>Yorkshire and Humber (NECS)</v>
      </c>
      <c r="D40" s="32">
        <f>SUMIFS(Raw!$F:$F,Raw!$C:$C,D$5,Raw!$A:$A,$A$4,Raw!$B:$B,$A40)</f>
        <v>28227</v>
      </c>
      <c r="E40" s="32">
        <f>SUMIFS(Raw!$F:$F,Raw!$C:$C,E$5,Raw!$A:$A,$A$4,Raw!$B:$B,$A40)</f>
        <v>146282</v>
      </c>
      <c r="F40" s="38">
        <f t="shared" ref="F40:F77" si="16">IFERROR(D40/(D40+E40), 0)</f>
        <v>0.16175096986401846</v>
      </c>
      <c r="G40" s="32">
        <f>SUMIFS(Raw!$F:$F,Raw!$C:$C,G$5,Raw!$A:$A,$A$4,Raw!$B:$B,$A40)</f>
        <v>65495516</v>
      </c>
      <c r="H40" s="32">
        <f>SUMIFS(Raw!$F:$F,Raw!$C:$C,H$5,Raw!$A:$A,$A$4,Raw!$B:$B,$A40)</f>
        <v>146282</v>
      </c>
      <c r="I40" s="51">
        <f t="shared" ref="I40:I77" si="17">IFERROR(G40/(H40), 0)</f>
        <v>447.73462216814102</v>
      </c>
      <c r="J40" s="32">
        <f>SUMIFS(Raw!$F:$F,Raw!$C:$C,J$5,Raw!$A:$A,$A$4,Raw!$B:$B,$A40)</f>
        <v>30226</v>
      </c>
      <c r="K40" s="32">
        <f>SUMIFS(Raw!$F:$F,Raw!$C:$C,K$5,Raw!$A:$A,$A$4,Raw!$B:$B,$A40)</f>
        <v>132155</v>
      </c>
      <c r="L40" s="38">
        <f t="shared" ref="L40:L77" si="18">IFERROR(J40/(K40), 0)</f>
        <v>0.22871628012561007</v>
      </c>
      <c r="M40" s="32">
        <f>SUMIFS(Raw!$F:$F,Raw!$C:$C,M$5,Raw!$A:$A,$A$4,Raw!$B:$B,$A40)</f>
        <v>3864</v>
      </c>
      <c r="N40" s="32">
        <f>SUMIFS(Raw!$F:$F,Raw!$C:$C,N$5,Raw!$A:$A,$A$4,Raw!$B:$B,$A40)</f>
        <v>8820</v>
      </c>
      <c r="O40" s="38">
        <f t="shared" ref="O40:O77" si="19">IFERROR(M40/(N40), 0)</f>
        <v>0.43809523809523809</v>
      </c>
    </row>
    <row r="41" spans="1:15" ht="18.600000000000001" customHeight="1" x14ac:dyDescent="0.25">
      <c r="A41" s="27" t="str">
        <f>IF(Refs!A34="","",Refs!A34)</f>
        <v>111AJ3</v>
      </c>
      <c r="B41" s="3" t="str">
        <f>IF(Refs!B34="","",Refs!B34)</f>
        <v>North West including Blackpool (ML CSU)</v>
      </c>
      <c r="D41" s="32">
        <f>SUMIFS(Raw!$F:$F,Raw!$C:$C,D$5,Raw!$A:$A,$A$4,Raw!$B:$B,$A41)</f>
        <v>31147</v>
      </c>
      <c r="E41" s="32">
        <f>SUMIFS(Raw!$F:$F,Raw!$C:$C,E$5,Raw!$A:$A,$A$4,Raw!$B:$B,$A41)</f>
        <v>132308</v>
      </c>
      <c r="F41" s="38">
        <f t="shared" si="16"/>
        <v>0.19055397510018049</v>
      </c>
      <c r="G41" s="32">
        <f>SUMIFS(Raw!$F:$F,Raw!$C:$C,G$5,Raw!$A:$A,$A$4,Raw!$B:$B,$A41)</f>
        <v>43433572</v>
      </c>
      <c r="H41" s="32">
        <f>SUMIFS(Raw!$F:$F,Raw!$C:$C,H$5,Raw!$A:$A,$A$4,Raw!$B:$B,$A41)</f>
        <v>132308</v>
      </c>
      <c r="I41" s="51">
        <f t="shared" si="17"/>
        <v>328.27623424131571</v>
      </c>
      <c r="J41" s="32">
        <f>SUMIFS(Raw!$F:$F,Raw!$C:$C,J$5,Raw!$A:$A,$A$4,Raw!$B:$B,$A41)</f>
        <v>42669</v>
      </c>
      <c r="K41" s="32">
        <f>SUMIFS(Raw!$F:$F,Raw!$C:$C,K$5,Raw!$A:$A,$A$4,Raw!$B:$B,$A41)</f>
        <v>120214</v>
      </c>
      <c r="L41" s="38">
        <f t="shared" si="18"/>
        <v>0.35494202006421882</v>
      </c>
      <c r="M41" s="32">
        <f>SUMIFS(Raw!$F:$F,Raw!$C:$C,M$5,Raw!$A:$A,$A$4,Raw!$B:$B,$A41)</f>
        <v>3553</v>
      </c>
      <c r="N41" s="32">
        <f>SUMIFS(Raw!$F:$F,Raw!$C:$C,N$5,Raw!$A:$A,$A$4,Raw!$B:$B,$A41)</f>
        <v>6810</v>
      </c>
      <c r="O41" s="38">
        <f t="shared" si="19"/>
        <v>0.52173274596182084</v>
      </c>
    </row>
    <row r="42" spans="1:15" ht="19.5" customHeight="1" x14ac:dyDescent="0.25">
      <c r="A42" s="27" t="str">
        <f>IF(Refs!A35="","",Refs!A35)</f>
        <v>111AJ8</v>
      </c>
      <c r="B42" s="3" t="str">
        <f>IF(Refs!B35="","",Refs!B35)</f>
        <v>Derbyshire (DHU)</v>
      </c>
      <c r="D42" s="32">
        <f>SUMIFS(Raw!$F:$F,Raw!$C:$C,D$5,Raw!$A:$A,$A$4,Raw!$B:$B,$A42)</f>
        <v>3851</v>
      </c>
      <c r="E42" s="32">
        <f>SUMIFS(Raw!$F:$F,Raw!$C:$C,E$5,Raw!$A:$A,$A$4,Raw!$B:$B,$A42)</f>
        <v>34908</v>
      </c>
      <c r="F42" s="38">
        <f t="shared" si="16"/>
        <v>9.9357568564720458E-2</v>
      </c>
      <c r="G42" s="32">
        <f>SUMIFS(Raw!$F:$F,Raw!$C:$C,G$5,Raw!$A:$A,$A$4,Raw!$B:$B,$A42)</f>
        <v>5221427</v>
      </c>
      <c r="H42" s="32">
        <f>SUMIFS(Raw!$F:$F,Raw!$C:$C,H$5,Raw!$A:$A,$A$4,Raw!$B:$B,$A42)</f>
        <v>34908</v>
      </c>
      <c r="I42" s="51">
        <f t="shared" si="17"/>
        <v>149.5768018792254</v>
      </c>
      <c r="J42" s="32">
        <f>SUMIFS(Raw!$F:$F,Raw!$C:$C,J$5,Raw!$A:$A,$A$4,Raw!$B:$B,$A42)</f>
        <v>15042</v>
      </c>
      <c r="K42" s="32">
        <f>SUMIFS(Raw!$F:$F,Raw!$C:$C,K$5,Raw!$A:$A,$A$4,Raw!$B:$B,$A42)</f>
        <v>31926</v>
      </c>
      <c r="L42" s="38">
        <f t="shared" si="18"/>
        <v>0.47115203909039655</v>
      </c>
      <c r="M42" s="32">
        <f>SUMIFS(Raw!$F:$F,Raw!$C:$C,M$5,Raw!$A:$A,$A$4,Raw!$B:$B,$A42)</f>
        <v>1923</v>
      </c>
      <c r="N42" s="32">
        <f>SUMIFS(Raw!$F:$F,Raw!$C:$C,N$5,Raw!$A:$A,$A$4,Raw!$B:$B,$A42)</f>
        <v>7536</v>
      </c>
      <c r="O42" s="38">
        <f t="shared" si="19"/>
        <v>0.2551751592356688</v>
      </c>
    </row>
    <row r="43" spans="1:15" x14ac:dyDescent="0.25">
      <c r="A43" s="27" t="str">
        <f>IF(Refs!A36="","",Refs!A36)</f>
        <v>111AK7</v>
      </c>
      <c r="B43" s="3" t="str">
        <f>IF(Refs!B36="","",Refs!B36)</f>
        <v>Leicestershire and Rutland (DHU)</v>
      </c>
      <c r="D43" s="32">
        <f>SUMIFS(Raw!$F:$F,Raw!$C:$C,D$5,Raw!$A:$A,$A$4,Raw!$B:$B,$A43)</f>
        <v>3137</v>
      </c>
      <c r="E43" s="32">
        <f>SUMIFS(Raw!$F:$F,Raw!$C:$C,E$5,Raw!$A:$A,$A$4,Raw!$B:$B,$A43)</f>
        <v>31192</v>
      </c>
      <c r="F43" s="38">
        <f t="shared" si="16"/>
        <v>9.1380465495645075E-2</v>
      </c>
      <c r="G43" s="32">
        <f>SUMIFS(Raw!$F:$F,Raw!$C:$C,G$5,Raw!$A:$A,$A$4,Raw!$B:$B,$A43)</f>
        <v>4629785</v>
      </c>
      <c r="H43" s="32">
        <f>SUMIFS(Raw!$F:$F,Raw!$C:$C,H$5,Raw!$A:$A,$A$4,Raw!$B:$B,$A43)</f>
        <v>31192</v>
      </c>
      <c r="I43" s="51">
        <f t="shared" si="17"/>
        <v>148.42860348807386</v>
      </c>
      <c r="J43" s="32">
        <f>SUMIFS(Raw!$F:$F,Raw!$C:$C,J$5,Raw!$A:$A,$A$4,Raw!$B:$B,$A43)</f>
        <v>13408</v>
      </c>
      <c r="K43" s="32">
        <f>SUMIFS(Raw!$F:$F,Raw!$C:$C,K$5,Raw!$A:$A,$A$4,Raw!$B:$B,$A43)</f>
        <v>31315</v>
      </c>
      <c r="L43" s="38">
        <f t="shared" si="18"/>
        <v>0.42816541593485552</v>
      </c>
      <c r="M43" s="32">
        <f>SUMIFS(Raw!$F:$F,Raw!$C:$C,M$5,Raw!$A:$A,$A$4,Raw!$B:$B,$A43)</f>
        <v>1668</v>
      </c>
      <c r="N43" s="32">
        <f>SUMIFS(Raw!$F:$F,Raw!$C:$C,N$5,Raw!$A:$A,$A$4,Raw!$B:$B,$A43)</f>
        <v>7558</v>
      </c>
      <c r="O43" s="38">
        <f t="shared" si="19"/>
        <v>0.22069330510717122</v>
      </c>
    </row>
    <row r="44" spans="1:15" x14ac:dyDescent="0.25">
      <c r="A44" s="27" t="str">
        <f>IF(Refs!A37="","",Refs!A37)</f>
        <v>111AK6</v>
      </c>
      <c r="B44" s="3" t="str">
        <f>IF(Refs!B37="","",Refs!B37)</f>
        <v>Lincolnshire (DHU)</v>
      </c>
      <c r="D44" s="32">
        <f>SUMIFS(Raw!$F:$F,Raw!$C:$C,D$5,Raw!$A:$A,$A$4,Raw!$B:$B,$A44)</f>
        <v>2045</v>
      </c>
      <c r="E44" s="32">
        <f>SUMIFS(Raw!$F:$F,Raw!$C:$C,E$5,Raw!$A:$A,$A$4,Raw!$B:$B,$A44)</f>
        <v>19213</v>
      </c>
      <c r="F44" s="38">
        <f t="shared" si="16"/>
        <v>9.6199077994166896E-2</v>
      </c>
      <c r="G44" s="32">
        <f>SUMIFS(Raw!$F:$F,Raw!$C:$C,G$5,Raw!$A:$A,$A$4,Raw!$B:$B,$A44)</f>
        <v>2915399</v>
      </c>
      <c r="H44" s="32">
        <f>SUMIFS(Raw!$F:$F,Raw!$C:$C,H$5,Raw!$A:$A,$A$4,Raw!$B:$B,$A44)</f>
        <v>19213</v>
      </c>
      <c r="I44" s="51">
        <f t="shared" si="17"/>
        <v>151.740956643939</v>
      </c>
      <c r="J44" s="32">
        <f>SUMIFS(Raw!$F:$F,Raw!$C:$C,J$5,Raw!$A:$A,$A$4,Raw!$B:$B,$A44)</f>
        <v>2929</v>
      </c>
      <c r="K44" s="32">
        <f>SUMIFS(Raw!$F:$F,Raw!$C:$C,K$5,Raw!$A:$A,$A$4,Raw!$B:$B,$A44)</f>
        <v>17681</v>
      </c>
      <c r="L44" s="38">
        <f t="shared" si="18"/>
        <v>0.16565805101521408</v>
      </c>
      <c r="M44" s="32">
        <f>SUMIFS(Raw!$F:$F,Raw!$C:$C,M$5,Raw!$A:$A,$A$4,Raw!$B:$B,$A44)</f>
        <v>683</v>
      </c>
      <c r="N44" s="32">
        <f>SUMIFS(Raw!$F:$F,Raw!$C:$C,N$5,Raw!$A:$A,$A$4,Raw!$B:$B,$A44)</f>
        <v>2490</v>
      </c>
      <c r="O44" s="38">
        <f t="shared" si="19"/>
        <v>0.27429718875502007</v>
      </c>
    </row>
    <row r="45" spans="1:15" x14ac:dyDescent="0.25">
      <c r="A45" s="27" t="str">
        <f>IF(Refs!A38="","",Refs!A38)</f>
        <v>111AC6</v>
      </c>
      <c r="B45" s="3" t="str">
        <f>IF(Refs!B38="","",Refs!B38)</f>
        <v>Northamptonshire</v>
      </c>
      <c r="D45" s="32">
        <f>SUMIFS(Raw!$F:$F,Raw!$C:$C,D$5,Raw!$A:$A,$A$4,Raw!$B:$B,$A45)</f>
        <v>2414</v>
      </c>
      <c r="E45" s="32">
        <f>SUMIFS(Raw!$F:$F,Raw!$C:$C,E$5,Raw!$A:$A,$A$4,Raw!$B:$B,$A45)</f>
        <v>22848</v>
      </c>
      <c r="F45" s="38">
        <f t="shared" si="16"/>
        <v>9.5558546433378203E-2</v>
      </c>
      <c r="G45" s="32">
        <f>SUMIFS(Raw!$F:$F,Raw!$C:$C,G$5,Raw!$A:$A,$A$4,Raw!$B:$B,$A45)</f>
        <v>3478681</v>
      </c>
      <c r="H45" s="32">
        <f>SUMIFS(Raw!$F:$F,Raw!$C:$C,H$5,Raw!$A:$A,$A$4,Raw!$B:$B,$A45)</f>
        <v>22848</v>
      </c>
      <c r="I45" s="51">
        <f t="shared" si="17"/>
        <v>152.25319502801119</v>
      </c>
      <c r="J45" s="32">
        <f>SUMIFS(Raw!$F:$F,Raw!$C:$C,J$5,Raw!$A:$A,$A$4,Raw!$B:$B,$A45)</f>
        <v>8489</v>
      </c>
      <c r="K45" s="32">
        <f>SUMIFS(Raw!$F:$F,Raw!$C:$C,K$5,Raw!$A:$A,$A$4,Raw!$B:$B,$A45)</f>
        <v>22485</v>
      </c>
      <c r="L45" s="38">
        <f t="shared" si="18"/>
        <v>0.37754058261062928</v>
      </c>
      <c r="M45" s="32">
        <f>SUMIFS(Raw!$F:$F,Raw!$C:$C,M$5,Raw!$A:$A,$A$4,Raw!$B:$B,$A45)</f>
        <v>1237</v>
      </c>
      <c r="N45" s="32">
        <f>SUMIFS(Raw!$F:$F,Raw!$C:$C,N$5,Raw!$A:$A,$A$4,Raw!$B:$B,$A45)</f>
        <v>5687</v>
      </c>
      <c r="O45" s="38">
        <f t="shared" si="19"/>
        <v>0.21751362757165466</v>
      </c>
    </row>
    <row r="46" spans="1:15" x14ac:dyDescent="0.25">
      <c r="A46" s="27" t="str">
        <f>IF(Refs!A39="","",Refs!A39)</f>
        <v>111AL1</v>
      </c>
      <c r="B46" s="3" t="str">
        <f>IF(Refs!B39="","",Refs!B39)</f>
        <v>Nottinghamshire (DHU)</v>
      </c>
      <c r="D46" s="32">
        <f>SUMIFS(Raw!$F:$F,Raw!$C:$C,D$5,Raw!$A:$A,$A$4,Raw!$B:$B,$A46)</f>
        <v>3357</v>
      </c>
      <c r="E46" s="32">
        <f>SUMIFS(Raw!$F:$F,Raw!$C:$C,E$5,Raw!$A:$A,$A$4,Raw!$B:$B,$A46)</f>
        <v>30542</v>
      </c>
      <c r="F46" s="38">
        <f t="shared" si="16"/>
        <v>9.9029469895867139E-2</v>
      </c>
      <c r="G46" s="32">
        <f>SUMIFS(Raw!$F:$F,Raw!$C:$C,G$5,Raw!$A:$A,$A$4,Raw!$B:$B,$A46)</f>
        <v>4477714</v>
      </c>
      <c r="H46" s="32">
        <f>SUMIFS(Raw!$F:$F,Raw!$C:$C,H$5,Raw!$A:$A,$A$4,Raw!$B:$B,$A46)</f>
        <v>30542</v>
      </c>
      <c r="I46" s="51">
        <f t="shared" si="17"/>
        <v>146.60840809377251</v>
      </c>
      <c r="J46" s="32">
        <f>SUMIFS(Raw!$F:$F,Raw!$C:$C,J$5,Raw!$A:$A,$A$4,Raw!$B:$B,$A46)</f>
        <v>8122</v>
      </c>
      <c r="K46" s="32">
        <f>SUMIFS(Raw!$F:$F,Raw!$C:$C,K$5,Raw!$A:$A,$A$4,Raw!$B:$B,$A46)</f>
        <v>30792</v>
      </c>
      <c r="L46" s="38">
        <f t="shared" si="18"/>
        <v>0.26376981034034813</v>
      </c>
      <c r="M46" s="32">
        <f>SUMIFS(Raw!$F:$F,Raw!$C:$C,M$5,Raw!$A:$A,$A$4,Raw!$B:$B,$A46)</f>
        <v>1557</v>
      </c>
      <c r="N46" s="32">
        <f>SUMIFS(Raw!$F:$F,Raw!$C:$C,N$5,Raw!$A:$A,$A$4,Raw!$B:$B,$A46)</f>
        <v>7264</v>
      </c>
      <c r="O46" s="38">
        <f t="shared" si="19"/>
        <v>0.21434471365638766</v>
      </c>
    </row>
    <row r="47" spans="1:15" x14ac:dyDescent="0.25">
      <c r="A47" s="27" t="str">
        <f>IF(Refs!A40="","",Refs!A40)</f>
        <v>111AF4</v>
      </c>
      <c r="B47" s="3" t="str">
        <f>IF(Refs!B40="","",Refs!B40)</f>
        <v>Staffordshire</v>
      </c>
      <c r="D47" s="32">
        <f>SUMIFS(Raw!$F:$F,Raw!$C:$C,D$5,Raw!$A:$A,$A$4,Raw!$B:$B,$A47)</f>
        <v>4465</v>
      </c>
      <c r="E47" s="32">
        <f>SUMIFS(Raw!$F:$F,Raw!$C:$C,E$5,Raw!$A:$A,$A$4,Raw!$B:$B,$A47)</f>
        <v>26633</v>
      </c>
      <c r="F47" s="38">
        <f t="shared" si="16"/>
        <v>0.14357836516817801</v>
      </c>
      <c r="G47" s="32">
        <f>SUMIFS(Raw!$F:$F,Raw!$C:$C,G$5,Raw!$A:$A,$A$4,Raw!$B:$B,$A47)</f>
        <v>5501031</v>
      </c>
      <c r="H47" s="32">
        <f>SUMIFS(Raw!$F:$F,Raw!$C:$C,H$5,Raw!$A:$A,$A$4,Raw!$B:$B,$A47)</f>
        <v>26633</v>
      </c>
      <c r="I47" s="51">
        <f t="shared" si="17"/>
        <v>206.54943115683551</v>
      </c>
      <c r="J47" s="32">
        <f>SUMIFS(Raw!$F:$F,Raw!$C:$C,J$5,Raw!$A:$A,$A$4,Raw!$B:$B,$A47)</f>
        <v>8849</v>
      </c>
      <c r="K47" s="32">
        <f>SUMIFS(Raw!$F:$F,Raw!$C:$C,K$5,Raw!$A:$A,$A$4,Raw!$B:$B,$A47)</f>
        <v>23588</v>
      </c>
      <c r="L47" s="38">
        <f t="shared" si="18"/>
        <v>0.37514838053247412</v>
      </c>
      <c r="M47" s="32">
        <f>SUMIFS(Raw!$F:$F,Raw!$C:$C,M$5,Raw!$A:$A,$A$4,Raw!$B:$B,$A47)</f>
        <v>976</v>
      </c>
      <c r="N47" s="32">
        <f>SUMIFS(Raw!$F:$F,Raw!$C:$C,N$5,Raw!$A:$A,$A$4,Raw!$B:$B,$A47)</f>
        <v>4264</v>
      </c>
      <c r="O47" s="38">
        <f t="shared" si="19"/>
        <v>0.22889305816135083</v>
      </c>
    </row>
    <row r="48" spans="1:15" x14ac:dyDescent="0.25">
      <c r="A48" s="27" t="str">
        <f>IF(Refs!A41="","",Refs!A41)</f>
        <v>111AK5</v>
      </c>
      <c r="B48" s="3" t="str">
        <f>IF(Refs!B41="","",Refs!B41)</f>
        <v>West Midlands (CCG)</v>
      </c>
      <c r="D48" s="32">
        <f>SUMIFS(Raw!$F:$F,Raw!$C:$C,D$5,Raw!$A:$A,$A$4,Raw!$B:$B,$A48)</f>
        <v>2</v>
      </c>
      <c r="E48" s="32">
        <f>SUMIFS(Raw!$F:$F,Raw!$C:$C,E$5,Raw!$A:$A,$A$4,Raw!$B:$B,$A48)</f>
        <v>212</v>
      </c>
      <c r="F48" s="38">
        <f t="shared" si="16"/>
        <v>9.3457943925233638E-3</v>
      </c>
      <c r="G48" s="32">
        <f>SUMIFS(Raw!$F:$F,Raw!$C:$C,G$5,Raw!$A:$A,$A$4,Raw!$B:$B,$A48)</f>
        <v>0</v>
      </c>
      <c r="H48" s="32">
        <f>SUMIFS(Raw!$F:$F,Raw!$C:$C,H$5,Raw!$A:$A,$A$4,Raw!$B:$B,$A48)</f>
        <v>212</v>
      </c>
      <c r="I48" s="51">
        <f t="shared" si="17"/>
        <v>0</v>
      </c>
      <c r="J48" s="32">
        <f>SUMIFS(Raw!$F:$F,Raw!$C:$C,J$5,Raw!$A:$A,$A$4,Raw!$B:$B,$A48)</f>
        <v>88</v>
      </c>
      <c r="K48" s="32">
        <f>SUMIFS(Raw!$F:$F,Raw!$C:$C,K$5,Raw!$A:$A,$A$4,Raw!$B:$B,$A48)</f>
        <v>181</v>
      </c>
      <c r="L48" s="38">
        <f t="shared" si="18"/>
        <v>0.48618784530386738</v>
      </c>
      <c r="M48" s="32">
        <f>SUMIFS(Raw!$F:$F,Raw!$C:$C,M$5,Raw!$A:$A,$A$4,Raw!$B:$B,$A48)</f>
        <v>3</v>
      </c>
      <c r="N48" s="32">
        <f>SUMIFS(Raw!$F:$F,Raw!$C:$C,N$5,Raw!$A:$A,$A$4,Raw!$B:$B,$A48)</f>
        <v>28</v>
      </c>
      <c r="O48" s="38">
        <f t="shared" si="19"/>
        <v>0.10714285714285714</v>
      </c>
    </row>
    <row r="49" spans="1:15" x14ac:dyDescent="0.25">
      <c r="A49" s="27" t="str">
        <f>IF(Refs!A42="","",Refs!A42)</f>
        <v>111AL4</v>
      </c>
      <c r="B49" s="3" t="str">
        <f>IF(Refs!B42="","",Refs!B42)</f>
        <v>West Midlands ICB (DHU)</v>
      </c>
      <c r="D49" s="32">
        <f>SUMIFS(Raw!$F:$F,Raw!$C:$C,D$5,Raw!$A:$A,$A$4,Raw!$B:$B,$A49)</f>
        <v>12766</v>
      </c>
      <c r="E49" s="32">
        <f>SUMIFS(Raw!$F:$F,Raw!$C:$C,E$5,Raw!$A:$A,$A$4,Raw!$B:$B,$A49)</f>
        <v>116396</v>
      </c>
      <c r="F49" s="38">
        <f t="shared" si="16"/>
        <v>9.8837119276567409E-2</v>
      </c>
      <c r="G49" s="32">
        <f>SUMIFS(Raw!$F:$F,Raw!$C:$C,G$5,Raw!$A:$A,$A$4,Raw!$B:$B,$A49)</f>
        <v>17469549</v>
      </c>
      <c r="H49" s="32">
        <f>SUMIFS(Raw!$F:$F,Raw!$C:$C,H$5,Raw!$A:$A,$A$4,Raw!$B:$B,$A49)</f>
        <v>116396</v>
      </c>
      <c r="I49" s="51">
        <f t="shared" si="17"/>
        <v>150.0871937179972</v>
      </c>
      <c r="J49" s="32">
        <f>SUMIFS(Raw!$F:$F,Raw!$C:$C,J$5,Raw!$A:$A,$A$4,Raw!$B:$B,$A49)</f>
        <v>31349</v>
      </c>
      <c r="K49" s="32">
        <f>SUMIFS(Raw!$F:$F,Raw!$C:$C,K$5,Raw!$A:$A,$A$4,Raw!$B:$B,$A49)</f>
        <v>111690</v>
      </c>
      <c r="L49" s="38">
        <f t="shared" si="18"/>
        <v>0.28067866415972781</v>
      </c>
      <c r="M49" s="32">
        <f>SUMIFS(Raw!$F:$F,Raw!$C:$C,M$5,Raw!$A:$A,$A$4,Raw!$B:$B,$A49)</f>
        <v>5333</v>
      </c>
      <c r="N49" s="32">
        <f>SUMIFS(Raw!$F:$F,Raw!$C:$C,N$5,Raw!$A:$A,$A$4,Raw!$B:$B,$A49)</f>
        <v>25659</v>
      </c>
      <c r="O49" s="38">
        <f t="shared" si="19"/>
        <v>0.20784130324642425</v>
      </c>
    </row>
    <row r="50" spans="1:15" ht="18.600000000000001" customHeight="1" x14ac:dyDescent="0.25">
      <c r="A50" s="27" t="str">
        <f>IF(Refs!A43="","",Refs!A43)</f>
        <v>111AC5</v>
      </c>
      <c r="B50" s="3" t="str">
        <f>IF(Refs!B43="","",Refs!B43)</f>
        <v>Cambridgeshire and Peterborough</v>
      </c>
      <c r="D50" s="32">
        <f>SUMIFS(Raw!$F:$F,Raw!$C:$C,D$5,Raw!$A:$A,$A$4,Raw!$B:$B,$A50)</f>
        <v>3373</v>
      </c>
      <c r="E50" s="32">
        <f>SUMIFS(Raw!$F:$F,Raw!$C:$C,E$5,Raw!$A:$A,$A$4,Raw!$B:$B,$A50)</f>
        <v>17816</v>
      </c>
      <c r="F50" s="38">
        <f t="shared" si="16"/>
        <v>0.1591863702864694</v>
      </c>
      <c r="G50" s="32">
        <f>SUMIFS(Raw!$F:$F,Raw!$C:$C,G$5,Raw!$A:$A,$A$4,Raw!$B:$B,$A50)</f>
        <v>6246860</v>
      </c>
      <c r="H50" s="32">
        <f>SUMIFS(Raw!$F:$F,Raw!$C:$C,H$5,Raw!$A:$A,$A$4,Raw!$B:$B,$A50)</f>
        <v>17816</v>
      </c>
      <c r="I50" s="51">
        <f t="shared" si="17"/>
        <v>350.63201616524475</v>
      </c>
      <c r="J50" s="32">
        <f>SUMIFS(Raw!$F:$F,Raw!$C:$C,J$5,Raw!$A:$A,$A$4,Raw!$B:$B,$A50)</f>
        <v>9337</v>
      </c>
      <c r="K50" s="32">
        <f>SUMIFS(Raw!$F:$F,Raw!$C:$C,K$5,Raw!$A:$A,$A$4,Raw!$B:$B,$A50)</f>
        <v>15056</v>
      </c>
      <c r="L50" s="38">
        <f t="shared" si="18"/>
        <v>0.6201514346439958</v>
      </c>
      <c r="M50" s="32">
        <f>SUMIFS(Raw!$F:$F,Raw!$C:$C,M$5,Raw!$A:$A,$A$4,Raw!$B:$B,$A50)</f>
        <v>777</v>
      </c>
      <c r="N50" s="32">
        <f>SUMIFS(Raw!$F:$F,Raw!$C:$C,N$5,Raw!$A:$A,$A$4,Raw!$B:$B,$A50)</f>
        <v>3281</v>
      </c>
      <c r="O50" s="38">
        <f t="shared" si="19"/>
        <v>0.23681804327948797</v>
      </c>
    </row>
    <row r="51" spans="1:15" x14ac:dyDescent="0.25">
      <c r="A51" s="27" t="str">
        <f>IF(Refs!A44="","",Refs!A44)</f>
        <v>111AB2</v>
      </c>
      <c r="B51" s="3" t="str">
        <f>IF(Refs!B44="","",Refs!B44)</f>
        <v>Hertfordshire</v>
      </c>
      <c r="D51" s="32">
        <f>SUMIFS(Raw!$F:$F,Raw!$C:$C,D$5,Raw!$A:$A,$A$4,Raw!$B:$B,$A51)</f>
        <v>3166</v>
      </c>
      <c r="E51" s="32">
        <f>SUMIFS(Raw!$F:$F,Raw!$C:$C,E$5,Raw!$A:$A,$A$4,Raw!$B:$B,$A51)</f>
        <v>19432</v>
      </c>
      <c r="F51" s="38">
        <f t="shared" si="16"/>
        <v>0.14010089388441455</v>
      </c>
      <c r="G51" s="32">
        <f>SUMIFS(Raw!$F:$F,Raw!$C:$C,G$5,Raw!$A:$A,$A$4,Raw!$B:$B,$A51)</f>
        <v>6953966</v>
      </c>
      <c r="H51" s="32">
        <f>SUMIFS(Raw!$F:$F,Raw!$C:$C,H$5,Raw!$A:$A,$A$4,Raw!$B:$B,$A51)</f>
        <v>19432</v>
      </c>
      <c r="I51" s="51">
        <f t="shared" si="17"/>
        <v>357.86156854672703</v>
      </c>
      <c r="J51" s="32">
        <f>SUMIFS(Raw!$F:$F,Raw!$C:$C,J$5,Raw!$A:$A,$A$4,Raw!$B:$B,$A51)</f>
        <v>9712</v>
      </c>
      <c r="K51" s="32">
        <f>SUMIFS(Raw!$F:$F,Raw!$C:$C,K$5,Raw!$A:$A,$A$4,Raw!$B:$B,$A51)</f>
        <v>16752</v>
      </c>
      <c r="L51" s="38">
        <f t="shared" si="18"/>
        <v>0.57975167144221584</v>
      </c>
      <c r="M51" s="32">
        <f>SUMIFS(Raw!$F:$F,Raw!$C:$C,M$5,Raw!$A:$A,$A$4,Raw!$B:$B,$A51)</f>
        <v>915</v>
      </c>
      <c r="N51" s="32">
        <f>SUMIFS(Raw!$F:$F,Raw!$C:$C,N$5,Raw!$A:$A,$A$4,Raw!$B:$B,$A51)</f>
        <v>3803</v>
      </c>
      <c r="O51" s="38">
        <f t="shared" si="19"/>
        <v>0.24059952668945569</v>
      </c>
    </row>
    <row r="52" spans="1:15" x14ac:dyDescent="0.25">
      <c r="A52" s="27" t="str">
        <f>IF(Refs!A45="","",Refs!A45)</f>
        <v>111AG7</v>
      </c>
      <c r="B52" s="3" t="str">
        <f>IF(Refs!B45="","",Refs!B45)</f>
        <v>Luton and Bedfordshire</v>
      </c>
      <c r="D52" s="32">
        <f>SUMIFS(Raw!$F:$F,Raw!$C:$C,D$5,Raw!$A:$A,$A$4,Raw!$B:$B,$A52)</f>
        <v>2861</v>
      </c>
      <c r="E52" s="32">
        <f>SUMIFS(Raw!$F:$F,Raw!$C:$C,E$5,Raw!$A:$A,$A$4,Raw!$B:$B,$A52)</f>
        <v>16000</v>
      </c>
      <c r="F52" s="38">
        <f t="shared" si="16"/>
        <v>0.15168866974179523</v>
      </c>
      <c r="G52" s="32">
        <f>SUMIFS(Raw!$F:$F,Raw!$C:$C,G$5,Raw!$A:$A,$A$4,Raw!$B:$B,$A52)</f>
        <v>5594943</v>
      </c>
      <c r="H52" s="32">
        <f>SUMIFS(Raw!$F:$F,Raw!$C:$C,H$5,Raw!$A:$A,$A$4,Raw!$B:$B,$A52)</f>
        <v>16000</v>
      </c>
      <c r="I52" s="51">
        <f t="shared" si="17"/>
        <v>349.68393750000001</v>
      </c>
      <c r="J52" s="32">
        <f>SUMIFS(Raw!$F:$F,Raw!$C:$C,J$5,Raw!$A:$A,$A$4,Raw!$B:$B,$A52)</f>
        <v>7401</v>
      </c>
      <c r="K52" s="32">
        <f>SUMIFS(Raw!$F:$F,Raw!$C:$C,K$5,Raw!$A:$A,$A$4,Raw!$B:$B,$A52)</f>
        <v>13763</v>
      </c>
      <c r="L52" s="38">
        <f t="shared" si="18"/>
        <v>0.53774613093075641</v>
      </c>
      <c r="M52" s="32">
        <f>SUMIFS(Raw!$F:$F,Raw!$C:$C,M$5,Raw!$A:$A,$A$4,Raw!$B:$B,$A52)</f>
        <v>659</v>
      </c>
      <c r="N52" s="32">
        <f>SUMIFS(Raw!$F:$F,Raw!$C:$C,N$5,Raw!$A:$A,$A$4,Raw!$B:$B,$A52)</f>
        <v>2842</v>
      </c>
      <c r="O52" s="38">
        <f t="shared" si="19"/>
        <v>0.23187895847994369</v>
      </c>
    </row>
    <row r="53" spans="1:15" x14ac:dyDescent="0.25">
      <c r="A53" s="27" t="str">
        <f>IF(Refs!A46="","",Refs!A46)</f>
        <v>111AH4</v>
      </c>
      <c r="B53" s="3" t="str">
        <f>IF(Refs!B46="","",Refs!B46)</f>
        <v>Mid and South Essex</v>
      </c>
      <c r="D53" s="32">
        <f>SUMIFS(Raw!$F:$F,Raw!$C:$C,D$5,Raw!$A:$A,$A$4,Raw!$B:$B,$A53)</f>
        <v>9438</v>
      </c>
      <c r="E53" s="32">
        <f>SUMIFS(Raw!$F:$F,Raw!$C:$C,E$5,Raw!$A:$A,$A$4,Raw!$B:$B,$A53)</f>
        <v>29041</v>
      </c>
      <c r="F53" s="38">
        <f t="shared" si="16"/>
        <v>0.24527664440344082</v>
      </c>
      <c r="G53" s="32">
        <f>SUMIFS(Raw!$F:$F,Raw!$C:$C,G$5,Raw!$A:$A,$A$4,Raw!$B:$B,$A53)</f>
        <v>20464939</v>
      </c>
      <c r="H53" s="32">
        <f>SUMIFS(Raw!$F:$F,Raw!$C:$C,H$5,Raw!$A:$A,$A$4,Raw!$B:$B,$A53)</f>
        <v>29041</v>
      </c>
      <c r="I53" s="51">
        <f t="shared" si="17"/>
        <v>704.69126407492854</v>
      </c>
      <c r="J53" s="32">
        <f>SUMIFS(Raw!$F:$F,Raw!$C:$C,J$5,Raw!$A:$A,$A$4,Raw!$B:$B,$A53)</f>
        <v>17597</v>
      </c>
      <c r="K53" s="32">
        <f>SUMIFS(Raw!$F:$F,Raw!$C:$C,K$5,Raw!$A:$A,$A$4,Raw!$B:$B,$A53)</f>
        <v>28846</v>
      </c>
      <c r="L53" s="38">
        <f t="shared" si="18"/>
        <v>0.61003258684046313</v>
      </c>
      <c r="M53" s="32">
        <f>SUMIFS(Raw!$F:$F,Raw!$C:$C,M$5,Raw!$A:$A,$A$4,Raw!$B:$B,$A53)</f>
        <v>71</v>
      </c>
      <c r="N53" s="32">
        <f>SUMIFS(Raw!$F:$F,Raw!$C:$C,N$5,Raw!$A:$A,$A$4,Raw!$B:$B,$A53)</f>
        <v>289</v>
      </c>
      <c r="O53" s="38">
        <f t="shared" si="19"/>
        <v>0.24567474048442905</v>
      </c>
    </row>
    <row r="54" spans="1:15" x14ac:dyDescent="0.25">
      <c r="A54" s="27" t="str">
        <f>IF(Refs!A47="","",Refs!A47)</f>
        <v>111AC7</v>
      </c>
      <c r="B54" s="3" t="str">
        <f>IF(Refs!B47="","",Refs!B47)</f>
        <v>Milton Keynes</v>
      </c>
      <c r="D54" s="32">
        <f>SUMIFS(Raw!$F:$F,Raw!$C:$C,D$5,Raw!$A:$A,$A$4,Raw!$B:$B,$A54)</f>
        <v>760</v>
      </c>
      <c r="E54" s="32">
        <f>SUMIFS(Raw!$F:$F,Raw!$C:$C,E$5,Raw!$A:$A,$A$4,Raw!$B:$B,$A54)</f>
        <v>8568</v>
      </c>
      <c r="F54" s="38">
        <f t="shared" si="16"/>
        <v>8.147512864493997E-2</v>
      </c>
      <c r="G54" s="32">
        <f>SUMIFS(Raw!$F:$F,Raw!$C:$C,G$5,Raw!$A:$A,$A$4,Raw!$B:$B,$A54)</f>
        <v>1194501</v>
      </c>
      <c r="H54" s="32">
        <f>SUMIFS(Raw!$F:$F,Raw!$C:$C,H$5,Raw!$A:$A,$A$4,Raw!$B:$B,$A54)</f>
        <v>8568</v>
      </c>
      <c r="I54" s="51">
        <f t="shared" si="17"/>
        <v>139.4142156862745</v>
      </c>
      <c r="J54" s="32">
        <f>SUMIFS(Raw!$F:$F,Raw!$C:$C,J$5,Raw!$A:$A,$A$4,Raw!$B:$B,$A54)</f>
        <v>3248</v>
      </c>
      <c r="K54" s="32">
        <f>SUMIFS(Raw!$F:$F,Raw!$C:$C,K$5,Raw!$A:$A,$A$4,Raw!$B:$B,$A54)</f>
        <v>7941</v>
      </c>
      <c r="L54" s="38">
        <f t="shared" si="18"/>
        <v>0.40901649666288881</v>
      </c>
      <c r="M54" s="32">
        <f>SUMIFS(Raw!$F:$F,Raw!$C:$C,M$5,Raw!$A:$A,$A$4,Raw!$B:$B,$A54)</f>
        <v>439</v>
      </c>
      <c r="N54" s="32">
        <f>SUMIFS(Raw!$F:$F,Raw!$C:$C,N$5,Raw!$A:$A,$A$4,Raw!$B:$B,$A54)</f>
        <v>1885</v>
      </c>
      <c r="O54" s="38">
        <f t="shared" si="19"/>
        <v>0.23289124668435013</v>
      </c>
    </row>
    <row r="55" spans="1:15" x14ac:dyDescent="0.25">
      <c r="A55" s="27" t="str">
        <f>IF(Refs!A48="","",Refs!A48)</f>
        <v>111AG8</v>
      </c>
      <c r="B55" s="3" t="str">
        <f>IF(Refs!B48="","",Refs!B48)</f>
        <v>Norfolk including Great Yarmouth and Waveney</v>
      </c>
      <c r="D55" s="32">
        <f>SUMIFS(Raw!$F:$F,Raw!$C:$C,D$5,Raw!$A:$A,$A$4,Raw!$B:$B,$A55)</f>
        <v>6819</v>
      </c>
      <c r="E55" s="32">
        <f>SUMIFS(Raw!$F:$F,Raw!$C:$C,E$5,Raw!$A:$A,$A$4,Raw!$B:$B,$A55)</f>
        <v>23067</v>
      </c>
      <c r="F55" s="38">
        <f t="shared" si="16"/>
        <v>0.22816703473198152</v>
      </c>
      <c r="G55" s="32">
        <f>SUMIFS(Raw!$F:$F,Raw!$C:$C,G$5,Raw!$A:$A,$A$4,Raw!$B:$B,$A55)</f>
        <v>12884391</v>
      </c>
      <c r="H55" s="32">
        <f>SUMIFS(Raw!$F:$F,Raw!$C:$C,H$5,Raw!$A:$A,$A$4,Raw!$B:$B,$A55)</f>
        <v>23067</v>
      </c>
      <c r="I55" s="51">
        <f t="shared" si="17"/>
        <v>558.56379243074525</v>
      </c>
      <c r="J55" s="32">
        <f>SUMIFS(Raw!$F:$F,Raw!$C:$C,J$5,Raw!$A:$A,$A$4,Raw!$B:$B,$A55)</f>
        <v>12314</v>
      </c>
      <c r="K55" s="32">
        <f>SUMIFS(Raw!$F:$F,Raw!$C:$C,K$5,Raw!$A:$A,$A$4,Raw!$B:$B,$A55)</f>
        <v>21418</v>
      </c>
      <c r="L55" s="38">
        <f t="shared" si="18"/>
        <v>0.57493696890465962</v>
      </c>
      <c r="M55" s="32">
        <f>SUMIFS(Raw!$F:$F,Raw!$C:$C,M$5,Raw!$A:$A,$A$4,Raw!$B:$B,$A55)</f>
        <v>250</v>
      </c>
      <c r="N55" s="32">
        <f>SUMIFS(Raw!$F:$F,Raw!$C:$C,N$5,Raw!$A:$A,$A$4,Raw!$B:$B,$A55)</f>
        <v>673</v>
      </c>
      <c r="O55" s="38">
        <f t="shared" si="19"/>
        <v>0.37147102526002973</v>
      </c>
    </row>
    <row r="56" spans="1:15" x14ac:dyDescent="0.25">
      <c r="A56" s="27" t="str">
        <f>IF(Refs!A49="","",Refs!A49)</f>
        <v>111AH7</v>
      </c>
      <c r="B56" s="3" t="str">
        <f>IF(Refs!B49="","",Refs!B49)</f>
        <v>North East Essex &amp; Suffolk</v>
      </c>
      <c r="D56" s="32">
        <f>SUMIFS(Raw!$F:$F,Raw!$C:$C,D$5,Raw!$A:$A,$A$4,Raw!$B:$B,$A56)</f>
        <v>4443</v>
      </c>
      <c r="E56" s="32">
        <f>SUMIFS(Raw!$F:$F,Raw!$C:$C,E$5,Raw!$A:$A,$A$4,Raw!$B:$B,$A56)</f>
        <v>26217</v>
      </c>
      <c r="F56" s="38">
        <f t="shared" si="16"/>
        <v>0.14491193737769081</v>
      </c>
      <c r="G56" s="32">
        <f>SUMIFS(Raw!$F:$F,Raw!$C:$C,G$5,Raw!$A:$A,$A$4,Raw!$B:$B,$A56)</f>
        <v>11376522</v>
      </c>
      <c r="H56" s="32">
        <f>SUMIFS(Raw!$F:$F,Raw!$C:$C,H$5,Raw!$A:$A,$A$4,Raw!$B:$B,$A56)</f>
        <v>26217</v>
      </c>
      <c r="I56" s="51">
        <f t="shared" si="17"/>
        <v>433.93683487813252</v>
      </c>
      <c r="J56" s="32">
        <f>SUMIFS(Raw!$F:$F,Raw!$C:$C,J$5,Raw!$A:$A,$A$4,Raw!$B:$B,$A56)</f>
        <v>9028</v>
      </c>
      <c r="K56" s="32">
        <f>SUMIFS(Raw!$F:$F,Raw!$C:$C,K$5,Raw!$A:$A,$A$4,Raw!$B:$B,$A56)</f>
        <v>22647</v>
      </c>
      <c r="L56" s="38">
        <f t="shared" si="18"/>
        <v>0.39863999646752329</v>
      </c>
      <c r="M56" s="32">
        <f>SUMIFS(Raw!$F:$F,Raw!$C:$C,M$5,Raw!$A:$A,$A$4,Raw!$B:$B,$A56)</f>
        <v>1469</v>
      </c>
      <c r="N56" s="32">
        <f>SUMIFS(Raw!$F:$F,Raw!$C:$C,N$5,Raw!$A:$A,$A$4,Raw!$B:$B,$A56)</f>
        <v>5416</v>
      </c>
      <c r="O56" s="38">
        <f t="shared" si="19"/>
        <v>0.2712333825701625</v>
      </c>
    </row>
    <row r="57" spans="1:15" x14ac:dyDescent="0.25">
      <c r="A57" s="27" t="str">
        <f>IF(Refs!A50="","",Refs!A50)</f>
        <v>111AI3</v>
      </c>
      <c r="B57" s="3" t="str">
        <f>IF(Refs!B50="","",Refs!B50)</f>
        <v>West Essex (HUC)</v>
      </c>
      <c r="D57" s="32">
        <f>SUMIFS(Raw!$F:$F,Raw!$C:$C,D$5,Raw!$A:$A,$A$4,Raw!$B:$B,$A57)</f>
        <v>910</v>
      </c>
      <c r="E57" s="32">
        <f>SUMIFS(Raw!$F:$F,Raw!$C:$C,E$5,Raw!$A:$A,$A$4,Raw!$B:$B,$A57)</f>
        <v>4634</v>
      </c>
      <c r="F57" s="38">
        <f t="shared" si="16"/>
        <v>0.16414141414141414</v>
      </c>
      <c r="G57" s="32">
        <f>SUMIFS(Raw!$F:$F,Raw!$C:$C,G$5,Raw!$A:$A,$A$4,Raw!$B:$B,$A57)</f>
        <v>1698814</v>
      </c>
      <c r="H57" s="32">
        <f>SUMIFS(Raw!$F:$F,Raw!$C:$C,H$5,Raw!$A:$A,$A$4,Raw!$B:$B,$A57)</f>
        <v>4634</v>
      </c>
      <c r="I57" s="51">
        <f t="shared" si="17"/>
        <v>366.59775571860166</v>
      </c>
      <c r="J57" s="32">
        <f>SUMIFS(Raw!$F:$F,Raw!$C:$C,J$5,Raw!$A:$A,$A$4,Raw!$B:$B,$A57)</f>
        <v>2324</v>
      </c>
      <c r="K57" s="32">
        <f>SUMIFS(Raw!$F:$F,Raw!$C:$C,K$5,Raw!$A:$A,$A$4,Raw!$B:$B,$A57)</f>
        <v>4046</v>
      </c>
      <c r="L57" s="38">
        <f t="shared" si="18"/>
        <v>0.5743944636678201</v>
      </c>
      <c r="M57" s="32">
        <f>SUMIFS(Raw!$F:$F,Raw!$C:$C,M$5,Raw!$A:$A,$A$4,Raw!$B:$B,$A57)</f>
        <v>201</v>
      </c>
      <c r="N57" s="32">
        <f>SUMIFS(Raw!$F:$F,Raw!$C:$C,N$5,Raw!$A:$A,$A$4,Raw!$B:$B,$A57)</f>
        <v>880</v>
      </c>
      <c r="O57" s="38">
        <f t="shared" si="19"/>
        <v>0.22840909090909092</v>
      </c>
    </row>
    <row r="58" spans="1:15" ht="18.600000000000001" customHeight="1" x14ac:dyDescent="0.25">
      <c r="A58" s="27" t="str">
        <f>IF(Refs!A51="","",Refs!A51)</f>
        <v>111AD5</v>
      </c>
      <c r="B58" s="3" t="str">
        <f>IF(Refs!B51="","",Refs!B51)</f>
        <v>North Central London</v>
      </c>
      <c r="D58" s="32">
        <f>SUMIFS(Raw!$F:$F,Raw!$C:$C,D$5,Raw!$A:$A,$A$4,Raw!$B:$B,$A58)</f>
        <v>9632</v>
      </c>
      <c r="E58" s="32">
        <f>SUMIFS(Raw!$F:$F,Raw!$C:$C,E$5,Raw!$A:$A,$A$4,Raw!$B:$B,$A58)</f>
        <v>27212</v>
      </c>
      <c r="F58" s="38">
        <f t="shared" si="16"/>
        <v>0.26142655520573227</v>
      </c>
      <c r="G58" s="32">
        <f>SUMIFS(Raw!$F:$F,Raw!$C:$C,G$5,Raw!$A:$A,$A$4,Raw!$B:$B,$A58)</f>
        <v>22363319</v>
      </c>
      <c r="H58" s="32">
        <f>SUMIFS(Raw!$F:$F,Raw!$C:$C,H$5,Raw!$A:$A,$A$4,Raw!$B:$B,$A58)</f>
        <v>27212</v>
      </c>
      <c r="I58" s="51">
        <f t="shared" si="17"/>
        <v>821.81827870057327</v>
      </c>
      <c r="J58" s="32">
        <f>SUMIFS(Raw!$F:$F,Raw!$C:$C,J$5,Raw!$A:$A,$A$4,Raw!$B:$B,$A58)</f>
        <v>18897</v>
      </c>
      <c r="K58" s="32">
        <f>SUMIFS(Raw!$F:$F,Raw!$C:$C,K$5,Raw!$A:$A,$A$4,Raw!$B:$B,$A58)</f>
        <v>31506</v>
      </c>
      <c r="L58" s="38">
        <f t="shared" si="18"/>
        <v>0.59979051609217293</v>
      </c>
      <c r="M58" s="32">
        <f>SUMIFS(Raw!$F:$F,Raw!$C:$C,M$5,Raw!$A:$A,$A$4,Raw!$B:$B,$A58)</f>
        <v>2440</v>
      </c>
      <c r="N58" s="32">
        <f>SUMIFS(Raw!$F:$F,Raw!$C:$C,N$5,Raw!$A:$A,$A$4,Raw!$B:$B,$A58)</f>
        <v>4716</v>
      </c>
      <c r="O58" s="38">
        <f t="shared" si="19"/>
        <v>0.51738761662425781</v>
      </c>
    </row>
    <row r="59" spans="1:15" x14ac:dyDescent="0.25">
      <c r="A59" s="27" t="str">
        <f>IF(Refs!A52="","",Refs!A52)</f>
        <v>111AH5</v>
      </c>
      <c r="B59" s="3" t="str">
        <f>IF(Refs!B52="","",Refs!B52)</f>
        <v>North East London</v>
      </c>
      <c r="D59" s="32">
        <f>SUMIFS(Raw!$F:$F,Raw!$C:$C,D$5,Raw!$A:$A,$A$4,Raw!$B:$B,$A59)</f>
        <v>15330</v>
      </c>
      <c r="E59" s="32">
        <f>SUMIFS(Raw!$F:$F,Raw!$C:$C,E$5,Raw!$A:$A,$A$4,Raw!$B:$B,$A59)</f>
        <v>64339</v>
      </c>
      <c r="F59" s="38">
        <f t="shared" si="16"/>
        <v>0.19242114247699857</v>
      </c>
      <c r="G59" s="32">
        <f>SUMIFS(Raw!$F:$F,Raw!$C:$C,G$5,Raw!$A:$A,$A$4,Raw!$B:$B,$A59)</f>
        <v>18259229</v>
      </c>
      <c r="H59" s="32">
        <f>SUMIFS(Raw!$F:$F,Raw!$C:$C,H$5,Raw!$A:$A,$A$4,Raw!$B:$B,$A59)</f>
        <v>64339</v>
      </c>
      <c r="I59" s="51">
        <f t="shared" si="17"/>
        <v>283.79721475310464</v>
      </c>
      <c r="J59" s="32">
        <f>SUMIFS(Raw!$F:$F,Raw!$C:$C,J$5,Raw!$A:$A,$A$4,Raw!$B:$B,$A59)</f>
        <v>25849</v>
      </c>
      <c r="K59" s="32">
        <f>SUMIFS(Raw!$F:$F,Raw!$C:$C,K$5,Raw!$A:$A,$A$4,Raw!$B:$B,$A59)</f>
        <v>53583</v>
      </c>
      <c r="L59" s="38">
        <f t="shared" si="18"/>
        <v>0.48241046600600934</v>
      </c>
      <c r="M59" s="32">
        <f>SUMIFS(Raw!$F:$F,Raw!$C:$C,M$5,Raw!$A:$A,$A$4,Raw!$B:$B,$A59)</f>
        <v>2159</v>
      </c>
      <c r="N59" s="32">
        <f>SUMIFS(Raw!$F:$F,Raw!$C:$C,N$5,Raw!$A:$A,$A$4,Raw!$B:$B,$A59)</f>
        <v>6992</v>
      </c>
      <c r="O59" s="38">
        <f t="shared" si="19"/>
        <v>0.30878146453089245</v>
      </c>
    </row>
    <row r="60" spans="1:15" x14ac:dyDescent="0.25">
      <c r="A60" s="27" t="str">
        <f>IF(Refs!A53="","",Refs!A53)</f>
        <v>111AJ1</v>
      </c>
      <c r="B60" s="3" t="str">
        <f>IF(Refs!B53="","",Refs!B53)</f>
        <v>North West London</v>
      </c>
      <c r="D60" s="32">
        <f>SUMIFS(Raw!$F:$F,Raw!$C:$C,D$5,Raw!$A:$A,$A$4,Raw!$B:$B,$A60)</f>
        <v>12050</v>
      </c>
      <c r="E60" s="32">
        <f>SUMIFS(Raw!$F:$F,Raw!$C:$C,E$5,Raw!$A:$A,$A$4,Raw!$B:$B,$A60)</f>
        <v>55375</v>
      </c>
      <c r="F60" s="38">
        <f t="shared" si="16"/>
        <v>0.17871709306637004</v>
      </c>
      <c r="G60" s="32">
        <f>SUMIFS(Raw!$F:$F,Raw!$C:$C,G$5,Raw!$A:$A,$A$4,Raw!$B:$B,$A60)</f>
        <v>17646142</v>
      </c>
      <c r="H60" s="32">
        <f>SUMIFS(Raw!$F:$F,Raw!$C:$C,H$5,Raw!$A:$A,$A$4,Raw!$B:$B,$A60)</f>
        <v>55375</v>
      </c>
      <c r="I60" s="51">
        <f t="shared" si="17"/>
        <v>318.66622121896165</v>
      </c>
      <c r="J60" s="32">
        <f>SUMIFS(Raw!$F:$F,Raw!$C:$C,J$5,Raw!$A:$A,$A$4,Raw!$B:$B,$A60)</f>
        <v>26794</v>
      </c>
      <c r="K60" s="32">
        <f>SUMIFS(Raw!$F:$F,Raw!$C:$C,K$5,Raw!$A:$A,$A$4,Raw!$B:$B,$A60)</f>
        <v>52897</v>
      </c>
      <c r="L60" s="38">
        <f t="shared" si="18"/>
        <v>0.5065315613361816</v>
      </c>
      <c r="M60" s="32">
        <f>SUMIFS(Raw!$F:$F,Raw!$C:$C,M$5,Raw!$A:$A,$A$4,Raw!$B:$B,$A60)</f>
        <v>561</v>
      </c>
      <c r="N60" s="32">
        <f>SUMIFS(Raw!$F:$F,Raw!$C:$C,N$5,Raw!$A:$A,$A$4,Raw!$B:$B,$A60)</f>
        <v>3058</v>
      </c>
      <c r="O60" s="38">
        <f t="shared" si="19"/>
        <v>0.18345323741007194</v>
      </c>
    </row>
    <row r="61" spans="1:15" x14ac:dyDescent="0.25">
      <c r="A61" s="27" t="str">
        <f>IF(Refs!A54="","",Refs!A54)</f>
        <v>111AD7</v>
      </c>
      <c r="B61" s="3" t="str">
        <f>IF(Refs!B54="","",Refs!B54)</f>
        <v>South East London</v>
      </c>
      <c r="D61" s="32">
        <f>SUMIFS(Raw!$F:$F,Raw!$C:$C,D$5,Raw!$A:$A,$A$4,Raw!$B:$B,$A61)</f>
        <v>12430</v>
      </c>
      <c r="E61" s="32">
        <f>SUMIFS(Raw!$F:$F,Raw!$C:$C,E$5,Raw!$A:$A,$A$4,Raw!$B:$B,$A61)</f>
        <v>48977</v>
      </c>
      <c r="F61" s="38">
        <f t="shared" si="16"/>
        <v>0.20241991955314539</v>
      </c>
      <c r="G61" s="32">
        <f>SUMIFS(Raw!$F:$F,Raw!$C:$C,G$5,Raw!$A:$A,$A$4,Raw!$B:$B,$A61)</f>
        <v>13638013</v>
      </c>
      <c r="H61" s="32">
        <f>SUMIFS(Raw!$F:$F,Raw!$C:$C,H$5,Raw!$A:$A,$A$4,Raw!$B:$B,$A61)</f>
        <v>48977</v>
      </c>
      <c r="I61" s="51">
        <f t="shared" si="17"/>
        <v>278.45750045939928</v>
      </c>
      <c r="J61" s="32">
        <f>SUMIFS(Raw!$F:$F,Raw!$C:$C,J$5,Raw!$A:$A,$A$4,Raw!$B:$B,$A61)</f>
        <v>22572</v>
      </c>
      <c r="K61" s="32">
        <f>SUMIFS(Raw!$F:$F,Raw!$C:$C,K$5,Raw!$A:$A,$A$4,Raw!$B:$B,$A61)</f>
        <v>43855</v>
      </c>
      <c r="L61" s="38">
        <f t="shared" si="18"/>
        <v>0.51469615779272604</v>
      </c>
      <c r="M61" s="32">
        <f>SUMIFS(Raw!$F:$F,Raw!$C:$C,M$5,Raw!$A:$A,$A$4,Raw!$B:$B,$A61)</f>
        <v>1426</v>
      </c>
      <c r="N61" s="32">
        <f>SUMIFS(Raw!$F:$F,Raw!$C:$C,N$5,Raw!$A:$A,$A$4,Raw!$B:$B,$A61)</f>
        <v>5003</v>
      </c>
      <c r="O61" s="38">
        <f t="shared" si="19"/>
        <v>0.28502898261043375</v>
      </c>
    </row>
    <row r="62" spans="1:15" x14ac:dyDescent="0.25">
      <c r="A62" s="27" t="str">
        <f>IF(Refs!A55="","",Refs!A55)</f>
        <v>111AK9</v>
      </c>
      <c r="B62" s="3" t="str">
        <f>IF(Refs!B55="","",Refs!B55)</f>
        <v>South West London (PPG)</v>
      </c>
      <c r="D62" s="32">
        <f>SUMIFS(Raw!$F:$F,Raw!$C:$C,D$5,Raw!$A:$A,$A$4,Raw!$B:$B,$A62)</f>
        <v>9433</v>
      </c>
      <c r="E62" s="32">
        <f>SUMIFS(Raw!$F:$F,Raw!$C:$C,E$5,Raw!$A:$A,$A$4,Raw!$B:$B,$A62)</f>
        <v>38251</v>
      </c>
      <c r="F62" s="38">
        <f t="shared" si="16"/>
        <v>0.19782316919721499</v>
      </c>
      <c r="G62" s="32">
        <f>SUMIFS(Raw!$F:$F,Raw!$C:$C,G$5,Raw!$A:$A,$A$4,Raw!$B:$B,$A62)</f>
        <v>17074322</v>
      </c>
      <c r="H62" s="32">
        <f>SUMIFS(Raw!$F:$F,Raw!$C:$C,H$5,Raw!$A:$A,$A$4,Raw!$B:$B,$A62)</f>
        <v>38251</v>
      </c>
      <c r="I62" s="51">
        <f t="shared" si="17"/>
        <v>446.37583331154741</v>
      </c>
      <c r="J62" s="32">
        <f>SUMIFS(Raw!$F:$F,Raw!$C:$C,J$5,Raw!$A:$A,$A$4,Raw!$B:$B,$A62)</f>
        <v>9377</v>
      </c>
      <c r="K62" s="32">
        <f>SUMIFS(Raw!$F:$F,Raw!$C:$C,K$5,Raw!$A:$A,$A$4,Raw!$B:$B,$A62)</f>
        <v>26665</v>
      </c>
      <c r="L62" s="38">
        <f t="shared" si="18"/>
        <v>0.35165947871741982</v>
      </c>
      <c r="M62" s="32">
        <f>SUMIFS(Raw!$F:$F,Raw!$C:$C,M$5,Raw!$A:$A,$A$4,Raw!$B:$B,$A62)</f>
        <v>667</v>
      </c>
      <c r="N62" s="32">
        <f>SUMIFS(Raw!$F:$F,Raw!$C:$C,N$5,Raw!$A:$A,$A$4,Raw!$B:$B,$A62)</f>
        <v>7427</v>
      </c>
      <c r="O62" s="38">
        <f t="shared" si="19"/>
        <v>8.9807459270230247E-2</v>
      </c>
    </row>
    <row r="63" spans="1:15" ht="18.600000000000001" customHeight="1" x14ac:dyDescent="0.25">
      <c r="A63" s="27" t="str">
        <f>IF(Refs!A56="","",Refs!A56)</f>
        <v>111AH9</v>
      </c>
      <c r="B63" s="3" t="str">
        <f>IF(Refs!B56="","",Refs!B56)</f>
        <v>Hampshire and Surrey Heath</v>
      </c>
      <c r="D63" s="32">
        <f>SUMIFS(Raw!$F:$F,Raw!$C:$C,D$5,Raw!$A:$A,$A$4,Raw!$B:$B,$A63)</f>
        <v>8260</v>
      </c>
      <c r="E63" s="32">
        <f>SUMIFS(Raw!$F:$F,Raw!$C:$C,E$5,Raw!$A:$A,$A$4,Raw!$B:$B,$A63)</f>
        <v>49365</v>
      </c>
      <c r="F63" s="38">
        <f t="shared" si="16"/>
        <v>0.14334056399132322</v>
      </c>
      <c r="G63" s="32">
        <f>SUMIFS(Raw!$F:$F,Raw!$C:$C,G$5,Raw!$A:$A,$A$4,Raw!$B:$B,$A63)</f>
        <v>17580845</v>
      </c>
      <c r="H63" s="32">
        <f>SUMIFS(Raw!$F:$F,Raw!$C:$C,H$5,Raw!$A:$A,$A$4,Raw!$B:$B,$A63)</f>
        <v>49365</v>
      </c>
      <c r="I63" s="51">
        <f t="shared" si="17"/>
        <v>356.13987643066952</v>
      </c>
      <c r="J63" s="32">
        <f>SUMIFS(Raw!$F:$F,Raw!$C:$C,J$5,Raw!$A:$A,$A$4,Raw!$B:$B,$A63)</f>
        <v>22418</v>
      </c>
      <c r="K63" s="32">
        <f>SUMIFS(Raw!$F:$F,Raw!$C:$C,K$5,Raw!$A:$A,$A$4,Raw!$B:$B,$A63)</f>
        <v>45546</v>
      </c>
      <c r="L63" s="38">
        <f t="shared" si="18"/>
        <v>0.49220568216747901</v>
      </c>
      <c r="M63" s="32">
        <f>SUMIFS(Raw!$F:$F,Raw!$C:$C,M$5,Raw!$A:$A,$A$4,Raw!$B:$B,$A63)</f>
        <v>666</v>
      </c>
      <c r="N63" s="32">
        <f>SUMIFS(Raw!$F:$F,Raw!$C:$C,N$5,Raw!$A:$A,$A$4,Raw!$B:$B,$A63)</f>
        <v>7104</v>
      </c>
      <c r="O63" s="38">
        <f t="shared" si="19"/>
        <v>9.375E-2</v>
      </c>
    </row>
    <row r="64" spans="1:15" x14ac:dyDescent="0.25">
      <c r="A64" s="27" t="str">
        <f>IF(Refs!A57="","",Refs!A57)</f>
        <v>111AA6</v>
      </c>
      <c r="B64" s="3" t="str">
        <f>IF(Refs!B57="","",Refs!B57)</f>
        <v>Isle of Wight</v>
      </c>
      <c r="D64" s="32">
        <f>SUMIFS(Raw!$F:$F,Raw!$C:$C,D$5,Raw!$A:$A,$A$4,Raw!$B:$B,$A64)</f>
        <v>2732</v>
      </c>
      <c r="E64" s="32">
        <f>SUMIFS(Raw!$F:$F,Raw!$C:$C,E$5,Raw!$A:$A,$A$4,Raw!$B:$B,$A64)</f>
        <v>7149</v>
      </c>
      <c r="F64" s="38">
        <f t="shared" si="16"/>
        <v>0.27649023378200588</v>
      </c>
      <c r="G64" s="32">
        <f>SUMIFS(Raw!$F:$F,Raw!$C:$C,G$5,Raw!$A:$A,$A$4,Raw!$B:$B,$A64)</f>
        <v>1114298</v>
      </c>
      <c r="H64" s="32">
        <f>SUMIFS(Raw!$F:$F,Raw!$C:$C,H$5,Raw!$A:$A,$A$4,Raw!$B:$B,$A64)</f>
        <v>7149</v>
      </c>
      <c r="I64" s="51">
        <f t="shared" si="17"/>
        <v>155.86767380053155</v>
      </c>
      <c r="J64" s="32">
        <f>SUMIFS(Raw!$F:$F,Raw!$C:$C,J$5,Raw!$A:$A,$A$4,Raw!$B:$B,$A64)</f>
        <v>4030</v>
      </c>
      <c r="K64" s="32">
        <f>SUMIFS(Raw!$F:$F,Raw!$C:$C,K$5,Raw!$A:$A,$A$4,Raw!$B:$B,$A64)</f>
        <v>7466</v>
      </c>
      <c r="L64" s="38">
        <f t="shared" si="18"/>
        <v>0.53978033753013666</v>
      </c>
      <c r="M64" s="32">
        <f>SUMIFS(Raw!$F:$F,Raw!$C:$C,M$5,Raw!$A:$A,$A$4,Raw!$B:$B,$A64)</f>
        <v>1086</v>
      </c>
      <c r="N64" s="32">
        <f>SUMIFS(Raw!$F:$F,Raw!$C:$C,N$5,Raw!$A:$A,$A$4,Raw!$B:$B,$A64)</f>
        <v>1181</v>
      </c>
      <c r="O64" s="38">
        <f t="shared" si="19"/>
        <v>0.91955969517358171</v>
      </c>
    </row>
    <row r="65" spans="1:15" x14ac:dyDescent="0.25">
      <c r="A65" s="27" t="str">
        <f>IF(Refs!A58="","",Refs!A58)</f>
        <v>111AI9</v>
      </c>
      <c r="B65" s="3" t="str">
        <f>IF(Refs!B58="","",Refs!B58)</f>
        <v>Kent, Medway &amp; Sussex</v>
      </c>
      <c r="D65" s="32">
        <f>SUMIFS(Raw!$F:$F,Raw!$C:$C,D$5,Raw!$A:$A,$A$4,Raw!$B:$B,$A65)</f>
        <v>19443</v>
      </c>
      <c r="E65" s="32">
        <f>SUMIFS(Raw!$F:$F,Raw!$C:$C,E$5,Raw!$A:$A,$A$4,Raw!$B:$B,$A65)</f>
        <v>76406</v>
      </c>
      <c r="F65" s="38">
        <f t="shared" si="16"/>
        <v>0.20285031664388778</v>
      </c>
      <c r="G65" s="32">
        <f>SUMIFS(Raw!$F:$F,Raw!$C:$C,G$5,Raw!$A:$A,$A$4,Raw!$B:$B,$A65)</f>
        <v>32392255</v>
      </c>
      <c r="H65" s="32">
        <f>SUMIFS(Raw!$F:$F,Raw!$C:$C,H$5,Raw!$A:$A,$A$4,Raw!$B:$B,$A65)</f>
        <v>76406</v>
      </c>
      <c r="I65" s="51">
        <f t="shared" si="17"/>
        <v>423.9491008559537</v>
      </c>
      <c r="J65" s="32">
        <f>SUMIFS(Raw!$F:$F,Raw!$C:$C,J$5,Raw!$A:$A,$A$4,Raw!$B:$B,$A65)</f>
        <v>40095</v>
      </c>
      <c r="K65" s="32">
        <f>SUMIFS(Raw!$F:$F,Raw!$C:$C,K$5,Raw!$A:$A,$A$4,Raw!$B:$B,$A65)</f>
        <v>75916</v>
      </c>
      <c r="L65" s="38">
        <f t="shared" si="18"/>
        <v>0.52814953369513673</v>
      </c>
      <c r="M65" s="32">
        <f>SUMIFS(Raw!$F:$F,Raw!$C:$C,M$5,Raw!$A:$A,$A$4,Raw!$B:$B,$A65)</f>
        <v>6881</v>
      </c>
      <c r="N65" s="32">
        <f>SUMIFS(Raw!$F:$F,Raw!$C:$C,N$5,Raw!$A:$A,$A$4,Raw!$B:$B,$A65)</f>
        <v>14972</v>
      </c>
      <c r="O65" s="38">
        <f t="shared" si="19"/>
        <v>0.45959123697568793</v>
      </c>
    </row>
    <row r="66" spans="1:15" x14ac:dyDescent="0.25">
      <c r="A66" s="27" t="str">
        <f>IF(Refs!A59="","",Refs!A59)</f>
        <v>111AI2</v>
      </c>
      <c r="B66" s="3" t="str">
        <f>IF(Refs!B59="","",Refs!B59)</f>
        <v>Surrey Heartlands</v>
      </c>
      <c r="D66" s="32">
        <f>SUMIFS(Raw!$F:$F,Raw!$C:$C,D$5,Raw!$A:$A,$A$4,Raw!$B:$B,$A66)</f>
        <v>5088</v>
      </c>
      <c r="E66" s="32">
        <f>SUMIFS(Raw!$F:$F,Raw!$C:$C,E$5,Raw!$A:$A,$A$4,Raw!$B:$B,$A66)</f>
        <v>22537</v>
      </c>
      <c r="F66" s="38">
        <f t="shared" si="16"/>
        <v>0.18418099547511313</v>
      </c>
      <c r="G66" s="32">
        <f>SUMIFS(Raw!$F:$F,Raw!$C:$C,G$5,Raw!$A:$A,$A$4,Raw!$B:$B,$A66)</f>
        <v>9106807</v>
      </c>
      <c r="H66" s="32">
        <f>SUMIFS(Raw!$F:$F,Raw!$C:$C,H$5,Raw!$A:$A,$A$4,Raw!$B:$B,$A66)</f>
        <v>22537</v>
      </c>
      <c r="I66" s="51">
        <f t="shared" si="17"/>
        <v>404.08248657762789</v>
      </c>
      <c r="J66" s="32">
        <f>SUMIFS(Raw!$F:$F,Raw!$C:$C,J$5,Raw!$A:$A,$A$4,Raw!$B:$B,$A66)</f>
        <v>8250</v>
      </c>
      <c r="K66" s="32">
        <f>SUMIFS(Raw!$F:$F,Raw!$C:$C,K$5,Raw!$A:$A,$A$4,Raw!$B:$B,$A66)</f>
        <v>19351</v>
      </c>
      <c r="L66" s="38">
        <f t="shared" si="18"/>
        <v>0.42633455635367679</v>
      </c>
      <c r="M66" s="32">
        <f>SUMIFS(Raw!$F:$F,Raw!$C:$C,M$5,Raw!$A:$A,$A$4,Raw!$B:$B,$A66)</f>
        <v>1080</v>
      </c>
      <c r="N66" s="32">
        <f>SUMIFS(Raw!$F:$F,Raw!$C:$C,N$5,Raw!$A:$A,$A$4,Raw!$B:$B,$A66)</f>
        <v>3983</v>
      </c>
      <c r="O66" s="38">
        <f t="shared" si="19"/>
        <v>0.27115239769018329</v>
      </c>
    </row>
    <row r="67" spans="1:15" x14ac:dyDescent="0.25">
      <c r="A67" s="27" t="str">
        <f>IF(Refs!A60="","",Refs!A60)</f>
        <v>111AG9</v>
      </c>
      <c r="B67" s="3" t="str">
        <f>IF(Refs!B60="","",Refs!B60)</f>
        <v>Thames Valley</v>
      </c>
      <c r="D67" s="32">
        <f>SUMIFS(Raw!$F:$F,Raw!$C:$C,D$5,Raw!$A:$A,$A$4,Raw!$B:$B,$A67)</f>
        <v>10028</v>
      </c>
      <c r="E67" s="32">
        <f>SUMIFS(Raw!$F:$F,Raw!$C:$C,E$5,Raw!$A:$A,$A$4,Raw!$B:$B,$A67)</f>
        <v>60062</v>
      </c>
      <c r="F67" s="38">
        <f t="shared" si="16"/>
        <v>0.14307319161078613</v>
      </c>
      <c r="G67" s="32">
        <f>SUMIFS(Raw!$F:$F,Raw!$C:$C,G$5,Raw!$A:$A,$A$4,Raw!$B:$B,$A67)</f>
        <v>22910619</v>
      </c>
      <c r="H67" s="32">
        <f>SUMIFS(Raw!$F:$F,Raw!$C:$C,H$5,Raw!$A:$A,$A$4,Raw!$B:$B,$A67)</f>
        <v>60062</v>
      </c>
      <c r="I67" s="51">
        <f t="shared" si="17"/>
        <v>381.44948553161731</v>
      </c>
      <c r="J67" s="32">
        <f>SUMIFS(Raw!$F:$F,Raw!$C:$C,J$5,Raw!$A:$A,$A$4,Raw!$B:$B,$A67)</f>
        <v>15477</v>
      </c>
      <c r="K67" s="32">
        <f>SUMIFS(Raw!$F:$F,Raw!$C:$C,K$5,Raw!$A:$A,$A$4,Raw!$B:$B,$A67)</f>
        <v>53547</v>
      </c>
      <c r="L67" s="38">
        <f t="shared" si="18"/>
        <v>0.28903580032494819</v>
      </c>
      <c r="M67" s="32">
        <f>SUMIFS(Raw!$F:$F,Raw!$C:$C,M$5,Raw!$A:$A,$A$4,Raw!$B:$B,$A67)</f>
        <v>1011</v>
      </c>
      <c r="N67" s="32">
        <f>SUMIFS(Raw!$F:$F,Raw!$C:$C,N$5,Raw!$A:$A,$A$4,Raw!$B:$B,$A67)</f>
        <v>7734</v>
      </c>
      <c r="O67" s="38">
        <f t="shared" si="19"/>
        <v>0.13072148952676493</v>
      </c>
    </row>
    <row r="68" spans="1:15" ht="19.5" customHeight="1" x14ac:dyDescent="0.25">
      <c r="A68" s="27" t="str">
        <f>IF(Refs!A61="","",Refs!A61)</f>
        <v>111AJ2</v>
      </c>
      <c r="B68" s="3" t="str">
        <f>IF(Refs!B61="","",Refs!B61)</f>
        <v>BaNES, Swindon &amp; Wiltshire (Medvivo)</v>
      </c>
      <c r="D68" s="32">
        <f>SUMIFS(Raw!$F:$F,Raw!$C:$C,D$5,Raw!$A:$A,$A$4,Raw!$B:$B,$A68)</f>
        <v>3149</v>
      </c>
      <c r="E68" s="32">
        <f>SUMIFS(Raw!$F:$F,Raw!$C:$C,E$5,Raw!$A:$A,$A$4,Raw!$B:$B,$A68)</f>
        <v>29952</v>
      </c>
      <c r="F68" s="38">
        <f t="shared" si="16"/>
        <v>9.5133077550527176E-2</v>
      </c>
      <c r="G68" s="32">
        <f>SUMIFS(Raw!$F:$F,Raw!$C:$C,G$5,Raw!$A:$A,$A$4,Raw!$B:$B,$A68)</f>
        <v>4103121</v>
      </c>
      <c r="H68" s="32">
        <f>SUMIFS(Raw!$F:$F,Raw!$C:$C,H$5,Raw!$A:$A,$A$4,Raw!$B:$B,$A68)</f>
        <v>29952</v>
      </c>
      <c r="I68" s="51">
        <f t="shared" si="17"/>
        <v>136.98988381410257</v>
      </c>
      <c r="J68" s="32">
        <f>SUMIFS(Raw!$F:$F,Raw!$C:$C,J$5,Raw!$A:$A,$A$4,Raw!$B:$B,$A68)</f>
        <v>13502</v>
      </c>
      <c r="K68" s="32">
        <f>SUMIFS(Raw!$F:$F,Raw!$C:$C,K$5,Raw!$A:$A,$A$4,Raw!$B:$B,$A68)</f>
        <v>24330</v>
      </c>
      <c r="L68" s="38">
        <f t="shared" si="18"/>
        <v>0.55495273325113026</v>
      </c>
      <c r="M68" s="32">
        <f>SUMIFS(Raw!$F:$F,Raw!$C:$C,M$5,Raw!$A:$A,$A$4,Raw!$B:$B,$A68)</f>
        <v>2641</v>
      </c>
      <c r="N68" s="32">
        <f>SUMIFS(Raw!$F:$F,Raw!$C:$C,N$5,Raw!$A:$A,$A$4,Raw!$B:$B,$A68)</f>
        <v>5477</v>
      </c>
      <c r="O68" s="38">
        <f t="shared" si="19"/>
        <v>0.48219828373197005</v>
      </c>
    </row>
    <row r="69" spans="1:15" x14ac:dyDescent="0.25">
      <c r="A69" s="27" t="str">
        <f>IF(Refs!A62="","",Refs!A62)</f>
        <v>111AI5</v>
      </c>
      <c r="B69" s="3" t="str">
        <f>IF(Refs!B62="","",Refs!B62)</f>
        <v>Bristol, North Somerset &amp; South Gloucestershire (BRISDOC)</v>
      </c>
      <c r="D69" s="32">
        <f>SUMIFS(Raw!$F:$F,Raw!$C:$C,D$5,Raw!$A:$A,$A$4,Raw!$B:$B,$A69)</f>
        <v>3168</v>
      </c>
      <c r="E69" s="32">
        <f>SUMIFS(Raw!$F:$F,Raw!$C:$C,E$5,Raw!$A:$A,$A$4,Raw!$B:$B,$A69)</f>
        <v>26295</v>
      </c>
      <c r="F69" s="38">
        <f t="shared" si="16"/>
        <v>0.10752469198655941</v>
      </c>
      <c r="G69" s="32">
        <f>SUMIFS(Raw!$F:$F,Raw!$C:$C,G$5,Raw!$A:$A,$A$4,Raw!$B:$B,$A69)</f>
        <v>4000021</v>
      </c>
      <c r="H69" s="32">
        <f>SUMIFS(Raw!$F:$F,Raw!$C:$C,H$5,Raw!$A:$A,$A$4,Raw!$B:$B,$A69)</f>
        <v>26295</v>
      </c>
      <c r="I69" s="51">
        <f t="shared" si="17"/>
        <v>152.1209735691196</v>
      </c>
      <c r="J69" s="32">
        <f>SUMIFS(Raw!$F:$F,Raw!$C:$C,J$5,Raw!$A:$A,$A$4,Raw!$B:$B,$A69)</f>
        <v>12021</v>
      </c>
      <c r="K69" s="32">
        <f>SUMIFS(Raw!$F:$F,Raw!$C:$C,K$5,Raw!$A:$A,$A$4,Raw!$B:$B,$A69)</f>
        <v>24388</v>
      </c>
      <c r="L69" s="38">
        <f t="shared" si="18"/>
        <v>0.49290634738395933</v>
      </c>
      <c r="M69" s="32">
        <f>SUMIFS(Raw!$F:$F,Raw!$C:$C,M$5,Raw!$A:$A,$A$4,Raw!$B:$B,$A69)</f>
        <v>1772</v>
      </c>
      <c r="N69" s="32">
        <f>SUMIFS(Raw!$F:$F,Raw!$C:$C,N$5,Raw!$A:$A,$A$4,Raw!$B:$B,$A69)</f>
        <v>5024</v>
      </c>
      <c r="O69" s="38">
        <f t="shared" si="19"/>
        <v>0.35270700636942676</v>
      </c>
    </row>
    <row r="70" spans="1:15" x14ac:dyDescent="0.25">
      <c r="A70" s="27" t="str">
        <f>IF(Refs!A63="","",Refs!A63)</f>
        <v>111AL3</v>
      </c>
      <c r="B70" s="3" t="str">
        <f>IF(Refs!B63="","",Refs!B63)</f>
        <v>Cornwall (HUC)</v>
      </c>
      <c r="D70" s="32">
        <f>SUMIFS(Raw!$F:$F,Raw!$C:$C,D$5,Raw!$A:$A,$A$4,Raw!$B:$B,$A70)</f>
        <v>2526</v>
      </c>
      <c r="E70" s="32">
        <f>SUMIFS(Raw!$F:$F,Raw!$C:$C,E$5,Raw!$A:$A,$A$4,Raw!$B:$B,$A70)</f>
        <v>10252</v>
      </c>
      <c r="F70" s="38">
        <f t="shared" si="16"/>
        <v>0.19768351854750352</v>
      </c>
      <c r="G70" s="32">
        <f>SUMIFS(Raw!$F:$F,Raw!$C:$C,G$5,Raw!$A:$A,$A$4,Raw!$B:$B,$A70)</f>
        <v>3084877</v>
      </c>
      <c r="H70" s="32">
        <f>SUMIFS(Raw!$F:$F,Raw!$C:$C,H$5,Raw!$A:$A,$A$4,Raw!$B:$B,$A70)</f>
        <v>10252</v>
      </c>
      <c r="I70" s="51">
        <f t="shared" si="17"/>
        <v>300.90489660554039</v>
      </c>
      <c r="J70" s="32">
        <f>SUMIFS(Raw!$F:$F,Raw!$C:$C,J$5,Raw!$A:$A,$A$4,Raw!$B:$B,$A70)</f>
        <v>6057</v>
      </c>
      <c r="K70" s="32">
        <f>SUMIFS(Raw!$F:$F,Raw!$C:$C,K$5,Raw!$A:$A,$A$4,Raw!$B:$B,$A70)</f>
        <v>8720</v>
      </c>
      <c r="L70" s="38">
        <f t="shared" si="18"/>
        <v>0.69461009174311927</v>
      </c>
      <c r="M70" s="32">
        <f>SUMIFS(Raw!$F:$F,Raw!$C:$C,M$5,Raw!$A:$A,$A$4,Raw!$B:$B,$A70)</f>
        <v>549</v>
      </c>
      <c r="N70" s="32">
        <f>SUMIFS(Raw!$F:$F,Raw!$C:$C,N$5,Raw!$A:$A,$A$4,Raw!$B:$B,$A70)</f>
        <v>1338</v>
      </c>
      <c r="O70" s="38">
        <f t="shared" si="19"/>
        <v>0.4103139013452915</v>
      </c>
    </row>
    <row r="71" spans="1:15" x14ac:dyDescent="0.25">
      <c r="A71" s="27" t="str">
        <f>IF(Refs!A64="","",Refs!A64)</f>
        <v>111AL2</v>
      </c>
      <c r="B71" s="3" t="str">
        <f>IF(Refs!B64="","",Refs!B64)</f>
        <v>Devon (PPG)</v>
      </c>
      <c r="D71" s="32">
        <f>SUMIFS(Raw!$F:$F,Raw!$C:$C,D$5,Raw!$A:$A,$A$4,Raw!$B:$B,$A71)</f>
        <v>7624</v>
      </c>
      <c r="E71" s="32">
        <f>SUMIFS(Raw!$F:$F,Raw!$C:$C,E$5,Raw!$A:$A,$A$4,Raw!$B:$B,$A71)</f>
        <v>29048</v>
      </c>
      <c r="F71" s="38">
        <f t="shared" si="16"/>
        <v>0.20789703315881328</v>
      </c>
      <c r="G71" s="32">
        <f>SUMIFS(Raw!$F:$F,Raw!$C:$C,G$5,Raw!$A:$A,$A$4,Raw!$B:$B,$A71)</f>
        <v>11547074</v>
      </c>
      <c r="H71" s="32">
        <f>SUMIFS(Raw!$F:$F,Raw!$C:$C,H$5,Raw!$A:$A,$A$4,Raw!$B:$B,$A71)</f>
        <v>29048</v>
      </c>
      <c r="I71" s="51">
        <f t="shared" si="17"/>
        <v>397.51700633434314</v>
      </c>
      <c r="J71" s="32">
        <f>SUMIFS(Raw!$F:$F,Raw!$C:$C,J$5,Raw!$A:$A,$A$4,Raw!$B:$B,$A71)</f>
        <v>11706</v>
      </c>
      <c r="K71" s="32">
        <f>SUMIFS(Raw!$F:$F,Raw!$C:$C,K$5,Raw!$A:$A,$A$4,Raw!$B:$B,$A71)</f>
        <v>25852</v>
      </c>
      <c r="L71" s="38">
        <f t="shared" si="18"/>
        <v>0.45280829336221567</v>
      </c>
      <c r="M71" s="32">
        <f>SUMIFS(Raw!$F:$F,Raw!$C:$C,M$5,Raw!$A:$A,$A$4,Raw!$B:$B,$A71)</f>
        <v>2004</v>
      </c>
      <c r="N71" s="32">
        <f>SUMIFS(Raw!$F:$F,Raw!$C:$C,N$5,Raw!$A:$A,$A$4,Raw!$B:$B,$A71)</f>
        <v>6386</v>
      </c>
      <c r="O71" s="38">
        <f t="shared" si="19"/>
        <v>0.31381146257438147</v>
      </c>
    </row>
    <row r="72" spans="1:15" x14ac:dyDescent="0.25">
      <c r="A72" s="27" t="str">
        <f>IF(Refs!A65="","",Refs!A65)</f>
        <v>111AI4</v>
      </c>
      <c r="B72" s="3" t="str">
        <f>IF(Refs!B65="","",Refs!B65)</f>
        <v>Dorset (DHC)</v>
      </c>
      <c r="D72" s="32">
        <f>SUMIFS(Raw!$F:$F,Raw!$C:$C,D$5,Raw!$A:$A,$A$4,Raw!$B:$B,$A72)</f>
        <v>516</v>
      </c>
      <c r="E72" s="32">
        <f>SUMIFS(Raw!$F:$F,Raw!$C:$C,E$5,Raw!$A:$A,$A$4,Raw!$B:$B,$A72)</f>
        <v>22826</v>
      </c>
      <c r="F72" s="38">
        <f t="shared" si="16"/>
        <v>2.210607488647074E-2</v>
      </c>
      <c r="G72" s="32">
        <f>SUMIFS(Raw!$F:$F,Raw!$C:$C,G$5,Raw!$A:$A,$A$4,Raw!$B:$B,$A72)</f>
        <v>1317666</v>
      </c>
      <c r="H72" s="32">
        <f>SUMIFS(Raw!$F:$F,Raw!$C:$C,H$5,Raw!$A:$A,$A$4,Raw!$B:$B,$A72)</f>
        <v>22826</v>
      </c>
      <c r="I72" s="51">
        <f t="shared" si="17"/>
        <v>57.726539910628233</v>
      </c>
      <c r="J72" s="32">
        <f>SUMIFS(Raw!$F:$F,Raw!$C:$C,J$5,Raw!$A:$A,$A$4,Raw!$B:$B,$A72)</f>
        <v>8193</v>
      </c>
      <c r="K72" s="32">
        <f>SUMIFS(Raw!$F:$F,Raw!$C:$C,K$5,Raw!$A:$A,$A$4,Raw!$B:$B,$A72)</f>
        <v>22457</v>
      </c>
      <c r="L72" s="38">
        <f t="shared" si="18"/>
        <v>0.36483056507993056</v>
      </c>
      <c r="M72" s="32">
        <f>SUMIFS(Raw!$F:$F,Raw!$C:$C,M$5,Raw!$A:$A,$A$4,Raw!$B:$B,$A72)</f>
        <v>762</v>
      </c>
      <c r="N72" s="32">
        <f>SUMIFS(Raw!$F:$F,Raw!$C:$C,N$5,Raw!$A:$A,$A$4,Raw!$B:$B,$A72)</f>
        <v>2665</v>
      </c>
      <c r="O72" s="38">
        <f t="shared" si="19"/>
        <v>0.28592870544090054</v>
      </c>
    </row>
    <row r="73" spans="1:15" x14ac:dyDescent="0.25">
      <c r="A73" s="27" t="str">
        <f>IF(Refs!A66="","",Refs!A66)</f>
        <v>111AH2</v>
      </c>
      <c r="B73" s="3" t="str">
        <f>IF(Refs!B66="","",Refs!B66)</f>
        <v>Gloucestershire</v>
      </c>
      <c r="D73" s="32">
        <f>SUMIFS(Raw!$F:$F,Raw!$C:$C,D$5,Raw!$A:$A,$A$4,Raw!$B:$B,$A73)</f>
        <v>3919</v>
      </c>
      <c r="E73" s="32">
        <f>SUMIFS(Raw!$F:$F,Raw!$C:$C,E$5,Raw!$A:$A,$A$4,Raw!$B:$B,$A73)</f>
        <v>14535</v>
      </c>
      <c r="F73" s="38">
        <f t="shared" si="16"/>
        <v>0.21236588273545032</v>
      </c>
      <c r="G73" s="32">
        <f>SUMIFS(Raw!$F:$F,Raw!$C:$C,G$5,Raw!$A:$A,$A$4,Raw!$B:$B,$A73)</f>
        <v>4610024</v>
      </c>
      <c r="H73" s="32">
        <f>SUMIFS(Raw!$F:$F,Raw!$C:$C,H$5,Raw!$A:$A,$A$4,Raw!$B:$B,$A73)</f>
        <v>14535</v>
      </c>
      <c r="I73" s="51">
        <f t="shared" si="17"/>
        <v>317.16711386308907</v>
      </c>
      <c r="J73" s="32">
        <f>SUMIFS(Raw!$F:$F,Raw!$C:$C,J$5,Raw!$A:$A,$A$4,Raw!$B:$B,$A73)</f>
        <v>5550</v>
      </c>
      <c r="K73" s="32">
        <f>SUMIFS(Raw!$F:$F,Raw!$C:$C,K$5,Raw!$A:$A,$A$4,Raw!$B:$B,$A73)</f>
        <v>12738</v>
      </c>
      <c r="L73" s="38">
        <f t="shared" si="18"/>
        <v>0.43570419218087614</v>
      </c>
      <c r="M73" s="32">
        <f>SUMIFS(Raw!$F:$F,Raw!$C:$C,M$5,Raw!$A:$A,$A$4,Raw!$B:$B,$A73)</f>
        <v>921</v>
      </c>
      <c r="N73" s="32">
        <f>SUMIFS(Raw!$F:$F,Raw!$C:$C,N$5,Raw!$A:$A,$A$4,Raw!$B:$B,$A73)</f>
        <v>3058</v>
      </c>
      <c r="O73" s="38">
        <f t="shared" si="19"/>
        <v>0.30117724002616086</v>
      </c>
    </row>
    <row r="74" spans="1:15" x14ac:dyDescent="0.25">
      <c r="A74" s="27" t="str">
        <f>IF(Refs!A67="","",Refs!A67)</f>
        <v>111AH8</v>
      </c>
      <c r="B74" s="3" t="str">
        <f>IF(Refs!B67="","",Refs!B67)</f>
        <v>Somerset (Devon Doctors)</v>
      </c>
      <c r="D74" s="32">
        <f>SUMIFS(Raw!$F:$F,Raw!$C:$C,D$5,Raw!$A:$A,$A$4,Raw!$B:$B,$A74)</f>
        <v>3861</v>
      </c>
      <c r="E74" s="32">
        <f>SUMIFS(Raw!$F:$F,Raw!$C:$C,E$5,Raw!$A:$A,$A$4,Raw!$B:$B,$A74)</f>
        <v>12572</v>
      </c>
      <c r="F74" s="38">
        <f t="shared" si="16"/>
        <v>0.23495405586320209</v>
      </c>
      <c r="G74" s="32">
        <f>SUMIFS(Raw!$F:$F,Raw!$C:$C,G$5,Raw!$A:$A,$A$4,Raw!$B:$B,$A74)</f>
        <v>4702152</v>
      </c>
      <c r="H74" s="32">
        <f>SUMIFS(Raw!$F:$F,Raw!$C:$C,H$5,Raw!$A:$A,$A$4,Raw!$B:$B,$A74)</f>
        <v>12572</v>
      </c>
      <c r="I74" s="51">
        <f t="shared" si="17"/>
        <v>374.01781737193767</v>
      </c>
      <c r="J74" s="32">
        <f>SUMIFS(Raw!$F:$F,Raw!$C:$C,J$5,Raw!$A:$A,$A$4,Raw!$B:$B,$A74)</f>
        <v>7623</v>
      </c>
      <c r="K74" s="32">
        <f>SUMIFS(Raw!$F:$F,Raw!$C:$C,K$5,Raw!$A:$A,$A$4,Raw!$B:$B,$A74)</f>
        <v>11046</v>
      </c>
      <c r="L74" s="38">
        <f t="shared" si="18"/>
        <v>0.6901140684410646</v>
      </c>
      <c r="M74" s="32">
        <f>SUMIFS(Raw!$F:$F,Raw!$C:$C,M$5,Raw!$A:$A,$A$4,Raw!$B:$B,$A74)</f>
        <v>1310</v>
      </c>
      <c r="N74" s="32">
        <f>SUMIFS(Raw!$F:$F,Raw!$C:$C,N$5,Raw!$A:$A,$A$4,Raw!$B:$B,$A74)</f>
        <v>2579</v>
      </c>
      <c r="O74" s="38">
        <f t="shared" si="19"/>
        <v>0.50794881737107411</v>
      </c>
    </row>
    <row r="75" spans="1:15" x14ac:dyDescent="0.25">
      <c r="A75" s="27" t="str">
        <f>IF(Refs!A68="","",Refs!A68)</f>
        <v>111AL5</v>
      </c>
      <c r="B75" s="3" t="str">
        <f>IF(Refs!B68="","",Refs!B68)</f>
        <v>Somerset (HUC)</v>
      </c>
      <c r="D75" s="32">
        <f>SUMIFS(Raw!$F:$F,Raw!$C:$C,D$5,Raw!$A:$A,$A$4,Raw!$B:$B,$A75)</f>
        <v>145</v>
      </c>
      <c r="E75" s="32">
        <f>SUMIFS(Raw!$F:$F,Raw!$C:$C,E$5,Raw!$A:$A,$A$4,Raw!$B:$B,$A75)</f>
        <v>752</v>
      </c>
      <c r="F75" s="38">
        <f t="shared" si="16"/>
        <v>0.1616499442586399</v>
      </c>
      <c r="G75" s="32">
        <f>SUMIFS(Raw!$F:$F,Raw!$C:$C,G$5,Raw!$A:$A,$A$4,Raw!$B:$B,$A75)</f>
        <v>247874</v>
      </c>
      <c r="H75" s="32">
        <f>SUMIFS(Raw!$F:$F,Raw!$C:$C,H$5,Raw!$A:$A,$A$4,Raw!$B:$B,$A75)</f>
        <v>752</v>
      </c>
      <c r="I75" s="51">
        <f t="shared" si="17"/>
        <v>329.61968085106383</v>
      </c>
      <c r="J75" s="32">
        <f>SUMIFS(Raw!$F:$F,Raw!$C:$C,J$5,Raw!$A:$A,$A$4,Raw!$B:$B,$A75)</f>
        <v>458</v>
      </c>
      <c r="K75" s="32">
        <f>SUMIFS(Raw!$F:$F,Raw!$C:$C,K$5,Raw!$A:$A,$A$4,Raw!$B:$B,$A75)</f>
        <v>704</v>
      </c>
      <c r="L75" s="38">
        <f t="shared" si="18"/>
        <v>0.65056818181818177</v>
      </c>
      <c r="M75" s="32">
        <f>SUMIFS(Raw!$F:$F,Raw!$C:$C,M$5,Raw!$A:$A,$A$4,Raw!$B:$B,$A75)</f>
        <v>38</v>
      </c>
      <c r="N75" s="32">
        <f>SUMIFS(Raw!$F:$F,Raw!$C:$C,N$5,Raw!$A:$A,$A$4,Raw!$B:$B,$A75)</f>
        <v>104</v>
      </c>
      <c r="O75" s="38">
        <f t="shared" si="19"/>
        <v>0.36538461538461536</v>
      </c>
    </row>
    <row r="76" spans="1:15" ht="19.5" customHeight="1" x14ac:dyDescent="0.25">
      <c r="A76" s="27" t="str">
        <f>IF(Refs!A69="","",Refs!A69)</f>
        <v>111NR1</v>
      </c>
      <c r="B76" s="3" t="str">
        <f>IF(Refs!B69="","",Refs!B69)</f>
        <v>National Resilience (Vocare)</v>
      </c>
      <c r="D76" s="32">
        <f>SUMIFS(Raw!$F:$F,Raw!$C:$C,D$5,Raw!$A:$A,$A$4,Raw!$B:$B,$A76)</f>
        <v>5665</v>
      </c>
      <c r="E76" s="32">
        <f>SUMIFS(Raw!$F:$F,Raw!$C:$C,E$5,Raw!$A:$A,$A$4,Raw!$B:$B,$A76)</f>
        <v>31644</v>
      </c>
      <c r="F76" s="38">
        <f t="shared" si="16"/>
        <v>0.15184003859658526</v>
      </c>
      <c r="G76" s="32">
        <f>SUMIFS(Raw!$F:$F,Raw!$C:$C,G$5,Raw!$A:$A,$A$4,Raw!$B:$B,$A76)</f>
        <v>6898118</v>
      </c>
      <c r="H76" s="32">
        <f>SUMIFS(Raw!$F:$F,Raw!$C:$C,H$5,Raw!$A:$A,$A$4,Raw!$B:$B,$A76)</f>
        <v>31644</v>
      </c>
      <c r="I76" s="51">
        <f t="shared" si="17"/>
        <v>217.99134117052205</v>
      </c>
      <c r="J76" s="32">
        <f>SUMIFS(Raw!$F:$F,Raw!$C:$C,J$5,Raw!$A:$A,$A$4,Raw!$B:$B,$A76)</f>
        <v>8953</v>
      </c>
      <c r="K76" s="32">
        <f>SUMIFS(Raw!$F:$F,Raw!$C:$C,K$5,Raw!$A:$A,$A$4,Raw!$B:$B,$A76)</f>
        <v>28595</v>
      </c>
      <c r="L76" s="38">
        <f t="shared" si="18"/>
        <v>0.31309669522643818</v>
      </c>
      <c r="M76" s="32">
        <f>SUMIFS(Raw!$F:$F,Raw!$C:$C,M$5,Raw!$A:$A,$A$4,Raw!$B:$B,$A76)</f>
        <v>1021</v>
      </c>
      <c r="N76" s="32">
        <f>SUMIFS(Raw!$F:$F,Raw!$C:$C,N$5,Raw!$A:$A,$A$4,Raw!$B:$B,$A76)</f>
        <v>5378</v>
      </c>
      <c r="O76" s="38">
        <f t="shared" si="19"/>
        <v>0.1898475269616958</v>
      </c>
    </row>
    <row r="77" spans="1:15" x14ac:dyDescent="0.25">
      <c r="A77" s="27" t="str">
        <f>IF(Refs!A70="","",Refs!A70)</f>
        <v>111SA1</v>
      </c>
      <c r="B77" s="3" t="str">
        <f>IF(Refs!B70="","",Refs!B70)</f>
        <v>Service Advisor Modules (IC24)</v>
      </c>
      <c r="D77" s="32">
        <f>SUMIFS(Raw!$F:$F,Raw!$C:$C,D$5,Raw!$A:$A,$A$4,Raw!$B:$B,$A77)</f>
        <v>38</v>
      </c>
      <c r="E77" s="32">
        <f>SUMIFS(Raw!$F:$F,Raw!$C:$C,E$5,Raw!$A:$A,$A$4,Raw!$B:$B,$A77)</f>
        <v>504</v>
      </c>
      <c r="F77" s="38">
        <f t="shared" si="16"/>
        <v>7.0110701107011064E-2</v>
      </c>
      <c r="G77" s="32">
        <f>SUMIFS(Raw!$F:$F,Raw!$C:$C,G$5,Raw!$A:$A,$A$4,Raw!$B:$B,$A77)</f>
        <v>73418</v>
      </c>
      <c r="H77" s="32">
        <f>SUMIFS(Raw!$F:$F,Raw!$C:$C,H$5,Raw!$A:$A,$A$4,Raw!$B:$B,$A77)</f>
        <v>504</v>
      </c>
      <c r="I77" s="51">
        <f t="shared" si="17"/>
        <v>145.67063492063491</v>
      </c>
      <c r="J77" s="32">
        <f>SUMIFS(Raw!$F:$F,Raw!$C:$C,J$5,Raw!$A:$A,$A$4,Raw!$B:$B,$A77)</f>
        <v>187</v>
      </c>
      <c r="K77" s="32">
        <f>SUMIFS(Raw!$F:$F,Raw!$C:$C,K$5,Raw!$A:$A,$A$4,Raw!$B:$B,$A77)</f>
        <v>467</v>
      </c>
      <c r="L77" s="38">
        <f t="shared" si="18"/>
        <v>0.40042826552462529</v>
      </c>
      <c r="M77" s="32">
        <f>SUMIFS(Raw!$F:$F,Raw!$C:$C,M$5,Raw!$A:$A,$A$4,Raw!$B:$B,$A77)</f>
        <v>24</v>
      </c>
      <c r="N77" s="32">
        <f>SUMIFS(Raw!$F:$F,Raw!$C:$C,N$5,Raw!$A:$A,$A$4,Raw!$B:$B,$A77)</f>
        <v>36</v>
      </c>
      <c r="O77" s="38">
        <f t="shared" si="19"/>
        <v>0.66666666666666663</v>
      </c>
    </row>
    <row r="78" spans="1:15" x14ac:dyDescent="0.25">
      <c r="A78" s="13"/>
    </row>
    <row r="79" spans="1:15" ht="114.75" customHeight="1" x14ac:dyDescent="0.25">
      <c r="A79" s="126" t="s">
        <v>744</v>
      </c>
      <c r="B79" s="126"/>
    </row>
    <row r="80" spans="1:15" ht="99.75" customHeight="1" x14ac:dyDescent="0.25">
      <c r="A80" s="127"/>
      <c r="B80" s="127"/>
    </row>
    <row r="81" spans="1:9" x14ac:dyDescent="0.25">
      <c r="A81" s="63"/>
      <c r="B81" s="63"/>
    </row>
    <row r="82" spans="1:9" x14ac:dyDescent="0.25">
      <c r="A82" s="63"/>
      <c r="B82" s="63"/>
    </row>
    <row r="83" spans="1:9" x14ac:dyDescent="0.25">
      <c r="A83" s="63"/>
      <c r="B83" s="63"/>
      <c r="F83" s="3"/>
      <c r="I83" s="3"/>
    </row>
    <row r="84" spans="1:9" x14ac:dyDescent="0.25">
      <c r="A84" s="63"/>
      <c r="B84" s="63"/>
      <c r="F84" s="3"/>
      <c r="I84" s="3"/>
    </row>
    <row r="85" spans="1:9" x14ac:dyDescent="0.25">
      <c r="A85" s="63"/>
      <c r="B85" s="63"/>
      <c r="F85" s="3"/>
      <c r="I85" s="3"/>
    </row>
    <row r="86" spans="1:9" x14ac:dyDescent="0.25">
      <c r="A86" s="63"/>
      <c r="B86" s="63"/>
      <c r="F86" s="3"/>
      <c r="I86" s="3"/>
    </row>
    <row r="87" spans="1:9" x14ac:dyDescent="0.25">
      <c r="A87" s="63"/>
      <c r="B87" s="63"/>
      <c r="F87" s="3"/>
      <c r="I87" s="3"/>
    </row>
    <row r="88" spans="1:9" ht="169.35" customHeight="1" x14ac:dyDescent="0.25">
      <c r="A88" s="62"/>
      <c r="B88" s="62"/>
      <c r="F88" s="3"/>
      <c r="I88" s="3"/>
    </row>
    <row r="89" spans="1:9" x14ac:dyDescent="0.25">
      <c r="A89" s="62"/>
      <c r="B89" s="62"/>
      <c r="F89" s="3"/>
      <c r="I89" s="3"/>
    </row>
    <row r="90" spans="1:9" x14ac:dyDescent="0.25">
      <c r="A90" s="62"/>
      <c r="B90" s="62"/>
      <c r="F90" s="3"/>
      <c r="I90" s="3"/>
    </row>
    <row r="91" spans="1:9" x14ac:dyDescent="0.25">
      <c r="A91" s="62"/>
      <c r="B91" s="62"/>
      <c r="F91" s="3"/>
      <c r="I91" s="3"/>
    </row>
    <row r="92" spans="1:9" x14ac:dyDescent="0.25">
      <c r="A92" s="62"/>
      <c r="B92" s="62"/>
      <c r="F92" s="3"/>
      <c r="I92" s="3"/>
    </row>
    <row r="93" spans="1:9" x14ac:dyDescent="0.25">
      <c r="A93" s="62"/>
      <c r="B93" s="62"/>
      <c r="F93" s="3"/>
      <c r="I93" s="3"/>
    </row>
    <row r="94" spans="1:9" x14ac:dyDescent="0.25">
      <c r="A94" s="62"/>
      <c r="B94" s="62"/>
      <c r="F94" s="3"/>
      <c r="I94" s="3"/>
    </row>
    <row r="95" spans="1:9" x14ac:dyDescent="0.25">
      <c r="A95" s="62"/>
      <c r="B95" s="62"/>
      <c r="F95" s="3"/>
      <c r="I95" s="3"/>
    </row>
  </sheetData>
  <mergeCells count="5">
    <mergeCell ref="A2:B2"/>
    <mergeCell ref="A4:B4"/>
    <mergeCell ref="A79:B79"/>
    <mergeCell ref="A80:B80"/>
    <mergeCell ref="A6:B6"/>
  </mergeCells>
  <conditionalFormatting sqref="C3:O3">
    <cfRule type="cellIs" dxfId="12" priority="72" operator="notEqual">
      <formula>0</formula>
    </cfRule>
  </conditionalFormatting>
  <conditionalFormatting sqref="A1">
    <cfRule type="cellIs" dxfId="11" priority="71" operator="notEqual">
      <formula>0</formula>
    </cfRule>
  </conditionalFormatting>
  <conditionalFormatting sqref="D9:O9 D20:O37 D11:O18 D39:O77">
    <cfRule type="cellIs" dxfId="10" priority="1" operator="equal">
      <formula>0</formula>
    </cfRule>
  </conditionalFormatting>
  <pageMargins left="0.7" right="0.7" top="0.75" bottom="0.75" header="0.3" footer="0.3"/>
  <ignoredErrors>
    <ignoredError sqref="J19:L19 J6:L6 J9:L17 G9:I17 I6 G19:I19 F19 F9:F17" formula="1"/>
  </ignoredError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J100"/>
  <sheetViews>
    <sheetView showGridLines="0" workbookViewId="0">
      <pane xSplit="2" ySplit="8" topLeftCell="C9" activePane="bottomRight" state="frozen"/>
      <selection activeCell="B4" sqref="B4"/>
      <selection pane="topRight" activeCell="B4" sqref="B4"/>
      <selection pane="bottomLeft" activeCell="B4" sqref="B4"/>
      <selection pane="bottomRight"/>
    </sheetView>
  </sheetViews>
  <sheetFormatPr defaultColWidth="8.5546875" defaultRowHeight="13.2" x14ac:dyDescent="0.25"/>
  <cols>
    <col min="1" max="1" width="7.5546875" style="3" customWidth="1"/>
    <col min="2" max="2" width="38.5546875" style="3" customWidth="1"/>
    <col min="3" max="3" width="2.5546875" style="3" customWidth="1"/>
    <col min="4" max="7" width="12" style="3" bestFit="1" customWidth="1"/>
    <col min="8" max="8" width="10" style="3" bestFit="1" customWidth="1"/>
    <col min="9" max="9" width="14" style="3" customWidth="1"/>
    <col min="10" max="10" width="12" style="3" bestFit="1" customWidth="1"/>
    <col min="11" max="15" width="12.5546875" style="3" bestFit="1" customWidth="1"/>
    <col min="16" max="16" width="12" style="3" bestFit="1" customWidth="1"/>
    <col min="17" max="17" width="11.44140625" style="3" bestFit="1" customWidth="1"/>
    <col min="18" max="18" width="14.5546875" style="3" customWidth="1"/>
    <col min="19" max="19" width="15.5546875" style="3" customWidth="1"/>
    <col min="20" max="20" width="11.44140625" style="3" customWidth="1"/>
    <col min="21" max="21" width="12.5546875" style="3" bestFit="1" customWidth="1"/>
    <col min="22" max="22" width="13.5546875" style="3" bestFit="1" customWidth="1"/>
    <col min="23" max="23" width="17.44140625" style="3" customWidth="1"/>
    <col min="24" max="24" width="16.44140625" style="3" customWidth="1"/>
    <col min="25" max="25" width="14.44140625" style="3" customWidth="1"/>
    <col min="26" max="26" width="12.5546875" style="3" bestFit="1" customWidth="1"/>
    <col min="27" max="27" width="13.5546875" style="3" bestFit="1" customWidth="1"/>
    <col min="28" max="28" width="12" style="3" customWidth="1"/>
    <col min="29" max="29" width="12.44140625" style="3" customWidth="1"/>
    <col min="30" max="30" width="13.5546875" style="3" customWidth="1"/>
    <col min="31" max="35" width="10.5546875" style="3" bestFit="1" customWidth="1"/>
    <col min="36" max="36" width="12.44140625" style="3" customWidth="1"/>
    <col min="37" max="42" width="9" style="3" bestFit="1" customWidth="1"/>
    <col min="43" max="16384" width="8.5546875" style="3"/>
  </cols>
  <sheetData>
    <row r="1" spans="1:36" ht="5.85" customHeight="1" x14ac:dyDescent="0.25">
      <c r="A1" s="24"/>
      <c r="B1" s="25" t="str">
        <f>IF(OR(C3&lt;&gt;0,A1&lt;&gt;0)=TRUE,"ERROR! CHECK VALIDATION SHEET","")</f>
        <v/>
      </c>
    </row>
    <row r="2" spans="1:36" ht="29.85" customHeight="1" x14ac:dyDescent="0.25">
      <c r="A2" s="123" t="s">
        <v>736</v>
      </c>
      <c r="B2" s="123"/>
    </row>
    <row r="3" spans="1:36" s="26" customFormat="1" ht="5.85" customHeight="1" x14ac:dyDescent="0.25">
      <c r="C3" s="28"/>
      <c r="D3" s="24"/>
      <c r="V3" s="28"/>
    </row>
    <row r="4" spans="1:36" ht="14.85" customHeight="1" x14ac:dyDescent="0.25">
      <c r="A4" s="124">
        <f>Raw!A2</f>
        <v>44986</v>
      </c>
      <c r="B4" s="124"/>
      <c r="C4" s="36"/>
      <c r="D4" s="128"/>
      <c r="E4" s="128"/>
      <c r="F4" s="128"/>
      <c r="G4" s="128"/>
      <c r="H4" s="128"/>
      <c r="I4" s="128"/>
      <c r="J4" s="128"/>
      <c r="K4" s="128"/>
      <c r="L4" s="128"/>
      <c r="M4" s="128"/>
      <c r="N4" s="128"/>
      <c r="O4" s="128"/>
      <c r="P4" s="128"/>
      <c r="Q4" s="128"/>
      <c r="R4" s="128"/>
      <c r="S4" s="128"/>
      <c r="T4" s="128"/>
      <c r="U4" s="128"/>
      <c r="V4" s="36"/>
      <c r="W4" s="128"/>
      <c r="X4" s="128"/>
      <c r="Y4" s="128"/>
      <c r="Z4" s="128"/>
      <c r="AA4" s="128"/>
      <c r="AB4" s="128"/>
      <c r="AC4" s="128"/>
      <c r="AD4" s="128"/>
      <c r="AE4" s="128"/>
      <c r="AF4" s="128"/>
      <c r="AG4" s="128"/>
      <c r="AH4" s="128"/>
      <c r="AI4" s="128"/>
      <c r="AJ4" s="128"/>
    </row>
    <row r="5" spans="1:36" x14ac:dyDescent="0.25">
      <c r="B5" s="36"/>
      <c r="D5" s="116" t="s">
        <v>15</v>
      </c>
      <c r="E5" s="116" t="s">
        <v>7</v>
      </c>
      <c r="F5" s="116" t="s">
        <v>4</v>
      </c>
      <c r="G5" s="116" t="s">
        <v>9</v>
      </c>
      <c r="H5" s="116" t="s">
        <v>271</v>
      </c>
      <c r="I5" s="116" t="s">
        <v>272</v>
      </c>
      <c r="J5" s="116" t="s">
        <v>273</v>
      </c>
      <c r="K5" s="116" t="s">
        <v>274</v>
      </c>
      <c r="L5" s="116" t="s">
        <v>309</v>
      </c>
      <c r="M5" s="116" t="s">
        <v>310</v>
      </c>
      <c r="N5" s="116" t="s">
        <v>311</v>
      </c>
      <c r="O5" s="116" t="s">
        <v>312</v>
      </c>
      <c r="P5" s="116" t="s">
        <v>8</v>
      </c>
      <c r="Q5" s="116" t="s">
        <v>6</v>
      </c>
      <c r="R5" s="116" t="s">
        <v>10</v>
      </c>
      <c r="S5" s="116" t="s">
        <v>5</v>
      </c>
      <c r="T5" s="116" t="s">
        <v>3</v>
      </c>
      <c r="U5" s="116" t="s">
        <v>11</v>
      </c>
      <c r="V5" s="118" t="s">
        <v>13</v>
      </c>
      <c r="W5" s="116" t="s">
        <v>280</v>
      </c>
      <c r="X5" s="116" t="s">
        <v>14</v>
      </c>
      <c r="Y5" s="116" t="s">
        <v>12</v>
      </c>
      <c r="Z5" s="116" t="s">
        <v>16</v>
      </c>
      <c r="AA5" s="116" t="s">
        <v>284</v>
      </c>
      <c r="AB5" s="116" t="s">
        <v>270</v>
      </c>
      <c r="AC5" s="116" t="s">
        <v>287</v>
      </c>
      <c r="AD5" s="116" t="s">
        <v>289</v>
      </c>
      <c r="AE5" s="116" t="s">
        <v>291</v>
      </c>
      <c r="AF5" s="116" t="s">
        <v>293</v>
      </c>
      <c r="AG5" s="116" t="s">
        <v>295</v>
      </c>
      <c r="AH5" s="116" t="s">
        <v>297</v>
      </c>
      <c r="AI5" s="116" t="s">
        <v>299</v>
      </c>
      <c r="AJ5" s="116" t="s">
        <v>301</v>
      </c>
    </row>
    <row r="6" spans="1:36" x14ac:dyDescent="0.25">
      <c r="B6" s="36"/>
      <c r="D6" s="116"/>
      <c r="E6" s="116"/>
      <c r="F6" s="116"/>
      <c r="G6" s="116"/>
      <c r="H6" s="116"/>
      <c r="I6" s="116"/>
      <c r="J6" s="116"/>
      <c r="K6" s="119" t="s">
        <v>317</v>
      </c>
      <c r="L6" s="119" t="s">
        <v>317</v>
      </c>
      <c r="M6" s="119" t="s">
        <v>317</v>
      </c>
      <c r="N6" s="119" t="s">
        <v>317</v>
      </c>
      <c r="O6" s="119" t="s">
        <v>317</v>
      </c>
      <c r="P6" s="116"/>
      <c r="Q6" s="116"/>
      <c r="R6" s="116"/>
      <c r="S6" s="116"/>
      <c r="T6" s="116"/>
      <c r="U6" s="116"/>
      <c r="V6" s="116"/>
      <c r="W6" s="116"/>
      <c r="X6" s="116"/>
      <c r="Y6" s="116"/>
      <c r="Z6" s="116"/>
      <c r="AA6" s="116"/>
      <c r="AB6" s="116"/>
      <c r="AC6" s="116"/>
      <c r="AD6" s="116"/>
      <c r="AE6" s="116"/>
      <c r="AF6" s="116"/>
      <c r="AG6" s="116"/>
      <c r="AH6" s="116"/>
      <c r="AI6" s="116"/>
      <c r="AJ6" s="116"/>
    </row>
    <row r="7" spans="1:36" s="29" customFormat="1" ht="108.75" customHeight="1" x14ac:dyDescent="0.25">
      <c r="A7" s="127"/>
      <c r="B7" s="127"/>
      <c r="C7" s="30"/>
      <c r="D7" s="64" t="str">
        <f>VLOOKUP(D$5,Refs!$F:$G,2,0)</f>
        <v>Number of calls received</v>
      </c>
      <c r="E7" s="64" t="str">
        <f>VLOOKUP(E$5,Refs!$F:$G,2,0)</f>
        <v>Number of answered calls</v>
      </c>
      <c r="F7" s="64" t="str">
        <f>VLOOKUP(F$5,Refs!$F:$G,2,0)</f>
        <v>Number of calls answered within 60 seconds</v>
      </c>
      <c r="G7" s="64" t="str">
        <f>VLOOKUP(G$5,Refs!$F:$G,2,0)</f>
        <v>Number of calls abandoned</v>
      </c>
      <c r="H7" s="64" t="str">
        <f>VLOOKUP(H$5,Refs!$F:$G,2,0)</f>
        <v>Calls abandoned in 30 seconds or less</v>
      </c>
      <c r="I7" s="64" t="str">
        <f>VLOOKUP(I$5,Refs!$F:$G,2,0)</f>
        <v>Calls abandoned in over 30 seconds and up to and including 60 seconds</v>
      </c>
      <c r="J7" s="64" t="str">
        <f>VLOOKUP(J$5,Refs!$F:$G,2,0)</f>
        <v>Calls abandoned after 60 seconds</v>
      </c>
      <c r="K7" s="64" t="str">
        <f>VLOOKUP(K$5,Refs!$F:$G,2,0)</f>
        <v>Total time to answer call</v>
      </c>
      <c r="L7" s="64" t="str">
        <f>VLOOKUP(L$5,Refs!$F:$G,2,0)</f>
        <v>95th centile call answer time minimum</v>
      </c>
      <c r="M7" s="64" t="str">
        <f>VLOOKUP(M$5,Refs!$F:$G,2,0)</f>
        <v>95th centile call answer time maximum</v>
      </c>
      <c r="N7" s="64" t="str">
        <f>VLOOKUP(N$5,Refs!$F:$G,2,0)</f>
        <v>99th centile call answer time minimum</v>
      </c>
      <c r="O7" s="64" t="str">
        <f>VLOOKUP(O$5,Refs!$F:$G,2,0)</f>
        <v>99th centile call answer time maximum</v>
      </c>
      <c r="P7" s="64" t="str">
        <f>VLOOKUP(P$5,Refs!$F:$G,2,0)</f>
        <v>Number of calls where person triaged</v>
      </c>
      <c r="Q7" s="64" t="str">
        <f>VLOOKUP(Q$5,Refs!$F:$G,2,0)</f>
        <v>Calls assessed by a clinician or Clinical Advisor</v>
      </c>
      <c r="R7" s="64" t="str">
        <f>VLOOKUP(R$5,Refs!$F:$G,2,0)</f>
        <v>Number of callers offered a call back by a clinician or Clinical Advisor within 20 minutes (immediately)</v>
      </c>
      <c r="S7" s="64" t="str">
        <f>VLOOKUP(S$5,Refs!$F:$G,2,0)</f>
        <v>Number of callers offered a call back within 20 minutes (immediately) who received a call back within 20 minutes</v>
      </c>
      <c r="T7" s="64" t="str">
        <f>VLOOKUP(T$5,Refs!$F:$G,2,0)</f>
        <v>Number of ambulance dispositions</v>
      </c>
      <c r="U7" s="64" t="str">
        <f>VLOOKUP(U$5,Refs!$F:$G,2,0)</f>
        <v>Number of callers recommended to attend an ETC</v>
      </c>
      <c r="V7" s="64" t="str">
        <f>VLOOKUP(V$5,Refs!$F:$G,2,0)</f>
        <v>Number of callers recommended to attend Same Day Emergency Care (SDEC)</v>
      </c>
      <c r="W7" s="64" t="str">
        <f>VLOOKUP(W$5,Refs!$F:$G,2,0)</f>
        <v>Total number of callers recommended to contact primary care services</v>
      </c>
      <c r="X7" s="64" t="str">
        <f>VLOOKUP(X$5,Refs!$F:$G,2,0)</f>
        <v>Number of callers recommended to speak to primary care services</v>
      </c>
      <c r="Y7" s="64" t="str">
        <f>VLOOKUP(Y$5,Refs!$F:$G,2,0)</f>
        <v>Calls recommended to contact or speak to a dental practitioner</v>
      </c>
      <c r="Z7" s="64" t="str">
        <f>VLOOKUP(Z$5,Refs!$F:$G,2,0)</f>
        <v>Calls recommended to contact or speak to a pharmacist</v>
      </c>
      <c r="AA7" s="64" t="str">
        <f>VLOOKUP(AA$5,Refs!$F:$G,2,0)</f>
        <v>Calls recommended repeat presciption medication</v>
      </c>
      <c r="AB7" s="64" t="str">
        <f>VLOOKUP(AB$5,Refs!$F:$G,2,0)</f>
        <v>Number of callers recommended to contact or speak to another service</v>
      </c>
      <c r="AC7" s="64" t="str">
        <f>VLOOKUP(AC$5,Refs!$F:$G,2,0)</f>
        <v>Number of callers recommended self-care</v>
      </c>
      <c r="AD7" s="64" t="str">
        <f>VLOOKUP(AD$5,Refs!$F:$G,2,0)</f>
        <v>Number of callers recommended other outcome</v>
      </c>
      <c r="AE7" s="64" t="str">
        <f>VLOOKUP(AE$5,Refs!$F:$G,2,0)</f>
        <v>Number of calls where the caller was booked into a GP practice or GP access hub</v>
      </c>
      <c r="AF7" s="64" t="str">
        <f>VLOOKUP(AF$5,Refs!$F:$G,2,0)</f>
        <v>Number of calls where the caller was booked into an IUC Treatment Centre</v>
      </c>
      <c r="AG7" s="64" t="str">
        <f>VLOOKUP(AG$5,Refs!$F:$G,2,0)</f>
        <v>Number of calls where the caller was booked into a UTC</v>
      </c>
      <c r="AH7" s="64" t="str">
        <f>VLOOKUP(AH$5,Refs!$F:$G,2,0)</f>
        <v>Number of calls where caller given a booked time slot with an ED</v>
      </c>
      <c r="AI7" s="64" t="str">
        <f>VLOOKUP(AI$5,Refs!$F:$G,2,0)</f>
        <v>Number of calls where the caller was booked into an SDEC service</v>
      </c>
      <c r="AJ7" s="64" t="str">
        <f>VLOOKUP(AJ$5,Refs!$F:$G,2,0)</f>
        <v>Number of calls where caller given any other appointment</v>
      </c>
    </row>
    <row r="8" spans="1:36" ht="3" customHeight="1" x14ac:dyDescent="0.25">
      <c r="A8" s="31"/>
      <c r="C8" s="27"/>
    </row>
    <row r="9" spans="1:36" x14ac:dyDescent="0.25">
      <c r="A9" s="27" t="str">
        <f>IF(Refs!A2="","",Refs!A2)</f>
        <v>*</v>
      </c>
      <c r="B9" s="3" t="str">
        <f>IF(Refs!B2="","",Refs!B2)</f>
        <v>England</v>
      </c>
      <c r="C9" s="27" t="str">
        <f>IF(Refs!D2="","",Refs!D2)</f>
        <v>National</v>
      </c>
      <c r="D9" s="32">
        <f>SUMIFS(Raw!$F:$F,Raw!$C:$C,D$5,Raw!$A:$A,$A$4,Raw!$B:$B,$A9)</f>
        <v>1873770</v>
      </c>
      <c r="E9" s="32">
        <f>SUMIFS(Raw!$F:$F,Raw!$C:$C,E$5,Raw!$A:$A,$A$4,Raw!$B:$B,$A9)</f>
        <v>1405963</v>
      </c>
      <c r="F9" s="32">
        <f>SUMIFS(Raw!$F:$F,Raw!$C:$C,F$5,Raw!$A:$A,$A$4,Raw!$B:$B,$A9)</f>
        <v>603063</v>
      </c>
      <c r="G9" s="32">
        <f>SUMIFS(Raw!$F:$F,Raw!$C:$C,G$5,Raw!$A:$A,$A$4,Raw!$B:$B,$A9)</f>
        <v>276443</v>
      </c>
      <c r="H9" s="32">
        <f>SUMIFS(Raw!$F:$F,Raw!$C:$C,H$5,Raw!$A:$A,$A$4,Raw!$B:$B,$A9)</f>
        <v>34024</v>
      </c>
      <c r="I9" s="32">
        <f>SUMIFS(Raw!$F:$F,Raw!$C:$C,I$5,Raw!$A:$A,$A$4,Raw!$B:$B,$A9)</f>
        <v>70113</v>
      </c>
      <c r="J9" s="32">
        <f>SUMIFS(Raw!$F:$F,Raw!$C:$C,J$5,Raw!$A:$A,$A$4,Raw!$B:$B,$A9)</f>
        <v>172306</v>
      </c>
      <c r="K9" s="32">
        <f>SUMIFS(Raw!$F:$F,Raw!$C:$C,K$5,Raw!$A:$A,$A$4,Raw!$B:$B,$A9)</f>
        <v>461693666</v>
      </c>
      <c r="L9" s="32">
        <f>_xlfn.MINIFS(Raw!$F:$F,Raw!$C:$C,L$5,Raw!$A:$A,$A$4,Raw!$B:$B,$A9, Raw!$F:$F, "&lt;&gt;0")</f>
        <v>34</v>
      </c>
      <c r="M9" s="32">
        <f>_xlfn.MAXIFS(Raw!$F:$F,Raw!$C:$C,M$5,Raw!$A:$A,$A$4,Raw!$B:$B,$A9)</f>
        <v>5001</v>
      </c>
      <c r="N9" s="32">
        <f>_xlfn.MINIFS(Raw!$F:$F,Raw!$C:$C,N$5,Raw!$A:$A,$A$4,Raw!$B:$B,$A9, Raw!$F:$F, "&lt;&gt;0")</f>
        <v>58</v>
      </c>
      <c r="O9" s="32">
        <f>_xlfn.MAXIFS(Raw!$F:$F,Raw!$C:$C,O$5,Raw!$A:$A,$A$4,Raw!$B:$B,$A9)</f>
        <v>5260</v>
      </c>
      <c r="P9" s="32">
        <f>SUMIFS(Raw!$F:$F,Raw!$C:$C,P$5,Raw!$A:$A,$A$4,Raw!$B:$B,$A9)</f>
        <v>1292460</v>
      </c>
      <c r="Q9" s="32">
        <f>SUMIFS(Raw!$F:$F,Raw!$C:$C,Q$5,Raw!$A:$A,$A$4,Raw!$B:$B,$A9)</f>
        <v>523693</v>
      </c>
      <c r="R9" s="32">
        <f>SUMIFS(Raw!$F:$F,Raw!$C:$C,R$5,Raw!$A:$A,$A$4,Raw!$B:$B,$A9)</f>
        <v>194675</v>
      </c>
      <c r="S9" s="32">
        <f>SUMIFS(Raw!$F:$F,Raw!$C:$C,S$5,Raw!$A:$A,$A$4,Raw!$B:$B,$A9)</f>
        <v>56839</v>
      </c>
      <c r="T9" s="32">
        <f>SUMIFS(Raw!$F:$F,Raw!$C:$C,T$5,Raw!$A:$A,$A$4,Raw!$B:$B,$A9)</f>
        <v>148963</v>
      </c>
      <c r="U9" s="32">
        <f>SUMIFS(Raw!$F:$F,Raw!$C:$C,U$5,Raw!$A:$A,$A$4,Raw!$B:$B,$A9)</f>
        <v>148070</v>
      </c>
      <c r="V9" s="32">
        <f>SUMIFS(Raw!$F:$F,Raw!$C:$C,V$5,Raw!$A:$A,$A$4,Raw!$B:$B,$A9)</f>
        <v>930</v>
      </c>
      <c r="W9" s="32">
        <f>SUMIFS(Raw!$F:$F,Raw!$C:$C,W$5,Raw!$A:$A,$A$4,Raw!$B:$B,$A9)</f>
        <v>435626</v>
      </c>
      <c r="X9" s="32">
        <f>SUMIFS(Raw!$F:$F,Raw!$C:$C,X$5,Raw!$A:$A,$A$4,Raw!$B:$B,$A9)</f>
        <v>148477</v>
      </c>
      <c r="Y9" s="32">
        <f>SUMIFS(Raw!$F:$F,Raw!$C:$C,Y$5,Raw!$A:$A,$A$4,Raw!$B:$B,$A9)</f>
        <v>76357</v>
      </c>
      <c r="Z9" s="32">
        <f>SUMIFS(Raw!$F:$F,Raw!$C:$C,Z$5,Raw!$A:$A,$A$4,Raw!$B:$B,$A9)</f>
        <v>6293</v>
      </c>
      <c r="AA9" s="32">
        <f>SUMIFS(Raw!$F:$F,Raw!$C:$C,AA$5,Raw!$A:$A,$A$4,Raw!$B:$B,$A9)</f>
        <v>27077</v>
      </c>
      <c r="AB9" s="32">
        <f>SUMIFS(Raw!$F:$F,Raw!$C:$C,AB$5,Raw!$A:$A,$A$4,Raw!$B:$B,$A9)</f>
        <v>11260</v>
      </c>
      <c r="AC9" s="32">
        <f>SUMIFS(Raw!$F:$F,Raw!$C:$C,AC$5,Raw!$A:$A,$A$4,Raw!$B:$B,$A9)</f>
        <v>97404</v>
      </c>
      <c r="AD9" s="32">
        <f>SUMIFS(Raw!$F:$F,Raw!$C:$C,AD$5,Raw!$A:$A,$A$4,Raw!$B:$B,$A9)</f>
        <v>187613</v>
      </c>
      <c r="AE9" s="32">
        <f>SUMIFS(Raw!$F:$F,Raw!$C:$C,AE$5,Raw!$A:$A,$A$4,Raw!$B:$B,$A9)</f>
        <v>115740</v>
      </c>
      <c r="AF9" s="32">
        <f>SUMIFS(Raw!$F:$F,Raw!$C:$C,AF$5,Raw!$A:$A,$A$4,Raw!$B:$B,$A9)</f>
        <v>42809</v>
      </c>
      <c r="AG9" s="32">
        <f>SUMIFS(Raw!$F:$F,Raw!$C:$C,AG$5,Raw!$A:$A,$A$4,Raw!$B:$B,$A9)</f>
        <v>35519</v>
      </c>
      <c r="AH9" s="32">
        <f>SUMIFS(Raw!$F:$F,Raw!$C:$C,AH$5,Raw!$A:$A,$A$4,Raw!$B:$B,$A9)</f>
        <v>38894</v>
      </c>
      <c r="AI9" s="32">
        <f>SUMIFS(Raw!$F:$F,Raw!$C:$C,AI$5,Raw!$A:$A,$A$4,Raw!$B:$B,$A9)</f>
        <v>187</v>
      </c>
      <c r="AJ9" s="32">
        <f>SUMIFS(Raw!$F:$F,Raw!$C:$C,AJ$5,Raw!$A:$A,$A$4,Raw!$B:$B,$A9)</f>
        <v>37820</v>
      </c>
    </row>
    <row r="10" spans="1:36" x14ac:dyDescent="0.25">
      <c r="A10" s="27" t="str">
        <f>IF(Refs!A3="","",Refs!A3)</f>
        <v/>
      </c>
      <c r="B10" s="3" t="str">
        <f>IF(Refs!B3="","",Refs!B3)</f>
        <v>-----------</v>
      </c>
      <c r="C10" s="27" t="str">
        <f>IF(Refs!D3="","",Refs!D3)</f>
        <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pans="1:36" x14ac:dyDescent="0.25">
      <c r="A11" s="27" t="str">
        <f>IF(Refs!A4="","",Refs!A4)</f>
        <v>Y63</v>
      </c>
      <c r="B11" s="3" t="str">
        <f>IF(Refs!B4="","",Refs!B4)</f>
        <v>North East and Yorkshire</v>
      </c>
      <c r="C11" s="27" t="str">
        <f>IF(Refs!D4="","",Refs!D4)</f>
        <v>Region</v>
      </c>
      <c r="D11" s="32">
        <f>SUMIFS(Raw!$F:$F,Raw!$C:$C, D$5,Raw!$A:$A,$A$4,Raw!$D:$D,$A11)</f>
        <v>274335</v>
      </c>
      <c r="E11" s="32">
        <f>SUMIFS(Raw!$F:$F,Raw!$C:$C, E$5,Raw!$A:$A,$A$4,Raw!$D:$D,$A11)</f>
        <v>218883</v>
      </c>
      <c r="F11" s="32">
        <f>SUMIFS(Raw!$F:$F,Raw!$C:$C, F$5,Raw!$A:$A,$A$4,Raw!$D:$D,$A11)</f>
        <v>79203</v>
      </c>
      <c r="G11" s="32">
        <f>SUMIFS(Raw!$F:$F,Raw!$C:$C, G$5,Raw!$A:$A,$A$4,Raw!$D:$D,$A11)</f>
        <v>46452</v>
      </c>
      <c r="H11" s="32">
        <f>SUMIFS(Raw!$F:$F,Raw!$C:$C, H$5,Raw!$A:$A,$A$4,Raw!$D:$D,$A11)</f>
        <v>5826</v>
      </c>
      <c r="I11" s="32">
        <f>SUMIFS(Raw!$F:$F,Raw!$C:$C, I$5,Raw!$A:$A,$A$4,Raw!$D:$D,$A11)</f>
        <v>4552</v>
      </c>
      <c r="J11" s="32">
        <f>SUMIFS(Raw!$F:$F,Raw!$C:$C, J$5,Raw!$A:$A,$A$4,Raw!$D:$D,$A11)</f>
        <v>36074</v>
      </c>
      <c r="K11" s="32">
        <f>SUMIFS(Raw!$F:$F,Raw!$C:$C, K$5,Raw!$A:$A,$A$4,Raw!$D:$D,$A11)</f>
        <v>95481378</v>
      </c>
      <c r="L11" s="32">
        <f>_xlfn.MINIFS(Raw!$F:$F,Raw!$C:$C,L$5,Raw!$A:$A,$A$4,Raw!$D:$D,$A11, Raw!$F:$F, "&lt;&gt;0")</f>
        <v>153</v>
      </c>
      <c r="M11" s="32">
        <f>_xlfn.MAXIFS(Raw!$F:$F,Raw!$C:$C,M$5,Raw!$A:$A,$A$4,Raw!$D:$D,$A11)</f>
        <v>2258</v>
      </c>
      <c r="N11" s="32">
        <f>_xlfn.MINIFS(Raw!$F:$F,Raw!$C:$C,N$5,Raw!$A:$A,$A$4,Raw!$D:$D,$A11, Raw!$F:$F, "&lt;&gt;0")</f>
        <v>266</v>
      </c>
      <c r="O11" s="32">
        <f>_xlfn.MAXIFS(Raw!$F:$F,Raw!$C:$C,O$5,Raw!$A:$A,$A$4,Raw!$D:$D,$A11)</f>
        <v>2714</v>
      </c>
      <c r="P11" s="32">
        <f>SUMIFS(Raw!$F:$F,Raw!$C:$C, P$5,Raw!$A:$A,$A$4,Raw!$D:$D,$A11)</f>
        <v>202490</v>
      </c>
      <c r="Q11" s="32">
        <f>SUMIFS(Raw!$F:$F,Raw!$C:$C, Q$5,Raw!$A:$A,$A$4,Raw!$D:$D,$A11)</f>
        <v>53778</v>
      </c>
      <c r="R11" s="32">
        <f>SUMIFS(Raw!$F:$F,Raw!$C:$C, R$5,Raw!$A:$A,$A$4,Raw!$D:$D,$A11)</f>
        <v>14095</v>
      </c>
      <c r="S11" s="32">
        <f>SUMIFS(Raw!$F:$F,Raw!$C:$C, S$5,Raw!$A:$A,$A$4,Raw!$D:$D,$A11)</f>
        <v>6106</v>
      </c>
      <c r="T11" s="32">
        <f>SUMIFS(Raw!$F:$F,Raw!$C:$C, T$5,Raw!$A:$A,$A$4,Raw!$D:$D,$A11)</f>
        <v>24124</v>
      </c>
      <c r="U11" s="32">
        <f>SUMIFS(Raw!$F:$F,Raw!$C:$C, U$5,Raw!$A:$A,$A$4,Raw!$D:$D,$A11)</f>
        <v>27503</v>
      </c>
      <c r="V11" s="32">
        <f>SUMIFS(Raw!$F:$F,Raw!$C:$C, V$5,Raw!$A:$A,$A$4,Raw!$D:$D,$A11)</f>
        <v>41</v>
      </c>
      <c r="W11" s="32">
        <f>SUMIFS(Raw!$F:$F,Raw!$C:$C, W$5,Raw!$A:$A,$A$4,Raw!$D:$D,$A11)</f>
        <v>61288</v>
      </c>
      <c r="X11" s="32">
        <f>SUMIFS(Raw!$F:$F,Raw!$C:$C, X$5,Raw!$A:$A,$A$4,Raw!$D:$D,$A11)</f>
        <v>26668</v>
      </c>
      <c r="Y11" s="32">
        <f>SUMIFS(Raw!$F:$F,Raw!$C:$C, Y$5,Raw!$A:$A,$A$4,Raw!$D:$D,$A11)</f>
        <v>18230</v>
      </c>
      <c r="Z11" s="32">
        <f>SUMIFS(Raw!$F:$F,Raw!$C:$C, Z$5,Raw!$A:$A,$A$4,Raw!$D:$D,$A11)</f>
        <v>675</v>
      </c>
      <c r="AA11" s="32">
        <f>SUMIFS(Raw!$F:$F,Raw!$C:$C, AA$5,Raw!$A:$A,$A$4,Raw!$D:$D,$A11)</f>
        <v>3984</v>
      </c>
      <c r="AB11" s="32">
        <f>SUMIFS(Raw!$F:$F,Raw!$C:$C, AB$5,Raw!$A:$A,$A$4,Raw!$D:$D,$A11)</f>
        <v>3268</v>
      </c>
      <c r="AC11" s="32">
        <f>SUMIFS(Raw!$F:$F,Raw!$C:$C, AC$5,Raw!$A:$A,$A$4,Raw!$D:$D,$A11)</f>
        <v>10931</v>
      </c>
      <c r="AD11" s="32">
        <f>SUMIFS(Raw!$F:$F,Raw!$C:$C, AD$5,Raw!$A:$A,$A$4,Raw!$D:$D,$A11)</f>
        <v>23747</v>
      </c>
      <c r="AE11" s="32">
        <f>SUMIFS(Raw!$F:$F,Raw!$C:$C, AE$5,Raw!$A:$A,$A$4,Raw!$D:$D,$A11)</f>
        <v>12439</v>
      </c>
      <c r="AF11" s="32">
        <f>SUMIFS(Raw!$F:$F,Raw!$C:$C, AF$5,Raw!$A:$A,$A$4,Raw!$D:$D,$A11)</f>
        <v>1864</v>
      </c>
      <c r="AG11" s="32">
        <f>SUMIFS(Raw!$F:$F,Raw!$C:$C, AG$5,Raw!$A:$A,$A$4,Raw!$D:$D,$A11)</f>
        <v>8121</v>
      </c>
      <c r="AH11" s="32">
        <f>SUMIFS(Raw!$F:$F,Raw!$C:$C, AH$5,Raw!$A:$A,$A$4,Raw!$D:$D,$A11)</f>
        <v>5259</v>
      </c>
      <c r="AI11" s="32">
        <f>SUMIFS(Raw!$F:$F,Raw!$C:$C, AI$5,Raw!$A:$A,$A$4,Raw!$D:$D,$A11)</f>
        <v>0</v>
      </c>
      <c r="AJ11" s="32">
        <f>SUMIFS(Raw!$F:$F,Raw!$C:$C, AJ$5,Raw!$A:$A,$A$4,Raw!$D:$D,$A11)</f>
        <v>6700</v>
      </c>
    </row>
    <row r="12" spans="1:36" x14ac:dyDescent="0.25">
      <c r="A12" s="27" t="str">
        <f>IF(Refs!A5="","",Refs!A5)</f>
        <v>Y62</v>
      </c>
      <c r="B12" s="3" t="str">
        <f>IF(Refs!B5="","",Refs!B5)</f>
        <v>North West</v>
      </c>
      <c r="C12" s="27" t="str">
        <f>IF(Refs!D5="","",Refs!D5)</f>
        <v>Region</v>
      </c>
      <c r="D12" s="32">
        <f>SUMIFS(Raw!$F:$F,Raw!$C:$C, D$5,Raw!$A:$A,$A$4,Raw!$D:$D,$A12)</f>
        <v>212596</v>
      </c>
      <c r="E12" s="32">
        <f>SUMIFS(Raw!$F:$F,Raw!$C:$C, E$5,Raw!$A:$A,$A$4,Raw!$D:$D,$A12)</f>
        <v>132308</v>
      </c>
      <c r="F12" s="32">
        <f>SUMIFS(Raw!$F:$F,Raw!$C:$C, F$5,Raw!$A:$A,$A$4,Raw!$D:$D,$A12)</f>
        <v>49169</v>
      </c>
      <c r="G12" s="32">
        <f>SUMIFS(Raw!$F:$F,Raw!$C:$C, G$5,Raw!$A:$A,$A$4,Raw!$D:$D,$A12)</f>
        <v>31147</v>
      </c>
      <c r="H12" s="32">
        <f>SUMIFS(Raw!$F:$F,Raw!$C:$C, H$5,Raw!$A:$A,$A$4,Raw!$D:$D,$A12)</f>
        <v>2149</v>
      </c>
      <c r="I12" s="32">
        <f>SUMIFS(Raw!$F:$F,Raw!$C:$C, I$5,Raw!$A:$A,$A$4,Raw!$D:$D,$A12)</f>
        <v>1391</v>
      </c>
      <c r="J12" s="32">
        <f>SUMIFS(Raw!$F:$F,Raw!$C:$C, J$5,Raw!$A:$A,$A$4,Raw!$D:$D,$A12)</f>
        <v>27607</v>
      </c>
      <c r="K12" s="32">
        <f>SUMIFS(Raw!$F:$F,Raw!$C:$C, K$5,Raw!$A:$A,$A$4,Raw!$D:$D,$A12)</f>
        <v>43433572</v>
      </c>
      <c r="L12" s="32">
        <f>_xlfn.MINIFS(Raw!$F:$F,Raw!$C:$C,L$5,Raw!$A:$A,$A$4,Raw!$D:$D,$A12, Raw!$F:$F, "&lt;&gt;0")</f>
        <v>561</v>
      </c>
      <c r="M12" s="32">
        <f>_xlfn.MAXIFS(Raw!$F:$F,Raw!$C:$C,M$5,Raw!$A:$A,$A$4,Raw!$D:$D,$A12)</f>
        <v>1773</v>
      </c>
      <c r="N12" s="32">
        <f>_xlfn.MINIFS(Raw!$F:$F,Raw!$C:$C,N$5,Raw!$A:$A,$A$4,Raw!$D:$D,$A12, Raw!$F:$F, "&lt;&gt;0")</f>
        <v>682</v>
      </c>
      <c r="O12" s="32">
        <f>_xlfn.MAXIFS(Raw!$F:$F,Raw!$C:$C,O$5,Raw!$A:$A,$A$4,Raw!$D:$D,$A12)</f>
        <v>2234</v>
      </c>
      <c r="P12" s="32">
        <f>SUMIFS(Raw!$F:$F,Raw!$C:$C, P$5,Raw!$A:$A,$A$4,Raw!$D:$D,$A12)</f>
        <v>120214</v>
      </c>
      <c r="Q12" s="32">
        <f>SUMIFS(Raw!$F:$F,Raw!$C:$C, Q$5,Raw!$A:$A,$A$4,Raw!$D:$D,$A12)</f>
        <v>42669</v>
      </c>
      <c r="R12" s="32">
        <f>SUMIFS(Raw!$F:$F,Raw!$C:$C, R$5,Raw!$A:$A,$A$4,Raw!$D:$D,$A12)</f>
        <v>6810</v>
      </c>
      <c r="S12" s="32">
        <f>SUMIFS(Raw!$F:$F,Raw!$C:$C, S$5,Raw!$A:$A,$A$4,Raw!$D:$D,$A12)</f>
        <v>3553</v>
      </c>
      <c r="T12" s="32">
        <f>SUMIFS(Raw!$F:$F,Raw!$C:$C, T$5,Raw!$A:$A,$A$4,Raw!$D:$D,$A12)</f>
        <v>13790</v>
      </c>
      <c r="U12" s="32">
        <f>SUMIFS(Raw!$F:$F,Raw!$C:$C, U$5,Raw!$A:$A,$A$4,Raw!$D:$D,$A12)</f>
        <v>16440</v>
      </c>
      <c r="V12" s="32">
        <f>SUMIFS(Raw!$F:$F,Raw!$C:$C, V$5,Raw!$A:$A,$A$4,Raw!$D:$D,$A12)</f>
        <v>61</v>
      </c>
      <c r="W12" s="32">
        <f>SUMIFS(Raw!$F:$F,Raw!$C:$C, W$5,Raw!$A:$A,$A$4,Raw!$D:$D,$A12)</f>
        <v>48188</v>
      </c>
      <c r="X12" s="32">
        <f>SUMIFS(Raw!$F:$F,Raw!$C:$C, X$5,Raw!$A:$A,$A$4,Raw!$D:$D,$A12)</f>
        <v>13672</v>
      </c>
      <c r="Y12" s="32">
        <f>SUMIFS(Raw!$F:$F,Raw!$C:$C, Y$5,Raw!$A:$A,$A$4,Raw!$D:$D,$A12)</f>
        <v>4079</v>
      </c>
      <c r="Z12" s="32">
        <f>SUMIFS(Raw!$F:$F,Raw!$C:$C, Z$5,Raw!$A:$A,$A$4,Raw!$D:$D,$A12)</f>
        <v>402</v>
      </c>
      <c r="AA12" s="32">
        <f>SUMIFS(Raw!$F:$F,Raw!$C:$C, AA$5,Raw!$A:$A,$A$4,Raw!$D:$D,$A12)</f>
        <v>6386</v>
      </c>
      <c r="AB12" s="32">
        <f>SUMIFS(Raw!$F:$F,Raw!$C:$C, AB$5,Raw!$A:$A,$A$4,Raw!$D:$D,$A12)</f>
        <v>2141</v>
      </c>
      <c r="AC12" s="32">
        <f>SUMIFS(Raw!$F:$F,Raw!$C:$C, AC$5,Raw!$A:$A,$A$4,Raw!$D:$D,$A12)</f>
        <v>12335</v>
      </c>
      <c r="AD12" s="32">
        <f>SUMIFS(Raw!$F:$F,Raw!$C:$C, AD$5,Raw!$A:$A,$A$4,Raw!$D:$D,$A12)</f>
        <v>12381</v>
      </c>
      <c r="AE12" s="32">
        <f>SUMIFS(Raw!$F:$F,Raw!$C:$C, AE$5,Raw!$A:$A,$A$4,Raw!$D:$D,$A12)</f>
        <v>10570</v>
      </c>
      <c r="AF12" s="32">
        <f>SUMIFS(Raw!$F:$F,Raw!$C:$C, AF$5,Raw!$A:$A,$A$4,Raw!$D:$D,$A12)</f>
        <v>1482</v>
      </c>
      <c r="AG12" s="32">
        <f>SUMIFS(Raw!$F:$F,Raw!$C:$C, AG$5,Raw!$A:$A,$A$4,Raw!$D:$D,$A12)</f>
        <v>1834</v>
      </c>
      <c r="AH12" s="32">
        <f>SUMIFS(Raw!$F:$F,Raw!$C:$C, AH$5,Raw!$A:$A,$A$4,Raw!$D:$D,$A12)</f>
        <v>4632</v>
      </c>
      <c r="AI12" s="32">
        <f>SUMIFS(Raw!$F:$F,Raw!$C:$C, AI$5,Raw!$A:$A,$A$4,Raw!$D:$D,$A12)</f>
        <v>18</v>
      </c>
      <c r="AJ12" s="32">
        <f>SUMIFS(Raw!$F:$F,Raw!$C:$C, AJ$5,Raw!$A:$A,$A$4,Raw!$D:$D,$A12)</f>
        <v>1204</v>
      </c>
    </row>
    <row r="13" spans="1:36" x14ac:dyDescent="0.25">
      <c r="A13" s="27" t="str">
        <f>IF(Refs!A6="","",Refs!A6)</f>
        <v>Y60</v>
      </c>
      <c r="B13" s="3" t="str">
        <f>IF(Refs!B6="","",Refs!B6)</f>
        <v>Midlands</v>
      </c>
      <c r="C13" s="27" t="str">
        <f>IF(Refs!D6="","",Refs!D6)</f>
        <v>Region</v>
      </c>
      <c r="D13" s="32">
        <f>SUMIFS(Raw!$F:$F,Raw!$C:$C, D$5,Raw!$A:$A,$A$4,Raw!$D:$D,$A13)</f>
        <v>406647</v>
      </c>
      <c r="E13" s="32">
        <f>SUMIFS(Raw!$F:$F,Raw!$C:$C, E$5,Raw!$A:$A,$A$4,Raw!$D:$D,$A13)</f>
        <v>281944</v>
      </c>
      <c r="F13" s="32">
        <f>SUMIFS(Raw!$F:$F,Raw!$C:$C, F$5,Raw!$A:$A,$A$4,Raw!$D:$D,$A13)</f>
        <v>156890</v>
      </c>
      <c r="G13" s="32">
        <f>SUMIFS(Raw!$F:$F,Raw!$C:$C, G$5,Raw!$A:$A,$A$4,Raw!$D:$D,$A13)</f>
        <v>32037</v>
      </c>
      <c r="H13" s="32">
        <f>SUMIFS(Raw!$F:$F,Raw!$C:$C, H$5,Raw!$A:$A,$A$4,Raw!$D:$D,$A13)</f>
        <v>3186</v>
      </c>
      <c r="I13" s="32">
        <f>SUMIFS(Raw!$F:$F,Raw!$C:$C, I$5,Raw!$A:$A,$A$4,Raw!$D:$D,$A13)</f>
        <v>25439</v>
      </c>
      <c r="J13" s="32">
        <f>SUMIFS(Raw!$F:$F,Raw!$C:$C, J$5,Raw!$A:$A,$A$4,Raw!$D:$D,$A13)</f>
        <v>3412</v>
      </c>
      <c r="K13" s="32">
        <f>SUMIFS(Raw!$F:$F,Raw!$C:$C, K$5,Raw!$A:$A,$A$4,Raw!$D:$D,$A13)</f>
        <v>43693586</v>
      </c>
      <c r="L13" s="32">
        <f>_xlfn.MINIFS(Raw!$F:$F,Raw!$C:$C,L$5,Raw!$A:$A,$A$4,Raw!$D:$D,$A13, Raw!$F:$F, "&lt;&gt;0")</f>
        <v>42</v>
      </c>
      <c r="M13" s="32">
        <f>_xlfn.MAXIFS(Raw!$F:$F,Raw!$C:$C,M$5,Raw!$A:$A,$A$4,Raw!$D:$D,$A13)</f>
        <v>1163</v>
      </c>
      <c r="N13" s="32">
        <f>_xlfn.MINIFS(Raw!$F:$F,Raw!$C:$C,N$5,Raw!$A:$A,$A$4,Raw!$D:$D,$A13, Raw!$F:$F, "&lt;&gt;0")</f>
        <v>58</v>
      </c>
      <c r="O13" s="32">
        <f>_xlfn.MAXIFS(Raw!$F:$F,Raw!$C:$C,O$5,Raw!$A:$A,$A$4,Raw!$D:$D,$A13)</f>
        <v>1543</v>
      </c>
      <c r="P13" s="32">
        <f>SUMIFS(Raw!$F:$F,Raw!$C:$C, P$5,Raw!$A:$A,$A$4,Raw!$D:$D,$A13)</f>
        <v>269658</v>
      </c>
      <c r="Q13" s="32">
        <f>SUMIFS(Raw!$F:$F,Raw!$C:$C, Q$5,Raw!$A:$A,$A$4,Raw!$D:$D,$A13)</f>
        <v>88276</v>
      </c>
      <c r="R13" s="32">
        <f>SUMIFS(Raw!$F:$F,Raw!$C:$C, R$5,Raw!$A:$A,$A$4,Raw!$D:$D,$A13)</f>
        <v>60486</v>
      </c>
      <c r="S13" s="32">
        <f>SUMIFS(Raw!$F:$F,Raw!$C:$C, S$5,Raw!$A:$A,$A$4,Raw!$D:$D,$A13)</f>
        <v>13380</v>
      </c>
      <c r="T13" s="32">
        <f>SUMIFS(Raw!$F:$F,Raw!$C:$C, T$5,Raw!$A:$A,$A$4,Raw!$D:$D,$A13)</f>
        <v>40675</v>
      </c>
      <c r="U13" s="32">
        <f>SUMIFS(Raw!$F:$F,Raw!$C:$C, U$5,Raw!$A:$A,$A$4,Raw!$D:$D,$A13)</f>
        <v>28664</v>
      </c>
      <c r="V13" s="32">
        <f>SUMIFS(Raw!$F:$F,Raw!$C:$C, V$5,Raw!$A:$A,$A$4,Raw!$D:$D,$A13)</f>
        <v>90</v>
      </c>
      <c r="W13" s="32">
        <f>SUMIFS(Raw!$F:$F,Raw!$C:$C, W$5,Raw!$A:$A,$A$4,Raw!$D:$D,$A13)</f>
        <v>84257</v>
      </c>
      <c r="X13" s="32">
        <f>SUMIFS(Raw!$F:$F,Raw!$C:$C, X$5,Raw!$A:$A,$A$4,Raw!$D:$D,$A13)</f>
        <v>33284</v>
      </c>
      <c r="Y13" s="32">
        <f>SUMIFS(Raw!$F:$F,Raw!$C:$C, Y$5,Raw!$A:$A,$A$4,Raw!$D:$D,$A13)</f>
        <v>17702</v>
      </c>
      <c r="Z13" s="32">
        <f>SUMIFS(Raw!$F:$F,Raw!$C:$C, Z$5,Raw!$A:$A,$A$4,Raw!$D:$D,$A13)</f>
        <v>1292</v>
      </c>
      <c r="AA13" s="32">
        <f>SUMIFS(Raw!$F:$F,Raw!$C:$C, AA$5,Raw!$A:$A,$A$4,Raw!$D:$D,$A13)</f>
        <v>5129</v>
      </c>
      <c r="AB13" s="32">
        <f>SUMIFS(Raw!$F:$F,Raw!$C:$C, AB$5,Raw!$A:$A,$A$4,Raw!$D:$D,$A13)</f>
        <v>2150</v>
      </c>
      <c r="AC13" s="32">
        <f>SUMIFS(Raw!$F:$F,Raw!$C:$C, AC$5,Raw!$A:$A,$A$4,Raw!$D:$D,$A13)</f>
        <v>13387</v>
      </c>
      <c r="AD13" s="32">
        <f>SUMIFS(Raw!$F:$F,Raw!$C:$C, AD$5,Raw!$A:$A,$A$4,Raw!$D:$D,$A13)</f>
        <v>42993</v>
      </c>
      <c r="AE13" s="32">
        <f>SUMIFS(Raw!$F:$F,Raw!$C:$C, AE$5,Raw!$A:$A,$A$4,Raw!$D:$D,$A13)</f>
        <v>21592</v>
      </c>
      <c r="AF13" s="32">
        <f>SUMIFS(Raw!$F:$F,Raw!$C:$C, AF$5,Raw!$A:$A,$A$4,Raw!$D:$D,$A13)</f>
        <v>5283</v>
      </c>
      <c r="AG13" s="32">
        <f>SUMIFS(Raw!$F:$F,Raw!$C:$C, AG$5,Raw!$A:$A,$A$4,Raw!$D:$D,$A13)</f>
        <v>4657</v>
      </c>
      <c r="AH13" s="32">
        <f>SUMIFS(Raw!$F:$F,Raw!$C:$C, AH$5,Raw!$A:$A,$A$4,Raw!$D:$D,$A13)</f>
        <v>6084</v>
      </c>
      <c r="AI13" s="32">
        <f>SUMIFS(Raw!$F:$F,Raw!$C:$C, AI$5,Raw!$A:$A,$A$4,Raw!$D:$D,$A13)</f>
        <v>0</v>
      </c>
      <c r="AJ13" s="32">
        <f>SUMIFS(Raw!$F:$F,Raw!$C:$C, AJ$5,Raw!$A:$A,$A$4,Raw!$D:$D,$A13)</f>
        <v>863</v>
      </c>
    </row>
    <row r="14" spans="1:36" x14ac:dyDescent="0.25">
      <c r="A14" s="27" t="str">
        <f>IF(Refs!A7="","",Refs!A7)</f>
        <v>Y61</v>
      </c>
      <c r="B14" s="3" t="str">
        <f>IF(Refs!B7="","",Refs!B7)</f>
        <v>East of England</v>
      </c>
      <c r="C14" s="27" t="str">
        <f>IF(Refs!D7="","",Refs!D7)</f>
        <v>Region</v>
      </c>
      <c r="D14" s="32">
        <f>SUMIFS(Raw!$F:$F,Raw!$C:$C, D$5,Raw!$A:$A,$A$4,Raw!$D:$D,$A14)</f>
        <v>197150</v>
      </c>
      <c r="E14" s="32">
        <f>SUMIFS(Raw!$F:$F,Raw!$C:$C, E$5,Raw!$A:$A,$A$4,Raw!$D:$D,$A14)</f>
        <v>144775</v>
      </c>
      <c r="F14" s="32">
        <f>SUMIFS(Raw!$F:$F,Raw!$C:$C, F$5,Raw!$A:$A,$A$4,Raw!$D:$D,$A14)</f>
        <v>56628</v>
      </c>
      <c r="G14" s="32">
        <f>SUMIFS(Raw!$F:$F,Raw!$C:$C, G$5,Raw!$A:$A,$A$4,Raw!$D:$D,$A14)</f>
        <v>31770</v>
      </c>
      <c r="H14" s="32">
        <f>SUMIFS(Raw!$F:$F,Raw!$C:$C, H$5,Raw!$A:$A,$A$4,Raw!$D:$D,$A14)</f>
        <v>5715</v>
      </c>
      <c r="I14" s="32">
        <f>SUMIFS(Raw!$F:$F,Raw!$C:$C, I$5,Raw!$A:$A,$A$4,Raw!$D:$D,$A14)</f>
        <v>3821</v>
      </c>
      <c r="J14" s="32">
        <f>SUMIFS(Raw!$F:$F,Raw!$C:$C, J$5,Raw!$A:$A,$A$4,Raw!$D:$D,$A14)</f>
        <v>22234</v>
      </c>
      <c r="K14" s="32">
        <f>SUMIFS(Raw!$F:$F,Raw!$C:$C, K$5,Raw!$A:$A,$A$4,Raw!$D:$D,$A14)</f>
        <v>66414936</v>
      </c>
      <c r="L14" s="32">
        <f>_xlfn.MINIFS(Raw!$F:$F,Raw!$C:$C,L$5,Raw!$A:$A,$A$4,Raw!$D:$D,$A14, Raw!$F:$F, "&lt;&gt;0")</f>
        <v>53</v>
      </c>
      <c r="M14" s="32">
        <f>_xlfn.MAXIFS(Raw!$F:$F,Raw!$C:$C,M$5,Raw!$A:$A,$A$4,Raw!$D:$D,$A14)</f>
        <v>1754</v>
      </c>
      <c r="N14" s="32">
        <f>_xlfn.MINIFS(Raw!$F:$F,Raw!$C:$C,N$5,Raw!$A:$A,$A$4,Raw!$D:$D,$A14, Raw!$F:$F, "&lt;&gt;0")</f>
        <v>124</v>
      </c>
      <c r="O14" s="32">
        <f>_xlfn.MAXIFS(Raw!$F:$F,Raw!$C:$C,O$5,Raw!$A:$A,$A$4,Raw!$D:$D,$A14)</f>
        <v>2093</v>
      </c>
      <c r="P14" s="32">
        <f>SUMIFS(Raw!$F:$F,Raw!$C:$C, P$5,Raw!$A:$A,$A$4,Raw!$D:$D,$A14)</f>
        <v>130469</v>
      </c>
      <c r="Q14" s="32">
        <f>SUMIFS(Raw!$F:$F,Raw!$C:$C, Q$5,Raw!$A:$A,$A$4,Raw!$D:$D,$A14)</f>
        <v>70961</v>
      </c>
      <c r="R14" s="32">
        <f>SUMIFS(Raw!$F:$F,Raw!$C:$C, R$5,Raw!$A:$A,$A$4,Raw!$D:$D,$A14)</f>
        <v>19069</v>
      </c>
      <c r="S14" s="32">
        <f>SUMIFS(Raw!$F:$F,Raw!$C:$C, S$5,Raw!$A:$A,$A$4,Raw!$D:$D,$A14)</f>
        <v>4781</v>
      </c>
      <c r="T14" s="32">
        <f>SUMIFS(Raw!$F:$F,Raw!$C:$C, T$5,Raw!$A:$A,$A$4,Raw!$D:$D,$A14)</f>
        <v>15194</v>
      </c>
      <c r="U14" s="32">
        <f>SUMIFS(Raw!$F:$F,Raw!$C:$C, U$5,Raw!$A:$A,$A$4,Raw!$D:$D,$A14)</f>
        <v>12348</v>
      </c>
      <c r="V14" s="32">
        <f>SUMIFS(Raw!$F:$F,Raw!$C:$C, V$5,Raw!$A:$A,$A$4,Raw!$D:$D,$A14)</f>
        <v>28</v>
      </c>
      <c r="W14" s="32">
        <f>SUMIFS(Raw!$F:$F,Raw!$C:$C, W$5,Raw!$A:$A,$A$4,Raw!$D:$D,$A14)</f>
        <v>49356</v>
      </c>
      <c r="X14" s="32">
        <f>SUMIFS(Raw!$F:$F,Raw!$C:$C, X$5,Raw!$A:$A,$A$4,Raw!$D:$D,$A14)</f>
        <v>17276</v>
      </c>
      <c r="Y14" s="32">
        <f>SUMIFS(Raw!$F:$F,Raw!$C:$C, Y$5,Raw!$A:$A,$A$4,Raw!$D:$D,$A14)</f>
        <v>7459</v>
      </c>
      <c r="Z14" s="32">
        <f>SUMIFS(Raw!$F:$F,Raw!$C:$C, Z$5,Raw!$A:$A,$A$4,Raw!$D:$D,$A14)</f>
        <v>445</v>
      </c>
      <c r="AA14" s="32">
        <f>SUMIFS(Raw!$F:$F,Raw!$C:$C, AA$5,Raw!$A:$A,$A$4,Raw!$D:$D,$A14)</f>
        <v>3126</v>
      </c>
      <c r="AB14" s="32">
        <f>SUMIFS(Raw!$F:$F,Raw!$C:$C, AB$5,Raw!$A:$A,$A$4,Raw!$D:$D,$A14)</f>
        <v>369</v>
      </c>
      <c r="AC14" s="32">
        <f>SUMIFS(Raw!$F:$F,Raw!$C:$C, AC$5,Raw!$A:$A,$A$4,Raw!$D:$D,$A14)</f>
        <v>9875</v>
      </c>
      <c r="AD14" s="32">
        <f>SUMIFS(Raw!$F:$F,Raw!$C:$C, AD$5,Raw!$A:$A,$A$4,Raw!$D:$D,$A14)</f>
        <v>14951</v>
      </c>
      <c r="AE14" s="32">
        <f>SUMIFS(Raw!$F:$F,Raw!$C:$C, AE$5,Raw!$A:$A,$A$4,Raw!$D:$D,$A14)</f>
        <v>10642</v>
      </c>
      <c r="AF14" s="32">
        <f>SUMIFS(Raw!$F:$F,Raw!$C:$C, AF$5,Raw!$A:$A,$A$4,Raw!$D:$D,$A14)</f>
        <v>7357</v>
      </c>
      <c r="AG14" s="32">
        <f>SUMIFS(Raw!$F:$F,Raw!$C:$C, AG$5,Raw!$A:$A,$A$4,Raw!$D:$D,$A14)</f>
        <v>3043</v>
      </c>
      <c r="AH14" s="32">
        <f>SUMIFS(Raw!$F:$F,Raw!$C:$C, AH$5,Raw!$A:$A,$A$4,Raw!$D:$D,$A14)</f>
        <v>4727</v>
      </c>
      <c r="AI14" s="32">
        <f>SUMIFS(Raw!$F:$F,Raw!$C:$C, AI$5,Raw!$A:$A,$A$4,Raw!$D:$D,$A14)</f>
        <v>0</v>
      </c>
      <c r="AJ14" s="32">
        <f>SUMIFS(Raw!$F:$F,Raw!$C:$C, AJ$5,Raw!$A:$A,$A$4,Raw!$D:$D,$A14)</f>
        <v>244</v>
      </c>
    </row>
    <row r="15" spans="1:36" x14ac:dyDescent="0.25">
      <c r="A15" s="27" t="str">
        <f>IF(Refs!A8="","",Refs!A8)</f>
        <v>Y56</v>
      </c>
      <c r="B15" s="3" t="str">
        <f>IF(Refs!B8="","",Refs!B8)</f>
        <v>London</v>
      </c>
      <c r="C15" s="27" t="str">
        <f>IF(Refs!D8="","",Refs!D8)</f>
        <v>Region</v>
      </c>
      <c r="D15" s="32">
        <f>SUMIFS(Raw!$F:$F,Raw!$C:$C, D$5,Raw!$A:$A,$A$4,Raw!$D:$D,$A15)</f>
        <v>293566</v>
      </c>
      <c r="E15" s="32">
        <f>SUMIFS(Raw!$F:$F,Raw!$C:$C, E$5,Raw!$A:$A,$A$4,Raw!$D:$D,$A15)</f>
        <v>234154</v>
      </c>
      <c r="F15" s="32">
        <f>SUMIFS(Raw!$F:$F,Raw!$C:$C, F$5,Raw!$A:$A,$A$4,Raw!$D:$D,$A15)</f>
        <v>94019</v>
      </c>
      <c r="G15" s="32">
        <f>SUMIFS(Raw!$F:$F,Raw!$C:$C, G$5,Raw!$A:$A,$A$4,Raw!$D:$D,$A15)</f>
        <v>58875</v>
      </c>
      <c r="H15" s="32">
        <f>SUMIFS(Raw!$F:$F,Raw!$C:$C, H$5,Raw!$A:$A,$A$4,Raw!$D:$D,$A15)</f>
        <v>8613</v>
      </c>
      <c r="I15" s="32">
        <f>SUMIFS(Raw!$F:$F,Raw!$C:$C, I$5,Raw!$A:$A,$A$4,Raw!$D:$D,$A15)</f>
        <v>9233</v>
      </c>
      <c r="J15" s="32">
        <f>SUMIFS(Raw!$F:$F,Raw!$C:$C, J$5,Raw!$A:$A,$A$4,Raw!$D:$D,$A15)</f>
        <v>41029</v>
      </c>
      <c r="K15" s="32">
        <f>SUMIFS(Raw!$F:$F,Raw!$C:$C, K$5,Raw!$A:$A,$A$4,Raw!$D:$D,$A15)</f>
        <v>88981025</v>
      </c>
      <c r="L15" s="32">
        <f>_xlfn.MINIFS(Raw!$F:$F,Raw!$C:$C,L$5,Raw!$A:$A,$A$4,Raw!$D:$D,$A15, Raw!$F:$F, "&lt;&gt;0")</f>
        <v>233</v>
      </c>
      <c r="M15" s="32">
        <f>_xlfn.MAXIFS(Raw!$F:$F,Raw!$C:$C,M$5,Raw!$A:$A,$A$4,Raw!$D:$D,$A15)</f>
        <v>5001</v>
      </c>
      <c r="N15" s="32">
        <f>_xlfn.MINIFS(Raw!$F:$F,Raw!$C:$C,N$5,Raw!$A:$A,$A$4,Raw!$D:$D,$A15, Raw!$F:$F, "&lt;&gt;0")</f>
        <v>376</v>
      </c>
      <c r="O15" s="32">
        <f>_xlfn.MAXIFS(Raw!$F:$F,Raw!$C:$C,O$5,Raw!$A:$A,$A$4,Raw!$D:$D,$A15)</f>
        <v>5260</v>
      </c>
      <c r="P15" s="32">
        <f>SUMIFS(Raw!$F:$F,Raw!$C:$C, P$5,Raw!$A:$A,$A$4,Raw!$D:$D,$A15)</f>
        <v>208506</v>
      </c>
      <c r="Q15" s="32">
        <f>SUMIFS(Raw!$F:$F,Raw!$C:$C, Q$5,Raw!$A:$A,$A$4,Raw!$D:$D,$A15)</f>
        <v>103489</v>
      </c>
      <c r="R15" s="32">
        <f>SUMIFS(Raw!$F:$F,Raw!$C:$C, R$5,Raw!$A:$A,$A$4,Raw!$D:$D,$A15)</f>
        <v>27196</v>
      </c>
      <c r="S15" s="32">
        <f>SUMIFS(Raw!$F:$F,Raw!$C:$C, S$5,Raw!$A:$A,$A$4,Raw!$D:$D,$A15)</f>
        <v>7253</v>
      </c>
      <c r="T15" s="32">
        <f>SUMIFS(Raw!$F:$F,Raw!$C:$C, T$5,Raw!$A:$A,$A$4,Raw!$D:$D,$A15)</f>
        <v>16887</v>
      </c>
      <c r="U15" s="32">
        <f>SUMIFS(Raw!$F:$F,Raw!$C:$C, U$5,Raw!$A:$A,$A$4,Raw!$D:$D,$A15)</f>
        <v>22030</v>
      </c>
      <c r="V15" s="32">
        <f>SUMIFS(Raw!$F:$F,Raw!$C:$C, V$5,Raw!$A:$A,$A$4,Raw!$D:$D,$A15)</f>
        <v>151</v>
      </c>
      <c r="W15" s="32">
        <f>SUMIFS(Raw!$F:$F,Raw!$C:$C, W$5,Raw!$A:$A,$A$4,Raw!$D:$D,$A15)</f>
        <v>68969</v>
      </c>
      <c r="X15" s="32">
        <f>SUMIFS(Raw!$F:$F,Raw!$C:$C, X$5,Raw!$A:$A,$A$4,Raw!$D:$D,$A15)</f>
        <v>14375</v>
      </c>
      <c r="Y15" s="32">
        <f>SUMIFS(Raw!$F:$F,Raw!$C:$C, Y$5,Raw!$A:$A,$A$4,Raw!$D:$D,$A15)</f>
        <v>11881</v>
      </c>
      <c r="Z15" s="32">
        <f>SUMIFS(Raw!$F:$F,Raw!$C:$C, Z$5,Raw!$A:$A,$A$4,Raw!$D:$D,$A15)</f>
        <v>1660</v>
      </c>
      <c r="AA15" s="32">
        <f>SUMIFS(Raw!$F:$F,Raw!$C:$C, AA$5,Raw!$A:$A,$A$4,Raw!$D:$D,$A15)</f>
        <v>1577</v>
      </c>
      <c r="AB15" s="32">
        <f>SUMIFS(Raw!$F:$F,Raw!$C:$C, AB$5,Raw!$A:$A,$A$4,Raw!$D:$D,$A15)</f>
        <v>347</v>
      </c>
      <c r="AC15" s="32">
        <f>SUMIFS(Raw!$F:$F,Raw!$C:$C, AC$5,Raw!$A:$A,$A$4,Raw!$D:$D,$A15)</f>
        <v>15299</v>
      </c>
      <c r="AD15" s="32">
        <f>SUMIFS(Raw!$F:$F,Raw!$C:$C, AD$5,Raw!$A:$A,$A$4,Raw!$D:$D,$A15)</f>
        <v>46512</v>
      </c>
      <c r="AE15" s="32">
        <f>SUMIFS(Raw!$F:$F,Raw!$C:$C, AE$5,Raw!$A:$A,$A$4,Raw!$D:$D,$A15)</f>
        <v>30720</v>
      </c>
      <c r="AF15" s="32">
        <f>SUMIFS(Raw!$F:$F,Raw!$C:$C, AF$5,Raw!$A:$A,$A$4,Raw!$D:$D,$A15)</f>
        <v>9018</v>
      </c>
      <c r="AG15" s="32">
        <f>SUMIFS(Raw!$F:$F,Raw!$C:$C, AG$5,Raw!$A:$A,$A$4,Raw!$D:$D,$A15)</f>
        <v>7273</v>
      </c>
      <c r="AH15" s="32">
        <f>SUMIFS(Raw!$F:$F,Raw!$C:$C, AH$5,Raw!$A:$A,$A$4,Raw!$D:$D,$A15)</f>
        <v>5250</v>
      </c>
      <c r="AI15" s="32">
        <f>SUMIFS(Raw!$F:$F,Raw!$C:$C, AI$5,Raw!$A:$A,$A$4,Raw!$D:$D,$A15)</f>
        <v>8</v>
      </c>
      <c r="AJ15" s="32">
        <f>SUMIFS(Raw!$F:$F,Raw!$C:$C, AJ$5,Raw!$A:$A,$A$4,Raw!$D:$D,$A15)</f>
        <v>3248</v>
      </c>
    </row>
    <row r="16" spans="1:36" x14ac:dyDescent="0.25">
      <c r="A16" s="27" t="str">
        <f>IF(Refs!A9="","",Refs!A9)</f>
        <v>Y59</v>
      </c>
      <c r="B16" s="3" t="str">
        <f>IF(Refs!B9="","",Refs!B9)</f>
        <v>South East</v>
      </c>
      <c r="C16" s="27" t="str">
        <f>IF(Refs!D9="","",Refs!D9)</f>
        <v>Region</v>
      </c>
      <c r="D16" s="32">
        <f>SUMIFS(Raw!$F:$F,Raw!$C:$C, D$5,Raw!$A:$A,$A$4,Raw!$D:$D,$A16)</f>
        <v>270932</v>
      </c>
      <c r="E16" s="32">
        <f>SUMIFS(Raw!$F:$F,Raw!$C:$C, E$5,Raw!$A:$A,$A$4,Raw!$D:$D,$A16)</f>
        <v>215519</v>
      </c>
      <c r="F16" s="32">
        <f>SUMIFS(Raw!$F:$F,Raw!$C:$C, F$5,Raw!$A:$A,$A$4,Raw!$D:$D,$A16)</f>
        <v>72955</v>
      </c>
      <c r="G16" s="32">
        <f>SUMIFS(Raw!$F:$F,Raw!$C:$C, G$5,Raw!$A:$A,$A$4,Raw!$D:$D,$A16)</f>
        <v>45551</v>
      </c>
      <c r="H16" s="32">
        <f>SUMIFS(Raw!$F:$F,Raw!$C:$C, H$5,Raw!$A:$A,$A$4,Raw!$D:$D,$A16)</f>
        <v>4044</v>
      </c>
      <c r="I16" s="32">
        <f>SUMIFS(Raw!$F:$F,Raw!$C:$C, I$5,Raw!$A:$A,$A$4,Raw!$D:$D,$A16)</f>
        <v>20611</v>
      </c>
      <c r="J16" s="32">
        <f>SUMIFS(Raw!$F:$F,Raw!$C:$C, J$5,Raw!$A:$A,$A$4,Raw!$D:$D,$A16)</f>
        <v>20896</v>
      </c>
      <c r="K16" s="32">
        <f>SUMIFS(Raw!$F:$F,Raw!$C:$C, K$5,Raw!$A:$A,$A$4,Raw!$D:$D,$A16)</f>
        <v>83104824</v>
      </c>
      <c r="L16" s="32">
        <f>_xlfn.MINIFS(Raw!$F:$F,Raw!$C:$C,L$5,Raw!$A:$A,$A$4,Raw!$D:$D,$A16, Raw!$F:$F, "&lt;&gt;0")</f>
        <v>198</v>
      </c>
      <c r="M16" s="32">
        <f>_xlfn.MAXIFS(Raw!$F:$F,Raw!$C:$C,M$5,Raw!$A:$A,$A$4,Raw!$D:$D,$A16)</f>
        <v>2461</v>
      </c>
      <c r="N16" s="32">
        <f>_xlfn.MINIFS(Raw!$F:$F,Raw!$C:$C,N$5,Raw!$A:$A,$A$4,Raw!$D:$D,$A16, Raw!$F:$F, "&lt;&gt;0")</f>
        <v>360</v>
      </c>
      <c r="O16" s="32">
        <f>_xlfn.MAXIFS(Raw!$F:$F,Raw!$C:$C,O$5,Raw!$A:$A,$A$4,Raw!$D:$D,$A16)</f>
        <v>2632</v>
      </c>
      <c r="P16" s="32">
        <f>SUMIFS(Raw!$F:$F,Raw!$C:$C, P$5,Raw!$A:$A,$A$4,Raw!$D:$D,$A16)</f>
        <v>201826</v>
      </c>
      <c r="Q16" s="32">
        <f>SUMIFS(Raw!$F:$F,Raw!$C:$C, Q$5,Raw!$A:$A,$A$4,Raw!$D:$D,$A16)</f>
        <v>90270</v>
      </c>
      <c r="R16" s="32">
        <f>SUMIFS(Raw!$F:$F,Raw!$C:$C, R$5,Raw!$A:$A,$A$4,Raw!$D:$D,$A16)</f>
        <v>34974</v>
      </c>
      <c r="S16" s="32">
        <f>SUMIFS(Raw!$F:$F,Raw!$C:$C, S$5,Raw!$A:$A,$A$4,Raw!$D:$D,$A16)</f>
        <v>10724</v>
      </c>
      <c r="T16" s="32">
        <f>SUMIFS(Raw!$F:$F,Raw!$C:$C, T$5,Raw!$A:$A,$A$4,Raw!$D:$D,$A16)</f>
        <v>19067</v>
      </c>
      <c r="U16" s="32">
        <f>SUMIFS(Raw!$F:$F,Raw!$C:$C, U$5,Raw!$A:$A,$A$4,Raw!$D:$D,$A16)</f>
        <v>20458</v>
      </c>
      <c r="V16" s="32">
        <f>SUMIFS(Raw!$F:$F,Raw!$C:$C, V$5,Raw!$A:$A,$A$4,Raw!$D:$D,$A16)</f>
        <v>137</v>
      </c>
      <c r="W16" s="32">
        <f>SUMIFS(Raw!$F:$F,Raw!$C:$C, W$5,Raw!$A:$A,$A$4,Raw!$D:$D,$A16)</f>
        <v>73361</v>
      </c>
      <c r="X16" s="32">
        <f>SUMIFS(Raw!$F:$F,Raw!$C:$C, X$5,Raw!$A:$A,$A$4,Raw!$D:$D,$A16)</f>
        <v>28752</v>
      </c>
      <c r="Y16" s="32">
        <f>SUMIFS(Raw!$F:$F,Raw!$C:$C, Y$5,Raw!$A:$A,$A$4,Raw!$D:$D,$A16)</f>
        <v>9275</v>
      </c>
      <c r="Z16" s="32">
        <f>SUMIFS(Raw!$F:$F,Raw!$C:$C, Z$5,Raw!$A:$A,$A$4,Raw!$D:$D,$A16)</f>
        <v>826</v>
      </c>
      <c r="AA16" s="32">
        <f>SUMIFS(Raw!$F:$F,Raw!$C:$C, AA$5,Raw!$A:$A,$A$4,Raw!$D:$D,$A16)</f>
        <v>3984</v>
      </c>
      <c r="AB16" s="32">
        <f>SUMIFS(Raw!$F:$F,Raw!$C:$C, AB$5,Raw!$A:$A,$A$4,Raw!$D:$D,$A16)</f>
        <v>1814</v>
      </c>
      <c r="AC16" s="32">
        <f>SUMIFS(Raw!$F:$F,Raw!$C:$C, AC$5,Raw!$A:$A,$A$4,Raw!$D:$D,$A16)</f>
        <v>18004</v>
      </c>
      <c r="AD16" s="32">
        <f>SUMIFS(Raw!$F:$F,Raw!$C:$C, AD$5,Raw!$A:$A,$A$4,Raw!$D:$D,$A16)</f>
        <v>24111</v>
      </c>
      <c r="AE16" s="32">
        <f>SUMIFS(Raw!$F:$F,Raw!$C:$C, AE$5,Raw!$A:$A,$A$4,Raw!$D:$D,$A16)</f>
        <v>17957</v>
      </c>
      <c r="AF16" s="32">
        <f>SUMIFS(Raw!$F:$F,Raw!$C:$C, AF$5,Raw!$A:$A,$A$4,Raw!$D:$D,$A16)</f>
        <v>13870</v>
      </c>
      <c r="AG16" s="32">
        <f>SUMIFS(Raw!$F:$F,Raw!$C:$C, AG$5,Raw!$A:$A,$A$4,Raw!$D:$D,$A16)</f>
        <v>9011</v>
      </c>
      <c r="AH16" s="32">
        <f>SUMIFS(Raw!$F:$F,Raw!$C:$C, AH$5,Raw!$A:$A,$A$4,Raw!$D:$D,$A16)</f>
        <v>8915</v>
      </c>
      <c r="AI16" s="32">
        <f>SUMIFS(Raw!$F:$F,Raw!$C:$C, AI$5,Raw!$A:$A,$A$4,Raw!$D:$D,$A16)</f>
        <v>2</v>
      </c>
      <c r="AJ16" s="32">
        <f>SUMIFS(Raw!$F:$F,Raw!$C:$C, AJ$5,Raw!$A:$A,$A$4,Raw!$D:$D,$A16)</f>
        <v>20327</v>
      </c>
    </row>
    <row r="17" spans="1:36" x14ac:dyDescent="0.25">
      <c r="A17" s="27" t="str">
        <f>IF(Refs!A10="","",Refs!A10)</f>
        <v>Y58</v>
      </c>
      <c r="B17" s="3" t="str">
        <f>IF(Refs!B10="","",Refs!B10)</f>
        <v>South West</v>
      </c>
      <c r="C17" s="27" t="str">
        <f>IF(Refs!D10="","",Refs!D10)</f>
        <v>Region</v>
      </c>
      <c r="D17" s="32">
        <f>SUMIFS(Raw!$F:$F,Raw!$C:$C, D$5,Raw!$A:$A,$A$4,Raw!$D:$D,$A17)</f>
        <v>179508</v>
      </c>
      <c r="E17" s="32">
        <f>SUMIFS(Raw!$F:$F,Raw!$C:$C, E$5,Raw!$A:$A,$A$4,Raw!$D:$D,$A17)</f>
        <v>146232</v>
      </c>
      <c r="F17" s="32">
        <f>SUMIFS(Raw!$F:$F,Raw!$C:$C, F$5,Raw!$A:$A,$A$4,Raw!$D:$D,$A17)</f>
        <v>78209</v>
      </c>
      <c r="G17" s="32">
        <f>SUMIFS(Raw!$F:$F,Raw!$C:$C, G$5,Raw!$A:$A,$A$4,Raw!$D:$D,$A17)</f>
        <v>24908</v>
      </c>
      <c r="H17" s="32">
        <f>SUMIFS(Raw!$F:$F,Raw!$C:$C, H$5,Raw!$A:$A,$A$4,Raw!$D:$D,$A17)</f>
        <v>3965</v>
      </c>
      <c r="I17" s="32">
        <f>SUMIFS(Raw!$F:$F,Raw!$C:$C, I$5,Raw!$A:$A,$A$4,Raw!$D:$D,$A17)</f>
        <v>4090</v>
      </c>
      <c r="J17" s="32">
        <f>SUMIFS(Raw!$F:$F,Raw!$C:$C, J$5,Raw!$A:$A,$A$4,Raw!$D:$D,$A17)</f>
        <v>16853</v>
      </c>
      <c r="K17" s="32">
        <f>SUMIFS(Raw!$F:$F,Raw!$C:$C, K$5,Raw!$A:$A,$A$4,Raw!$D:$D,$A17)</f>
        <v>33612809</v>
      </c>
      <c r="L17" s="32">
        <f>_xlfn.MINIFS(Raw!$F:$F,Raw!$C:$C,L$5,Raw!$A:$A,$A$4,Raw!$D:$D,$A17, Raw!$F:$F, "&lt;&gt;0")</f>
        <v>34</v>
      </c>
      <c r="M17" s="32">
        <f>_xlfn.MAXIFS(Raw!$F:$F,Raw!$C:$C,M$5,Raw!$A:$A,$A$4,Raw!$D:$D,$A17)</f>
        <v>1848</v>
      </c>
      <c r="N17" s="32">
        <f>_xlfn.MINIFS(Raw!$F:$F,Raw!$C:$C,N$5,Raw!$A:$A,$A$4,Raw!$D:$D,$A17, Raw!$F:$F, "&lt;&gt;0")</f>
        <v>76</v>
      </c>
      <c r="O17" s="32">
        <f>_xlfn.MAXIFS(Raw!$F:$F,Raw!$C:$C,O$5,Raw!$A:$A,$A$4,Raw!$D:$D,$A17)</f>
        <v>2268</v>
      </c>
      <c r="P17" s="32">
        <f>SUMIFS(Raw!$F:$F,Raw!$C:$C, P$5,Raw!$A:$A,$A$4,Raw!$D:$D,$A17)</f>
        <v>130235</v>
      </c>
      <c r="Q17" s="32">
        <f>SUMIFS(Raw!$F:$F,Raw!$C:$C, Q$5,Raw!$A:$A,$A$4,Raw!$D:$D,$A17)</f>
        <v>65110</v>
      </c>
      <c r="R17" s="32">
        <f>SUMIFS(Raw!$F:$F,Raw!$C:$C, R$5,Raw!$A:$A,$A$4,Raw!$D:$D,$A17)</f>
        <v>26631</v>
      </c>
      <c r="S17" s="32">
        <f>SUMIFS(Raw!$F:$F,Raw!$C:$C, S$5,Raw!$A:$A,$A$4,Raw!$D:$D,$A17)</f>
        <v>9997</v>
      </c>
      <c r="T17" s="32">
        <f>SUMIFS(Raw!$F:$F,Raw!$C:$C, T$5,Raw!$A:$A,$A$4,Raw!$D:$D,$A17)</f>
        <v>16330</v>
      </c>
      <c r="U17" s="32">
        <f>SUMIFS(Raw!$F:$F,Raw!$C:$C, U$5,Raw!$A:$A,$A$4,Raw!$D:$D,$A17)</f>
        <v>15340</v>
      </c>
      <c r="V17" s="32">
        <f>SUMIFS(Raw!$F:$F,Raw!$C:$C, V$5,Raw!$A:$A,$A$4,Raw!$D:$D,$A17)</f>
        <v>420</v>
      </c>
      <c r="W17" s="32">
        <f>SUMIFS(Raw!$F:$F,Raw!$C:$C, W$5,Raw!$A:$A,$A$4,Raw!$D:$D,$A17)</f>
        <v>40995</v>
      </c>
      <c r="X17" s="32">
        <f>SUMIFS(Raw!$F:$F,Raw!$C:$C, X$5,Raw!$A:$A,$A$4,Raw!$D:$D,$A17)</f>
        <v>10732</v>
      </c>
      <c r="Y17" s="32">
        <f>SUMIFS(Raw!$F:$F,Raw!$C:$C, Y$5,Raw!$A:$A,$A$4,Raw!$D:$D,$A17)</f>
        <v>6481</v>
      </c>
      <c r="Z17" s="32">
        <f>SUMIFS(Raw!$F:$F,Raw!$C:$C, Z$5,Raw!$A:$A,$A$4,Raw!$D:$D,$A17)</f>
        <v>395</v>
      </c>
      <c r="AA17" s="32">
        <f>SUMIFS(Raw!$F:$F,Raw!$C:$C, AA$5,Raw!$A:$A,$A$4,Raw!$D:$D,$A17)</f>
        <v>2285</v>
      </c>
      <c r="AB17" s="32">
        <f>SUMIFS(Raw!$F:$F,Raw!$C:$C, AB$5,Raw!$A:$A,$A$4,Raw!$D:$D,$A17)</f>
        <v>1120</v>
      </c>
      <c r="AC17" s="32">
        <f>SUMIFS(Raw!$F:$F,Raw!$C:$C, AC$5,Raw!$A:$A,$A$4,Raw!$D:$D,$A17)</f>
        <v>16874</v>
      </c>
      <c r="AD17" s="32">
        <f>SUMIFS(Raw!$F:$F,Raw!$C:$C, AD$5,Raw!$A:$A,$A$4,Raw!$D:$D,$A17)</f>
        <v>17454</v>
      </c>
      <c r="AE17" s="32">
        <f>SUMIFS(Raw!$F:$F,Raw!$C:$C, AE$5,Raw!$A:$A,$A$4,Raw!$D:$D,$A17)</f>
        <v>9605</v>
      </c>
      <c r="AF17" s="32">
        <f>SUMIFS(Raw!$F:$F,Raw!$C:$C, AF$5,Raw!$A:$A,$A$4,Raw!$D:$D,$A17)</f>
        <v>3513</v>
      </c>
      <c r="AG17" s="32">
        <f>SUMIFS(Raw!$F:$F,Raw!$C:$C, AG$5,Raw!$A:$A,$A$4,Raw!$D:$D,$A17)</f>
        <v>1579</v>
      </c>
      <c r="AH17" s="32">
        <f>SUMIFS(Raw!$F:$F,Raw!$C:$C, AH$5,Raw!$A:$A,$A$4,Raw!$D:$D,$A17)</f>
        <v>3458</v>
      </c>
      <c r="AI17" s="32">
        <f>SUMIFS(Raw!$F:$F,Raw!$C:$C, AI$5,Raw!$A:$A,$A$4,Raw!$D:$D,$A17)</f>
        <v>159</v>
      </c>
      <c r="AJ17" s="32">
        <f>SUMIFS(Raw!$F:$F,Raw!$C:$C, AJ$5,Raw!$A:$A,$A$4,Raw!$D:$D,$A17)</f>
        <v>4199</v>
      </c>
    </row>
    <row r="18" spans="1:36" x14ac:dyDescent="0.25">
      <c r="A18" s="27" t="str">
        <f>IF(Refs!A11="","",Refs!A11)</f>
        <v>Y99</v>
      </c>
      <c r="B18" s="3" t="str">
        <f>IF(Refs!B11="","",Refs!B11)</f>
        <v>111 National Support</v>
      </c>
      <c r="C18" s="27" t="str">
        <f>IF(Refs!D11="","",Refs!D11)</f>
        <v>Region</v>
      </c>
      <c r="D18" s="32">
        <f>SUMIFS(Raw!$F:$F,Raw!$C:$C, D$5,Raw!$A:$A,$A$4,Raw!$D:$D,$A18)</f>
        <v>39036</v>
      </c>
      <c r="E18" s="32">
        <f>SUMIFS(Raw!$F:$F,Raw!$C:$C, E$5,Raw!$A:$A,$A$4,Raw!$D:$D,$A18)</f>
        <v>32148</v>
      </c>
      <c r="F18" s="32">
        <f>SUMIFS(Raw!$F:$F,Raw!$C:$C, F$5,Raw!$A:$A,$A$4,Raw!$D:$D,$A18)</f>
        <v>15990</v>
      </c>
      <c r="G18" s="32">
        <f>SUMIFS(Raw!$F:$F,Raw!$C:$C, G$5,Raw!$A:$A,$A$4,Raw!$D:$D,$A18)</f>
        <v>5703</v>
      </c>
      <c r="H18" s="32">
        <f>SUMIFS(Raw!$F:$F,Raw!$C:$C, H$5,Raw!$A:$A,$A$4,Raw!$D:$D,$A18)</f>
        <v>526</v>
      </c>
      <c r="I18" s="32">
        <f>SUMIFS(Raw!$F:$F,Raw!$C:$C, I$5,Raw!$A:$A,$A$4,Raw!$D:$D,$A18)</f>
        <v>976</v>
      </c>
      <c r="J18" s="32">
        <f>SUMIFS(Raw!$F:$F,Raw!$C:$C, J$5,Raw!$A:$A,$A$4,Raw!$D:$D,$A18)</f>
        <v>4201</v>
      </c>
      <c r="K18" s="32">
        <f>SUMIFS(Raw!$F:$F,Raw!$C:$C, K$5,Raw!$A:$A,$A$4,Raw!$D:$D,$A18)</f>
        <v>6971536</v>
      </c>
      <c r="L18" s="32">
        <f>_xlfn.MINIFS(Raw!$F:$F,Raw!$C:$C,L$5,Raw!$A:$A,$A$4,Raw!$D:$D,$A18, Raw!$F:$F, "&lt;&gt;0")</f>
        <v>0</v>
      </c>
      <c r="M18" s="32">
        <f>_xlfn.MAXIFS(Raw!$F:$F,Raw!$C:$C,M$5,Raw!$A:$A,$A$4,Raw!$D:$D,$A18)</f>
        <v>0</v>
      </c>
      <c r="N18" s="32">
        <f>_xlfn.MINIFS(Raw!$F:$F,Raw!$C:$C,N$5,Raw!$A:$A,$A$4,Raw!$D:$D,$A18, Raw!$F:$F, "&lt;&gt;0")</f>
        <v>0</v>
      </c>
      <c r="O18" s="32">
        <f>_xlfn.MAXIFS(Raw!$F:$F,Raw!$C:$C,O$5,Raw!$A:$A,$A$4,Raw!$D:$D,$A18)</f>
        <v>0</v>
      </c>
      <c r="P18" s="32">
        <f>SUMIFS(Raw!$F:$F,Raw!$C:$C, P$5,Raw!$A:$A,$A$4,Raw!$D:$D,$A18)</f>
        <v>29062</v>
      </c>
      <c r="Q18" s="32">
        <f>SUMIFS(Raw!$F:$F,Raw!$C:$C, Q$5,Raw!$A:$A,$A$4,Raw!$D:$D,$A18)</f>
        <v>9140</v>
      </c>
      <c r="R18" s="32">
        <f>SUMIFS(Raw!$F:$F,Raw!$C:$C, R$5,Raw!$A:$A,$A$4,Raw!$D:$D,$A18)</f>
        <v>5414</v>
      </c>
      <c r="S18" s="32">
        <f>SUMIFS(Raw!$F:$F,Raw!$C:$C, S$5,Raw!$A:$A,$A$4,Raw!$D:$D,$A18)</f>
        <v>1045</v>
      </c>
      <c r="T18" s="32">
        <f>SUMIFS(Raw!$F:$F,Raw!$C:$C, T$5,Raw!$A:$A,$A$4,Raw!$D:$D,$A18)</f>
        <v>2896</v>
      </c>
      <c r="U18" s="32">
        <f>SUMIFS(Raw!$F:$F,Raw!$C:$C, U$5,Raw!$A:$A,$A$4,Raw!$D:$D,$A18)</f>
        <v>5287</v>
      </c>
      <c r="V18" s="32">
        <f>SUMIFS(Raw!$F:$F,Raw!$C:$C, V$5,Raw!$A:$A,$A$4,Raw!$D:$D,$A18)</f>
        <v>2</v>
      </c>
      <c r="W18" s="32">
        <f>SUMIFS(Raw!$F:$F,Raw!$C:$C, W$5,Raw!$A:$A,$A$4,Raw!$D:$D,$A18)</f>
        <v>9212</v>
      </c>
      <c r="X18" s="32">
        <f>SUMIFS(Raw!$F:$F,Raw!$C:$C, X$5,Raw!$A:$A,$A$4,Raw!$D:$D,$A18)</f>
        <v>3718</v>
      </c>
      <c r="Y18" s="32">
        <f>SUMIFS(Raw!$F:$F,Raw!$C:$C, Y$5,Raw!$A:$A,$A$4,Raw!$D:$D,$A18)</f>
        <v>1250</v>
      </c>
      <c r="Z18" s="32">
        <f>SUMIFS(Raw!$F:$F,Raw!$C:$C, Z$5,Raw!$A:$A,$A$4,Raw!$D:$D,$A18)</f>
        <v>598</v>
      </c>
      <c r="AA18" s="32">
        <f>SUMIFS(Raw!$F:$F,Raw!$C:$C, AA$5,Raw!$A:$A,$A$4,Raw!$D:$D,$A18)</f>
        <v>606</v>
      </c>
      <c r="AB18" s="32">
        <f>SUMIFS(Raw!$F:$F,Raw!$C:$C, AB$5,Raw!$A:$A,$A$4,Raw!$D:$D,$A18)</f>
        <v>51</v>
      </c>
      <c r="AC18" s="32">
        <f>SUMIFS(Raw!$F:$F,Raw!$C:$C, AC$5,Raw!$A:$A,$A$4,Raw!$D:$D,$A18)</f>
        <v>699</v>
      </c>
      <c r="AD18" s="32">
        <f>SUMIFS(Raw!$F:$F,Raw!$C:$C, AD$5,Raw!$A:$A,$A$4,Raw!$D:$D,$A18)</f>
        <v>5464</v>
      </c>
      <c r="AE18" s="32">
        <f>SUMIFS(Raw!$F:$F,Raw!$C:$C, AE$5,Raw!$A:$A,$A$4,Raw!$D:$D,$A18)</f>
        <v>2215</v>
      </c>
      <c r="AF18" s="32">
        <f>SUMIFS(Raw!$F:$F,Raw!$C:$C, AF$5,Raw!$A:$A,$A$4,Raw!$D:$D,$A18)</f>
        <v>422</v>
      </c>
      <c r="AG18" s="32">
        <f>SUMIFS(Raw!$F:$F,Raw!$C:$C, AG$5,Raw!$A:$A,$A$4,Raw!$D:$D,$A18)</f>
        <v>1</v>
      </c>
      <c r="AH18" s="32">
        <f>SUMIFS(Raw!$F:$F,Raw!$C:$C, AH$5,Raw!$A:$A,$A$4,Raw!$D:$D,$A18)</f>
        <v>569</v>
      </c>
      <c r="AI18" s="32">
        <f>SUMIFS(Raw!$F:$F,Raw!$C:$C, AI$5,Raw!$A:$A,$A$4,Raw!$D:$D,$A18)</f>
        <v>0</v>
      </c>
      <c r="AJ18" s="32">
        <f>SUMIFS(Raw!$F:$F,Raw!$C:$C, AJ$5,Raw!$A:$A,$A$4,Raw!$D:$D,$A18)</f>
        <v>1035</v>
      </c>
    </row>
    <row r="19" spans="1:36" x14ac:dyDescent="0.25">
      <c r="A19" s="27" t="str">
        <f>IF(Refs!A12="","",Refs!A12)</f>
        <v/>
      </c>
      <c r="B19" s="3" t="str">
        <f>IF(Refs!B12="","",Refs!B12)</f>
        <v>-----------</v>
      </c>
      <c r="C19" s="27" t="str">
        <f>IF(Refs!D12="","",Refs!D12)</f>
        <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pans="1:36" x14ac:dyDescent="0.25">
      <c r="A20" s="27" t="str">
        <f>IF(Refs!A13="","",Refs!A13)</f>
        <v>NBP</v>
      </c>
      <c r="B20" s="3" t="str">
        <f>IF(Refs!B13="","",Refs!B13)</f>
        <v>BRISDOC</v>
      </c>
      <c r="C20" s="27" t="str">
        <f>IF(Refs!D13="","",Refs!D13)</f>
        <v>Provider</v>
      </c>
      <c r="D20" s="32">
        <f>SUMIFS(Raw!$F:$F,Raw!$C:$C,D$5,Raw!$A:$A,$A$4,Raw!$E:$E,$A20)</f>
        <v>29715</v>
      </c>
      <c r="E20" s="32">
        <f>SUMIFS(Raw!$F:$F,Raw!$C:$C,E$5,Raw!$A:$A,$A$4,Raw!$E:$E,$A20)</f>
        <v>26295</v>
      </c>
      <c r="F20" s="32">
        <f>SUMIFS(Raw!$F:$F,Raw!$C:$C,F$5,Raw!$A:$A,$A$4,Raw!$E:$E,$A20)</f>
        <v>14157</v>
      </c>
      <c r="G20" s="32">
        <f>SUMIFS(Raw!$F:$F,Raw!$C:$C,G$5,Raw!$A:$A,$A$4,Raw!$E:$E,$A20)</f>
        <v>3168</v>
      </c>
      <c r="H20" s="32">
        <f>SUMIFS(Raw!$F:$F,Raw!$C:$C,H$5,Raw!$A:$A,$A$4,Raw!$E:$E,$A20)</f>
        <v>955</v>
      </c>
      <c r="I20" s="32">
        <f>SUMIFS(Raw!$F:$F,Raw!$C:$C,I$5,Raw!$A:$A,$A$4,Raw!$E:$E,$A20)</f>
        <v>610</v>
      </c>
      <c r="J20" s="32">
        <f>SUMIFS(Raw!$F:$F,Raw!$C:$C,J$5,Raw!$A:$A,$A$4,Raw!$E:$E,$A20)</f>
        <v>1603</v>
      </c>
      <c r="K20" s="32">
        <f>SUMIFS(Raw!$F:$F,Raw!$C:$C,K$5,Raw!$A:$A,$A$4,Raw!$E:$E,$A20)</f>
        <v>4000021</v>
      </c>
      <c r="L20" s="32">
        <f>_xlfn.MINIFS(Raw!$F:$F,Raw!$C:$C,L$5,Raw!$A:$A,$A$4,Raw!$E:$E,$A20, Raw!$F:$F, "&lt;&gt;0")</f>
        <v>59</v>
      </c>
      <c r="M20" s="32">
        <f>_xlfn.MAXIFS(Raw!$F:$F,Raw!$C:$C,M$5,Raw!$A:$A,$A$4,Raw!$E:$E,$A20)</f>
        <v>1110</v>
      </c>
      <c r="N20" s="32">
        <f>_xlfn.MINIFS(Raw!$F:$F,Raw!$C:$C,N$5,Raw!$A:$A,$A$4,Raw!$E:$E,$A20, Raw!$F:$F, "&lt;&gt;0")</f>
        <v>91</v>
      </c>
      <c r="O20" s="32">
        <f>_xlfn.MAXIFS(Raw!$F:$F,Raw!$C:$C,O$5,Raw!$A:$A,$A$4,Raw!$E:$E,$A20)</f>
        <v>1477</v>
      </c>
      <c r="P20" s="32">
        <f>SUMIFS(Raw!$F:$F,Raw!$C:$C,P$5,Raw!$A:$A,$A$4,Raw!$E:$E,$A20)</f>
        <v>24388</v>
      </c>
      <c r="Q20" s="32">
        <f>SUMIFS(Raw!$F:$F,Raw!$C:$C,Q$5,Raw!$A:$A,$A$4,Raw!$E:$E,$A20)</f>
        <v>12021</v>
      </c>
      <c r="R20" s="32">
        <f>SUMIFS(Raw!$F:$F,Raw!$C:$C,R$5,Raw!$A:$A,$A$4,Raw!$E:$E,$A20)</f>
        <v>5024</v>
      </c>
      <c r="S20" s="32">
        <f>SUMIFS(Raw!$F:$F,Raw!$C:$C,S$5,Raw!$A:$A,$A$4,Raw!$E:$E,$A20)</f>
        <v>1772</v>
      </c>
      <c r="T20" s="32">
        <f>SUMIFS(Raw!$F:$F,Raw!$C:$C,T$5,Raw!$A:$A,$A$4,Raw!$E:$E,$A20)</f>
        <v>2949</v>
      </c>
      <c r="U20" s="32">
        <f>SUMIFS(Raw!$F:$F,Raw!$C:$C,U$5,Raw!$A:$A,$A$4,Raw!$E:$E,$A20)</f>
        <v>2966</v>
      </c>
      <c r="V20" s="32">
        <f>SUMIFS(Raw!$F:$F,Raw!$C:$C,V$5,Raw!$A:$A,$A$4,Raw!$E:$E,$A20)</f>
        <v>79</v>
      </c>
      <c r="W20" s="32">
        <f>SUMIFS(Raw!$F:$F,Raw!$C:$C,W$5,Raw!$A:$A,$A$4,Raw!$E:$E,$A20)</f>
        <v>5571</v>
      </c>
      <c r="X20" s="32">
        <f>SUMIFS(Raw!$F:$F,Raw!$C:$C,X$5,Raw!$A:$A,$A$4,Raw!$E:$E,$A20)</f>
        <v>960</v>
      </c>
      <c r="Y20" s="32">
        <f>SUMIFS(Raw!$F:$F,Raw!$C:$C,Y$5,Raw!$A:$A,$A$4,Raw!$E:$E,$A20)</f>
        <v>521</v>
      </c>
      <c r="Z20" s="32">
        <f>SUMIFS(Raw!$F:$F,Raw!$C:$C,Z$5,Raw!$A:$A,$A$4,Raw!$E:$E,$A20)</f>
        <v>64</v>
      </c>
      <c r="AA20" s="32">
        <f>SUMIFS(Raw!$F:$F,Raw!$C:$C,AA$5,Raw!$A:$A,$A$4,Raw!$E:$E,$A20)</f>
        <v>222</v>
      </c>
      <c r="AB20" s="32">
        <f>SUMIFS(Raw!$F:$F,Raw!$C:$C,AB$5,Raw!$A:$A,$A$4,Raw!$E:$E,$A20)</f>
        <v>476</v>
      </c>
      <c r="AC20" s="32">
        <f>SUMIFS(Raw!$F:$F,Raw!$C:$C,AC$5,Raw!$A:$A,$A$4,Raw!$E:$E,$A20)</f>
        <v>5698</v>
      </c>
      <c r="AD20" s="32">
        <f>SUMIFS(Raw!$F:$F,Raw!$C:$C,AD$5,Raw!$A:$A,$A$4,Raw!$E:$E,$A20)</f>
        <v>3576</v>
      </c>
      <c r="AE20" s="32">
        <f>SUMIFS(Raw!$F:$F,Raw!$C:$C,AE$5,Raw!$A:$A,$A$4,Raw!$E:$E,$A20)</f>
        <v>2325</v>
      </c>
      <c r="AF20" s="32">
        <f>SUMIFS(Raw!$F:$F,Raw!$C:$C,AF$5,Raw!$A:$A,$A$4,Raw!$E:$E,$A20)</f>
        <v>2</v>
      </c>
      <c r="AG20" s="32">
        <f>SUMIFS(Raw!$F:$F,Raw!$C:$C,AG$5,Raw!$A:$A,$A$4,Raw!$E:$E,$A20)</f>
        <v>3</v>
      </c>
      <c r="AH20" s="32">
        <f>SUMIFS(Raw!$F:$F,Raw!$C:$C,AH$5,Raw!$A:$A,$A$4,Raw!$E:$E,$A20)</f>
        <v>4</v>
      </c>
      <c r="AI20" s="32">
        <f>SUMIFS(Raw!$F:$F,Raw!$C:$C,AI$5,Raw!$A:$A,$A$4,Raw!$E:$E,$A20)</f>
        <v>0</v>
      </c>
      <c r="AJ20" s="32">
        <f>SUMIFS(Raw!$F:$F,Raw!$C:$C,AJ$5,Raw!$A:$A,$A$4,Raw!$E:$E,$A20)</f>
        <v>12</v>
      </c>
    </row>
    <row r="21" spans="1:36" x14ac:dyDescent="0.25">
      <c r="A21" s="27" t="str">
        <f>IF(Refs!A14="","",Refs!A14)</f>
        <v>NQW</v>
      </c>
      <c r="B21" s="3" t="str">
        <f>IF(Refs!B14="","",Refs!B14)</f>
        <v>Devon Doctors</v>
      </c>
      <c r="C21" s="27" t="str">
        <f>IF(Refs!D14="","",Refs!D14)</f>
        <v>Provider</v>
      </c>
      <c r="D21" s="32">
        <f>SUMIFS(Raw!$F:$F,Raw!$C:$C,D$5,Raw!$A:$A,$A$4,Raw!$E:$E,$A21)</f>
        <v>17556</v>
      </c>
      <c r="E21" s="32">
        <f>SUMIFS(Raw!$F:$F,Raw!$C:$C,E$5,Raw!$A:$A,$A$4,Raw!$E:$E,$A21)</f>
        <v>12572</v>
      </c>
      <c r="F21" s="32">
        <f>SUMIFS(Raw!$F:$F,Raw!$C:$C,F$5,Raw!$A:$A,$A$4,Raw!$E:$E,$A21)</f>
        <v>4484</v>
      </c>
      <c r="G21" s="32">
        <f>SUMIFS(Raw!$F:$F,Raw!$C:$C,G$5,Raw!$A:$A,$A$4,Raw!$E:$E,$A21)</f>
        <v>3861</v>
      </c>
      <c r="H21" s="32">
        <f>SUMIFS(Raw!$F:$F,Raw!$C:$C,H$5,Raw!$A:$A,$A$4,Raw!$E:$E,$A21)</f>
        <v>393</v>
      </c>
      <c r="I21" s="32">
        <f>SUMIFS(Raw!$F:$F,Raw!$C:$C,I$5,Raw!$A:$A,$A$4,Raw!$E:$E,$A21)</f>
        <v>680</v>
      </c>
      <c r="J21" s="32">
        <f>SUMIFS(Raw!$F:$F,Raw!$C:$C,J$5,Raw!$A:$A,$A$4,Raw!$E:$E,$A21)</f>
        <v>2788</v>
      </c>
      <c r="K21" s="32">
        <f>SUMIFS(Raw!$F:$F,Raw!$C:$C,K$5,Raw!$A:$A,$A$4,Raw!$E:$E,$A21)</f>
        <v>4702152</v>
      </c>
      <c r="L21" s="32">
        <f>_xlfn.MINIFS(Raw!$F:$F,Raw!$C:$C,L$5,Raw!$A:$A,$A$4,Raw!$E:$E,$A21, Raw!$F:$F, "&lt;&gt;0")</f>
        <v>394</v>
      </c>
      <c r="M21" s="32">
        <f>_xlfn.MAXIFS(Raw!$F:$F,Raw!$C:$C,M$5,Raw!$A:$A,$A$4,Raw!$E:$E,$A21)</f>
        <v>1576</v>
      </c>
      <c r="N21" s="32">
        <f>_xlfn.MINIFS(Raw!$F:$F,Raw!$C:$C,N$5,Raw!$A:$A,$A$4,Raw!$E:$E,$A21, Raw!$F:$F, "&lt;&gt;0")</f>
        <v>482</v>
      </c>
      <c r="O21" s="32">
        <f>_xlfn.MAXIFS(Raw!$F:$F,Raw!$C:$C,O$5,Raw!$A:$A,$A$4,Raw!$E:$E,$A21)</f>
        <v>2028</v>
      </c>
      <c r="P21" s="32">
        <f>SUMIFS(Raw!$F:$F,Raw!$C:$C,P$5,Raw!$A:$A,$A$4,Raw!$E:$E,$A21)</f>
        <v>11046</v>
      </c>
      <c r="Q21" s="32">
        <f>SUMIFS(Raw!$F:$F,Raw!$C:$C,Q$5,Raw!$A:$A,$A$4,Raw!$E:$E,$A21)</f>
        <v>7623</v>
      </c>
      <c r="R21" s="32">
        <f>SUMIFS(Raw!$F:$F,Raw!$C:$C,R$5,Raw!$A:$A,$A$4,Raw!$E:$E,$A21)</f>
        <v>2579</v>
      </c>
      <c r="S21" s="32">
        <f>SUMIFS(Raw!$F:$F,Raw!$C:$C,S$5,Raw!$A:$A,$A$4,Raw!$E:$E,$A21)</f>
        <v>1310</v>
      </c>
      <c r="T21" s="32">
        <f>SUMIFS(Raw!$F:$F,Raw!$C:$C,T$5,Raw!$A:$A,$A$4,Raw!$E:$E,$A21)</f>
        <v>938</v>
      </c>
      <c r="U21" s="32">
        <f>SUMIFS(Raw!$F:$F,Raw!$C:$C,U$5,Raw!$A:$A,$A$4,Raw!$E:$E,$A21)</f>
        <v>546</v>
      </c>
      <c r="V21" s="32">
        <f>SUMIFS(Raw!$F:$F,Raw!$C:$C,V$5,Raw!$A:$A,$A$4,Raw!$E:$E,$A21)</f>
        <v>318</v>
      </c>
      <c r="W21" s="32">
        <f>SUMIFS(Raw!$F:$F,Raw!$C:$C,W$5,Raw!$A:$A,$A$4,Raw!$E:$E,$A21)</f>
        <v>2822</v>
      </c>
      <c r="X21" s="32">
        <f>SUMIFS(Raw!$F:$F,Raw!$C:$C,X$5,Raw!$A:$A,$A$4,Raw!$E:$E,$A21)</f>
        <v>1010</v>
      </c>
      <c r="Y21" s="32">
        <f>SUMIFS(Raw!$F:$F,Raw!$C:$C,Y$5,Raw!$A:$A,$A$4,Raw!$E:$E,$A21)</f>
        <v>123</v>
      </c>
      <c r="Z21" s="32">
        <f>SUMIFS(Raw!$F:$F,Raw!$C:$C,Z$5,Raw!$A:$A,$A$4,Raw!$E:$E,$A21)</f>
        <v>24</v>
      </c>
      <c r="AA21" s="32">
        <f>SUMIFS(Raw!$F:$F,Raw!$C:$C,AA$5,Raw!$A:$A,$A$4,Raw!$E:$E,$A21)</f>
        <v>92</v>
      </c>
      <c r="AB21" s="32">
        <f>SUMIFS(Raw!$F:$F,Raw!$C:$C,AB$5,Raw!$A:$A,$A$4,Raw!$E:$E,$A21)</f>
        <v>170</v>
      </c>
      <c r="AC21" s="32">
        <f>SUMIFS(Raw!$F:$F,Raw!$C:$C,AC$5,Raw!$A:$A,$A$4,Raw!$E:$E,$A21)</f>
        <v>1384</v>
      </c>
      <c r="AD21" s="32">
        <f>SUMIFS(Raw!$F:$F,Raw!$C:$C,AD$5,Raw!$A:$A,$A$4,Raw!$E:$E,$A21)</f>
        <v>3347</v>
      </c>
      <c r="AE21" s="32">
        <f>SUMIFS(Raw!$F:$F,Raw!$C:$C,AE$5,Raw!$A:$A,$A$4,Raw!$E:$E,$A21)</f>
        <v>308</v>
      </c>
      <c r="AF21" s="32">
        <f>SUMIFS(Raw!$F:$F,Raw!$C:$C,AF$5,Raw!$A:$A,$A$4,Raw!$E:$E,$A21)</f>
        <v>1110</v>
      </c>
      <c r="AG21" s="32">
        <f>SUMIFS(Raw!$F:$F,Raw!$C:$C,AG$5,Raw!$A:$A,$A$4,Raw!$E:$E,$A21)</f>
        <v>13</v>
      </c>
      <c r="AH21" s="32">
        <f>SUMIFS(Raw!$F:$F,Raw!$C:$C,AH$5,Raw!$A:$A,$A$4,Raw!$E:$E,$A21)</f>
        <v>143</v>
      </c>
      <c r="AI21" s="32">
        <f>SUMIFS(Raw!$F:$F,Raw!$C:$C,AI$5,Raw!$A:$A,$A$4,Raw!$E:$E,$A21)</f>
        <v>159</v>
      </c>
      <c r="AJ21" s="32">
        <f>SUMIFS(Raw!$F:$F,Raw!$C:$C,AJ$5,Raw!$A:$A,$A$4,Raw!$E:$E,$A21)</f>
        <v>1228</v>
      </c>
    </row>
    <row r="22" spans="1:36" x14ac:dyDescent="0.25">
      <c r="A22" s="27" t="str">
        <f>IF(Refs!A15="","",Refs!A15)</f>
        <v>RDY</v>
      </c>
      <c r="B22" s="3" t="str">
        <f>IF(Refs!B15="","",Refs!B15)</f>
        <v>DHC</v>
      </c>
      <c r="C22" s="27" t="str">
        <f>IF(Refs!D15="","",Refs!D15)</f>
        <v>Provider</v>
      </c>
      <c r="D22" s="32">
        <f>SUMIFS(Raw!$F:$F,Raw!$C:$C,D$5,Raw!$A:$A,$A$4,Raw!$E:$E,$A22)</f>
        <v>29433</v>
      </c>
      <c r="E22" s="32">
        <f>SUMIFS(Raw!$F:$F,Raw!$C:$C,E$5,Raw!$A:$A,$A$4,Raw!$E:$E,$A22)</f>
        <v>22826</v>
      </c>
      <c r="F22" s="32">
        <f>SUMIFS(Raw!$F:$F,Raw!$C:$C,F$5,Raw!$A:$A,$A$4,Raw!$E:$E,$A22)</f>
        <v>19785</v>
      </c>
      <c r="G22" s="32">
        <f>SUMIFS(Raw!$F:$F,Raw!$C:$C,G$5,Raw!$A:$A,$A$4,Raw!$E:$E,$A22)</f>
        <v>516</v>
      </c>
      <c r="H22" s="32">
        <f>SUMIFS(Raw!$F:$F,Raw!$C:$C,H$5,Raw!$A:$A,$A$4,Raw!$E:$E,$A22)</f>
        <v>147</v>
      </c>
      <c r="I22" s="32">
        <f>SUMIFS(Raw!$F:$F,Raw!$C:$C,I$5,Raw!$A:$A,$A$4,Raw!$E:$E,$A22)</f>
        <v>48</v>
      </c>
      <c r="J22" s="32">
        <f>SUMIFS(Raw!$F:$F,Raw!$C:$C,J$5,Raw!$A:$A,$A$4,Raw!$E:$E,$A22)</f>
        <v>321</v>
      </c>
      <c r="K22" s="32">
        <f>SUMIFS(Raw!$F:$F,Raw!$C:$C,K$5,Raw!$A:$A,$A$4,Raw!$E:$E,$A22)</f>
        <v>1317666</v>
      </c>
      <c r="L22" s="32">
        <f>_xlfn.MINIFS(Raw!$F:$F,Raw!$C:$C,L$5,Raw!$A:$A,$A$4,Raw!$E:$E,$A22, Raw!$F:$F, "&lt;&gt;0")</f>
        <v>58</v>
      </c>
      <c r="M22" s="32">
        <f>_xlfn.MAXIFS(Raw!$F:$F,Raw!$C:$C,M$5,Raw!$A:$A,$A$4,Raw!$E:$E,$A22)</f>
        <v>979</v>
      </c>
      <c r="N22" s="32">
        <f>_xlfn.MINIFS(Raw!$F:$F,Raw!$C:$C,N$5,Raw!$A:$A,$A$4,Raw!$E:$E,$A22, Raw!$F:$F, "&lt;&gt;0")</f>
        <v>136</v>
      </c>
      <c r="O22" s="32">
        <f>_xlfn.MAXIFS(Raw!$F:$F,Raw!$C:$C,O$5,Raw!$A:$A,$A$4,Raw!$E:$E,$A22)</f>
        <v>1204</v>
      </c>
      <c r="P22" s="32">
        <f>SUMIFS(Raw!$F:$F,Raw!$C:$C,P$5,Raw!$A:$A,$A$4,Raw!$E:$E,$A22)</f>
        <v>22457</v>
      </c>
      <c r="Q22" s="32">
        <f>SUMIFS(Raw!$F:$F,Raw!$C:$C,Q$5,Raw!$A:$A,$A$4,Raw!$E:$E,$A22)</f>
        <v>8193</v>
      </c>
      <c r="R22" s="32">
        <f>SUMIFS(Raw!$F:$F,Raw!$C:$C,R$5,Raw!$A:$A,$A$4,Raw!$E:$E,$A22)</f>
        <v>2665</v>
      </c>
      <c r="S22" s="32">
        <f>SUMIFS(Raw!$F:$F,Raw!$C:$C,S$5,Raw!$A:$A,$A$4,Raw!$E:$E,$A22)</f>
        <v>762</v>
      </c>
      <c r="T22" s="32">
        <f>SUMIFS(Raw!$F:$F,Raw!$C:$C,T$5,Raw!$A:$A,$A$4,Raw!$E:$E,$A22)</f>
        <v>2795</v>
      </c>
      <c r="U22" s="32">
        <f>SUMIFS(Raw!$F:$F,Raw!$C:$C,U$5,Raw!$A:$A,$A$4,Raw!$E:$E,$A22)</f>
        <v>3454</v>
      </c>
      <c r="V22" s="32">
        <f>SUMIFS(Raw!$F:$F,Raw!$C:$C,V$5,Raw!$A:$A,$A$4,Raw!$E:$E,$A22)</f>
        <v>0</v>
      </c>
      <c r="W22" s="32">
        <f>SUMIFS(Raw!$F:$F,Raw!$C:$C,W$5,Raw!$A:$A,$A$4,Raw!$E:$E,$A22)</f>
        <v>6814</v>
      </c>
      <c r="X22" s="32">
        <f>SUMIFS(Raw!$F:$F,Raw!$C:$C,X$5,Raw!$A:$A,$A$4,Raw!$E:$E,$A22)</f>
        <v>2270</v>
      </c>
      <c r="Y22" s="32">
        <f>SUMIFS(Raw!$F:$F,Raw!$C:$C,Y$5,Raw!$A:$A,$A$4,Raw!$E:$E,$A22)</f>
        <v>2294</v>
      </c>
      <c r="Z22" s="32">
        <f>SUMIFS(Raw!$F:$F,Raw!$C:$C,Z$5,Raw!$A:$A,$A$4,Raw!$E:$E,$A22)</f>
        <v>66</v>
      </c>
      <c r="AA22" s="32">
        <f>SUMIFS(Raw!$F:$F,Raw!$C:$C,AA$5,Raw!$A:$A,$A$4,Raw!$E:$E,$A22)</f>
        <v>865</v>
      </c>
      <c r="AB22" s="32">
        <f>SUMIFS(Raw!$F:$F,Raw!$C:$C,AB$5,Raw!$A:$A,$A$4,Raw!$E:$E,$A22)</f>
        <v>31</v>
      </c>
      <c r="AC22" s="32">
        <f>SUMIFS(Raw!$F:$F,Raw!$C:$C,AC$5,Raw!$A:$A,$A$4,Raw!$E:$E,$A22)</f>
        <v>1567</v>
      </c>
      <c r="AD22" s="32">
        <f>SUMIFS(Raw!$F:$F,Raw!$C:$C,AD$5,Raw!$A:$A,$A$4,Raw!$E:$E,$A22)</f>
        <v>2070</v>
      </c>
      <c r="AE22" s="32">
        <f>SUMIFS(Raw!$F:$F,Raw!$C:$C,AE$5,Raw!$A:$A,$A$4,Raw!$E:$E,$A22)</f>
        <v>1474</v>
      </c>
      <c r="AF22" s="32">
        <f>SUMIFS(Raw!$F:$F,Raw!$C:$C,AF$5,Raw!$A:$A,$A$4,Raw!$E:$E,$A22)</f>
        <v>750</v>
      </c>
      <c r="AG22" s="32">
        <f>SUMIFS(Raw!$F:$F,Raw!$C:$C,AG$5,Raw!$A:$A,$A$4,Raw!$E:$E,$A22)</f>
        <v>884</v>
      </c>
      <c r="AH22" s="32">
        <f>SUMIFS(Raw!$F:$F,Raw!$C:$C,AH$5,Raw!$A:$A,$A$4,Raw!$E:$E,$A22)</f>
        <v>1601</v>
      </c>
      <c r="AI22" s="32">
        <f>SUMIFS(Raw!$F:$F,Raw!$C:$C,AI$5,Raw!$A:$A,$A$4,Raw!$E:$E,$A22)</f>
        <v>0</v>
      </c>
      <c r="AJ22" s="32">
        <f>SUMIFS(Raw!$F:$F,Raw!$C:$C,AJ$5,Raw!$A:$A,$A$4,Raw!$E:$E,$A22)</f>
        <v>2338</v>
      </c>
    </row>
    <row r="23" spans="1:36" x14ac:dyDescent="0.25">
      <c r="A23" s="27" t="str">
        <f>IF(Refs!A16="","",Refs!A16)</f>
        <v>NNJ</v>
      </c>
      <c r="B23" s="3" t="str">
        <f>IF(Refs!B16="","",Refs!B16)</f>
        <v>DHU</v>
      </c>
      <c r="C23" s="27" t="str">
        <f>IF(Refs!D16="","",Refs!D16)</f>
        <v>Provider</v>
      </c>
      <c r="D23" s="32">
        <f>SUMIFS(Raw!$F:$F,Raw!$C:$C,D$5,Raw!$A:$A,$A$4,Raw!$E:$E,$A23)</f>
        <v>255391</v>
      </c>
      <c r="E23" s="32">
        <f>SUMIFS(Raw!$F:$F,Raw!$C:$C,E$5,Raw!$A:$A,$A$4,Raw!$E:$E,$A23)</f>
        <v>147271</v>
      </c>
      <c r="F23" s="32">
        <f>SUMIFS(Raw!$F:$F,Raw!$C:$C,F$5,Raw!$A:$A,$A$4,Raw!$E:$E,$A23)</f>
        <v>83476</v>
      </c>
      <c r="G23" s="32">
        <f>SUMIFS(Raw!$F:$F,Raw!$C:$C,G$5,Raw!$A:$A,$A$4,Raw!$E:$E,$A23)</f>
        <v>15564</v>
      </c>
      <c r="H23" s="32">
        <f>SUMIFS(Raw!$F:$F,Raw!$C:$C,H$5,Raw!$A:$A,$A$4,Raw!$E:$E,$A23)</f>
        <v>1962</v>
      </c>
      <c r="I23" s="32">
        <f>SUMIFS(Raw!$F:$F,Raw!$C:$C,I$5,Raw!$A:$A,$A$4,Raw!$E:$E,$A23)</f>
        <v>13602</v>
      </c>
      <c r="J23" s="32">
        <f>SUMIFS(Raw!$F:$F,Raw!$C:$C,J$5,Raw!$A:$A,$A$4,Raw!$E:$E,$A23)</f>
        <v>0</v>
      </c>
      <c r="K23" s="32">
        <f>SUMIFS(Raw!$F:$F,Raw!$C:$C,K$5,Raw!$A:$A,$A$4,Raw!$E:$E,$A23)</f>
        <v>21917507</v>
      </c>
      <c r="L23" s="32">
        <f>_xlfn.MINIFS(Raw!$F:$F,Raw!$C:$C,L$5,Raw!$A:$A,$A$4,Raw!$E:$E,$A23, Raw!$F:$F, "&lt;&gt;0")</f>
        <v>42</v>
      </c>
      <c r="M23" s="32">
        <f>_xlfn.MAXIFS(Raw!$F:$F,Raw!$C:$C,M$5,Raw!$A:$A,$A$4,Raw!$E:$E,$A23)</f>
        <v>1163</v>
      </c>
      <c r="N23" s="32">
        <f>_xlfn.MINIFS(Raw!$F:$F,Raw!$C:$C,N$5,Raw!$A:$A,$A$4,Raw!$E:$E,$A23, Raw!$F:$F, "&lt;&gt;0")</f>
        <v>92</v>
      </c>
      <c r="O23" s="32">
        <f>_xlfn.MAXIFS(Raw!$F:$F,Raw!$C:$C,O$5,Raw!$A:$A,$A$4,Raw!$E:$E,$A23)</f>
        <v>1603</v>
      </c>
      <c r="P23" s="32">
        <f>SUMIFS(Raw!$F:$F,Raw!$C:$C,P$5,Raw!$A:$A,$A$4,Raw!$E:$E,$A23)</f>
        <v>142140</v>
      </c>
      <c r="Q23" s="32">
        <f>SUMIFS(Raw!$F:$F,Raw!$C:$C,Q$5,Raw!$A:$A,$A$4,Raw!$E:$E,$A23)</f>
        <v>51238</v>
      </c>
      <c r="R23" s="32">
        <f>SUMIFS(Raw!$F:$F,Raw!$C:$C,R$5,Raw!$A:$A,$A$4,Raw!$E:$E,$A23)</f>
        <v>32420</v>
      </c>
      <c r="S23" s="32">
        <f>SUMIFS(Raw!$F:$F,Raw!$C:$C,S$5,Raw!$A:$A,$A$4,Raw!$E:$E,$A23)</f>
        <v>7507</v>
      </c>
      <c r="T23" s="32">
        <f>SUMIFS(Raw!$F:$F,Raw!$C:$C,T$5,Raw!$A:$A,$A$4,Raw!$E:$E,$A23)</f>
        <v>22702</v>
      </c>
      <c r="U23" s="32">
        <f>SUMIFS(Raw!$F:$F,Raw!$C:$C,U$5,Raw!$A:$A,$A$4,Raw!$E:$E,$A23)</f>
        <v>17141</v>
      </c>
      <c r="V23" s="32">
        <f>SUMIFS(Raw!$F:$F,Raw!$C:$C,V$5,Raw!$A:$A,$A$4,Raw!$E:$E,$A23)</f>
        <v>51</v>
      </c>
      <c r="W23" s="32">
        <f>SUMIFS(Raw!$F:$F,Raw!$C:$C,W$5,Raw!$A:$A,$A$4,Raw!$E:$E,$A23)</f>
        <v>40804</v>
      </c>
      <c r="X23" s="32">
        <f>SUMIFS(Raw!$F:$F,Raw!$C:$C,X$5,Raw!$A:$A,$A$4,Raw!$E:$E,$A23)</f>
        <v>15319</v>
      </c>
      <c r="Y23" s="32">
        <f>SUMIFS(Raw!$F:$F,Raw!$C:$C,Y$5,Raw!$A:$A,$A$4,Raw!$E:$E,$A23)</f>
        <v>11309</v>
      </c>
      <c r="Z23" s="32">
        <f>SUMIFS(Raw!$F:$F,Raw!$C:$C,Z$5,Raw!$A:$A,$A$4,Raw!$E:$E,$A23)</f>
        <v>493</v>
      </c>
      <c r="AA23" s="32">
        <f>SUMIFS(Raw!$F:$F,Raw!$C:$C,AA$5,Raw!$A:$A,$A$4,Raw!$E:$E,$A23)</f>
        <v>3323</v>
      </c>
      <c r="AB23" s="32">
        <f>SUMIFS(Raw!$F:$F,Raw!$C:$C,AB$5,Raw!$A:$A,$A$4,Raw!$E:$E,$A23)</f>
        <v>1031</v>
      </c>
      <c r="AC23" s="32">
        <f>SUMIFS(Raw!$F:$F,Raw!$C:$C,AC$5,Raw!$A:$A,$A$4,Raw!$E:$E,$A23)</f>
        <v>8106</v>
      </c>
      <c r="AD23" s="32">
        <f>SUMIFS(Raw!$F:$F,Raw!$C:$C,AD$5,Raw!$A:$A,$A$4,Raw!$E:$E,$A23)</f>
        <v>22692</v>
      </c>
      <c r="AE23" s="32">
        <f>SUMIFS(Raw!$F:$F,Raw!$C:$C,AE$5,Raw!$A:$A,$A$4,Raw!$E:$E,$A23)</f>
        <v>12224</v>
      </c>
      <c r="AF23" s="32">
        <f>SUMIFS(Raw!$F:$F,Raw!$C:$C,AF$5,Raw!$A:$A,$A$4,Raw!$E:$E,$A23)</f>
        <v>2572</v>
      </c>
      <c r="AG23" s="32">
        <f>SUMIFS(Raw!$F:$F,Raw!$C:$C,AG$5,Raw!$A:$A,$A$4,Raw!$E:$E,$A23)</f>
        <v>2746</v>
      </c>
      <c r="AH23" s="32">
        <f>SUMIFS(Raw!$F:$F,Raw!$C:$C,AH$5,Raw!$A:$A,$A$4,Raw!$E:$E,$A23)</f>
        <v>3748</v>
      </c>
      <c r="AI23" s="32">
        <f>SUMIFS(Raw!$F:$F,Raw!$C:$C,AI$5,Raw!$A:$A,$A$4,Raw!$E:$E,$A23)</f>
        <v>0</v>
      </c>
      <c r="AJ23" s="32">
        <f>SUMIFS(Raw!$F:$F,Raw!$C:$C,AJ$5,Raw!$A:$A,$A$4,Raw!$E:$E,$A23)</f>
        <v>154</v>
      </c>
    </row>
    <row r="24" spans="1:36" x14ac:dyDescent="0.25">
      <c r="A24" s="27" t="str">
        <f>IF(Refs!A17="","",Refs!A17)</f>
        <v>Y00415</v>
      </c>
      <c r="B24" s="3" t="str">
        <f>IF(Refs!B17="","",Refs!B17)</f>
        <v>HUC</v>
      </c>
      <c r="C24" s="27" t="str">
        <f>IF(Refs!D17="","",Refs!D17)</f>
        <v>Provider</v>
      </c>
      <c r="D24" s="32">
        <f>SUMIFS(Raw!$F:$F,Raw!$C:$C,D$5,Raw!$A:$A,$A$4,Raw!$E:$E,$A24)</f>
        <v>88757</v>
      </c>
      <c r="E24" s="32">
        <f>SUMIFS(Raw!$F:$F,Raw!$C:$C,E$5,Raw!$A:$A,$A$4,Raw!$E:$E,$A24)</f>
        <v>68886</v>
      </c>
      <c r="F24" s="32">
        <f>SUMIFS(Raw!$F:$F,Raw!$C:$C,F$5,Raw!$A:$A,$A$4,Raw!$E:$E,$A24)</f>
        <v>27023</v>
      </c>
      <c r="G24" s="32">
        <f>SUMIFS(Raw!$F:$F,Raw!$C:$C,G$5,Raw!$A:$A,$A$4,Raw!$E:$E,$A24)</f>
        <v>12981</v>
      </c>
      <c r="H24" s="32">
        <f>SUMIFS(Raw!$F:$F,Raw!$C:$C,H$5,Raw!$A:$A,$A$4,Raw!$E:$E,$A24)</f>
        <v>1473</v>
      </c>
      <c r="I24" s="32">
        <f>SUMIFS(Raw!$F:$F,Raw!$C:$C,I$5,Raw!$A:$A,$A$4,Raw!$E:$E,$A24)</f>
        <v>883</v>
      </c>
      <c r="J24" s="32">
        <f>SUMIFS(Raw!$F:$F,Raw!$C:$C,J$5,Raw!$A:$A,$A$4,Raw!$E:$E,$A24)</f>
        <v>10625</v>
      </c>
      <c r="K24" s="32">
        <f>SUMIFS(Raw!$F:$F,Raw!$C:$C,K$5,Raw!$A:$A,$A$4,Raw!$E:$E,$A24)</f>
        <v>23827334</v>
      </c>
      <c r="L24" s="32">
        <f>_xlfn.MINIFS(Raw!$F:$F,Raw!$C:$C,L$5,Raw!$A:$A,$A$4,Raw!$E:$E,$A24, Raw!$F:$F, "&lt;&gt;0")</f>
        <v>413</v>
      </c>
      <c r="M24" s="32">
        <f>_xlfn.MAXIFS(Raw!$F:$F,Raw!$C:$C,M$5,Raw!$A:$A,$A$4,Raw!$E:$E,$A24)</f>
        <v>1699</v>
      </c>
      <c r="N24" s="32">
        <f>_xlfn.MINIFS(Raw!$F:$F,Raw!$C:$C,N$5,Raw!$A:$A,$A$4,Raw!$E:$E,$A24, Raw!$F:$F, "&lt;&gt;0")</f>
        <v>583</v>
      </c>
      <c r="O24" s="32">
        <f>_xlfn.MAXIFS(Raw!$F:$F,Raw!$C:$C,O$5,Raw!$A:$A,$A$4,Raw!$E:$E,$A24)</f>
        <v>1931</v>
      </c>
      <c r="P24" s="32">
        <f>SUMIFS(Raw!$F:$F,Raw!$C:$C,P$5,Raw!$A:$A,$A$4,Raw!$E:$E,$A24)</f>
        <v>59041</v>
      </c>
      <c r="Q24" s="32">
        <f>SUMIFS(Raw!$F:$F,Raw!$C:$C,Q$5,Raw!$A:$A,$A$4,Raw!$E:$E,$A24)</f>
        <v>35289</v>
      </c>
      <c r="R24" s="32">
        <f>SUMIFS(Raw!$F:$F,Raw!$C:$C,R$5,Raw!$A:$A,$A$4,Raw!$E:$E,$A24)</f>
        <v>12248</v>
      </c>
      <c r="S24" s="32">
        <f>SUMIFS(Raw!$F:$F,Raw!$C:$C,S$5,Raw!$A:$A,$A$4,Raw!$E:$E,$A24)</f>
        <v>3139</v>
      </c>
      <c r="T24" s="32">
        <f>SUMIFS(Raw!$F:$F,Raw!$C:$C,T$5,Raw!$A:$A,$A$4,Raw!$E:$E,$A24)</f>
        <v>5765</v>
      </c>
      <c r="U24" s="32">
        <f>SUMIFS(Raw!$F:$F,Raw!$C:$C,U$5,Raw!$A:$A,$A$4,Raw!$E:$E,$A24)</f>
        <v>4795</v>
      </c>
      <c r="V24" s="32">
        <f>SUMIFS(Raw!$F:$F,Raw!$C:$C,V$5,Raw!$A:$A,$A$4,Raw!$E:$E,$A24)</f>
        <v>14</v>
      </c>
      <c r="W24" s="32">
        <f>SUMIFS(Raw!$F:$F,Raw!$C:$C,W$5,Raw!$A:$A,$A$4,Raw!$E:$E,$A24)</f>
        <v>25295</v>
      </c>
      <c r="X24" s="32">
        <f>SUMIFS(Raw!$F:$F,Raw!$C:$C,X$5,Raw!$A:$A,$A$4,Raw!$E:$E,$A24)</f>
        <v>5570</v>
      </c>
      <c r="Y24" s="32">
        <f>SUMIFS(Raw!$F:$F,Raw!$C:$C,Y$5,Raw!$A:$A,$A$4,Raw!$E:$E,$A24)</f>
        <v>2746</v>
      </c>
      <c r="Z24" s="32">
        <f>SUMIFS(Raw!$F:$F,Raw!$C:$C,Z$5,Raw!$A:$A,$A$4,Raw!$E:$E,$A24)</f>
        <v>259</v>
      </c>
      <c r="AA24" s="32">
        <f>SUMIFS(Raw!$F:$F,Raw!$C:$C,AA$5,Raw!$A:$A,$A$4,Raw!$E:$E,$A24)</f>
        <v>1961</v>
      </c>
      <c r="AB24" s="32">
        <f>SUMIFS(Raw!$F:$F,Raw!$C:$C,AB$5,Raw!$A:$A,$A$4,Raw!$E:$E,$A24)</f>
        <v>281</v>
      </c>
      <c r="AC24" s="32">
        <f>SUMIFS(Raw!$F:$F,Raw!$C:$C,AC$5,Raw!$A:$A,$A$4,Raw!$E:$E,$A24)</f>
        <v>9098</v>
      </c>
      <c r="AD24" s="32">
        <f>SUMIFS(Raw!$F:$F,Raw!$C:$C,AD$5,Raw!$A:$A,$A$4,Raw!$E:$E,$A24)</f>
        <v>3257</v>
      </c>
      <c r="AE24" s="32">
        <f>SUMIFS(Raw!$F:$F,Raw!$C:$C,AE$5,Raw!$A:$A,$A$4,Raw!$E:$E,$A24)</f>
        <v>6646</v>
      </c>
      <c r="AF24" s="32">
        <f>SUMIFS(Raw!$F:$F,Raw!$C:$C,AF$5,Raw!$A:$A,$A$4,Raw!$E:$E,$A24)</f>
        <v>5354</v>
      </c>
      <c r="AG24" s="32">
        <f>SUMIFS(Raw!$F:$F,Raw!$C:$C,AG$5,Raw!$A:$A,$A$4,Raw!$E:$E,$A24)</f>
        <v>2975</v>
      </c>
      <c r="AH24" s="32">
        <f>SUMIFS(Raw!$F:$F,Raw!$C:$C,AH$5,Raw!$A:$A,$A$4,Raw!$E:$E,$A24)</f>
        <v>1484</v>
      </c>
      <c r="AI24" s="32">
        <f>SUMIFS(Raw!$F:$F,Raw!$C:$C,AI$5,Raw!$A:$A,$A$4,Raw!$E:$E,$A24)</f>
        <v>0</v>
      </c>
      <c r="AJ24" s="32">
        <f>SUMIFS(Raw!$F:$F,Raw!$C:$C,AJ$5,Raw!$A:$A,$A$4,Raw!$E:$E,$A24)</f>
        <v>250</v>
      </c>
    </row>
    <row r="25" spans="1:36" x14ac:dyDescent="0.25">
      <c r="A25" s="27" t="str">
        <f>IF(Refs!A18="","",Refs!A18)</f>
        <v>NVE</v>
      </c>
      <c r="B25" s="3" t="str">
        <f>IF(Refs!B18="","",Refs!B18)</f>
        <v>IC24</v>
      </c>
      <c r="C25" s="27" t="str">
        <f>IF(Refs!D18="","",Refs!D18)</f>
        <v>Provider</v>
      </c>
      <c r="D25" s="32">
        <f>SUMIFS(Raw!$F:$F,Raw!$C:$C,D$5,Raw!$A:$A,$A$4,Raw!$E:$E,$A25)</f>
        <v>74550</v>
      </c>
      <c r="E25" s="32">
        <f>SUMIFS(Raw!$F:$F,Raw!$C:$C,E$5,Raw!$A:$A,$A$4,Raw!$E:$E,$A25)</f>
        <v>52612</v>
      </c>
      <c r="F25" s="32">
        <f>SUMIFS(Raw!$F:$F,Raw!$C:$C,F$5,Raw!$A:$A,$A$4,Raw!$E:$E,$A25)</f>
        <v>22377</v>
      </c>
      <c r="G25" s="32">
        <f>SUMIFS(Raw!$F:$F,Raw!$C:$C,G$5,Raw!$A:$A,$A$4,Raw!$E:$E,$A25)</f>
        <v>16295</v>
      </c>
      <c r="H25" s="32">
        <f>SUMIFS(Raw!$F:$F,Raw!$C:$C,H$5,Raw!$A:$A,$A$4,Raw!$E:$E,$A25)</f>
        <v>4193</v>
      </c>
      <c r="I25" s="32">
        <f>SUMIFS(Raw!$F:$F,Raw!$C:$C,I$5,Raw!$A:$A,$A$4,Raw!$E:$E,$A25)</f>
        <v>1448</v>
      </c>
      <c r="J25" s="32">
        <f>SUMIFS(Raw!$F:$F,Raw!$C:$C,J$5,Raw!$A:$A,$A$4,Raw!$E:$E,$A25)</f>
        <v>10654</v>
      </c>
      <c r="K25" s="32">
        <f>SUMIFS(Raw!$F:$F,Raw!$C:$C,K$5,Raw!$A:$A,$A$4,Raw!$E:$E,$A25)</f>
        <v>33422748</v>
      </c>
      <c r="L25" s="32">
        <f>_xlfn.MINIFS(Raw!$F:$F,Raw!$C:$C,L$5,Raw!$A:$A,$A$4,Raw!$E:$E,$A25, Raw!$F:$F, "&lt;&gt;0")</f>
        <v>120</v>
      </c>
      <c r="M25" s="32">
        <f>_xlfn.MAXIFS(Raw!$F:$F,Raw!$C:$C,M$5,Raw!$A:$A,$A$4,Raw!$E:$E,$A25)</f>
        <v>320</v>
      </c>
      <c r="N25" s="32">
        <f>_xlfn.MINIFS(Raw!$F:$F,Raw!$C:$C,N$5,Raw!$A:$A,$A$4,Raw!$E:$E,$A25, Raw!$F:$F, "&lt;&gt;0")</f>
        <v>320</v>
      </c>
      <c r="O25" s="32">
        <f>_xlfn.MAXIFS(Raw!$F:$F,Raw!$C:$C,O$5,Raw!$A:$A,$A$4,Raw!$E:$E,$A25)</f>
        <v>1594</v>
      </c>
      <c r="P25" s="32">
        <f>SUMIFS(Raw!$F:$F,Raw!$C:$C,P$5,Raw!$A:$A,$A$4,Raw!$E:$E,$A25)</f>
        <v>50731</v>
      </c>
      <c r="Q25" s="32">
        <f>SUMIFS(Raw!$F:$F,Raw!$C:$C,Q$5,Raw!$A:$A,$A$4,Raw!$E:$E,$A25)</f>
        <v>30098</v>
      </c>
      <c r="R25" s="32">
        <f>SUMIFS(Raw!$F:$F,Raw!$C:$C,R$5,Raw!$A:$A,$A$4,Raw!$E:$E,$A25)</f>
        <v>998</v>
      </c>
      <c r="S25" s="32">
        <f>SUMIFS(Raw!$F:$F,Raw!$C:$C,S$5,Raw!$A:$A,$A$4,Raw!$E:$E,$A25)</f>
        <v>345</v>
      </c>
      <c r="T25" s="32">
        <f>SUMIFS(Raw!$F:$F,Raw!$C:$C,T$5,Raw!$A:$A,$A$4,Raw!$E:$E,$A25)</f>
        <v>5932</v>
      </c>
      <c r="U25" s="32">
        <f>SUMIFS(Raw!$F:$F,Raw!$C:$C,U$5,Raw!$A:$A,$A$4,Raw!$E:$E,$A25)</f>
        <v>3947</v>
      </c>
      <c r="V25" s="32">
        <f>SUMIFS(Raw!$F:$F,Raw!$C:$C,V$5,Raw!$A:$A,$A$4,Raw!$E:$E,$A25)</f>
        <v>1</v>
      </c>
      <c r="W25" s="32">
        <f>SUMIFS(Raw!$F:$F,Raw!$C:$C,W$5,Raw!$A:$A,$A$4,Raw!$E:$E,$A25)</f>
        <v>16322</v>
      </c>
      <c r="X25" s="32">
        <f>SUMIFS(Raw!$F:$F,Raw!$C:$C,X$5,Raw!$A:$A,$A$4,Raw!$E:$E,$A25)</f>
        <v>10285</v>
      </c>
      <c r="Y25" s="32">
        <f>SUMIFS(Raw!$F:$F,Raw!$C:$C,Y$5,Raw!$A:$A,$A$4,Raw!$E:$E,$A25)</f>
        <v>3506</v>
      </c>
      <c r="Z25" s="32">
        <f>SUMIFS(Raw!$F:$F,Raw!$C:$C,Z$5,Raw!$A:$A,$A$4,Raw!$E:$E,$A25)</f>
        <v>139</v>
      </c>
      <c r="AA25" s="32">
        <f>SUMIFS(Raw!$F:$F,Raw!$C:$C,AA$5,Raw!$A:$A,$A$4,Raw!$E:$E,$A25)</f>
        <v>1152</v>
      </c>
      <c r="AB25" s="32">
        <f>SUMIFS(Raw!$F:$F,Raw!$C:$C,AB$5,Raw!$A:$A,$A$4,Raw!$E:$E,$A25)</f>
        <v>70</v>
      </c>
      <c r="AC25" s="32">
        <f>SUMIFS(Raw!$F:$F,Raw!$C:$C,AC$5,Raw!$A:$A,$A$4,Raw!$E:$E,$A25)</f>
        <v>2266</v>
      </c>
      <c r="AD25" s="32">
        <f>SUMIFS(Raw!$F:$F,Raw!$C:$C,AD$5,Raw!$A:$A,$A$4,Raw!$E:$E,$A25)</f>
        <v>7832</v>
      </c>
      <c r="AE25" s="32">
        <f>SUMIFS(Raw!$F:$F,Raw!$C:$C,AE$5,Raw!$A:$A,$A$4,Raw!$E:$E,$A25)</f>
        <v>2637</v>
      </c>
      <c r="AF25" s="32">
        <f>SUMIFS(Raw!$F:$F,Raw!$C:$C,AF$5,Raw!$A:$A,$A$4,Raw!$E:$E,$A25)</f>
        <v>2992</v>
      </c>
      <c r="AG25" s="32">
        <f>SUMIFS(Raw!$F:$F,Raw!$C:$C,AG$5,Raw!$A:$A,$A$4,Raw!$E:$E,$A25)</f>
        <v>14</v>
      </c>
      <c r="AH25" s="32">
        <f>SUMIFS(Raw!$F:$F,Raw!$C:$C,AH$5,Raw!$A:$A,$A$4,Raw!$E:$E,$A25)</f>
        <v>2228</v>
      </c>
      <c r="AI25" s="32">
        <f>SUMIFS(Raw!$F:$F,Raw!$C:$C,AI$5,Raw!$A:$A,$A$4,Raw!$E:$E,$A25)</f>
        <v>0</v>
      </c>
      <c r="AJ25" s="32">
        <f>SUMIFS(Raw!$F:$F,Raw!$C:$C,AJ$5,Raw!$A:$A,$A$4,Raw!$E:$E,$A25)</f>
        <v>0</v>
      </c>
    </row>
    <row r="26" spans="1:36" x14ac:dyDescent="0.25">
      <c r="A26" s="27" t="str">
        <f>IF(Refs!A19="","",Refs!A19)</f>
        <v>R1F</v>
      </c>
      <c r="B26" s="3" t="str">
        <f>IF(Refs!B19="","",Refs!B19)</f>
        <v>IOW</v>
      </c>
      <c r="C26" s="27" t="str">
        <f>IF(Refs!D19="","",Refs!D19)</f>
        <v>Provider</v>
      </c>
      <c r="D26" s="32">
        <f>SUMIFS(Raw!$F:$F,Raw!$C:$C,D$5,Raw!$A:$A,$A$4,Raw!$E:$E,$A26)</f>
        <v>9881</v>
      </c>
      <c r="E26" s="32">
        <f>SUMIFS(Raw!$F:$F,Raw!$C:$C,E$5,Raw!$A:$A,$A$4,Raw!$E:$E,$A26)</f>
        <v>7149</v>
      </c>
      <c r="F26" s="32">
        <f>SUMIFS(Raw!$F:$F,Raw!$C:$C,F$5,Raw!$A:$A,$A$4,Raw!$E:$E,$A26)</f>
        <v>4484</v>
      </c>
      <c r="G26" s="32">
        <f>SUMIFS(Raw!$F:$F,Raw!$C:$C,G$5,Raw!$A:$A,$A$4,Raw!$E:$E,$A26)</f>
        <v>2732</v>
      </c>
      <c r="H26" s="32">
        <f>SUMIFS(Raw!$F:$F,Raw!$C:$C,H$5,Raw!$A:$A,$A$4,Raw!$E:$E,$A26)</f>
        <v>307</v>
      </c>
      <c r="I26" s="32">
        <f>SUMIFS(Raw!$F:$F,Raw!$C:$C,I$5,Raw!$A:$A,$A$4,Raw!$E:$E,$A26)</f>
        <v>281</v>
      </c>
      <c r="J26" s="32">
        <f>SUMIFS(Raw!$F:$F,Raw!$C:$C,J$5,Raw!$A:$A,$A$4,Raw!$E:$E,$A26)</f>
        <v>2144</v>
      </c>
      <c r="K26" s="32">
        <f>SUMIFS(Raw!$F:$F,Raw!$C:$C,K$5,Raw!$A:$A,$A$4,Raw!$E:$E,$A26)</f>
        <v>1114298</v>
      </c>
      <c r="L26" s="32">
        <f>_xlfn.MINIFS(Raw!$F:$F,Raw!$C:$C,L$5,Raw!$A:$A,$A$4,Raw!$E:$E,$A26, Raw!$F:$F, "&lt;&gt;0")</f>
        <v>212</v>
      </c>
      <c r="M26" s="32">
        <f>_xlfn.MAXIFS(Raw!$F:$F,Raw!$C:$C,M$5,Raw!$A:$A,$A$4,Raw!$E:$E,$A26)</f>
        <v>1884</v>
      </c>
      <c r="N26" s="32">
        <f>_xlfn.MINIFS(Raw!$F:$F,Raw!$C:$C,N$5,Raw!$A:$A,$A$4,Raw!$E:$E,$A26, Raw!$F:$F, "&lt;&gt;0")</f>
        <v>460</v>
      </c>
      <c r="O26" s="32">
        <f>_xlfn.MAXIFS(Raw!$F:$F,Raw!$C:$C,O$5,Raw!$A:$A,$A$4,Raw!$E:$E,$A26)</f>
        <v>2291</v>
      </c>
      <c r="P26" s="32">
        <f>SUMIFS(Raw!$F:$F,Raw!$C:$C,P$5,Raw!$A:$A,$A$4,Raw!$E:$E,$A26)</f>
        <v>7466</v>
      </c>
      <c r="Q26" s="32">
        <f>SUMIFS(Raw!$F:$F,Raw!$C:$C,Q$5,Raw!$A:$A,$A$4,Raw!$E:$E,$A26)</f>
        <v>4030</v>
      </c>
      <c r="R26" s="32">
        <f>SUMIFS(Raw!$F:$F,Raw!$C:$C,R$5,Raw!$A:$A,$A$4,Raw!$E:$E,$A26)</f>
        <v>1181</v>
      </c>
      <c r="S26" s="32">
        <f>SUMIFS(Raw!$F:$F,Raw!$C:$C,S$5,Raw!$A:$A,$A$4,Raw!$E:$E,$A26)</f>
        <v>1086</v>
      </c>
      <c r="T26" s="32">
        <f>SUMIFS(Raw!$F:$F,Raw!$C:$C,T$5,Raw!$A:$A,$A$4,Raw!$E:$E,$A26)</f>
        <v>982</v>
      </c>
      <c r="U26" s="32">
        <f>SUMIFS(Raw!$F:$F,Raw!$C:$C,U$5,Raw!$A:$A,$A$4,Raw!$E:$E,$A26)</f>
        <v>1173</v>
      </c>
      <c r="V26" s="32">
        <f>SUMIFS(Raw!$F:$F,Raw!$C:$C,V$5,Raw!$A:$A,$A$4,Raw!$E:$E,$A26)</f>
        <v>0</v>
      </c>
      <c r="W26" s="32">
        <f>SUMIFS(Raw!$F:$F,Raw!$C:$C,W$5,Raw!$A:$A,$A$4,Raw!$E:$E,$A26)</f>
        <v>2301</v>
      </c>
      <c r="X26" s="32">
        <f>SUMIFS(Raw!$F:$F,Raw!$C:$C,X$5,Raw!$A:$A,$A$4,Raw!$E:$E,$A26)</f>
        <v>1213</v>
      </c>
      <c r="Y26" s="32">
        <f>SUMIFS(Raw!$F:$F,Raw!$C:$C,Y$5,Raw!$A:$A,$A$4,Raw!$E:$E,$A26)</f>
        <v>541</v>
      </c>
      <c r="Z26" s="32">
        <f>SUMIFS(Raw!$F:$F,Raw!$C:$C,Z$5,Raw!$A:$A,$A$4,Raw!$E:$E,$A26)</f>
        <v>31</v>
      </c>
      <c r="AA26" s="32">
        <f>SUMIFS(Raw!$F:$F,Raw!$C:$C,AA$5,Raw!$A:$A,$A$4,Raw!$E:$E,$A26)</f>
        <v>19</v>
      </c>
      <c r="AB26" s="32">
        <f>SUMIFS(Raw!$F:$F,Raw!$C:$C,AB$5,Raw!$A:$A,$A$4,Raw!$E:$E,$A26)</f>
        <v>8</v>
      </c>
      <c r="AC26" s="32">
        <f>SUMIFS(Raw!$F:$F,Raw!$C:$C,AC$5,Raw!$A:$A,$A$4,Raw!$E:$E,$A26)</f>
        <v>282</v>
      </c>
      <c r="AD26" s="32">
        <f>SUMIFS(Raw!$F:$F,Raw!$C:$C,AD$5,Raw!$A:$A,$A$4,Raw!$E:$E,$A26)</f>
        <v>916</v>
      </c>
      <c r="AE26" s="32">
        <f>SUMIFS(Raw!$F:$F,Raw!$C:$C,AE$5,Raw!$A:$A,$A$4,Raw!$E:$E,$A26)</f>
        <v>1099</v>
      </c>
      <c r="AF26" s="32">
        <f>SUMIFS(Raw!$F:$F,Raw!$C:$C,AF$5,Raw!$A:$A,$A$4,Raw!$E:$E,$A26)</f>
        <v>1</v>
      </c>
      <c r="AG26" s="32">
        <f>SUMIFS(Raw!$F:$F,Raw!$C:$C,AG$5,Raw!$A:$A,$A$4,Raw!$E:$E,$A26)</f>
        <v>25</v>
      </c>
      <c r="AH26" s="32">
        <f>SUMIFS(Raw!$F:$F,Raw!$C:$C,AH$5,Raw!$A:$A,$A$4,Raw!$E:$E,$A26)</f>
        <v>437</v>
      </c>
      <c r="AI26" s="32">
        <f>SUMIFS(Raw!$F:$F,Raw!$C:$C,AI$5,Raw!$A:$A,$A$4,Raw!$E:$E,$A26)</f>
        <v>0</v>
      </c>
      <c r="AJ26" s="32">
        <f>SUMIFS(Raw!$F:$F,Raw!$C:$C,AJ$5,Raw!$A:$A,$A$4,Raw!$E:$E,$A26)</f>
        <v>1</v>
      </c>
    </row>
    <row r="27" spans="1:36" x14ac:dyDescent="0.25">
      <c r="A27" s="27" t="str">
        <f>IF(Refs!A20="","",Refs!A20)</f>
        <v>RRU</v>
      </c>
      <c r="B27" s="3" t="str">
        <f>IF(Refs!B20="","",Refs!B20)</f>
        <v>LAS</v>
      </c>
      <c r="C27" s="27" t="str">
        <f>IF(Refs!D20="","",Refs!D20)</f>
        <v>Provider</v>
      </c>
      <c r="D27" s="32">
        <f>SUMIFS(Raw!$F:$F,Raw!$C:$C,D$5,Raw!$A:$A,$A$4,Raw!$E:$E,$A27)</f>
        <v>208501</v>
      </c>
      <c r="E27" s="32">
        <f>SUMIFS(Raw!$F:$F,Raw!$C:$C,E$5,Raw!$A:$A,$A$4,Raw!$E:$E,$A27)</f>
        <v>168691</v>
      </c>
      <c r="F27" s="32">
        <f>SUMIFS(Raw!$F:$F,Raw!$C:$C,F$5,Raw!$A:$A,$A$4,Raw!$E:$E,$A27)</f>
        <v>74199</v>
      </c>
      <c r="G27" s="32">
        <f>SUMIFS(Raw!$F:$F,Raw!$C:$C,G$5,Raw!$A:$A,$A$4,Raw!$E:$E,$A27)</f>
        <v>39810</v>
      </c>
      <c r="H27" s="32">
        <f>SUMIFS(Raw!$F:$F,Raw!$C:$C,H$5,Raw!$A:$A,$A$4,Raw!$E:$E,$A27)</f>
        <v>7180</v>
      </c>
      <c r="I27" s="32">
        <f>SUMIFS(Raw!$F:$F,Raw!$C:$C,I$5,Raw!$A:$A,$A$4,Raw!$E:$E,$A27)</f>
        <v>5169</v>
      </c>
      <c r="J27" s="32">
        <f>SUMIFS(Raw!$F:$F,Raw!$C:$C,J$5,Raw!$A:$A,$A$4,Raw!$E:$E,$A27)</f>
        <v>27461</v>
      </c>
      <c r="K27" s="32">
        <f>SUMIFS(Raw!$F:$F,Raw!$C:$C,K$5,Raw!$A:$A,$A$4,Raw!$E:$E,$A27)</f>
        <v>49543384</v>
      </c>
      <c r="L27" s="32">
        <f>_xlfn.MINIFS(Raw!$F:$F,Raw!$C:$C,L$5,Raw!$A:$A,$A$4,Raw!$E:$E,$A27, Raw!$F:$F, "&lt;&gt;0")</f>
        <v>233</v>
      </c>
      <c r="M27" s="32">
        <f>_xlfn.MAXIFS(Raw!$F:$F,Raw!$C:$C,M$5,Raw!$A:$A,$A$4,Raw!$E:$E,$A27)</f>
        <v>1821</v>
      </c>
      <c r="N27" s="32">
        <f>_xlfn.MINIFS(Raw!$F:$F,Raw!$C:$C,N$5,Raw!$A:$A,$A$4,Raw!$E:$E,$A27, Raw!$F:$F, "&lt;&gt;0")</f>
        <v>376</v>
      </c>
      <c r="O27" s="32">
        <f>_xlfn.MAXIFS(Raw!$F:$F,Raw!$C:$C,O$5,Raw!$A:$A,$A$4,Raw!$E:$E,$A27)</f>
        <v>3798</v>
      </c>
      <c r="P27" s="32">
        <f>SUMIFS(Raw!$F:$F,Raw!$C:$C,P$5,Raw!$A:$A,$A$4,Raw!$E:$E,$A27)</f>
        <v>150335</v>
      </c>
      <c r="Q27" s="32">
        <f>SUMIFS(Raw!$F:$F,Raw!$C:$C,Q$5,Raw!$A:$A,$A$4,Raw!$E:$E,$A27)</f>
        <v>75215</v>
      </c>
      <c r="R27" s="32">
        <f>SUMIFS(Raw!$F:$F,Raw!$C:$C,R$5,Raw!$A:$A,$A$4,Raw!$E:$E,$A27)</f>
        <v>15053</v>
      </c>
      <c r="S27" s="32">
        <f>SUMIFS(Raw!$F:$F,Raw!$C:$C,S$5,Raw!$A:$A,$A$4,Raw!$E:$E,$A27)</f>
        <v>4146</v>
      </c>
      <c r="T27" s="32">
        <f>SUMIFS(Raw!$F:$F,Raw!$C:$C,T$5,Raw!$A:$A,$A$4,Raw!$E:$E,$A27)</f>
        <v>12478</v>
      </c>
      <c r="U27" s="32">
        <f>SUMIFS(Raw!$F:$F,Raw!$C:$C,U$5,Raw!$A:$A,$A$4,Raw!$E:$E,$A27)</f>
        <v>15225</v>
      </c>
      <c r="V27" s="32">
        <f>SUMIFS(Raw!$F:$F,Raw!$C:$C,V$5,Raw!$A:$A,$A$4,Raw!$E:$E,$A27)</f>
        <v>74</v>
      </c>
      <c r="W27" s="32">
        <f>SUMIFS(Raw!$F:$F,Raw!$C:$C,W$5,Raw!$A:$A,$A$4,Raw!$E:$E,$A27)</f>
        <v>53121</v>
      </c>
      <c r="X27" s="32">
        <f>SUMIFS(Raw!$F:$F,Raw!$C:$C,X$5,Raw!$A:$A,$A$4,Raw!$E:$E,$A27)</f>
        <v>10151</v>
      </c>
      <c r="Y27" s="32">
        <f>SUMIFS(Raw!$F:$F,Raw!$C:$C,Y$5,Raw!$A:$A,$A$4,Raw!$E:$E,$A27)</f>
        <v>7734</v>
      </c>
      <c r="Z27" s="32">
        <f>SUMIFS(Raw!$F:$F,Raw!$C:$C,Z$5,Raw!$A:$A,$A$4,Raw!$E:$E,$A27)</f>
        <v>1471</v>
      </c>
      <c r="AA27" s="32">
        <f>SUMIFS(Raw!$F:$F,Raw!$C:$C,AA$5,Raw!$A:$A,$A$4,Raw!$E:$E,$A27)</f>
        <v>1055</v>
      </c>
      <c r="AB27" s="32">
        <f>SUMIFS(Raw!$F:$F,Raw!$C:$C,AB$5,Raw!$A:$A,$A$4,Raw!$E:$E,$A27)</f>
        <v>243</v>
      </c>
      <c r="AC27" s="32">
        <f>SUMIFS(Raw!$F:$F,Raw!$C:$C,AC$5,Raw!$A:$A,$A$4,Raw!$E:$E,$A27)</f>
        <v>14101</v>
      </c>
      <c r="AD27" s="32">
        <f>SUMIFS(Raw!$F:$F,Raw!$C:$C,AD$5,Raw!$A:$A,$A$4,Raw!$E:$E,$A27)</f>
        <v>34682</v>
      </c>
      <c r="AE27" s="32">
        <f>SUMIFS(Raw!$F:$F,Raw!$C:$C,AE$5,Raw!$A:$A,$A$4,Raw!$E:$E,$A27)</f>
        <v>25322</v>
      </c>
      <c r="AF27" s="32">
        <f>SUMIFS(Raw!$F:$F,Raw!$C:$C,AF$5,Raw!$A:$A,$A$4,Raw!$E:$E,$A27)</f>
        <v>6002</v>
      </c>
      <c r="AG27" s="32">
        <f>SUMIFS(Raw!$F:$F,Raw!$C:$C,AG$5,Raw!$A:$A,$A$4,Raw!$E:$E,$A27)</f>
        <v>6335</v>
      </c>
      <c r="AH27" s="32">
        <f>SUMIFS(Raw!$F:$F,Raw!$C:$C,AH$5,Raw!$A:$A,$A$4,Raw!$E:$E,$A27)</f>
        <v>3846</v>
      </c>
      <c r="AI27" s="32">
        <f>SUMIFS(Raw!$F:$F,Raw!$C:$C,AI$5,Raw!$A:$A,$A$4,Raw!$E:$E,$A27)</f>
        <v>0</v>
      </c>
      <c r="AJ27" s="32">
        <f>SUMIFS(Raw!$F:$F,Raw!$C:$C,AJ$5,Raw!$A:$A,$A$4,Raw!$E:$E,$A27)</f>
        <v>3223</v>
      </c>
    </row>
    <row r="28" spans="1:36" x14ac:dyDescent="0.25">
      <c r="A28" s="27" t="str">
        <f>IF(Refs!A21="","",Refs!A21)</f>
        <v>NKB</v>
      </c>
      <c r="B28" s="3" t="str">
        <f>IF(Refs!B21="","",Refs!B21)</f>
        <v>LCW</v>
      </c>
      <c r="C28" s="27" t="str">
        <f>IF(Refs!D21="","",Refs!D21)</f>
        <v>Provider</v>
      </c>
      <c r="D28" s="32">
        <f>SUMIFS(Raw!$F:$F,Raw!$C:$C,D$5,Raw!$A:$A,$A$4,Raw!$E:$E,$A28)</f>
        <v>37160</v>
      </c>
      <c r="E28" s="32">
        <f>SUMIFS(Raw!$F:$F,Raw!$C:$C,E$5,Raw!$A:$A,$A$4,Raw!$E:$E,$A28)</f>
        <v>27212</v>
      </c>
      <c r="F28" s="32">
        <f>SUMIFS(Raw!$F:$F,Raw!$C:$C,F$5,Raw!$A:$A,$A$4,Raw!$E:$E,$A28)</f>
        <v>7925</v>
      </c>
      <c r="G28" s="32">
        <f>SUMIFS(Raw!$F:$F,Raw!$C:$C,G$5,Raw!$A:$A,$A$4,Raw!$E:$E,$A28)</f>
        <v>9632</v>
      </c>
      <c r="H28" s="32">
        <f>SUMIFS(Raw!$F:$F,Raw!$C:$C,H$5,Raw!$A:$A,$A$4,Raw!$E:$E,$A28)</f>
        <v>628</v>
      </c>
      <c r="I28" s="32">
        <f>SUMIFS(Raw!$F:$F,Raw!$C:$C,I$5,Raw!$A:$A,$A$4,Raw!$E:$E,$A28)</f>
        <v>2140</v>
      </c>
      <c r="J28" s="32">
        <f>SUMIFS(Raw!$F:$F,Raw!$C:$C,J$5,Raw!$A:$A,$A$4,Raw!$E:$E,$A28)</f>
        <v>6864</v>
      </c>
      <c r="K28" s="32">
        <f>SUMIFS(Raw!$F:$F,Raw!$C:$C,K$5,Raw!$A:$A,$A$4,Raw!$E:$E,$A28)</f>
        <v>22363319</v>
      </c>
      <c r="L28" s="32">
        <f>_xlfn.MINIFS(Raw!$F:$F,Raw!$C:$C,L$5,Raw!$A:$A,$A$4,Raw!$E:$E,$A28, Raw!$F:$F, "&lt;&gt;0")</f>
        <v>934</v>
      </c>
      <c r="M28" s="32">
        <f>_xlfn.MAXIFS(Raw!$F:$F,Raw!$C:$C,M$5,Raw!$A:$A,$A$4,Raw!$E:$E,$A28)</f>
        <v>5001</v>
      </c>
      <c r="N28" s="32">
        <f>_xlfn.MINIFS(Raw!$F:$F,Raw!$C:$C,N$5,Raw!$A:$A,$A$4,Raw!$E:$E,$A28, Raw!$F:$F, "&lt;&gt;0")</f>
        <v>1041</v>
      </c>
      <c r="O28" s="32">
        <f>_xlfn.MAXIFS(Raw!$F:$F,Raw!$C:$C,O$5,Raw!$A:$A,$A$4,Raw!$E:$E,$A28)</f>
        <v>5260</v>
      </c>
      <c r="P28" s="32">
        <f>SUMIFS(Raw!$F:$F,Raw!$C:$C,P$5,Raw!$A:$A,$A$4,Raw!$E:$E,$A28)</f>
        <v>31506</v>
      </c>
      <c r="Q28" s="32">
        <f>SUMIFS(Raw!$F:$F,Raw!$C:$C,Q$5,Raw!$A:$A,$A$4,Raw!$E:$E,$A28)</f>
        <v>18897</v>
      </c>
      <c r="R28" s="32">
        <f>SUMIFS(Raw!$F:$F,Raw!$C:$C,R$5,Raw!$A:$A,$A$4,Raw!$E:$E,$A28)</f>
        <v>4716</v>
      </c>
      <c r="S28" s="32">
        <f>SUMIFS(Raw!$F:$F,Raw!$C:$C,S$5,Raw!$A:$A,$A$4,Raw!$E:$E,$A28)</f>
        <v>2440</v>
      </c>
      <c r="T28" s="32">
        <f>SUMIFS(Raw!$F:$F,Raw!$C:$C,T$5,Raw!$A:$A,$A$4,Raw!$E:$E,$A28)</f>
        <v>2269</v>
      </c>
      <c r="U28" s="32">
        <f>SUMIFS(Raw!$F:$F,Raw!$C:$C,U$5,Raw!$A:$A,$A$4,Raw!$E:$E,$A28)</f>
        <v>3455</v>
      </c>
      <c r="V28" s="32">
        <f>SUMIFS(Raw!$F:$F,Raw!$C:$C,V$5,Raw!$A:$A,$A$4,Raw!$E:$E,$A28)</f>
        <v>51</v>
      </c>
      <c r="W28" s="32">
        <f>SUMIFS(Raw!$F:$F,Raw!$C:$C,W$5,Raw!$A:$A,$A$4,Raw!$E:$E,$A28)</f>
        <v>6267</v>
      </c>
      <c r="X28" s="32">
        <f>SUMIFS(Raw!$F:$F,Raw!$C:$C,X$5,Raw!$A:$A,$A$4,Raw!$E:$E,$A28)</f>
        <v>1900</v>
      </c>
      <c r="Y28" s="32">
        <f>SUMIFS(Raw!$F:$F,Raw!$C:$C,Y$5,Raw!$A:$A,$A$4,Raw!$E:$E,$A28)</f>
        <v>2971</v>
      </c>
      <c r="Z28" s="32">
        <f>SUMIFS(Raw!$F:$F,Raw!$C:$C,Z$5,Raw!$A:$A,$A$4,Raw!$E:$E,$A28)</f>
        <v>95</v>
      </c>
      <c r="AA28" s="32">
        <f>SUMIFS(Raw!$F:$F,Raw!$C:$C,AA$5,Raw!$A:$A,$A$4,Raw!$E:$E,$A28)</f>
        <v>248</v>
      </c>
      <c r="AB28" s="32">
        <f>SUMIFS(Raw!$F:$F,Raw!$C:$C,AB$5,Raw!$A:$A,$A$4,Raw!$E:$E,$A28)</f>
        <v>41</v>
      </c>
      <c r="AC28" s="32">
        <f>SUMIFS(Raw!$F:$F,Raw!$C:$C,AC$5,Raw!$A:$A,$A$4,Raw!$E:$E,$A28)</f>
        <v>0</v>
      </c>
      <c r="AD28" s="32">
        <f>SUMIFS(Raw!$F:$F,Raw!$C:$C,AD$5,Raw!$A:$A,$A$4,Raw!$E:$E,$A28)</f>
        <v>5391</v>
      </c>
      <c r="AE28" s="32">
        <f>SUMIFS(Raw!$F:$F,Raw!$C:$C,AE$5,Raw!$A:$A,$A$4,Raw!$E:$E,$A28)</f>
        <v>1957</v>
      </c>
      <c r="AF28" s="32">
        <f>SUMIFS(Raw!$F:$F,Raw!$C:$C,AF$5,Raw!$A:$A,$A$4,Raw!$E:$E,$A28)</f>
        <v>1968</v>
      </c>
      <c r="AG28" s="32">
        <f>SUMIFS(Raw!$F:$F,Raw!$C:$C,AG$5,Raw!$A:$A,$A$4,Raw!$E:$E,$A28)</f>
        <v>438</v>
      </c>
      <c r="AH28" s="32">
        <f>SUMIFS(Raw!$F:$F,Raw!$C:$C,AH$5,Raw!$A:$A,$A$4,Raw!$E:$E,$A28)</f>
        <v>644</v>
      </c>
      <c r="AI28" s="32">
        <f>SUMIFS(Raw!$F:$F,Raw!$C:$C,AI$5,Raw!$A:$A,$A$4,Raw!$E:$E,$A28)</f>
        <v>7</v>
      </c>
      <c r="AJ28" s="32">
        <f>SUMIFS(Raw!$F:$F,Raw!$C:$C,AJ$5,Raw!$A:$A,$A$4,Raw!$E:$E,$A28)</f>
        <v>5</v>
      </c>
    </row>
    <row r="29" spans="1:36" x14ac:dyDescent="0.25">
      <c r="A29" s="27" t="str">
        <f>IF(Refs!A22="","",Refs!A22)</f>
        <v>8J296</v>
      </c>
      <c r="B29" s="3" t="str">
        <f>IF(Refs!B22="","",Refs!B22)</f>
        <v>Medvivo</v>
      </c>
      <c r="C29" s="27" t="str">
        <f>IF(Refs!D22="","",Refs!D22)</f>
        <v>Provider</v>
      </c>
      <c r="D29" s="32">
        <f>SUMIFS(Raw!$F:$F,Raw!$C:$C,D$5,Raw!$A:$A,$A$4,Raw!$E:$E,$A29)</f>
        <v>33129</v>
      </c>
      <c r="E29" s="32">
        <f>SUMIFS(Raw!$F:$F,Raw!$C:$C,E$5,Raw!$A:$A,$A$4,Raw!$E:$E,$A29)</f>
        <v>29952</v>
      </c>
      <c r="F29" s="32">
        <f>SUMIFS(Raw!$F:$F,Raw!$C:$C,F$5,Raw!$A:$A,$A$4,Raw!$E:$E,$A29)</f>
        <v>18213</v>
      </c>
      <c r="G29" s="32">
        <f>SUMIFS(Raw!$F:$F,Raw!$C:$C,G$5,Raw!$A:$A,$A$4,Raw!$E:$E,$A29)</f>
        <v>3149</v>
      </c>
      <c r="H29" s="32">
        <f>SUMIFS(Raw!$F:$F,Raw!$C:$C,H$5,Raw!$A:$A,$A$4,Raw!$E:$E,$A29)</f>
        <v>648</v>
      </c>
      <c r="I29" s="32">
        <f>SUMIFS(Raw!$F:$F,Raw!$C:$C,I$5,Raw!$A:$A,$A$4,Raw!$E:$E,$A29)</f>
        <v>519</v>
      </c>
      <c r="J29" s="32">
        <f>SUMIFS(Raw!$F:$F,Raw!$C:$C,J$5,Raw!$A:$A,$A$4,Raw!$E:$E,$A29)</f>
        <v>1982</v>
      </c>
      <c r="K29" s="32">
        <f>SUMIFS(Raw!$F:$F,Raw!$C:$C,K$5,Raw!$A:$A,$A$4,Raw!$E:$E,$A29)</f>
        <v>4103121</v>
      </c>
      <c r="L29" s="32">
        <f>_xlfn.MINIFS(Raw!$F:$F,Raw!$C:$C,L$5,Raw!$A:$A,$A$4,Raw!$E:$E,$A29, Raw!$F:$F, "&lt;&gt;0")</f>
        <v>34</v>
      </c>
      <c r="M29" s="32">
        <f>_xlfn.MAXIFS(Raw!$F:$F,Raw!$C:$C,M$5,Raw!$A:$A,$A$4,Raw!$E:$E,$A29)</f>
        <v>1118</v>
      </c>
      <c r="N29" s="32">
        <f>_xlfn.MINIFS(Raw!$F:$F,Raw!$C:$C,N$5,Raw!$A:$A,$A$4,Raw!$E:$E,$A29, Raw!$F:$F, "&lt;&gt;0")</f>
        <v>76</v>
      </c>
      <c r="O29" s="32">
        <f>_xlfn.MAXIFS(Raw!$F:$F,Raw!$C:$C,O$5,Raw!$A:$A,$A$4,Raw!$E:$E,$A29)</f>
        <v>1508</v>
      </c>
      <c r="P29" s="32">
        <f>SUMIFS(Raw!$F:$F,Raw!$C:$C,P$5,Raw!$A:$A,$A$4,Raw!$E:$E,$A29)</f>
        <v>24330</v>
      </c>
      <c r="Q29" s="32">
        <f>SUMIFS(Raw!$F:$F,Raw!$C:$C,Q$5,Raw!$A:$A,$A$4,Raw!$E:$E,$A29)</f>
        <v>13502</v>
      </c>
      <c r="R29" s="32">
        <f>SUMIFS(Raw!$F:$F,Raw!$C:$C,R$5,Raw!$A:$A,$A$4,Raw!$E:$E,$A29)</f>
        <v>5477</v>
      </c>
      <c r="S29" s="32">
        <f>SUMIFS(Raw!$F:$F,Raw!$C:$C,S$5,Raw!$A:$A,$A$4,Raw!$E:$E,$A29)</f>
        <v>2641</v>
      </c>
      <c r="T29" s="32">
        <f>SUMIFS(Raw!$F:$F,Raw!$C:$C,T$5,Raw!$A:$A,$A$4,Raw!$E:$E,$A29)</f>
        <v>2593</v>
      </c>
      <c r="U29" s="32">
        <f>SUMIFS(Raw!$F:$F,Raw!$C:$C,U$5,Raw!$A:$A,$A$4,Raw!$E:$E,$A29)</f>
        <v>2165</v>
      </c>
      <c r="V29" s="32">
        <f>SUMIFS(Raw!$F:$F,Raw!$C:$C,V$5,Raw!$A:$A,$A$4,Raw!$E:$E,$A29)</f>
        <v>2</v>
      </c>
      <c r="W29" s="32">
        <f>SUMIFS(Raw!$F:$F,Raw!$C:$C,W$5,Raw!$A:$A,$A$4,Raw!$E:$E,$A29)</f>
        <v>8737</v>
      </c>
      <c r="X29" s="32">
        <f>SUMIFS(Raw!$F:$F,Raw!$C:$C,X$5,Raw!$A:$A,$A$4,Raw!$E:$E,$A29)</f>
        <v>1597</v>
      </c>
      <c r="Y29" s="32">
        <f>SUMIFS(Raw!$F:$F,Raw!$C:$C,Y$5,Raw!$A:$A,$A$4,Raw!$E:$E,$A29)</f>
        <v>1999</v>
      </c>
      <c r="Z29" s="32">
        <f>SUMIFS(Raw!$F:$F,Raw!$C:$C,Z$5,Raw!$A:$A,$A$4,Raw!$E:$E,$A29)</f>
        <v>91</v>
      </c>
      <c r="AA29" s="32">
        <f>SUMIFS(Raw!$F:$F,Raw!$C:$C,AA$5,Raw!$A:$A,$A$4,Raw!$E:$E,$A29)</f>
        <v>323</v>
      </c>
      <c r="AB29" s="32">
        <f>SUMIFS(Raw!$F:$F,Raw!$C:$C,AB$5,Raw!$A:$A,$A$4,Raw!$E:$E,$A29)</f>
        <v>242</v>
      </c>
      <c r="AC29" s="32">
        <f>SUMIFS(Raw!$F:$F,Raw!$C:$C,AC$5,Raw!$A:$A,$A$4,Raw!$E:$E,$A29)</f>
        <v>3555</v>
      </c>
      <c r="AD29" s="32">
        <f>SUMIFS(Raw!$F:$F,Raw!$C:$C,AD$5,Raw!$A:$A,$A$4,Raw!$E:$E,$A29)</f>
        <v>3026</v>
      </c>
      <c r="AE29" s="32">
        <f>SUMIFS(Raw!$F:$F,Raw!$C:$C,AE$5,Raw!$A:$A,$A$4,Raw!$E:$E,$A29)</f>
        <v>2001</v>
      </c>
      <c r="AF29" s="32">
        <f>SUMIFS(Raw!$F:$F,Raw!$C:$C,AF$5,Raw!$A:$A,$A$4,Raw!$E:$E,$A29)</f>
        <v>604</v>
      </c>
      <c r="AG29" s="32">
        <f>SUMIFS(Raw!$F:$F,Raw!$C:$C,AG$5,Raw!$A:$A,$A$4,Raw!$E:$E,$A29)</f>
        <v>655</v>
      </c>
      <c r="AH29" s="32">
        <f>SUMIFS(Raw!$F:$F,Raw!$C:$C,AH$5,Raw!$A:$A,$A$4,Raw!$E:$E,$A29)</f>
        <v>143</v>
      </c>
      <c r="AI29" s="32">
        <f>SUMIFS(Raw!$F:$F,Raw!$C:$C,AI$5,Raw!$A:$A,$A$4,Raw!$E:$E,$A29)</f>
        <v>0</v>
      </c>
      <c r="AJ29" s="32">
        <f>SUMIFS(Raw!$F:$F,Raw!$C:$C,AJ$5,Raw!$A:$A,$A$4,Raw!$E:$E,$A29)</f>
        <v>585</v>
      </c>
    </row>
    <row r="30" spans="1:36" x14ac:dyDescent="0.25">
      <c r="A30" s="27" t="str">
        <f>IF(Refs!A23="","",Refs!A23)</f>
        <v>00R</v>
      </c>
      <c r="B30" s="3" t="str">
        <f>IF(Refs!B23="","",Refs!B23)</f>
        <v>ML CSU (Blackpool)</v>
      </c>
      <c r="C30" s="27" t="str">
        <f>IF(Refs!D23="","",Refs!D23)</f>
        <v>Provider</v>
      </c>
      <c r="D30" s="32">
        <f>SUMIFS(Raw!$F:$F,Raw!$C:$C,D$5,Raw!$A:$A,$A$4,Raw!$E:$E,$A30)</f>
        <v>212596</v>
      </c>
      <c r="E30" s="32">
        <f>SUMIFS(Raw!$F:$F,Raw!$C:$C,E$5,Raw!$A:$A,$A$4,Raw!$E:$E,$A30)</f>
        <v>132308</v>
      </c>
      <c r="F30" s="32">
        <f>SUMIFS(Raw!$F:$F,Raw!$C:$C,F$5,Raw!$A:$A,$A$4,Raw!$E:$E,$A30)</f>
        <v>49169</v>
      </c>
      <c r="G30" s="32">
        <f>SUMIFS(Raw!$F:$F,Raw!$C:$C,G$5,Raw!$A:$A,$A$4,Raw!$E:$E,$A30)</f>
        <v>31147</v>
      </c>
      <c r="H30" s="32">
        <f>SUMIFS(Raw!$F:$F,Raw!$C:$C,H$5,Raw!$A:$A,$A$4,Raw!$E:$E,$A30)</f>
        <v>2149</v>
      </c>
      <c r="I30" s="32">
        <f>SUMIFS(Raw!$F:$F,Raw!$C:$C,I$5,Raw!$A:$A,$A$4,Raw!$E:$E,$A30)</f>
        <v>1391</v>
      </c>
      <c r="J30" s="32">
        <f>SUMIFS(Raw!$F:$F,Raw!$C:$C,J$5,Raw!$A:$A,$A$4,Raw!$E:$E,$A30)</f>
        <v>27607</v>
      </c>
      <c r="K30" s="32">
        <f>SUMIFS(Raw!$F:$F,Raw!$C:$C,K$5,Raw!$A:$A,$A$4,Raw!$E:$E,$A30)</f>
        <v>43433572</v>
      </c>
      <c r="L30" s="32">
        <f>_xlfn.MINIFS(Raw!$F:$F,Raw!$C:$C,L$5,Raw!$A:$A,$A$4,Raw!$E:$E,$A30, Raw!$F:$F, "&lt;&gt;0")</f>
        <v>561</v>
      </c>
      <c r="M30" s="32">
        <f>_xlfn.MAXIFS(Raw!$F:$F,Raw!$C:$C,M$5,Raw!$A:$A,$A$4,Raw!$E:$E,$A30)</f>
        <v>1773</v>
      </c>
      <c r="N30" s="32">
        <f>_xlfn.MINIFS(Raw!$F:$F,Raw!$C:$C,N$5,Raw!$A:$A,$A$4,Raw!$E:$E,$A30, Raw!$F:$F, "&lt;&gt;0")</f>
        <v>682</v>
      </c>
      <c r="O30" s="32">
        <f>_xlfn.MAXIFS(Raw!$F:$F,Raw!$C:$C,O$5,Raw!$A:$A,$A$4,Raw!$E:$E,$A30)</f>
        <v>2234</v>
      </c>
      <c r="P30" s="32">
        <f>SUMIFS(Raw!$F:$F,Raw!$C:$C,P$5,Raw!$A:$A,$A$4,Raw!$E:$E,$A30)</f>
        <v>120214</v>
      </c>
      <c r="Q30" s="32">
        <f>SUMIFS(Raw!$F:$F,Raw!$C:$C,Q$5,Raw!$A:$A,$A$4,Raw!$E:$E,$A30)</f>
        <v>42669</v>
      </c>
      <c r="R30" s="32">
        <f>SUMIFS(Raw!$F:$F,Raw!$C:$C,R$5,Raw!$A:$A,$A$4,Raw!$E:$E,$A30)</f>
        <v>6810</v>
      </c>
      <c r="S30" s="32">
        <f>SUMIFS(Raw!$F:$F,Raw!$C:$C,S$5,Raw!$A:$A,$A$4,Raw!$E:$E,$A30)</f>
        <v>3553</v>
      </c>
      <c r="T30" s="32">
        <f>SUMIFS(Raw!$F:$F,Raw!$C:$C,T$5,Raw!$A:$A,$A$4,Raw!$E:$E,$A30)</f>
        <v>13790</v>
      </c>
      <c r="U30" s="32">
        <f>SUMIFS(Raw!$F:$F,Raw!$C:$C,U$5,Raw!$A:$A,$A$4,Raw!$E:$E,$A30)</f>
        <v>16440</v>
      </c>
      <c r="V30" s="32">
        <f>SUMIFS(Raw!$F:$F,Raw!$C:$C,V$5,Raw!$A:$A,$A$4,Raw!$E:$E,$A30)</f>
        <v>61</v>
      </c>
      <c r="W30" s="32">
        <f>SUMIFS(Raw!$F:$F,Raw!$C:$C,W$5,Raw!$A:$A,$A$4,Raw!$E:$E,$A30)</f>
        <v>48188</v>
      </c>
      <c r="X30" s="32">
        <f>SUMIFS(Raw!$F:$F,Raw!$C:$C,X$5,Raw!$A:$A,$A$4,Raw!$E:$E,$A30)</f>
        <v>13672</v>
      </c>
      <c r="Y30" s="32">
        <f>SUMIFS(Raw!$F:$F,Raw!$C:$C,Y$5,Raw!$A:$A,$A$4,Raw!$E:$E,$A30)</f>
        <v>4079</v>
      </c>
      <c r="Z30" s="32">
        <f>SUMIFS(Raw!$F:$F,Raw!$C:$C,Z$5,Raw!$A:$A,$A$4,Raw!$E:$E,$A30)</f>
        <v>402</v>
      </c>
      <c r="AA30" s="32">
        <f>SUMIFS(Raw!$F:$F,Raw!$C:$C,AA$5,Raw!$A:$A,$A$4,Raw!$E:$E,$A30)</f>
        <v>6386</v>
      </c>
      <c r="AB30" s="32">
        <f>SUMIFS(Raw!$F:$F,Raw!$C:$C,AB$5,Raw!$A:$A,$A$4,Raw!$E:$E,$A30)</f>
        <v>2141</v>
      </c>
      <c r="AC30" s="32">
        <f>SUMIFS(Raw!$F:$F,Raw!$C:$C,AC$5,Raw!$A:$A,$A$4,Raw!$E:$E,$A30)</f>
        <v>12335</v>
      </c>
      <c r="AD30" s="32">
        <f>SUMIFS(Raw!$F:$F,Raw!$C:$C,AD$5,Raw!$A:$A,$A$4,Raw!$E:$E,$A30)</f>
        <v>12381</v>
      </c>
      <c r="AE30" s="32">
        <f>SUMIFS(Raw!$F:$F,Raw!$C:$C,AE$5,Raw!$A:$A,$A$4,Raw!$E:$E,$A30)</f>
        <v>10570</v>
      </c>
      <c r="AF30" s="32">
        <f>SUMIFS(Raw!$F:$F,Raw!$C:$C,AF$5,Raw!$A:$A,$A$4,Raw!$E:$E,$A30)</f>
        <v>1482</v>
      </c>
      <c r="AG30" s="32">
        <f>SUMIFS(Raw!$F:$F,Raw!$C:$C,AG$5,Raw!$A:$A,$A$4,Raw!$E:$E,$A30)</f>
        <v>1834</v>
      </c>
      <c r="AH30" s="32">
        <f>SUMIFS(Raw!$F:$F,Raw!$C:$C,AH$5,Raw!$A:$A,$A$4,Raw!$E:$E,$A30)</f>
        <v>4632</v>
      </c>
      <c r="AI30" s="32">
        <f>SUMIFS(Raw!$F:$F,Raw!$C:$C,AI$5,Raw!$A:$A,$A$4,Raw!$E:$E,$A30)</f>
        <v>18</v>
      </c>
      <c r="AJ30" s="32">
        <f>SUMIFS(Raw!$F:$F,Raw!$C:$C,AJ$5,Raw!$A:$A,$A$4,Raw!$E:$E,$A30)</f>
        <v>1204</v>
      </c>
    </row>
    <row r="31" spans="1:36" x14ac:dyDescent="0.25">
      <c r="A31" s="27" t="str">
        <f>IF(Refs!A24="","",Refs!A24)</f>
        <v>RX6</v>
      </c>
      <c r="B31" s="3" t="str">
        <f>IF(Refs!B24="","",Refs!B24)</f>
        <v>NEAS</v>
      </c>
      <c r="C31" s="27" t="str">
        <f>IF(Refs!D24="","",Refs!D24)</f>
        <v>Provider</v>
      </c>
      <c r="D31" s="32">
        <f>SUMIFS(Raw!$F:$F,Raw!$C:$C,D$5,Raw!$A:$A,$A$4,Raw!$E:$E,$A31)</f>
        <v>98686</v>
      </c>
      <c r="E31" s="32">
        <f>SUMIFS(Raw!$F:$F,Raw!$C:$C,E$5,Raw!$A:$A,$A$4,Raw!$E:$E,$A31)</f>
        <v>72601</v>
      </c>
      <c r="F31" s="32">
        <f>SUMIFS(Raw!$F:$F,Raw!$C:$C,F$5,Raw!$A:$A,$A$4,Raw!$E:$E,$A31)</f>
        <v>27768</v>
      </c>
      <c r="G31" s="32">
        <f>SUMIFS(Raw!$F:$F,Raw!$C:$C,G$5,Raw!$A:$A,$A$4,Raw!$E:$E,$A31)</f>
        <v>18225</v>
      </c>
      <c r="H31" s="32">
        <f>SUMIFS(Raw!$F:$F,Raw!$C:$C,H$5,Raw!$A:$A,$A$4,Raw!$E:$E,$A31)</f>
        <v>1654</v>
      </c>
      <c r="I31" s="32">
        <f>SUMIFS(Raw!$F:$F,Raw!$C:$C,I$5,Raw!$A:$A,$A$4,Raw!$E:$E,$A31)</f>
        <v>1218</v>
      </c>
      <c r="J31" s="32">
        <f>SUMIFS(Raw!$F:$F,Raw!$C:$C,J$5,Raw!$A:$A,$A$4,Raw!$E:$E,$A31)</f>
        <v>15353</v>
      </c>
      <c r="K31" s="32">
        <f>SUMIFS(Raw!$F:$F,Raw!$C:$C,K$5,Raw!$A:$A,$A$4,Raw!$E:$E,$A31)</f>
        <v>29985862</v>
      </c>
      <c r="L31" s="32">
        <f>_xlfn.MINIFS(Raw!$F:$F,Raw!$C:$C,L$5,Raw!$A:$A,$A$4,Raw!$E:$E,$A31, Raw!$F:$F, "&lt;&gt;0")</f>
        <v>153</v>
      </c>
      <c r="M31" s="32">
        <f>_xlfn.MAXIFS(Raw!$F:$F,Raw!$C:$C,M$5,Raw!$A:$A,$A$4,Raw!$E:$E,$A31)</f>
        <v>2258</v>
      </c>
      <c r="N31" s="32">
        <f>_xlfn.MINIFS(Raw!$F:$F,Raw!$C:$C,N$5,Raw!$A:$A,$A$4,Raw!$E:$E,$A31, Raw!$F:$F, "&lt;&gt;0")</f>
        <v>266</v>
      </c>
      <c r="O31" s="32">
        <f>_xlfn.MAXIFS(Raw!$F:$F,Raw!$C:$C,O$5,Raw!$A:$A,$A$4,Raw!$E:$E,$A31)</f>
        <v>2714</v>
      </c>
      <c r="P31" s="32">
        <f>SUMIFS(Raw!$F:$F,Raw!$C:$C,P$5,Raw!$A:$A,$A$4,Raw!$E:$E,$A31)</f>
        <v>70335</v>
      </c>
      <c r="Q31" s="32">
        <f>SUMIFS(Raw!$F:$F,Raw!$C:$C,Q$5,Raw!$A:$A,$A$4,Raw!$E:$E,$A31)</f>
        <v>23552</v>
      </c>
      <c r="R31" s="32">
        <f>SUMIFS(Raw!$F:$F,Raw!$C:$C,R$5,Raw!$A:$A,$A$4,Raw!$E:$E,$A31)</f>
        <v>5275</v>
      </c>
      <c r="S31" s="32">
        <f>SUMIFS(Raw!$F:$F,Raw!$C:$C,S$5,Raw!$A:$A,$A$4,Raw!$E:$E,$A31)</f>
        <v>2242</v>
      </c>
      <c r="T31" s="32">
        <f>SUMIFS(Raw!$F:$F,Raw!$C:$C,T$5,Raw!$A:$A,$A$4,Raw!$E:$E,$A31)</f>
        <v>10254</v>
      </c>
      <c r="U31" s="32">
        <f>SUMIFS(Raw!$F:$F,Raw!$C:$C,U$5,Raw!$A:$A,$A$4,Raw!$E:$E,$A31)</f>
        <v>8641</v>
      </c>
      <c r="V31" s="32">
        <f>SUMIFS(Raw!$F:$F,Raw!$C:$C,V$5,Raw!$A:$A,$A$4,Raw!$E:$E,$A31)</f>
        <v>7</v>
      </c>
      <c r="W31" s="32">
        <f>SUMIFS(Raw!$F:$F,Raw!$C:$C,W$5,Raw!$A:$A,$A$4,Raw!$E:$E,$A31)</f>
        <v>24023</v>
      </c>
      <c r="X31" s="32">
        <f>SUMIFS(Raw!$F:$F,Raw!$C:$C,X$5,Raw!$A:$A,$A$4,Raw!$E:$E,$A31)</f>
        <v>6671</v>
      </c>
      <c r="Y31" s="32">
        <f>SUMIFS(Raw!$F:$F,Raw!$C:$C,Y$5,Raw!$A:$A,$A$4,Raw!$E:$E,$A31)</f>
        <v>6827</v>
      </c>
      <c r="Z31" s="32">
        <f>SUMIFS(Raw!$F:$F,Raw!$C:$C,Z$5,Raw!$A:$A,$A$4,Raw!$E:$E,$A31)</f>
        <v>256</v>
      </c>
      <c r="AA31" s="32">
        <f>SUMIFS(Raw!$F:$F,Raw!$C:$C,AA$5,Raw!$A:$A,$A$4,Raw!$E:$E,$A31)</f>
        <v>883</v>
      </c>
      <c r="AB31" s="32">
        <f>SUMIFS(Raw!$F:$F,Raw!$C:$C,AB$5,Raw!$A:$A,$A$4,Raw!$E:$E,$A31)</f>
        <v>95</v>
      </c>
      <c r="AC31" s="32">
        <f>SUMIFS(Raw!$F:$F,Raw!$C:$C,AC$5,Raw!$A:$A,$A$4,Raw!$E:$E,$A31)</f>
        <v>4396</v>
      </c>
      <c r="AD31" s="32">
        <f>SUMIFS(Raw!$F:$F,Raw!$C:$C,AD$5,Raw!$A:$A,$A$4,Raw!$E:$E,$A31)</f>
        <v>8282</v>
      </c>
      <c r="AE31" s="32">
        <f>SUMIFS(Raw!$F:$F,Raw!$C:$C,AE$5,Raw!$A:$A,$A$4,Raw!$E:$E,$A31)</f>
        <v>6263</v>
      </c>
      <c r="AF31" s="32">
        <f>SUMIFS(Raw!$F:$F,Raw!$C:$C,AF$5,Raw!$A:$A,$A$4,Raw!$E:$E,$A31)</f>
        <v>1524</v>
      </c>
      <c r="AG31" s="32">
        <f>SUMIFS(Raw!$F:$F,Raw!$C:$C,AG$5,Raw!$A:$A,$A$4,Raw!$E:$E,$A31)</f>
        <v>6885</v>
      </c>
      <c r="AH31" s="32">
        <f>SUMIFS(Raw!$F:$F,Raw!$C:$C,AH$5,Raw!$A:$A,$A$4,Raw!$E:$E,$A31)</f>
        <v>1229</v>
      </c>
      <c r="AI31" s="32">
        <f>SUMIFS(Raw!$F:$F,Raw!$C:$C,AI$5,Raw!$A:$A,$A$4,Raw!$E:$E,$A31)</f>
        <v>0</v>
      </c>
      <c r="AJ31" s="32">
        <f>SUMIFS(Raw!$F:$F,Raw!$C:$C,AJ$5,Raw!$A:$A,$A$4,Raw!$E:$E,$A31)</f>
        <v>107</v>
      </c>
    </row>
    <row r="32" spans="1:36" x14ac:dyDescent="0.25">
      <c r="A32" s="27" t="str">
        <f>IF(Refs!A25="","",Refs!A25)</f>
        <v>0AR</v>
      </c>
      <c r="B32" s="3" t="str">
        <f>IF(Refs!B25="","",Refs!B25)</f>
        <v>NECS</v>
      </c>
      <c r="C32" s="27" t="str">
        <f>IF(Refs!D25="","",Refs!D25)</f>
        <v>Provider</v>
      </c>
      <c r="D32" s="32">
        <f>SUMIFS(Raw!$F:$F,Raw!$C:$C,D$5,Raw!$A:$A,$A$4,Raw!$E:$E,$A32)</f>
        <v>175649</v>
      </c>
      <c r="E32" s="32">
        <f>SUMIFS(Raw!$F:$F,Raw!$C:$C,E$5,Raw!$A:$A,$A$4,Raw!$E:$E,$A32)</f>
        <v>146282</v>
      </c>
      <c r="F32" s="32">
        <f>SUMIFS(Raw!$F:$F,Raw!$C:$C,F$5,Raw!$A:$A,$A$4,Raw!$E:$E,$A32)</f>
        <v>51435</v>
      </c>
      <c r="G32" s="32">
        <f>SUMIFS(Raw!$F:$F,Raw!$C:$C,G$5,Raw!$A:$A,$A$4,Raw!$E:$E,$A32)</f>
        <v>28227</v>
      </c>
      <c r="H32" s="32">
        <f>SUMIFS(Raw!$F:$F,Raw!$C:$C,H$5,Raw!$A:$A,$A$4,Raw!$E:$E,$A32)</f>
        <v>4172</v>
      </c>
      <c r="I32" s="32">
        <f>SUMIFS(Raw!$F:$F,Raw!$C:$C,I$5,Raw!$A:$A,$A$4,Raw!$E:$E,$A32)</f>
        <v>3334</v>
      </c>
      <c r="J32" s="32">
        <f>SUMIFS(Raw!$F:$F,Raw!$C:$C,J$5,Raw!$A:$A,$A$4,Raw!$E:$E,$A32)</f>
        <v>20721</v>
      </c>
      <c r="K32" s="32">
        <f>SUMIFS(Raw!$F:$F,Raw!$C:$C,K$5,Raw!$A:$A,$A$4,Raw!$E:$E,$A32)</f>
        <v>65495516</v>
      </c>
      <c r="L32" s="32">
        <f>_xlfn.MINIFS(Raw!$F:$F,Raw!$C:$C,L$5,Raw!$A:$A,$A$4,Raw!$E:$E,$A32, Raw!$F:$F, "&lt;&gt;0")</f>
        <v>440</v>
      </c>
      <c r="M32" s="32">
        <f>_xlfn.MAXIFS(Raw!$F:$F,Raw!$C:$C,M$5,Raw!$A:$A,$A$4,Raw!$E:$E,$A32)</f>
        <v>2015</v>
      </c>
      <c r="N32" s="32">
        <f>_xlfn.MINIFS(Raw!$F:$F,Raw!$C:$C,N$5,Raw!$A:$A,$A$4,Raw!$E:$E,$A32, Raw!$F:$F, "&lt;&gt;0")</f>
        <v>554</v>
      </c>
      <c r="O32" s="32">
        <f>_xlfn.MAXIFS(Raw!$F:$F,Raw!$C:$C,O$5,Raw!$A:$A,$A$4,Raw!$E:$E,$A32)</f>
        <v>2295</v>
      </c>
      <c r="P32" s="32">
        <f>SUMIFS(Raw!$F:$F,Raw!$C:$C,P$5,Raw!$A:$A,$A$4,Raw!$E:$E,$A32)</f>
        <v>132155</v>
      </c>
      <c r="Q32" s="32">
        <f>SUMIFS(Raw!$F:$F,Raw!$C:$C,Q$5,Raw!$A:$A,$A$4,Raw!$E:$E,$A32)</f>
        <v>30226</v>
      </c>
      <c r="R32" s="32">
        <f>SUMIFS(Raw!$F:$F,Raw!$C:$C,R$5,Raw!$A:$A,$A$4,Raw!$E:$E,$A32)</f>
        <v>8820</v>
      </c>
      <c r="S32" s="32">
        <f>SUMIFS(Raw!$F:$F,Raw!$C:$C,S$5,Raw!$A:$A,$A$4,Raw!$E:$E,$A32)</f>
        <v>3864</v>
      </c>
      <c r="T32" s="32">
        <f>SUMIFS(Raw!$F:$F,Raw!$C:$C,T$5,Raw!$A:$A,$A$4,Raw!$E:$E,$A32)</f>
        <v>13870</v>
      </c>
      <c r="U32" s="32">
        <f>SUMIFS(Raw!$F:$F,Raw!$C:$C,U$5,Raw!$A:$A,$A$4,Raw!$E:$E,$A32)</f>
        <v>18862</v>
      </c>
      <c r="V32" s="32">
        <f>SUMIFS(Raw!$F:$F,Raw!$C:$C,V$5,Raw!$A:$A,$A$4,Raw!$E:$E,$A32)</f>
        <v>34</v>
      </c>
      <c r="W32" s="32">
        <f>SUMIFS(Raw!$F:$F,Raw!$C:$C,W$5,Raw!$A:$A,$A$4,Raw!$E:$E,$A32)</f>
        <v>37265</v>
      </c>
      <c r="X32" s="32">
        <f>SUMIFS(Raw!$F:$F,Raw!$C:$C,X$5,Raw!$A:$A,$A$4,Raw!$E:$E,$A32)</f>
        <v>19997</v>
      </c>
      <c r="Y32" s="32">
        <f>SUMIFS(Raw!$F:$F,Raw!$C:$C,Y$5,Raw!$A:$A,$A$4,Raw!$E:$E,$A32)</f>
        <v>11403</v>
      </c>
      <c r="Z32" s="32">
        <f>SUMIFS(Raw!$F:$F,Raw!$C:$C,Z$5,Raw!$A:$A,$A$4,Raw!$E:$E,$A32)</f>
        <v>419</v>
      </c>
      <c r="AA32" s="32">
        <f>SUMIFS(Raw!$F:$F,Raw!$C:$C,AA$5,Raw!$A:$A,$A$4,Raw!$E:$E,$A32)</f>
        <v>3101</v>
      </c>
      <c r="AB32" s="32">
        <f>SUMIFS(Raw!$F:$F,Raw!$C:$C,AB$5,Raw!$A:$A,$A$4,Raw!$E:$E,$A32)</f>
        <v>3173</v>
      </c>
      <c r="AC32" s="32">
        <f>SUMIFS(Raw!$F:$F,Raw!$C:$C,AC$5,Raw!$A:$A,$A$4,Raw!$E:$E,$A32)</f>
        <v>6535</v>
      </c>
      <c r="AD32" s="32">
        <f>SUMIFS(Raw!$F:$F,Raw!$C:$C,AD$5,Raw!$A:$A,$A$4,Raw!$E:$E,$A32)</f>
        <v>15465</v>
      </c>
      <c r="AE32" s="32">
        <f>SUMIFS(Raw!$F:$F,Raw!$C:$C,AE$5,Raw!$A:$A,$A$4,Raw!$E:$E,$A32)</f>
        <v>6176</v>
      </c>
      <c r="AF32" s="32">
        <f>SUMIFS(Raw!$F:$F,Raw!$C:$C,AF$5,Raw!$A:$A,$A$4,Raw!$E:$E,$A32)</f>
        <v>340</v>
      </c>
      <c r="AG32" s="32">
        <f>SUMIFS(Raw!$F:$F,Raw!$C:$C,AG$5,Raw!$A:$A,$A$4,Raw!$E:$E,$A32)</f>
        <v>1236</v>
      </c>
      <c r="AH32" s="32">
        <f>SUMIFS(Raw!$F:$F,Raw!$C:$C,AH$5,Raw!$A:$A,$A$4,Raw!$E:$E,$A32)</f>
        <v>4030</v>
      </c>
      <c r="AI32" s="32">
        <f>SUMIFS(Raw!$F:$F,Raw!$C:$C,AI$5,Raw!$A:$A,$A$4,Raw!$E:$E,$A32)</f>
        <v>0</v>
      </c>
      <c r="AJ32" s="32">
        <f>SUMIFS(Raw!$F:$F,Raw!$C:$C,AJ$5,Raw!$A:$A,$A$4,Raw!$E:$E,$A32)</f>
        <v>6593</v>
      </c>
    </row>
    <row r="33" spans="1:36" x14ac:dyDescent="0.25">
      <c r="A33" s="27" t="str">
        <f>IF(Refs!A26="","",Refs!A26)</f>
        <v>NTP</v>
      </c>
      <c r="B33" s="3" t="str">
        <f>IF(Refs!B26="","",Refs!B26)</f>
        <v>PPG</v>
      </c>
      <c r="C33" s="27" t="str">
        <f>IF(Refs!D26="","",Refs!D26)</f>
        <v>Provider</v>
      </c>
      <c r="D33" s="32">
        <f>SUMIFS(Raw!$F:$F,Raw!$C:$C,D$5,Raw!$A:$A,$A$4,Raw!$E:$E,$A33)</f>
        <v>166640</v>
      </c>
      <c r="E33" s="32">
        <f>SUMIFS(Raw!$F:$F,Raw!$C:$C,E$5,Raw!$A:$A,$A$4,Raw!$E:$E,$A33)</f>
        <v>130588</v>
      </c>
      <c r="F33" s="32">
        <f>SUMIFS(Raw!$F:$F,Raw!$C:$C,F$5,Raw!$A:$A,$A$4,Raw!$E:$E,$A33)</f>
        <v>43441</v>
      </c>
      <c r="G33" s="32">
        <f>SUMIFS(Raw!$F:$F,Raw!$C:$C,G$5,Raw!$A:$A,$A$4,Raw!$E:$E,$A33)</f>
        <v>30507</v>
      </c>
      <c r="H33" s="32">
        <f>SUMIFS(Raw!$F:$F,Raw!$C:$C,H$5,Raw!$A:$A,$A$4,Raw!$E:$E,$A33)</f>
        <v>3086</v>
      </c>
      <c r="I33" s="32">
        <f>SUMIFS(Raw!$F:$F,Raw!$C:$C,I$5,Raw!$A:$A,$A$4,Raw!$E:$E,$A33)</f>
        <v>6115</v>
      </c>
      <c r="J33" s="32">
        <f>SUMIFS(Raw!$F:$F,Raw!$C:$C,J$5,Raw!$A:$A,$A$4,Raw!$E:$E,$A33)</f>
        <v>21306</v>
      </c>
      <c r="K33" s="32">
        <f>SUMIFS(Raw!$F:$F,Raw!$C:$C,K$5,Raw!$A:$A,$A$4,Raw!$E:$E,$A33)</f>
        <v>53714749</v>
      </c>
      <c r="L33" s="32">
        <f>_xlfn.MINIFS(Raw!$F:$F,Raw!$C:$C,L$5,Raw!$A:$A,$A$4,Raw!$E:$E,$A33, Raw!$F:$F, "&lt;&gt;0")</f>
        <v>407</v>
      </c>
      <c r="M33" s="32">
        <f>_xlfn.MAXIFS(Raw!$F:$F,Raw!$C:$C,M$5,Raw!$A:$A,$A$4,Raw!$E:$E,$A33)</f>
        <v>1890</v>
      </c>
      <c r="N33" s="32">
        <f>_xlfn.MINIFS(Raw!$F:$F,Raw!$C:$C,N$5,Raw!$A:$A,$A$4,Raw!$E:$E,$A33, Raw!$F:$F, "&lt;&gt;0")</f>
        <v>466</v>
      </c>
      <c r="O33" s="32">
        <f>_xlfn.MAXIFS(Raw!$F:$F,Raw!$C:$C,O$5,Raw!$A:$A,$A$4,Raw!$E:$E,$A33)</f>
        <v>2268</v>
      </c>
      <c r="P33" s="32">
        <f>SUMIFS(Raw!$F:$F,Raw!$C:$C,P$5,Raw!$A:$A,$A$4,Raw!$E:$E,$A33)</f>
        <v>107253</v>
      </c>
      <c r="Q33" s="32">
        <f>SUMIFS(Raw!$F:$F,Raw!$C:$C,Q$5,Raw!$A:$A,$A$4,Raw!$E:$E,$A33)</f>
        <v>43911</v>
      </c>
      <c r="R33" s="32">
        <f>SUMIFS(Raw!$F:$F,Raw!$C:$C,R$5,Raw!$A:$A,$A$4,Raw!$E:$E,$A33)</f>
        <v>26270</v>
      </c>
      <c r="S33" s="32">
        <f>SUMIFS(Raw!$F:$F,Raw!$C:$C,S$5,Raw!$A:$A,$A$4,Raw!$E:$E,$A33)</f>
        <v>6141</v>
      </c>
      <c r="T33" s="32">
        <f>SUMIFS(Raw!$F:$F,Raw!$C:$C,T$5,Raw!$A:$A,$A$4,Raw!$E:$E,$A33)</f>
        <v>13938</v>
      </c>
      <c r="U33" s="32">
        <f>SUMIFS(Raw!$F:$F,Raw!$C:$C,U$5,Raw!$A:$A,$A$4,Raw!$E:$E,$A33)</f>
        <v>14963</v>
      </c>
      <c r="V33" s="32">
        <f>SUMIFS(Raw!$F:$F,Raw!$C:$C,V$5,Raw!$A:$A,$A$4,Raw!$E:$E,$A33)</f>
        <v>58</v>
      </c>
      <c r="W33" s="32">
        <f>SUMIFS(Raw!$F:$F,Raw!$C:$C,W$5,Raw!$A:$A,$A$4,Raw!$E:$E,$A33)</f>
        <v>39543</v>
      </c>
      <c r="X33" s="32">
        <f>SUMIFS(Raw!$F:$F,Raw!$C:$C,X$5,Raw!$A:$A,$A$4,Raw!$E:$E,$A33)</f>
        <v>10967</v>
      </c>
      <c r="Y33" s="32">
        <f>SUMIFS(Raw!$F:$F,Raw!$C:$C,Y$5,Raw!$A:$A,$A$4,Raw!$E:$E,$A33)</f>
        <v>4174</v>
      </c>
      <c r="Z33" s="32">
        <f>SUMIFS(Raw!$F:$F,Raw!$C:$C,Z$5,Raw!$A:$A,$A$4,Raw!$E:$E,$A33)</f>
        <v>329</v>
      </c>
      <c r="AA33" s="32">
        <f>SUMIFS(Raw!$F:$F,Raw!$C:$C,AA$5,Raw!$A:$A,$A$4,Raw!$E:$E,$A33)</f>
        <v>1351</v>
      </c>
      <c r="AB33" s="32">
        <f>SUMIFS(Raw!$F:$F,Raw!$C:$C,AB$5,Raw!$A:$A,$A$4,Raw!$E:$E,$A33)</f>
        <v>247</v>
      </c>
      <c r="AC33" s="32">
        <f>SUMIFS(Raw!$F:$F,Raw!$C:$C,AC$5,Raw!$A:$A,$A$4,Raw!$E:$E,$A33)</f>
        <v>4781</v>
      </c>
      <c r="AD33" s="32">
        <f>SUMIFS(Raw!$F:$F,Raw!$C:$C,AD$5,Raw!$A:$A,$A$4,Raw!$E:$E,$A33)</f>
        <v>16902</v>
      </c>
      <c r="AE33" s="32">
        <f>SUMIFS(Raw!$F:$F,Raw!$C:$C,AE$5,Raw!$A:$A,$A$4,Raw!$E:$E,$A33)</f>
        <v>9962</v>
      </c>
      <c r="AF33" s="32">
        <f>SUMIFS(Raw!$F:$F,Raw!$C:$C,AF$5,Raw!$A:$A,$A$4,Raw!$E:$E,$A33)</f>
        <v>1662</v>
      </c>
      <c r="AG33" s="32">
        <f>SUMIFS(Raw!$F:$F,Raw!$C:$C,AG$5,Raw!$A:$A,$A$4,Raw!$E:$E,$A33)</f>
        <v>1183</v>
      </c>
      <c r="AH33" s="32">
        <f>SUMIFS(Raw!$F:$F,Raw!$C:$C,AH$5,Raw!$A:$A,$A$4,Raw!$E:$E,$A33)</f>
        <v>3661</v>
      </c>
      <c r="AI33" s="32">
        <f>SUMIFS(Raw!$F:$F,Raw!$C:$C,AI$5,Raw!$A:$A,$A$4,Raw!$E:$E,$A33)</f>
        <v>1</v>
      </c>
      <c r="AJ33" s="32">
        <f>SUMIFS(Raw!$F:$F,Raw!$C:$C,AJ$5,Raw!$A:$A,$A$4,Raw!$E:$E,$A33)</f>
        <v>27</v>
      </c>
    </row>
    <row r="34" spans="1:36" x14ac:dyDescent="0.25">
      <c r="A34" s="27" t="str">
        <f>IF(Refs!A27="","",Refs!A27)</f>
        <v>RYE</v>
      </c>
      <c r="B34" s="3" t="str">
        <f>IF(Refs!B27="","",Refs!B27)</f>
        <v>SCAS</v>
      </c>
      <c r="C34" s="27" t="str">
        <f>IF(Refs!D27="","",Refs!D27)</f>
        <v>Provider</v>
      </c>
      <c r="D34" s="32">
        <f>SUMIFS(Raw!$F:$F,Raw!$C:$C,D$5,Raw!$A:$A,$A$4,Raw!$E:$E,$A34)</f>
        <v>127715</v>
      </c>
      <c r="E34" s="32">
        <f>SUMIFS(Raw!$F:$F,Raw!$C:$C,E$5,Raw!$A:$A,$A$4,Raw!$E:$E,$A34)</f>
        <v>109427</v>
      </c>
      <c r="F34" s="32">
        <f>SUMIFS(Raw!$F:$F,Raw!$C:$C,F$5,Raw!$A:$A,$A$4,Raw!$E:$E,$A34)</f>
        <v>36794</v>
      </c>
      <c r="G34" s="32">
        <f>SUMIFS(Raw!$F:$F,Raw!$C:$C,G$5,Raw!$A:$A,$A$4,Raw!$E:$E,$A34)</f>
        <v>18288</v>
      </c>
      <c r="H34" s="32">
        <f>SUMIFS(Raw!$F:$F,Raw!$C:$C,H$5,Raw!$A:$A,$A$4,Raw!$E:$E,$A34)</f>
        <v>1498</v>
      </c>
      <c r="I34" s="32">
        <f>SUMIFS(Raw!$F:$F,Raw!$C:$C,I$5,Raw!$A:$A,$A$4,Raw!$E:$E,$A34)</f>
        <v>1504</v>
      </c>
      <c r="J34" s="32">
        <f>SUMIFS(Raw!$F:$F,Raw!$C:$C,J$5,Raw!$A:$A,$A$4,Raw!$E:$E,$A34)</f>
        <v>15286</v>
      </c>
      <c r="K34" s="32">
        <f>SUMIFS(Raw!$F:$F,Raw!$C:$C,K$5,Raw!$A:$A,$A$4,Raw!$E:$E,$A34)</f>
        <v>40491464</v>
      </c>
      <c r="L34" s="32">
        <f>_xlfn.MINIFS(Raw!$F:$F,Raw!$C:$C,L$5,Raw!$A:$A,$A$4,Raw!$E:$E,$A34, Raw!$F:$F, "&lt;&gt;0")</f>
        <v>198</v>
      </c>
      <c r="M34" s="32">
        <f>_xlfn.MAXIFS(Raw!$F:$F,Raw!$C:$C,M$5,Raw!$A:$A,$A$4,Raw!$E:$E,$A34)</f>
        <v>2461</v>
      </c>
      <c r="N34" s="32">
        <f>_xlfn.MINIFS(Raw!$F:$F,Raw!$C:$C,N$5,Raw!$A:$A,$A$4,Raw!$E:$E,$A34, Raw!$F:$F, "&lt;&gt;0")</f>
        <v>360</v>
      </c>
      <c r="O34" s="32">
        <f>_xlfn.MAXIFS(Raw!$F:$F,Raw!$C:$C,O$5,Raw!$A:$A,$A$4,Raw!$E:$E,$A34)</f>
        <v>2623</v>
      </c>
      <c r="P34" s="32">
        <f>SUMIFS(Raw!$F:$F,Raw!$C:$C,P$5,Raw!$A:$A,$A$4,Raw!$E:$E,$A34)</f>
        <v>99093</v>
      </c>
      <c r="Q34" s="32">
        <f>SUMIFS(Raw!$F:$F,Raw!$C:$C,Q$5,Raw!$A:$A,$A$4,Raw!$E:$E,$A34)</f>
        <v>37895</v>
      </c>
      <c r="R34" s="32">
        <f>SUMIFS(Raw!$F:$F,Raw!$C:$C,R$5,Raw!$A:$A,$A$4,Raw!$E:$E,$A34)</f>
        <v>14838</v>
      </c>
      <c r="S34" s="32">
        <f>SUMIFS(Raw!$F:$F,Raw!$C:$C,S$5,Raw!$A:$A,$A$4,Raw!$E:$E,$A34)</f>
        <v>1677</v>
      </c>
      <c r="T34" s="32">
        <f>SUMIFS(Raw!$F:$F,Raw!$C:$C,T$5,Raw!$A:$A,$A$4,Raw!$E:$E,$A34)</f>
        <v>10871</v>
      </c>
      <c r="U34" s="32">
        <f>SUMIFS(Raw!$F:$F,Raw!$C:$C,U$5,Raw!$A:$A,$A$4,Raw!$E:$E,$A34)</f>
        <v>10254</v>
      </c>
      <c r="V34" s="32">
        <f>SUMIFS(Raw!$F:$F,Raw!$C:$C,V$5,Raw!$A:$A,$A$4,Raw!$E:$E,$A34)</f>
        <v>131</v>
      </c>
      <c r="W34" s="32">
        <f>SUMIFS(Raw!$F:$F,Raw!$C:$C,W$5,Raw!$A:$A,$A$4,Raw!$E:$E,$A34)</f>
        <v>30144</v>
      </c>
      <c r="X34" s="32">
        <f>SUMIFS(Raw!$F:$F,Raw!$C:$C,X$5,Raw!$A:$A,$A$4,Raw!$E:$E,$A34)</f>
        <v>15288</v>
      </c>
      <c r="Y34" s="32">
        <f>SUMIFS(Raw!$F:$F,Raw!$C:$C,Y$5,Raw!$A:$A,$A$4,Raw!$E:$E,$A34)</f>
        <v>4575</v>
      </c>
      <c r="Z34" s="32">
        <f>SUMIFS(Raw!$F:$F,Raw!$C:$C,Z$5,Raw!$A:$A,$A$4,Raw!$E:$E,$A34)</f>
        <v>392</v>
      </c>
      <c r="AA34" s="32">
        <f>SUMIFS(Raw!$F:$F,Raw!$C:$C,AA$5,Raw!$A:$A,$A$4,Raw!$E:$E,$A34)</f>
        <v>1280</v>
      </c>
      <c r="AB34" s="32">
        <f>SUMIFS(Raw!$F:$F,Raw!$C:$C,AB$5,Raw!$A:$A,$A$4,Raw!$E:$E,$A34)</f>
        <v>877</v>
      </c>
      <c r="AC34" s="32">
        <f>SUMIFS(Raw!$F:$F,Raw!$C:$C,AC$5,Raw!$A:$A,$A$4,Raw!$E:$E,$A34)</f>
        <v>10246</v>
      </c>
      <c r="AD34" s="32">
        <f>SUMIFS(Raw!$F:$F,Raw!$C:$C,AD$5,Raw!$A:$A,$A$4,Raw!$E:$E,$A34)</f>
        <v>12998</v>
      </c>
      <c r="AE34" s="32">
        <f>SUMIFS(Raw!$F:$F,Raw!$C:$C,AE$5,Raw!$A:$A,$A$4,Raw!$E:$E,$A34)</f>
        <v>4622</v>
      </c>
      <c r="AF34" s="32">
        <f>SUMIFS(Raw!$F:$F,Raw!$C:$C,AF$5,Raw!$A:$A,$A$4,Raw!$E:$E,$A34)</f>
        <v>11590</v>
      </c>
      <c r="AG34" s="32">
        <f>SUMIFS(Raw!$F:$F,Raw!$C:$C,AG$5,Raw!$A:$A,$A$4,Raw!$E:$E,$A34)</f>
        <v>1093</v>
      </c>
      <c r="AH34" s="32">
        <f>SUMIFS(Raw!$F:$F,Raw!$C:$C,AH$5,Raw!$A:$A,$A$4,Raw!$E:$E,$A34)</f>
        <v>1775</v>
      </c>
      <c r="AI34" s="32">
        <f>SUMIFS(Raw!$F:$F,Raw!$C:$C,AI$5,Raw!$A:$A,$A$4,Raw!$E:$E,$A34)</f>
        <v>2</v>
      </c>
      <c r="AJ34" s="32">
        <f>SUMIFS(Raw!$F:$F,Raw!$C:$C,AJ$5,Raw!$A:$A,$A$4,Raw!$E:$E,$A34)</f>
        <v>18747</v>
      </c>
    </row>
    <row r="35" spans="1:36" x14ac:dyDescent="0.25">
      <c r="A35" s="27" t="str">
        <f>IF(Refs!A28="","",Refs!A28)</f>
        <v>RYD</v>
      </c>
      <c r="B35" s="3" t="str">
        <f>IF(Refs!B28="","",Refs!B28)</f>
        <v>SECAmb</v>
      </c>
      <c r="C35" s="27" t="str">
        <f>IF(Refs!D28="","",Refs!D28)</f>
        <v>Provider</v>
      </c>
      <c r="D35" s="32">
        <f>SUMIFS(Raw!$F:$F,Raw!$C:$C,D$5,Raw!$A:$A,$A$4,Raw!$E:$E,$A35)</f>
        <v>104269</v>
      </c>
      <c r="E35" s="32">
        <f>SUMIFS(Raw!$F:$F,Raw!$C:$C,E$5,Raw!$A:$A,$A$4,Raw!$E:$E,$A35)</f>
        <v>76406</v>
      </c>
      <c r="F35" s="32">
        <f>SUMIFS(Raw!$F:$F,Raw!$C:$C,F$5,Raw!$A:$A,$A$4,Raw!$E:$E,$A35)</f>
        <v>24202</v>
      </c>
      <c r="G35" s="32">
        <f>SUMIFS(Raw!$F:$F,Raw!$C:$C,G$5,Raw!$A:$A,$A$4,Raw!$E:$E,$A35)</f>
        <v>19443</v>
      </c>
      <c r="H35" s="32">
        <f>SUMIFS(Raw!$F:$F,Raw!$C:$C,H$5,Raw!$A:$A,$A$4,Raw!$E:$E,$A35)</f>
        <v>1738</v>
      </c>
      <c r="I35" s="32">
        <f>SUMIFS(Raw!$F:$F,Raw!$C:$C,I$5,Raw!$A:$A,$A$4,Raw!$E:$E,$A35)</f>
        <v>17705</v>
      </c>
      <c r="J35" s="32">
        <f>SUMIFS(Raw!$F:$F,Raw!$C:$C,J$5,Raw!$A:$A,$A$4,Raw!$E:$E,$A35)</f>
        <v>0</v>
      </c>
      <c r="K35" s="32">
        <f>SUMIFS(Raw!$F:$F,Raw!$C:$C,K$5,Raw!$A:$A,$A$4,Raw!$E:$E,$A35)</f>
        <v>32392255</v>
      </c>
      <c r="L35" s="32">
        <f>_xlfn.MINIFS(Raw!$F:$F,Raw!$C:$C,L$5,Raw!$A:$A,$A$4,Raw!$E:$E,$A35, Raw!$F:$F, "&lt;&gt;0")</f>
        <v>382</v>
      </c>
      <c r="M35" s="32">
        <f>_xlfn.MAXIFS(Raw!$F:$F,Raw!$C:$C,M$5,Raw!$A:$A,$A$4,Raw!$E:$E,$A35)</f>
        <v>2299</v>
      </c>
      <c r="N35" s="32">
        <f>_xlfn.MINIFS(Raw!$F:$F,Raw!$C:$C,N$5,Raw!$A:$A,$A$4,Raw!$E:$E,$A35, Raw!$F:$F, "&lt;&gt;0")</f>
        <v>550</v>
      </c>
      <c r="O35" s="32">
        <f>_xlfn.MAXIFS(Raw!$F:$F,Raw!$C:$C,O$5,Raw!$A:$A,$A$4,Raw!$E:$E,$A35)</f>
        <v>2632</v>
      </c>
      <c r="P35" s="32">
        <f>SUMIFS(Raw!$F:$F,Raw!$C:$C,P$5,Raw!$A:$A,$A$4,Raw!$E:$E,$A35)</f>
        <v>75916</v>
      </c>
      <c r="Q35" s="32">
        <f>SUMIFS(Raw!$F:$F,Raw!$C:$C,Q$5,Raw!$A:$A,$A$4,Raw!$E:$E,$A35)</f>
        <v>40095</v>
      </c>
      <c r="R35" s="32">
        <f>SUMIFS(Raw!$F:$F,Raw!$C:$C,R$5,Raw!$A:$A,$A$4,Raw!$E:$E,$A35)</f>
        <v>14972</v>
      </c>
      <c r="S35" s="32">
        <f>SUMIFS(Raw!$F:$F,Raw!$C:$C,S$5,Raw!$A:$A,$A$4,Raw!$E:$E,$A35)</f>
        <v>6881</v>
      </c>
      <c r="T35" s="32">
        <f>SUMIFS(Raw!$F:$F,Raw!$C:$C,T$5,Raw!$A:$A,$A$4,Raw!$E:$E,$A35)</f>
        <v>4873</v>
      </c>
      <c r="U35" s="32">
        <f>SUMIFS(Raw!$F:$F,Raw!$C:$C,U$5,Raw!$A:$A,$A$4,Raw!$E:$E,$A35)</f>
        <v>6241</v>
      </c>
      <c r="V35" s="32">
        <f>SUMIFS(Raw!$F:$F,Raw!$C:$C,V$5,Raw!$A:$A,$A$4,Raw!$E:$E,$A35)</f>
        <v>3</v>
      </c>
      <c r="W35" s="32">
        <f>SUMIFS(Raw!$F:$F,Raw!$C:$C,W$5,Raw!$A:$A,$A$4,Raw!$E:$E,$A35)</f>
        <v>33353</v>
      </c>
      <c r="X35" s="32">
        <f>SUMIFS(Raw!$F:$F,Raw!$C:$C,X$5,Raw!$A:$A,$A$4,Raw!$E:$E,$A35)</f>
        <v>10156</v>
      </c>
      <c r="Y35" s="32">
        <f>SUMIFS(Raw!$F:$F,Raw!$C:$C,Y$5,Raw!$A:$A,$A$4,Raw!$E:$E,$A35)</f>
        <v>3510</v>
      </c>
      <c r="Z35" s="32">
        <f>SUMIFS(Raw!$F:$F,Raw!$C:$C,Z$5,Raw!$A:$A,$A$4,Raw!$E:$E,$A35)</f>
        <v>337</v>
      </c>
      <c r="AA35" s="32">
        <f>SUMIFS(Raw!$F:$F,Raw!$C:$C,AA$5,Raw!$A:$A,$A$4,Raw!$E:$E,$A35)</f>
        <v>2436</v>
      </c>
      <c r="AB35" s="32">
        <f>SUMIFS(Raw!$F:$F,Raw!$C:$C,AB$5,Raw!$A:$A,$A$4,Raw!$E:$E,$A35)</f>
        <v>893</v>
      </c>
      <c r="AC35" s="32">
        <f>SUMIFS(Raw!$F:$F,Raw!$C:$C,AC$5,Raw!$A:$A,$A$4,Raw!$E:$E,$A35)</f>
        <v>6501</v>
      </c>
      <c r="AD35" s="32">
        <f>SUMIFS(Raw!$F:$F,Raw!$C:$C,AD$5,Raw!$A:$A,$A$4,Raw!$E:$E,$A35)</f>
        <v>7613</v>
      </c>
      <c r="AE35" s="32">
        <f>SUMIFS(Raw!$F:$F,Raw!$C:$C,AE$5,Raw!$A:$A,$A$4,Raw!$E:$E,$A35)</f>
        <v>9966</v>
      </c>
      <c r="AF35" s="32">
        <f>SUMIFS(Raw!$F:$F,Raw!$C:$C,AF$5,Raw!$A:$A,$A$4,Raw!$E:$E,$A35)</f>
        <v>1715</v>
      </c>
      <c r="AG35" s="32">
        <f>SUMIFS(Raw!$F:$F,Raw!$C:$C,AG$5,Raw!$A:$A,$A$4,Raw!$E:$E,$A35)</f>
        <v>7283</v>
      </c>
      <c r="AH35" s="32">
        <f>SUMIFS(Raw!$F:$F,Raw!$C:$C,AH$5,Raw!$A:$A,$A$4,Raw!$E:$E,$A35)</f>
        <v>5998</v>
      </c>
      <c r="AI35" s="32">
        <f>SUMIFS(Raw!$F:$F,Raw!$C:$C,AI$5,Raw!$A:$A,$A$4,Raw!$E:$E,$A35)</f>
        <v>0</v>
      </c>
      <c r="AJ35" s="32">
        <f>SUMIFS(Raw!$F:$F,Raw!$C:$C,AJ$5,Raw!$A:$A,$A$4,Raw!$E:$E,$A35)</f>
        <v>1577</v>
      </c>
    </row>
    <row r="36" spans="1:36" x14ac:dyDescent="0.25">
      <c r="A36" s="27" t="str">
        <f>IF(Refs!A29="","",Refs!A29)</f>
        <v>NLO</v>
      </c>
      <c r="B36" s="3" t="str">
        <f>IF(Refs!B29="","",Refs!B29)</f>
        <v>Vocare</v>
      </c>
      <c r="C36" s="27" t="str">
        <f>IF(Refs!D29="","",Refs!D29)</f>
        <v>Provider</v>
      </c>
      <c r="D36" s="32">
        <f>SUMIFS(Raw!$F:$F,Raw!$C:$C,D$5,Raw!$A:$A,$A$4,Raw!$E:$E,$A36)</f>
        <v>70133</v>
      </c>
      <c r="E36" s="32">
        <f>SUMIFS(Raw!$F:$F,Raw!$C:$C,E$5,Raw!$A:$A,$A$4,Raw!$E:$E,$A36)</f>
        <v>58277</v>
      </c>
      <c r="F36" s="32">
        <f>SUMIFS(Raw!$F:$F,Raw!$C:$C,F$5,Raw!$A:$A,$A$4,Raw!$E:$E,$A36)</f>
        <v>29040</v>
      </c>
      <c r="G36" s="32">
        <f>SUMIFS(Raw!$F:$F,Raw!$C:$C,G$5,Raw!$A:$A,$A$4,Raw!$E:$E,$A36)</f>
        <v>10130</v>
      </c>
      <c r="H36" s="32">
        <f>SUMIFS(Raw!$F:$F,Raw!$C:$C,H$5,Raw!$A:$A,$A$4,Raw!$E:$E,$A36)</f>
        <v>912</v>
      </c>
      <c r="I36" s="32">
        <f>SUMIFS(Raw!$F:$F,Raw!$C:$C,I$5,Raw!$A:$A,$A$4,Raw!$E:$E,$A36)</f>
        <v>1628</v>
      </c>
      <c r="J36" s="32">
        <f>SUMIFS(Raw!$F:$F,Raw!$C:$C,J$5,Raw!$A:$A,$A$4,Raw!$E:$E,$A36)</f>
        <v>7590</v>
      </c>
      <c r="K36" s="32">
        <f>SUMIFS(Raw!$F:$F,Raw!$C:$C,K$5,Raw!$A:$A,$A$4,Raw!$E:$E,$A36)</f>
        <v>12399149</v>
      </c>
      <c r="L36" s="32">
        <f>_xlfn.MINIFS(Raw!$F:$F,Raw!$C:$C,L$5,Raw!$A:$A,$A$4,Raw!$E:$E,$A36, Raw!$F:$F, "&lt;&gt;0")</f>
        <v>0</v>
      </c>
      <c r="M36" s="32">
        <f>_xlfn.MAXIFS(Raw!$F:$F,Raw!$C:$C,M$5,Raw!$A:$A,$A$4,Raw!$E:$E,$A36)</f>
        <v>0</v>
      </c>
      <c r="N36" s="32">
        <f>_xlfn.MINIFS(Raw!$F:$F,Raw!$C:$C,N$5,Raw!$A:$A,$A$4,Raw!$E:$E,$A36, Raw!$F:$F, "&lt;&gt;0")</f>
        <v>0</v>
      </c>
      <c r="O36" s="32">
        <f>_xlfn.MAXIFS(Raw!$F:$F,Raw!$C:$C,O$5,Raw!$A:$A,$A$4,Raw!$E:$E,$A36)</f>
        <v>0</v>
      </c>
      <c r="P36" s="32">
        <f>SUMIFS(Raw!$F:$F,Raw!$C:$C,P$5,Raw!$A:$A,$A$4,Raw!$E:$E,$A36)</f>
        <v>52183</v>
      </c>
      <c r="Q36" s="32">
        <f>SUMIFS(Raw!$F:$F,Raw!$C:$C,Q$5,Raw!$A:$A,$A$4,Raw!$E:$E,$A36)</f>
        <v>17802</v>
      </c>
      <c r="R36" s="32">
        <f>SUMIFS(Raw!$F:$F,Raw!$C:$C,R$5,Raw!$A:$A,$A$4,Raw!$E:$E,$A36)</f>
        <v>9642</v>
      </c>
      <c r="S36" s="32">
        <f>SUMIFS(Raw!$F:$F,Raw!$C:$C,S$5,Raw!$A:$A,$A$4,Raw!$E:$E,$A36)</f>
        <v>1997</v>
      </c>
      <c r="T36" s="32">
        <f>SUMIFS(Raw!$F:$F,Raw!$C:$C,T$5,Raw!$A:$A,$A$4,Raw!$E:$E,$A36)</f>
        <v>5599</v>
      </c>
      <c r="U36" s="32">
        <f>SUMIFS(Raw!$F:$F,Raw!$C:$C,U$5,Raw!$A:$A,$A$4,Raw!$E:$E,$A36)</f>
        <v>7640</v>
      </c>
      <c r="V36" s="32">
        <f>SUMIFS(Raw!$F:$F,Raw!$C:$C,V$5,Raw!$A:$A,$A$4,Raw!$E:$E,$A36)</f>
        <v>2</v>
      </c>
      <c r="W36" s="32">
        <f>SUMIFS(Raw!$F:$F,Raw!$C:$C,W$5,Raw!$A:$A,$A$4,Raw!$E:$E,$A36)</f>
        <v>19621</v>
      </c>
      <c r="X36" s="32">
        <f>SUMIFS(Raw!$F:$F,Raw!$C:$C,X$5,Raw!$A:$A,$A$4,Raw!$E:$E,$A36)</f>
        <v>3690</v>
      </c>
      <c r="Y36" s="32">
        <f>SUMIFS(Raw!$F:$F,Raw!$C:$C,Y$5,Raw!$A:$A,$A$4,Raw!$E:$E,$A36)</f>
        <v>2622</v>
      </c>
      <c r="Z36" s="32">
        <f>SUMIFS(Raw!$F:$F,Raw!$C:$C,Z$5,Raw!$A:$A,$A$4,Raw!$E:$E,$A36)</f>
        <v>1039</v>
      </c>
      <c r="AA36" s="32">
        <f>SUMIFS(Raw!$F:$F,Raw!$C:$C,AA$5,Raw!$A:$A,$A$4,Raw!$E:$E,$A36)</f>
        <v>649</v>
      </c>
      <c r="AB36" s="32">
        <f>SUMIFS(Raw!$F:$F,Raw!$C:$C,AB$5,Raw!$A:$A,$A$4,Raw!$E:$E,$A36)</f>
        <v>102</v>
      </c>
      <c r="AC36" s="32">
        <f>SUMIFS(Raw!$F:$F,Raw!$C:$C,AC$5,Raw!$A:$A,$A$4,Raw!$E:$E,$A36)</f>
        <v>1567</v>
      </c>
      <c r="AD36" s="32">
        <f>SUMIFS(Raw!$F:$F,Raw!$C:$C,AD$5,Raw!$A:$A,$A$4,Raw!$E:$E,$A36)</f>
        <v>9652</v>
      </c>
      <c r="AE36" s="32">
        <f>SUMIFS(Raw!$F:$F,Raw!$C:$C,AE$5,Raw!$A:$A,$A$4,Raw!$E:$E,$A36)</f>
        <v>3881</v>
      </c>
      <c r="AF36" s="32">
        <f>SUMIFS(Raw!$F:$F,Raw!$C:$C,AF$5,Raw!$A:$A,$A$4,Raw!$E:$E,$A36)</f>
        <v>3007</v>
      </c>
      <c r="AG36" s="32">
        <f>SUMIFS(Raw!$F:$F,Raw!$C:$C,AG$5,Raw!$A:$A,$A$4,Raw!$E:$E,$A36)</f>
        <v>0</v>
      </c>
      <c r="AH36" s="32">
        <f>SUMIFS(Raw!$F:$F,Raw!$C:$C,AH$5,Raw!$A:$A,$A$4,Raw!$E:$E,$A36)</f>
        <v>1399</v>
      </c>
      <c r="AI36" s="32">
        <f>SUMIFS(Raw!$F:$F,Raw!$C:$C,AI$5,Raw!$A:$A,$A$4,Raw!$E:$E,$A36)</f>
        <v>0</v>
      </c>
      <c r="AJ36" s="32">
        <f>SUMIFS(Raw!$F:$F,Raw!$C:$C,AJ$5,Raw!$A:$A,$A$4,Raw!$E:$E,$A36)</f>
        <v>1545</v>
      </c>
    </row>
    <row r="37" spans="1:36" x14ac:dyDescent="0.25">
      <c r="A37" s="27" t="str">
        <f>IF(Refs!A30="","",Refs!A30)</f>
        <v>D2P2L</v>
      </c>
      <c r="B37" s="3" t="str">
        <f>IF(Refs!B30="","",Refs!B30)</f>
        <v>NHS Black Country ICB</v>
      </c>
      <c r="C37" s="27" t="str">
        <f>IF(Refs!D30="","",Refs!D30)</f>
        <v>Provider</v>
      </c>
      <c r="D37" s="32">
        <f>SUMIFS(Raw!$F:$F,Raw!$C:$C,D$5,Raw!$A:$A,$A$4,Raw!$E:$E,$A37)</f>
        <v>134009</v>
      </c>
      <c r="E37" s="32">
        <f>SUMIFS(Raw!$F:$F,Raw!$C:$C,E$5,Raw!$A:$A,$A$4,Raw!$E:$E,$A37)</f>
        <v>116608</v>
      </c>
      <c r="F37" s="32">
        <f>SUMIFS(Raw!$F:$F,Raw!$C:$C,F$5,Raw!$A:$A,$A$4,Raw!$E:$E,$A37)</f>
        <v>65091</v>
      </c>
      <c r="G37" s="32">
        <f>SUMIFS(Raw!$F:$F,Raw!$C:$C,G$5,Raw!$A:$A,$A$4,Raw!$E:$E,$A37)</f>
        <v>12768</v>
      </c>
      <c r="H37" s="32">
        <f>SUMIFS(Raw!$F:$F,Raw!$C:$C,H$5,Raw!$A:$A,$A$4,Raw!$E:$E,$A37)</f>
        <v>929</v>
      </c>
      <c r="I37" s="32">
        <f>SUMIFS(Raw!$F:$F,Raw!$C:$C,I$5,Raw!$A:$A,$A$4,Raw!$E:$E,$A37)</f>
        <v>11838</v>
      </c>
      <c r="J37" s="32">
        <f>SUMIFS(Raw!$F:$F,Raw!$C:$C,J$5,Raw!$A:$A,$A$4,Raw!$E:$E,$A37)</f>
        <v>1</v>
      </c>
      <c r="K37" s="32">
        <f>SUMIFS(Raw!$F:$F,Raw!$C:$C,K$5,Raw!$A:$A,$A$4,Raw!$E:$E,$A37)</f>
        <v>17469549</v>
      </c>
      <c r="L37" s="32">
        <f>_xlfn.MINIFS(Raw!$F:$F,Raw!$C:$C,L$5,Raw!$A:$A,$A$4,Raw!$E:$E,$A37, Raw!$F:$F, "&lt;&gt;0")</f>
        <v>0</v>
      </c>
      <c r="M37" s="32">
        <f>_xlfn.MAXIFS(Raw!$F:$F,Raw!$C:$C,M$5,Raw!$A:$A,$A$4,Raw!$E:$E,$A37)</f>
        <v>0</v>
      </c>
      <c r="N37" s="32">
        <f>_xlfn.MINIFS(Raw!$F:$F,Raw!$C:$C,N$5,Raw!$A:$A,$A$4,Raw!$E:$E,$A37, Raw!$F:$F, "&lt;&gt;0")</f>
        <v>58</v>
      </c>
      <c r="O37" s="32">
        <f>_xlfn.MAXIFS(Raw!$F:$F,Raw!$C:$C,O$5,Raw!$A:$A,$A$4,Raw!$E:$E,$A37)</f>
        <v>58</v>
      </c>
      <c r="P37" s="32">
        <f>SUMIFS(Raw!$F:$F,Raw!$C:$C,P$5,Raw!$A:$A,$A$4,Raw!$E:$E,$A37)</f>
        <v>111871</v>
      </c>
      <c r="Q37" s="32">
        <f>SUMIFS(Raw!$F:$F,Raw!$C:$C,Q$5,Raw!$A:$A,$A$4,Raw!$E:$E,$A37)</f>
        <v>31437</v>
      </c>
      <c r="R37" s="32">
        <f>SUMIFS(Raw!$F:$F,Raw!$C:$C,R$5,Raw!$A:$A,$A$4,Raw!$E:$E,$A37)</f>
        <v>25687</v>
      </c>
      <c r="S37" s="32">
        <f>SUMIFS(Raw!$F:$F,Raw!$C:$C,S$5,Raw!$A:$A,$A$4,Raw!$E:$E,$A37)</f>
        <v>5336</v>
      </c>
      <c r="T37" s="32">
        <f>SUMIFS(Raw!$F:$F,Raw!$C:$C,T$5,Raw!$A:$A,$A$4,Raw!$E:$E,$A37)</f>
        <v>16365</v>
      </c>
      <c r="U37" s="32">
        <f>SUMIFS(Raw!$F:$F,Raw!$C:$C,U$5,Raw!$A:$A,$A$4,Raw!$E:$E,$A37)</f>
        <v>10162</v>
      </c>
      <c r="V37" s="32">
        <f>SUMIFS(Raw!$F:$F,Raw!$C:$C,V$5,Raw!$A:$A,$A$4,Raw!$E:$E,$A37)</f>
        <v>44</v>
      </c>
      <c r="W37" s="32">
        <f>SUMIFS(Raw!$F:$F,Raw!$C:$C,W$5,Raw!$A:$A,$A$4,Raw!$E:$E,$A37)</f>
        <v>35435</v>
      </c>
      <c r="X37" s="32">
        <f>SUMIFS(Raw!$F:$F,Raw!$C:$C,X$5,Raw!$A:$A,$A$4,Raw!$E:$E,$A37)</f>
        <v>17761</v>
      </c>
      <c r="Y37" s="32">
        <f>SUMIFS(Raw!$F:$F,Raw!$C:$C,Y$5,Raw!$A:$A,$A$4,Raw!$E:$E,$A37)</f>
        <v>5423</v>
      </c>
      <c r="Z37" s="32">
        <f>SUMIFS(Raw!$F:$F,Raw!$C:$C,Z$5,Raw!$A:$A,$A$4,Raw!$E:$E,$A37)</f>
        <v>386</v>
      </c>
      <c r="AA37" s="32">
        <f>SUMIFS(Raw!$F:$F,Raw!$C:$C,AA$5,Raw!$A:$A,$A$4,Raw!$E:$E,$A37)</f>
        <v>1731</v>
      </c>
      <c r="AB37" s="32">
        <f>SUMIFS(Raw!$F:$F,Raw!$C:$C,AB$5,Raw!$A:$A,$A$4,Raw!$E:$E,$A37)</f>
        <v>1139</v>
      </c>
      <c r="AC37" s="32">
        <f>SUMIFS(Raw!$F:$F,Raw!$C:$C,AC$5,Raw!$A:$A,$A$4,Raw!$E:$E,$A37)</f>
        <v>4986</v>
      </c>
      <c r="AD37" s="32">
        <f>SUMIFS(Raw!$F:$F,Raw!$C:$C,AD$5,Raw!$A:$A,$A$4,Raw!$E:$E,$A37)</f>
        <v>17531</v>
      </c>
      <c r="AE37" s="32">
        <f>SUMIFS(Raw!$F:$F,Raw!$C:$C,AE$5,Raw!$A:$A,$A$4,Raw!$E:$E,$A37)</f>
        <v>8307</v>
      </c>
      <c r="AF37" s="32">
        <f>SUMIFS(Raw!$F:$F,Raw!$C:$C,AF$5,Raw!$A:$A,$A$4,Raw!$E:$E,$A37)</f>
        <v>134</v>
      </c>
      <c r="AG37" s="32">
        <f>SUMIFS(Raw!$F:$F,Raw!$C:$C,AG$5,Raw!$A:$A,$A$4,Raw!$E:$E,$A37)</f>
        <v>1917</v>
      </c>
      <c r="AH37" s="32">
        <f>SUMIFS(Raw!$F:$F,Raw!$C:$C,AH$5,Raw!$A:$A,$A$4,Raw!$E:$E,$A37)</f>
        <v>1892</v>
      </c>
      <c r="AI37" s="32">
        <f>SUMIFS(Raw!$F:$F,Raw!$C:$C,AI$5,Raw!$A:$A,$A$4,Raw!$E:$E,$A37)</f>
        <v>0</v>
      </c>
      <c r="AJ37" s="32">
        <f>SUMIFS(Raw!$F:$F,Raw!$C:$C,AJ$5,Raw!$A:$A,$A$4,Raw!$E:$E,$A37)</f>
        <v>224</v>
      </c>
    </row>
    <row r="38" spans="1:36" x14ac:dyDescent="0.25">
      <c r="A38" s="27" t="str">
        <f>IF(Refs!A31="","",Refs!A31)</f>
        <v/>
      </c>
      <c r="B38" s="3" t="str">
        <f>IF(Refs!B31="","",Refs!B31)</f>
        <v>-----------</v>
      </c>
      <c r="C38" s="27"/>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36" ht="18.600000000000001" customHeight="1" x14ac:dyDescent="0.25">
      <c r="A39" s="27" t="str">
        <f>IF(Refs!A32="","",Refs!A32)</f>
        <v>111AA1</v>
      </c>
      <c r="B39" s="3" t="str">
        <f>IF(Refs!B32="","",Refs!B32)</f>
        <v>North East</v>
      </c>
      <c r="C39" s="27" t="str">
        <f>IF(Refs!D32="","",Refs!D32)</f>
        <v>Area</v>
      </c>
      <c r="D39" s="32">
        <f>SUMIFS(Raw!$F:$F,Raw!$C:$C,D$5,Raw!$A:$A,$A$4,Raw!$B:$B,$A39)</f>
        <v>98686</v>
      </c>
      <c r="E39" s="32">
        <f>SUMIFS(Raw!$F:$F,Raw!$C:$C,E$5,Raw!$A:$A,$A$4,Raw!$B:$B,$A39)</f>
        <v>72601</v>
      </c>
      <c r="F39" s="32">
        <f>SUMIFS(Raw!$F:$F,Raw!$C:$C,F$5,Raw!$A:$A,$A$4,Raw!$B:$B,$A39)</f>
        <v>27768</v>
      </c>
      <c r="G39" s="32">
        <f>SUMIFS(Raw!$F:$F,Raw!$C:$C,G$5,Raw!$A:$A,$A$4,Raw!$B:$B,$A39)</f>
        <v>18225</v>
      </c>
      <c r="H39" s="32">
        <f>SUMIFS(Raw!$F:$F,Raw!$C:$C,H$5,Raw!$A:$A,$A$4,Raw!$B:$B,$A39)</f>
        <v>1654</v>
      </c>
      <c r="I39" s="32">
        <f>SUMIFS(Raw!$F:$F,Raw!$C:$C,I$5,Raw!$A:$A,$A$4,Raw!$B:$B,$A39)</f>
        <v>1218</v>
      </c>
      <c r="J39" s="32">
        <f>SUMIFS(Raw!$F:$F,Raw!$C:$C,J$5,Raw!$A:$A,$A$4,Raw!$B:$B,$A39)</f>
        <v>15353</v>
      </c>
      <c r="K39" s="32">
        <f>SUMIFS(Raw!$F:$F,Raw!$C:$C,K$5,Raw!$A:$A,$A$4,Raw!$B:$B,$A39)</f>
        <v>29985862</v>
      </c>
      <c r="L39" s="32">
        <f>_xlfn.MINIFS(Raw!$F:$F,Raw!$C:$C,L$5,Raw!$A:$A,$A$4,Raw!$B:$B,$A39, Raw!$F:$F, "&lt;&gt;0")</f>
        <v>153</v>
      </c>
      <c r="M39" s="32">
        <f>_xlfn.MAXIFS(Raw!$F:$F,Raw!$C:$C,M$5,Raw!$A:$A,$A$4,Raw!$B:$B,$A39)</f>
        <v>2258</v>
      </c>
      <c r="N39" s="32">
        <f>_xlfn.MINIFS(Raw!$F:$F,Raw!$C:$C,N$5,Raw!$A:$A,$A$4,Raw!$B:$B,$A39, Raw!$F:$F, "&lt;&gt;0")</f>
        <v>266</v>
      </c>
      <c r="O39" s="32">
        <f>_xlfn.MAXIFS(Raw!$F:$F,Raw!$C:$C,O$5,Raw!$A:$A,$A$4,Raw!$B:$B,$A39)</f>
        <v>2714</v>
      </c>
      <c r="P39" s="32">
        <f>SUMIFS(Raw!$F:$F,Raw!$C:$C,P$5,Raw!$A:$A,$A$4,Raw!$B:$B,$A39)</f>
        <v>70335</v>
      </c>
      <c r="Q39" s="32">
        <f>SUMIFS(Raw!$F:$F,Raw!$C:$C,Q$5,Raw!$A:$A,$A$4,Raw!$B:$B,$A39)</f>
        <v>23552</v>
      </c>
      <c r="R39" s="32">
        <f>SUMIFS(Raw!$F:$F,Raw!$C:$C,R$5,Raw!$A:$A,$A$4,Raw!$B:$B,$A39)</f>
        <v>5275</v>
      </c>
      <c r="S39" s="32">
        <f>SUMIFS(Raw!$F:$F,Raw!$C:$C,S$5,Raw!$A:$A,$A$4,Raw!$B:$B,$A39)</f>
        <v>2242</v>
      </c>
      <c r="T39" s="32">
        <f>SUMIFS(Raw!$F:$F,Raw!$C:$C,T$5,Raw!$A:$A,$A$4,Raw!$B:$B,$A39)</f>
        <v>10254</v>
      </c>
      <c r="U39" s="32">
        <f>SUMIFS(Raw!$F:$F,Raw!$C:$C,U$5,Raw!$A:$A,$A$4,Raw!$B:$B,$A39)</f>
        <v>8641</v>
      </c>
      <c r="V39" s="32">
        <f>SUMIFS(Raw!$F:$F,Raw!$C:$C,V$5,Raw!$A:$A,$A$4,Raw!$B:$B,$A39)</f>
        <v>7</v>
      </c>
      <c r="W39" s="32">
        <f>SUMIFS(Raw!$F:$F,Raw!$C:$C,W$5,Raw!$A:$A,$A$4,Raw!$B:$B,$A39)</f>
        <v>24023</v>
      </c>
      <c r="X39" s="32">
        <f>SUMIFS(Raw!$F:$F,Raw!$C:$C,X$5,Raw!$A:$A,$A$4,Raw!$B:$B,$A39)</f>
        <v>6671</v>
      </c>
      <c r="Y39" s="32">
        <f>SUMIFS(Raw!$F:$F,Raw!$C:$C,Y$5,Raw!$A:$A,$A$4,Raw!$B:$B,$A39)</f>
        <v>6827</v>
      </c>
      <c r="Z39" s="32">
        <f>SUMIFS(Raw!$F:$F,Raw!$C:$C,Z$5,Raw!$A:$A,$A$4,Raw!$B:$B,$A39)</f>
        <v>256</v>
      </c>
      <c r="AA39" s="32">
        <f>SUMIFS(Raw!$F:$F,Raw!$C:$C,AA$5,Raw!$A:$A,$A$4,Raw!$B:$B,$A39)</f>
        <v>883</v>
      </c>
      <c r="AB39" s="32">
        <f>SUMIFS(Raw!$F:$F,Raw!$C:$C,AB$5,Raw!$A:$A,$A$4,Raw!$B:$B,$A39)</f>
        <v>95</v>
      </c>
      <c r="AC39" s="32">
        <f>SUMIFS(Raw!$F:$F,Raw!$C:$C,AC$5,Raw!$A:$A,$A$4,Raw!$B:$B,$A39)</f>
        <v>4396</v>
      </c>
      <c r="AD39" s="32">
        <f>SUMIFS(Raw!$F:$F,Raw!$C:$C,AD$5,Raw!$A:$A,$A$4,Raw!$B:$B,$A39)</f>
        <v>8282</v>
      </c>
      <c r="AE39" s="32">
        <f>SUMIFS(Raw!$F:$F,Raw!$C:$C,AE$5,Raw!$A:$A,$A$4,Raw!$B:$B,$A39)</f>
        <v>6263</v>
      </c>
      <c r="AF39" s="32">
        <f>SUMIFS(Raw!$F:$F,Raw!$C:$C,AF$5,Raw!$A:$A,$A$4,Raw!$B:$B,$A39)</f>
        <v>1524</v>
      </c>
      <c r="AG39" s="32">
        <f>SUMIFS(Raw!$F:$F,Raw!$C:$C,AG$5,Raw!$A:$A,$A$4,Raw!$B:$B,$A39)</f>
        <v>6885</v>
      </c>
      <c r="AH39" s="32">
        <f>SUMIFS(Raw!$F:$F,Raw!$C:$C,AH$5,Raw!$A:$A,$A$4,Raw!$B:$B,$A39)</f>
        <v>1229</v>
      </c>
      <c r="AI39" s="32">
        <f>SUMIFS(Raw!$F:$F,Raw!$C:$C,AI$5,Raw!$A:$A,$A$4,Raw!$B:$B,$A39)</f>
        <v>0</v>
      </c>
      <c r="AJ39" s="32">
        <f>SUMIFS(Raw!$F:$F,Raw!$C:$C,AJ$5,Raw!$A:$A,$A$4,Raw!$B:$B,$A39)</f>
        <v>107</v>
      </c>
    </row>
    <row r="40" spans="1:36" x14ac:dyDescent="0.25">
      <c r="A40" s="27" t="str">
        <f>IF(Refs!A33="","",Refs!A33)</f>
        <v>111AI7</v>
      </c>
      <c r="B40" s="3" t="str">
        <f>IF(Refs!B33="","",Refs!B33)</f>
        <v>Yorkshire and Humber (NECS)</v>
      </c>
      <c r="C40" s="27" t="str">
        <f>IF(Refs!D33="","",Refs!D33)</f>
        <v>Area</v>
      </c>
      <c r="D40" s="32">
        <f>SUMIFS(Raw!$F:$F,Raw!$C:$C,D$5,Raw!$A:$A,$A$4,Raw!$B:$B,$A40)</f>
        <v>175649</v>
      </c>
      <c r="E40" s="32">
        <f>SUMIFS(Raw!$F:$F,Raw!$C:$C,E$5,Raw!$A:$A,$A$4,Raw!$B:$B,$A40)</f>
        <v>146282</v>
      </c>
      <c r="F40" s="32">
        <f>SUMIFS(Raw!$F:$F,Raw!$C:$C,F$5,Raw!$A:$A,$A$4,Raw!$B:$B,$A40)</f>
        <v>51435</v>
      </c>
      <c r="G40" s="32">
        <f>SUMIFS(Raw!$F:$F,Raw!$C:$C,G$5,Raw!$A:$A,$A$4,Raw!$B:$B,$A40)</f>
        <v>28227</v>
      </c>
      <c r="H40" s="32">
        <f>SUMIFS(Raw!$F:$F,Raw!$C:$C,H$5,Raw!$A:$A,$A$4,Raw!$B:$B,$A40)</f>
        <v>4172</v>
      </c>
      <c r="I40" s="32">
        <f>SUMIFS(Raw!$F:$F,Raw!$C:$C,I$5,Raw!$A:$A,$A$4,Raw!$B:$B,$A40)</f>
        <v>3334</v>
      </c>
      <c r="J40" s="32">
        <f>SUMIFS(Raw!$F:$F,Raw!$C:$C,J$5,Raw!$A:$A,$A$4,Raw!$B:$B,$A40)</f>
        <v>20721</v>
      </c>
      <c r="K40" s="32">
        <f>SUMIFS(Raw!$F:$F,Raw!$C:$C,K$5,Raw!$A:$A,$A$4,Raw!$B:$B,$A40)</f>
        <v>65495516</v>
      </c>
      <c r="L40" s="32">
        <f>_xlfn.MINIFS(Raw!$F:$F,Raw!$C:$C,L$5,Raw!$A:$A,$A$4,Raw!$B:$B,$A40, Raw!$F:$F, "&lt;&gt;0")</f>
        <v>440</v>
      </c>
      <c r="M40" s="32">
        <f>_xlfn.MAXIFS(Raw!$F:$F,Raw!$C:$C,M$5,Raw!$A:$A,$A$4,Raw!$B:$B,$A40)</f>
        <v>2015</v>
      </c>
      <c r="N40" s="32">
        <f>_xlfn.MINIFS(Raw!$F:$F,Raw!$C:$C,N$5,Raw!$A:$A,$A$4,Raw!$B:$B,$A40, Raw!$F:$F, "&lt;&gt;0")</f>
        <v>554</v>
      </c>
      <c r="O40" s="32">
        <f>_xlfn.MAXIFS(Raw!$F:$F,Raw!$C:$C,O$5,Raw!$A:$A,$A$4,Raw!$B:$B,$A40)</f>
        <v>2295</v>
      </c>
      <c r="P40" s="32">
        <f>SUMIFS(Raw!$F:$F,Raw!$C:$C,P$5,Raw!$A:$A,$A$4,Raw!$B:$B,$A40)</f>
        <v>132155</v>
      </c>
      <c r="Q40" s="32">
        <f>SUMIFS(Raw!$F:$F,Raw!$C:$C,Q$5,Raw!$A:$A,$A$4,Raw!$B:$B,$A40)</f>
        <v>30226</v>
      </c>
      <c r="R40" s="32">
        <f>SUMIFS(Raw!$F:$F,Raw!$C:$C,R$5,Raw!$A:$A,$A$4,Raw!$B:$B,$A40)</f>
        <v>8820</v>
      </c>
      <c r="S40" s="32">
        <f>SUMIFS(Raw!$F:$F,Raw!$C:$C,S$5,Raw!$A:$A,$A$4,Raw!$B:$B,$A40)</f>
        <v>3864</v>
      </c>
      <c r="T40" s="32">
        <f>SUMIFS(Raw!$F:$F,Raw!$C:$C,T$5,Raw!$A:$A,$A$4,Raw!$B:$B,$A40)</f>
        <v>13870</v>
      </c>
      <c r="U40" s="32">
        <f>SUMIFS(Raw!$F:$F,Raw!$C:$C,U$5,Raw!$A:$A,$A$4,Raw!$B:$B,$A40)</f>
        <v>18862</v>
      </c>
      <c r="V40" s="32">
        <f>SUMIFS(Raw!$F:$F,Raw!$C:$C,V$5,Raw!$A:$A,$A$4,Raw!$B:$B,$A40)</f>
        <v>34</v>
      </c>
      <c r="W40" s="32">
        <f>SUMIFS(Raw!$F:$F,Raw!$C:$C,W$5,Raw!$A:$A,$A$4,Raw!$B:$B,$A40)</f>
        <v>37265</v>
      </c>
      <c r="X40" s="32">
        <f>SUMIFS(Raw!$F:$F,Raw!$C:$C,X$5,Raw!$A:$A,$A$4,Raw!$B:$B,$A40)</f>
        <v>19997</v>
      </c>
      <c r="Y40" s="32">
        <f>SUMIFS(Raw!$F:$F,Raw!$C:$C,Y$5,Raw!$A:$A,$A$4,Raw!$B:$B,$A40)</f>
        <v>11403</v>
      </c>
      <c r="Z40" s="32">
        <f>SUMIFS(Raw!$F:$F,Raw!$C:$C,Z$5,Raw!$A:$A,$A$4,Raw!$B:$B,$A40)</f>
        <v>419</v>
      </c>
      <c r="AA40" s="32">
        <f>SUMIFS(Raw!$F:$F,Raw!$C:$C,AA$5,Raw!$A:$A,$A$4,Raw!$B:$B,$A40)</f>
        <v>3101</v>
      </c>
      <c r="AB40" s="32">
        <f>SUMIFS(Raw!$F:$F,Raw!$C:$C,AB$5,Raw!$A:$A,$A$4,Raw!$B:$B,$A40)</f>
        <v>3173</v>
      </c>
      <c r="AC40" s="32">
        <f>SUMIFS(Raw!$F:$F,Raw!$C:$C,AC$5,Raw!$A:$A,$A$4,Raw!$B:$B,$A40)</f>
        <v>6535</v>
      </c>
      <c r="AD40" s="32">
        <f>SUMIFS(Raw!$F:$F,Raw!$C:$C,AD$5,Raw!$A:$A,$A$4,Raw!$B:$B,$A40)</f>
        <v>15465</v>
      </c>
      <c r="AE40" s="32">
        <f>SUMIFS(Raw!$F:$F,Raw!$C:$C,AE$5,Raw!$A:$A,$A$4,Raw!$B:$B,$A40)</f>
        <v>6176</v>
      </c>
      <c r="AF40" s="32">
        <f>SUMIFS(Raw!$F:$F,Raw!$C:$C,AF$5,Raw!$A:$A,$A$4,Raw!$B:$B,$A40)</f>
        <v>340</v>
      </c>
      <c r="AG40" s="32">
        <f>SUMIFS(Raw!$F:$F,Raw!$C:$C,AG$5,Raw!$A:$A,$A$4,Raw!$B:$B,$A40)</f>
        <v>1236</v>
      </c>
      <c r="AH40" s="32">
        <f>SUMIFS(Raw!$F:$F,Raw!$C:$C,AH$5,Raw!$A:$A,$A$4,Raw!$B:$B,$A40)</f>
        <v>4030</v>
      </c>
      <c r="AI40" s="32">
        <f>SUMIFS(Raw!$F:$F,Raw!$C:$C,AI$5,Raw!$A:$A,$A$4,Raw!$B:$B,$A40)</f>
        <v>0</v>
      </c>
      <c r="AJ40" s="32">
        <f>SUMIFS(Raw!$F:$F,Raw!$C:$C,AJ$5,Raw!$A:$A,$A$4,Raw!$B:$B,$A40)</f>
        <v>6593</v>
      </c>
    </row>
    <row r="41" spans="1:36" ht="18.600000000000001" customHeight="1" x14ac:dyDescent="0.25">
      <c r="A41" s="27" t="str">
        <f>IF(Refs!A34="","",Refs!A34)</f>
        <v>111AJ3</v>
      </c>
      <c r="B41" s="3" t="str">
        <f>IF(Refs!B34="","",Refs!B34)</f>
        <v>North West including Blackpool (ML CSU)</v>
      </c>
      <c r="C41" s="27" t="str">
        <f>IF(Refs!D34="","",Refs!D34)</f>
        <v>Area</v>
      </c>
      <c r="D41" s="32">
        <f>SUMIFS(Raw!$F:$F,Raw!$C:$C,D$5,Raw!$A:$A,$A$4,Raw!$B:$B,$A41)</f>
        <v>212596</v>
      </c>
      <c r="E41" s="32">
        <f>SUMIFS(Raw!$F:$F,Raw!$C:$C,E$5,Raw!$A:$A,$A$4,Raw!$B:$B,$A41)</f>
        <v>132308</v>
      </c>
      <c r="F41" s="32">
        <f>SUMIFS(Raw!$F:$F,Raw!$C:$C,F$5,Raw!$A:$A,$A$4,Raw!$B:$B,$A41)</f>
        <v>49169</v>
      </c>
      <c r="G41" s="32">
        <f>SUMIFS(Raw!$F:$F,Raw!$C:$C,G$5,Raw!$A:$A,$A$4,Raw!$B:$B,$A41)</f>
        <v>31147</v>
      </c>
      <c r="H41" s="32">
        <f>SUMIFS(Raw!$F:$F,Raw!$C:$C,H$5,Raw!$A:$A,$A$4,Raw!$B:$B,$A41)</f>
        <v>2149</v>
      </c>
      <c r="I41" s="32">
        <f>SUMIFS(Raw!$F:$F,Raw!$C:$C,I$5,Raw!$A:$A,$A$4,Raw!$B:$B,$A41)</f>
        <v>1391</v>
      </c>
      <c r="J41" s="32">
        <f>SUMIFS(Raw!$F:$F,Raw!$C:$C,J$5,Raw!$A:$A,$A$4,Raw!$B:$B,$A41)</f>
        <v>27607</v>
      </c>
      <c r="K41" s="32">
        <f>SUMIFS(Raw!$F:$F,Raw!$C:$C,K$5,Raw!$A:$A,$A$4,Raw!$B:$B,$A41)</f>
        <v>43433572</v>
      </c>
      <c r="L41" s="32">
        <f>_xlfn.MINIFS(Raw!$F:$F,Raw!$C:$C,L$5,Raw!$A:$A,$A$4,Raw!$B:$B,$A41, Raw!$F:$F, "&lt;&gt;0")</f>
        <v>561</v>
      </c>
      <c r="M41" s="32">
        <f>_xlfn.MAXIFS(Raw!$F:$F,Raw!$C:$C,M$5,Raw!$A:$A,$A$4,Raw!$B:$B,$A41)</f>
        <v>1773</v>
      </c>
      <c r="N41" s="32">
        <f>_xlfn.MINIFS(Raw!$F:$F,Raw!$C:$C,N$5,Raw!$A:$A,$A$4,Raw!$B:$B,$A41, Raw!$F:$F, "&lt;&gt;0")</f>
        <v>682</v>
      </c>
      <c r="O41" s="32">
        <f>_xlfn.MAXIFS(Raw!$F:$F,Raw!$C:$C,O$5,Raw!$A:$A,$A$4,Raw!$B:$B,$A41)</f>
        <v>2234</v>
      </c>
      <c r="P41" s="32">
        <f>SUMIFS(Raw!$F:$F,Raw!$C:$C,P$5,Raw!$A:$A,$A$4,Raw!$B:$B,$A41)</f>
        <v>120214</v>
      </c>
      <c r="Q41" s="32">
        <f>SUMIFS(Raw!$F:$F,Raw!$C:$C,Q$5,Raw!$A:$A,$A$4,Raw!$B:$B,$A41)</f>
        <v>42669</v>
      </c>
      <c r="R41" s="32">
        <f>SUMIFS(Raw!$F:$F,Raw!$C:$C,R$5,Raw!$A:$A,$A$4,Raw!$B:$B,$A41)</f>
        <v>6810</v>
      </c>
      <c r="S41" s="32">
        <f>SUMIFS(Raw!$F:$F,Raw!$C:$C,S$5,Raw!$A:$A,$A$4,Raw!$B:$B,$A41)</f>
        <v>3553</v>
      </c>
      <c r="T41" s="32">
        <f>SUMIFS(Raw!$F:$F,Raw!$C:$C,T$5,Raw!$A:$A,$A$4,Raw!$B:$B,$A41)</f>
        <v>13790</v>
      </c>
      <c r="U41" s="32">
        <f>SUMIFS(Raw!$F:$F,Raw!$C:$C,U$5,Raw!$A:$A,$A$4,Raw!$B:$B,$A41)</f>
        <v>16440</v>
      </c>
      <c r="V41" s="32">
        <f>SUMIFS(Raw!$F:$F,Raw!$C:$C,V$5,Raw!$A:$A,$A$4,Raw!$B:$B,$A41)</f>
        <v>61</v>
      </c>
      <c r="W41" s="32">
        <f>SUMIFS(Raw!$F:$F,Raw!$C:$C,W$5,Raw!$A:$A,$A$4,Raw!$B:$B,$A41)</f>
        <v>48188</v>
      </c>
      <c r="X41" s="32">
        <f>SUMIFS(Raw!$F:$F,Raw!$C:$C,X$5,Raw!$A:$A,$A$4,Raw!$B:$B,$A41)</f>
        <v>13672</v>
      </c>
      <c r="Y41" s="32">
        <f>SUMIFS(Raw!$F:$F,Raw!$C:$C,Y$5,Raw!$A:$A,$A$4,Raw!$B:$B,$A41)</f>
        <v>4079</v>
      </c>
      <c r="Z41" s="32">
        <f>SUMIFS(Raw!$F:$F,Raw!$C:$C,Z$5,Raw!$A:$A,$A$4,Raw!$B:$B,$A41)</f>
        <v>402</v>
      </c>
      <c r="AA41" s="32">
        <f>SUMIFS(Raw!$F:$F,Raw!$C:$C,AA$5,Raw!$A:$A,$A$4,Raw!$B:$B,$A41)</f>
        <v>6386</v>
      </c>
      <c r="AB41" s="32">
        <f>SUMIFS(Raw!$F:$F,Raw!$C:$C,AB$5,Raw!$A:$A,$A$4,Raw!$B:$B,$A41)</f>
        <v>2141</v>
      </c>
      <c r="AC41" s="32">
        <f>SUMIFS(Raw!$F:$F,Raw!$C:$C,AC$5,Raw!$A:$A,$A$4,Raw!$B:$B,$A41)</f>
        <v>12335</v>
      </c>
      <c r="AD41" s="32">
        <f>SUMIFS(Raw!$F:$F,Raw!$C:$C,AD$5,Raw!$A:$A,$A$4,Raw!$B:$B,$A41)</f>
        <v>12381</v>
      </c>
      <c r="AE41" s="32">
        <f>SUMIFS(Raw!$F:$F,Raw!$C:$C,AE$5,Raw!$A:$A,$A$4,Raw!$B:$B,$A41)</f>
        <v>10570</v>
      </c>
      <c r="AF41" s="32">
        <f>SUMIFS(Raw!$F:$F,Raw!$C:$C,AF$5,Raw!$A:$A,$A$4,Raw!$B:$B,$A41)</f>
        <v>1482</v>
      </c>
      <c r="AG41" s="32">
        <f>SUMIFS(Raw!$F:$F,Raw!$C:$C,AG$5,Raw!$A:$A,$A$4,Raw!$B:$B,$A41)</f>
        <v>1834</v>
      </c>
      <c r="AH41" s="32">
        <f>SUMIFS(Raw!$F:$F,Raw!$C:$C,AH$5,Raw!$A:$A,$A$4,Raw!$B:$B,$A41)</f>
        <v>4632</v>
      </c>
      <c r="AI41" s="32">
        <f>SUMIFS(Raw!$F:$F,Raw!$C:$C,AI$5,Raw!$A:$A,$A$4,Raw!$B:$B,$A41)</f>
        <v>18</v>
      </c>
      <c r="AJ41" s="32">
        <f>SUMIFS(Raw!$F:$F,Raw!$C:$C,AJ$5,Raw!$A:$A,$A$4,Raw!$B:$B,$A41)</f>
        <v>1204</v>
      </c>
    </row>
    <row r="42" spans="1:36" ht="19.5" customHeight="1" x14ac:dyDescent="0.25">
      <c r="A42" s="27" t="str">
        <f>IF(Refs!A35="","",Refs!A35)</f>
        <v>111AJ8</v>
      </c>
      <c r="B42" s="3" t="str">
        <f>IF(Refs!B35="","",Refs!B35)</f>
        <v>Derbyshire (DHU)</v>
      </c>
      <c r="C42" s="27" t="str">
        <f>IF(Refs!D35="","",Refs!D35)</f>
        <v>Area</v>
      </c>
      <c r="D42" s="32">
        <f>SUMIFS(Raw!$F:$F,Raw!$C:$C,D$5,Raw!$A:$A,$A$4,Raw!$B:$B,$A42)</f>
        <v>56715</v>
      </c>
      <c r="E42" s="32">
        <f>SUMIFS(Raw!$F:$F,Raw!$C:$C,E$5,Raw!$A:$A,$A$4,Raw!$B:$B,$A42)</f>
        <v>34908</v>
      </c>
      <c r="F42" s="32">
        <f>SUMIFS(Raw!$F:$F,Raw!$C:$C,F$5,Raw!$A:$A,$A$4,Raw!$B:$B,$A42)</f>
        <v>19765</v>
      </c>
      <c r="G42" s="32">
        <f>SUMIFS(Raw!$F:$F,Raw!$C:$C,G$5,Raw!$A:$A,$A$4,Raw!$B:$B,$A42)</f>
        <v>3851</v>
      </c>
      <c r="H42" s="32">
        <f>SUMIFS(Raw!$F:$F,Raw!$C:$C,H$5,Raw!$A:$A,$A$4,Raw!$B:$B,$A42)</f>
        <v>521</v>
      </c>
      <c r="I42" s="32">
        <f>SUMIFS(Raw!$F:$F,Raw!$C:$C,I$5,Raw!$A:$A,$A$4,Raw!$B:$B,$A42)</f>
        <v>3330</v>
      </c>
      <c r="J42" s="32">
        <f>SUMIFS(Raw!$F:$F,Raw!$C:$C,J$5,Raw!$A:$A,$A$4,Raw!$B:$B,$A42)</f>
        <v>0</v>
      </c>
      <c r="K42" s="32">
        <f>SUMIFS(Raw!$F:$F,Raw!$C:$C,K$5,Raw!$A:$A,$A$4,Raw!$B:$B,$A42)</f>
        <v>5221427</v>
      </c>
      <c r="L42" s="32">
        <f>_xlfn.MINIFS(Raw!$F:$F,Raw!$C:$C,L$5,Raw!$A:$A,$A$4,Raw!$B:$B,$A42, Raw!$F:$F, "&lt;&gt;0")</f>
        <v>54</v>
      </c>
      <c r="M42" s="32">
        <f>_xlfn.MAXIFS(Raw!$F:$F,Raw!$C:$C,M$5,Raw!$A:$A,$A$4,Raw!$B:$B,$A42)</f>
        <v>1149</v>
      </c>
      <c r="N42" s="32">
        <f>_xlfn.MINIFS(Raw!$F:$F,Raw!$C:$C,N$5,Raw!$A:$A,$A$4,Raw!$B:$B,$A42, Raw!$F:$F, "&lt;&gt;0")</f>
        <v>97</v>
      </c>
      <c r="O42" s="32">
        <f>_xlfn.MAXIFS(Raw!$F:$F,Raw!$C:$C,O$5,Raw!$A:$A,$A$4,Raw!$B:$B,$A42)</f>
        <v>1540</v>
      </c>
      <c r="P42" s="32">
        <f>SUMIFS(Raw!$F:$F,Raw!$C:$C,P$5,Raw!$A:$A,$A$4,Raw!$B:$B,$A42)</f>
        <v>31926</v>
      </c>
      <c r="Q42" s="32">
        <f>SUMIFS(Raw!$F:$F,Raw!$C:$C,Q$5,Raw!$A:$A,$A$4,Raw!$B:$B,$A42)</f>
        <v>15042</v>
      </c>
      <c r="R42" s="32">
        <f>SUMIFS(Raw!$F:$F,Raw!$C:$C,R$5,Raw!$A:$A,$A$4,Raw!$B:$B,$A42)</f>
        <v>7536</v>
      </c>
      <c r="S42" s="32">
        <f>SUMIFS(Raw!$F:$F,Raw!$C:$C,S$5,Raw!$A:$A,$A$4,Raw!$B:$B,$A42)</f>
        <v>1923</v>
      </c>
      <c r="T42" s="32">
        <f>SUMIFS(Raw!$F:$F,Raw!$C:$C,T$5,Raw!$A:$A,$A$4,Raw!$B:$B,$A42)</f>
        <v>4536</v>
      </c>
      <c r="U42" s="32">
        <f>SUMIFS(Raw!$F:$F,Raw!$C:$C,U$5,Raw!$A:$A,$A$4,Raw!$B:$B,$A42)</f>
        <v>3153</v>
      </c>
      <c r="V42" s="32">
        <f>SUMIFS(Raw!$F:$F,Raw!$C:$C,V$5,Raw!$A:$A,$A$4,Raw!$B:$B,$A42)</f>
        <v>4</v>
      </c>
      <c r="W42" s="32">
        <f>SUMIFS(Raw!$F:$F,Raw!$C:$C,W$5,Raw!$A:$A,$A$4,Raw!$B:$B,$A42)</f>
        <v>9539</v>
      </c>
      <c r="X42" s="32">
        <f>SUMIFS(Raw!$F:$F,Raw!$C:$C,X$5,Raw!$A:$A,$A$4,Raw!$B:$B,$A42)</f>
        <v>2025</v>
      </c>
      <c r="Y42" s="32">
        <f>SUMIFS(Raw!$F:$F,Raw!$C:$C,Y$5,Raw!$A:$A,$A$4,Raw!$B:$B,$A42)</f>
        <v>3237</v>
      </c>
      <c r="Z42" s="32">
        <f>SUMIFS(Raw!$F:$F,Raw!$C:$C,Z$5,Raw!$A:$A,$A$4,Raw!$B:$B,$A42)</f>
        <v>112</v>
      </c>
      <c r="AA42" s="32">
        <f>SUMIFS(Raw!$F:$F,Raw!$C:$C,AA$5,Raw!$A:$A,$A$4,Raw!$B:$B,$A42)</f>
        <v>1219</v>
      </c>
      <c r="AB42" s="32">
        <f>SUMIFS(Raw!$F:$F,Raw!$C:$C,AB$5,Raw!$A:$A,$A$4,Raw!$B:$B,$A42)</f>
        <v>197</v>
      </c>
      <c r="AC42" s="32">
        <f>SUMIFS(Raw!$F:$F,Raw!$C:$C,AC$5,Raw!$A:$A,$A$4,Raw!$B:$B,$A42)</f>
        <v>2468</v>
      </c>
      <c r="AD42" s="32">
        <f>SUMIFS(Raw!$F:$F,Raw!$C:$C,AD$5,Raw!$A:$A,$A$4,Raw!$B:$B,$A42)</f>
        <v>5245</v>
      </c>
      <c r="AE42" s="32">
        <f>SUMIFS(Raw!$F:$F,Raw!$C:$C,AE$5,Raw!$A:$A,$A$4,Raw!$B:$B,$A42)</f>
        <v>2306</v>
      </c>
      <c r="AF42" s="32">
        <f>SUMIFS(Raw!$F:$F,Raw!$C:$C,AF$5,Raw!$A:$A,$A$4,Raw!$B:$B,$A42)</f>
        <v>38</v>
      </c>
      <c r="AG42" s="32">
        <f>SUMIFS(Raw!$F:$F,Raw!$C:$C,AG$5,Raw!$A:$A,$A$4,Raw!$B:$B,$A42)</f>
        <v>1309</v>
      </c>
      <c r="AH42" s="32">
        <f>SUMIFS(Raw!$F:$F,Raw!$C:$C,AH$5,Raw!$A:$A,$A$4,Raw!$B:$B,$A42)</f>
        <v>677</v>
      </c>
      <c r="AI42" s="32">
        <f>SUMIFS(Raw!$F:$F,Raw!$C:$C,AI$5,Raw!$A:$A,$A$4,Raw!$B:$B,$A42)</f>
        <v>0</v>
      </c>
      <c r="AJ42" s="32">
        <f>SUMIFS(Raw!$F:$F,Raw!$C:$C,AJ$5,Raw!$A:$A,$A$4,Raw!$B:$B,$A42)</f>
        <v>117</v>
      </c>
    </row>
    <row r="43" spans="1:36" x14ac:dyDescent="0.25">
      <c r="A43" s="27" t="str">
        <f>IF(Refs!A36="","",Refs!A36)</f>
        <v>111AK7</v>
      </c>
      <c r="B43" s="3" t="str">
        <f>IF(Refs!B36="","",Refs!B36)</f>
        <v>Leicestershire and Rutland (DHU)</v>
      </c>
      <c r="C43" s="27" t="str">
        <f>IF(Refs!D36="","",Refs!D36)</f>
        <v>Area</v>
      </c>
      <c r="D43" s="32">
        <f>SUMIFS(Raw!$F:$F,Raw!$C:$C,D$5,Raw!$A:$A,$A$4,Raw!$B:$B,$A43)</f>
        <v>55577</v>
      </c>
      <c r="E43" s="32">
        <f>SUMIFS(Raw!$F:$F,Raw!$C:$C,E$5,Raw!$A:$A,$A$4,Raw!$B:$B,$A43)</f>
        <v>31192</v>
      </c>
      <c r="F43" s="32">
        <f>SUMIFS(Raw!$F:$F,Raw!$C:$C,F$5,Raw!$A:$A,$A$4,Raw!$B:$B,$A43)</f>
        <v>17650</v>
      </c>
      <c r="G43" s="32">
        <f>SUMIFS(Raw!$F:$F,Raw!$C:$C,G$5,Raw!$A:$A,$A$4,Raw!$B:$B,$A43)</f>
        <v>3137</v>
      </c>
      <c r="H43" s="32">
        <f>SUMIFS(Raw!$F:$F,Raw!$C:$C,H$5,Raw!$A:$A,$A$4,Raw!$B:$B,$A43)</f>
        <v>395</v>
      </c>
      <c r="I43" s="32">
        <f>SUMIFS(Raw!$F:$F,Raw!$C:$C,I$5,Raw!$A:$A,$A$4,Raw!$B:$B,$A43)</f>
        <v>2742</v>
      </c>
      <c r="J43" s="32">
        <f>SUMIFS(Raw!$F:$F,Raw!$C:$C,J$5,Raw!$A:$A,$A$4,Raw!$B:$B,$A43)</f>
        <v>0</v>
      </c>
      <c r="K43" s="32">
        <f>SUMIFS(Raw!$F:$F,Raw!$C:$C,K$5,Raw!$A:$A,$A$4,Raw!$B:$B,$A43)</f>
        <v>4629785</v>
      </c>
      <c r="L43" s="32">
        <f>_xlfn.MINIFS(Raw!$F:$F,Raw!$C:$C,L$5,Raw!$A:$A,$A$4,Raw!$B:$B,$A43, Raw!$F:$F, "&lt;&gt;0")</f>
        <v>53</v>
      </c>
      <c r="M43" s="32">
        <f>_xlfn.MAXIFS(Raw!$F:$F,Raw!$C:$C,M$5,Raw!$A:$A,$A$4,Raw!$B:$B,$A43)</f>
        <v>1100</v>
      </c>
      <c r="N43" s="32">
        <f>_xlfn.MINIFS(Raw!$F:$F,Raw!$C:$C,N$5,Raw!$A:$A,$A$4,Raw!$B:$B,$A43, Raw!$F:$F, "&lt;&gt;0")</f>
        <v>92</v>
      </c>
      <c r="O43" s="32">
        <f>_xlfn.MAXIFS(Raw!$F:$F,Raw!$C:$C,O$5,Raw!$A:$A,$A$4,Raw!$B:$B,$A43)</f>
        <v>1501</v>
      </c>
      <c r="P43" s="32">
        <f>SUMIFS(Raw!$F:$F,Raw!$C:$C,P$5,Raw!$A:$A,$A$4,Raw!$B:$B,$A43)</f>
        <v>31315</v>
      </c>
      <c r="Q43" s="32">
        <f>SUMIFS(Raw!$F:$F,Raw!$C:$C,Q$5,Raw!$A:$A,$A$4,Raw!$B:$B,$A43)</f>
        <v>13408</v>
      </c>
      <c r="R43" s="32">
        <f>SUMIFS(Raw!$F:$F,Raw!$C:$C,R$5,Raw!$A:$A,$A$4,Raw!$B:$B,$A43)</f>
        <v>7558</v>
      </c>
      <c r="S43" s="32">
        <f>SUMIFS(Raw!$F:$F,Raw!$C:$C,S$5,Raw!$A:$A,$A$4,Raw!$B:$B,$A43)</f>
        <v>1668</v>
      </c>
      <c r="T43" s="32">
        <f>SUMIFS(Raw!$F:$F,Raw!$C:$C,T$5,Raw!$A:$A,$A$4,Raw!$B:$B,$A43)</f>
        <v>4809</v>
      </c>
      <c r="U43" s="32">
        <f>SUMIFS(Raw!$F:$F,Raw!$C:$C,U$5,Raw!$A:$A,$A$4,Raw!$B:$B,$A43)</f>
        <v>3318</v>
      </c>
      <c r="V43" s="32">
        <f>SUMIFS(Raw!$F:$F,Raw!$C:$C,V$5,Raw!$A:$A,$A$4,Raw!$B:$B,$A43)</f>
        <v>7</v>
      </c>
      <c r="W43" s="32">
        <f>SUMIFS(Raw!$F:$F,Raw!$C:$C,W$5,Raw!$A:$A,$A$4,Raw!$B:$B,$A43)</f>
        <v>10319</v>
      </c>
      <c r="X43" s="32">
        <f>SUMIFS(Raw!$F:$F,Raw!$C:$C,X$5,Raw!$A:$A,$A$4,Raw!$B:$B,$A43)</f>
        <v>2611</v>
      </c>
      <c r="Y43" s="32">
        <f>SUMIFS(Raw!$F:$F,Raw!$C:$C,Y$5,Raw!$A:$A,$A$4,Raw!$B:$B,$A43)</f>
        <v>1944</v>
      </c>
      <c r="Z43" s="32">
        <f>SUMIFS(Raw!$F:$F,Raw!$C:$C,Z$5,Raw!$A:$A,$A$4,Raw!$B:$B,$A43)</f>
        <v>118</v>
      </c>
      <c r="AA43" s="32">
        <f>SUMIFS(Raw!$F:$F,Raw!$C:$C,AA$5,Raw!$A:$A,$A$4,Raw!$B:$B,$A43)</f>
        <v>604</v>
      </c>
      <c r="AB43" s="32">
        <f>SUMIFS(Raw!$F:$F,Raw!$C:$C,AB$5,Raw!$A:$A,$A$4,Raw!$B:$B,$A43)</f>
        <v>322</v>
      </c>
      <c r="AC43" s="32">
        <f>SUMIFS(Raw!$F:$F,Raw!$C:$C,AC$5,Raw!$A:$A,$A$4,Raw!$B:$B,$A43)</f>
        <v>2183</v>
      </c>
      <c r="AD43" s="32">
        <f>SUMIFS(Raw!$F:$F,Raw!$C:$C,AD$5,Raw!$A:$A,$A$4,Raw!$B:$B,$A43)</f>
        <v>4891</v>
      </c>
      <c r="AE43" s="32">
        <f>SUMIFS(Raw!$F:$F,Raw!$C:$C,AE$5,Raw!$A:$A,$A$4,Raw!$B:$B,$A43)</f>
        <v>3642</v>
      </c>
      <c r="AF43" s="32">
        <f>SUMIFS(Raw!$F:$F,Raw!$C:$C,AF$5,Raw!$A:$A,$A$4,Raw!$B:$B,$A43)</f>
        <v>2157</v>
      </c>
      <c r="AG43" s="32">
        <f>SUMIFS(Raw!$F:$F,Raw!$C:$C,AG$5,Raw!$A:$A,$A$4,Raw!$B:$B,$A43)</f>
        <v>344</v>
      </c>
      <c r="AH43" s="32">
        <f>SUMIFS(Raw!$F:$F,Raw!$C:$C,AH$5,Raw!$A:$A,$A$4,Raw!$B:$B,$A43)</f>
        <v>988</v>
      </c>
      <c r="AI43" s="32">
        <f>SUMIFS(Raw!$F:$F,Raw!$C:$C,AI$5,Raw!$A:$A,$A$4,Raw!$B:$B,$A43)</f>
        <v>0</v>
      </c>
      <c r="AJ43" s="32">
        <f>SUMIFS(Raw!$F:$F,Raw!$C:$C,AJ$5,Raw!$A:$A,$A$4,Raw!$B:$B,$A43)</f>
        <v>7</v>
      </c>
    </row>
    <row r="44" spans="1:36" x14ac:dyDescent="0.25">
      <c r="A44" s="27" t="str">
        <f>IF(Refs!A37="","",Refs!A37)</f>
        <v>111AK6</v>
      </c>
      <c r="B44" s="3" t="str">
        <f>IF(Refs!B37="","",Refs!B37)</f>
        <v>Lincolnshire (DHU)</v>
      </c>
      <c r="C44" s="27" t="str">
        <f>IF(Refs!D37="","",Refs!D37)</f>
        <v>Area</v>
      </c>
      <c r="D44" s="32">
        <f>SUMIFS(Raw!$F:$F,Raw!$C:$C,D$5,Raw!$A:$A,$A$4,Raw!$B:$B,$A44)</f>
        <v>35284</v>
      </c>
      <c r="E44" s="32">
        <f>SUMIFS(Raw!$F:$F,Raw!$C:$C,E$5,Raw!$A:$A,$A$4,Raw!$B:$B,$A44)</f>
        <v>19213</v>
      </c>
      <c r="F44" s="32">
        <f>SUMIFS(Raw!$F:$F,Raw!$C:$C,F$5,Raw!$A:$A,$A$4,Raw!$B:$B,$A44)</f>
        <v>10754</v>
      </c>
      <c r="G44" s="32">
        <f>SUMIFS(Raw!$F:$F,Raw!$C:$C,G$5,Raw!$A:$A,$A$4,Raw!$B:$B,$A44)</f>
        <v>2045</v>
      </c>
      <c r="H44" s="32">
        <f>SUMIFS(Raw!$F:$F,Raw!$C:$C,H$5,Raw!$A:$A,$A$4,Raw!$B:$B,$A44)</f>
        <v>260</v>
      </c>
      <c r="I44" s="32">
        <f>SUMIFS(Raw!$F:$F,Raw!$C:$C,I$5,Raw!$A:$A,$A$4,Raw!$B:$B,$A44)</f>
        <v>1785</v>
      </c>
      <c r="J44" s="32">
        <f>SUMIFS(Raw!$F:$F,Raw!$C:$C,J$5,Raw!$A:$A,$A$4,Raw!$B:$B,$A44)</f>
        <v>0</v>
      </c>
      <c r="K44" s="32">
        <f>SUMIFS(Raw!$F:$F,Raw!$C:$C,K$5,Raw!$A:$A,$A$4,Raw!$B:$B,$A44)</f>
        <v>2915399</v>
      </c>
      <c r="L44" s="32">
        <f>_xlfn.MINIFS(Raw!$F:$F,Raw!$C:$C,L$5,Raw!$A:$A,$A$4,Raw!$B:$B,$A44, Raw!$F:$F, "&lt;&gt;0")</f>
        <v>54</v>
      </c>
      <c r="M44" s="32">
        <f>_xlfn.MAXIFS(Raw!$F:$F,Raw!$C:$C,M$5,Raw!$A:$A,$A$4,Raw!$B:$B,$A44)</f>
        <v>1163</v>
      </c>
      <c r="N44" s="32">
        <f>_xlfn.MINIFS(Raw!$F:$F,Raw!$C:$C,N$5,Raw!$A:$A,$A$4,Raw!$B:$B,$A44, Raw!$F:$F, "&lt;&gt;0")</f>
        <v>109</v>
      </c>
      <c r="O44" s="32">
        <f>_xlfn.MAXIFS(Raw!$F:$F,Raw!$C:$C,O$5,Raw!$A:$A,$A$4,Raw!$B:$B,$A44)</f>
        <v>1543</v>
      </c>
      <c r="P44" s="32">
        <f>SUMIFS(Raw!$F:$F,Raw!$C:$C,P$5,Raw!$A:$A,$A$4,Raw!$B:$B,$A44)</f>
        <v>17681</v>
      </c>
      <c r="Q44" s="32">
        <f>SUMIFS(Raw!$F:$F,Raw!$C:$C,Q$5,Raw!$A:$A,$A$4,Raw!$B:$B,$A44)</f>
        <v>2929</v>
      </c>
      <c r="R44" s="32">
        <f>SUMIFS(Raw!$F:$F,Raw!$C:$C,R$5,Raw!$A:$A,$A$4,Raw!$B:$B,$A44)</f>
        <v>2490</v>
      </c>
      <c r="S44" s="32">
        <f>SUMIFS(Raw!$F:$F,Raw!$C:$C,S$5,Raw!$A:$A,$A$4,Raw!$B:$B,$A44)</f>
        <v>683</v>
      </c>
      <c r="T44" s="32">
        <f>SUMIFS(Raw!$F:$F,Raw!$C:$C,T$5,Raw!$A:$A,$A$4,Raw!$B:$B,$A44)</f>
        <v>4198</v>
      </c>
      <c r="U44" s="32">
        <f>SUMIFS(Raw!$F:$F,Raw!$C:$C,U$5,Raw!$A:$A,$A$4,Raw!$B:$B,$A44)</f>
        <v>3984</v>
      </c>
      <c r="V44" s="32">
        <f>SUMIFS(Raw!$F:$F,Raw!$C:$C,V$5,Raw!$A:$A,$A$4,Raw!$B:$B,$A44)</f>
        <v>4</v>
      </c>
      <c r="W44" s="32">
        <f>SUMIFS(Raw!$F:$F,Raw!$C:$C,W$5,Raw!$A:$A,$A$4,Raw!$B:$B,$A44)</f>
        <v>4693</v>
      </c>
      <c r="X44" s="32">
        <f>SUMIFS(Raw!$F:$F,Raw!$C:$C,X$5,Raw!$A:$A,$A$4,Raw!$B:$B,$A44)</f>
        <v>2666</v>
      </c>
      <c r="Y44" s="32">
        <f>SUMIFS(Raw!$F:$F,Raw!$C:$C,Y$5,Raw!$A:$A,$A$4,Raw!$B:$B,$A44)</f>
        <v>925</v>
      </c>
      <c r="Z44" s="32">
        <f>SUMIFS(Raw!$F:$F,Raw!$C:$C,Z$5,Raw!$A:$A,$A$4,Raw!$B:$B,$A44)</f>
        <v>53</v>
      </c>
      <c r="AA44" s="32">
        <f>SUMIFS(Raw!$F:$F,Raw!$C:$C,AA$5,Raw!$A:$A,$A$4,Raw!$B:$B,$A44)</f>
        <v>356</v>
      </c>
      <c r="AB44" s="32">
        <f>SUMIFS(Raw!$F:$F,Raw!$C:$C,AB$5,Raw!$A:$A,$A$4,Raw!$B:$B,$A44)</f>
        <v>32</v>
      </c>
      <c r="AC44" s="32">
        <f>SUMIFS(Raw!$F:$F,Raw!$C:$C,AC$5,Raw!$A:$A,$A$4,Raw!$B:$B,$A44)</f>
        <v>538</v>
      </c>
      <c r="AD44" s="32">
        <f>SUMIFS(Raw!$F:$F,Raw!$C:$C,AD$5,Raw!$A:$A,$A$4,Raw!$B:$B,$A44)</f>
        <v>1801</v>
      </c>
      <c r="AE44" s="32">
        <f>SUMIFS(Raw!$F:$F,Raw!$C:$C,AE$5,Raw!$A:$A,$A$4,Raw!$B:$B,$A44)</f>
        <v>1321</v>
      </c>
      <c r="AF44" s="32">
        <f>SUMIFS(Raw!$F:$F,Raw!$C:$C,AF$5,Raw!$A:$A,$A$4,Raw!$B:$B,$A44)</f>
        <v>18</v>
      </c>
      <c r="AG44" s="32">
        <f>SUMIFS(Raw!$F:$F,Raw!$C:$C,AG$5,Raw!$A:$A,$A$4,Raw!$B:$B,$A44)</f>
        <v>558</v>
      </c>
      <c r="AH44" s="32">
        <f>SUMIFS(Raw!$F:$F,Raw!$C:$C,AH$5,Raw!$A:$A,$A$4,Raw!$B:$B,$A44)</f>
        <v>502</v>
      </c>
      <c r="AI44" s="32">
        <f>SUMIFS(Raw!$F:$F,Raw!$C:$C,AI$5,Raw!$A:$A,$A$4,Raw!$B:$B,$A44)</f>
        <v>0</v>
      </c>
      <c r="AJ44" s="32">
        <f>SUMIFS(Raw!$F:$F,Raw!$C:$C,AJ$5,Raw!$A:$A,$A$4,Raw!$B:$B,$A44)</f>
        <v>1</v>
      </c>
    </row>
    <row r="45" spans="1:36" x14ac:dyDescent="0.25">
      <c r="A45" s="27" t="str">
        <f>IF(Refs!A38="","",Refs!A38)</f>
        <v>111AC6</v>
      </c>
      <c r="B45" s="3" t="str">
        <f>IF(Refs!B38="","",Refs!B38)</f>
        <v>Northamptonshire</v>
      </c>
      <c r="C45" s="27" t="str">
        <f>IF(Refs!D38="","",Refs!D38)</f>
        <v>Area</v>
      </c>
      <c r="D45" s="32">
        <f>SUMIFS(Raw!$F:$F,Raw!$C:$C,D$5,Raw!$A:$A,$A$4,Raw!$B:$B,$A45)</f>
        <v>39497</v>
      </c>
      <c r="E45" s="32">
        <f>SUMIFS(Raw!$F:$F,Raw!$C:$C,E$5,Raw!$A:$A,$A$4,Raw!$B:$B,$A45)</f>
        <v>22848</v>
      </c>
      <c r="F45" s="32">
        <f>SUMIFS(Raw!$F:$F,Raw!$C:$C,F$5,Raw!$A:$A,$A$4,Raw!$B:$B,$A45)</f>
        <v>12769</v>
      </c>
      <c r="G45" s="32">
        <f>SUMIFS(Raw!$F:$F,Raw!$C:$C,G$5,Raw!$A:$A,$A$4,Raw!$B:$B,$A45)</f>
        <v>2414</v>
      </c>
      <c r="H45" s="32">
        <f>SUMIFS(Raw!$F:$F,Raw!$C:$C,H$5,Raw!$A:$A,$A$4,Raw!$B:$B,$A45)</f>
        <v>278</v>
      </c>
      <c r="I45" s="32">
        <f>SUMIFS(Raw!$F:$F,Raw!$C:$C,I$5,Raw!$A:$A,$A$4,Raw!$B:$B,$A45)</f>
        <v>2136</v>
      </c>
      <c r="J45" s="32">
        <f>SUMIFS(Raw!$F:$F,Raw!$C:$C,J$5,Raw!$A:$A,$A$4,Raw!$B:$B,$A45)</f>
        <v>0</v>
      </c>
      <c r="K45" s="32">
        <f>SUMIFS(Raw!$F:$F,Raw!$C:$C,K$5,Raw!$A:$A,$A$4,Raw!$B:$B,$A45)</f>
        <v>3478681</v>
      </c>
      <c r="L45" s="32">
        <f>_xlfn.MINIFS(Raw!$F:$F,Raw!$C:$C,L$5,Raw!$A:$A,$A$4,Raw!$B:$B,$A45, Raw!$F:$F, "&lt;&gt;0")</f>
        <v>66</v>
      </c>
      <c r="M45" s="32">
        <f>_xlfn.MAXIFS(Raw!$F:$F,Raw!$C:$C,M$5,Raw!$A:$A,$A$4,Raw!$B:$B,$A45)</f>
        <v>1113</v>
      </c>
      <c r="N45" s="32">
        <f>_xlfn.MINIFS(Raw!$F:$F,Raw!$C:$C,N$5,Raw!$A:$A,$A$4,Raw!$B:$B,$A45, Raw!$F:$F, "&lt;&gt;0")</f>
        <v>148</v>
      </c>
      <c r="O45" s="32">
        <f>_xlfn.MAXIFS(Raw!$F:$F,Raw!$C:$C,O$5,Raw!$A:$A,$A$4,Raw!$B:$B,$A45)</f>
        <v>1505</v>
      </c>
      <c r="P45" s="32">
        <f>SUMIFS(Raw!$F:$F,Raw!$C:$C,P$5,Raw!$A:$A,$A$4,Raw!$B:$B,$A45)</f>
        <v>22485</v>
      </c>
      <c r="Q45" s="32">
        <f>SUMIFS(Raw!$F:$F,Raw!$C:$C,Q$5,Raw!$A:$A,$A$4,Raw!$B:$B,$A45)</f>
        <v>8489</v>
      </c>
      <c r="R45" s="32">
        <f>SUMIFS(Raw!$F:$F,Raw!$C:$C,R$5,Raw!$A:$A,$A$4,Raw!$B:$B,$A45)</f>
        <v>5687</v>
      </c>
      <c r="S45" s="32">
        <f>SUMIFS(Raw!$F:$F,Raw!$C:$C,S$5,Raw!$A:$A,$A$4,Raw!$B:$B,$A45)</f>
        <v>1237</v>
      </c>
      <c r="T45" s="32">
        <f>SUMIFS(Raw!$F:$F,Raw!$C:$C,T$5,Raw!$A:$A,$A$4,Raw!$B:$B,$A45)</f>
        <v>3338</v>
      </c>
      <c r="U45" s="32">
        <f>SUMIFS(Raw!$F:$F,Raw!$C:$C,U$5,Raw!$A:$A,$A$4,Raw!$B:$B,$A45)</f>
        <v>2065</v>
      </c>
      <c r="V45" s="32">
        <f>SUMIFS(Raw!$F:$F,Raw!$C:$C,V$5,Raw!$A:$A,$A$4,Raw!$B:$B,$A45)</f>
        <v>16</v>
      </c>
      <c r="W45" s="32">
        <f>SUMIFS(Raw!$F:$F,Raw!$C:$C,W$5,Raw!$A:$A,$A$4,Raw!$B:$B,$A45)</f>
        <v>5797</v>
      </c>
      <c r="X45" s="32">
        <f>SUMIFS(Raw!$F:$F,Raw!$C:$C,X$5,Raw!$A:$A,$A$4,Raw!$B:$B,$A45)</f>
        <v>2979</v>
      </c>
      <c r="Y45" s="32">
        <f>SUMIFS(Raw!$F:$F,Raw!$C:$C,Y$5,Raw!$A:$A,$A$4,Raw!$B:$B,$A45)</f>
        <v>1107</v>
      </c>
      <c r="Z45" s="32">
        <f>SUMIFS(Raw!$F:$F,Raw!$C:$C,Z$5,Raw!$A:$A,$A$4,Raw!$B:$B,$A45)</f>
        <v>92</v>
      </c>
      <c r="AA45" s="32">
        <f>SUMIFS(Raw!$F:$F,Raw!$C:$C,AA$5,Raw!$A:$A,$A$4,Raw!$B:$B,$A45)</f>
        <v>485</v>
      </c>
      <c r="AB45" s="32">
        <f>SUMIFS(Raw!$F:$F,Raw!$C:$C,AB$5,Raw!$A:$A,$A$4,Raw!$B:$B,$A45)</f>
        <v>241</v>
      </c>
      <c r="AC45" s="32">
        <f>SUMIFS(Raw!$F:$F,Raw!$C:$C,AC$5,Raw!$A:$A,$A$4,Raw!$B:$B,$A45)</f>
        <v>1007</v>
      </c>
      <c r="AD45" s="32">
        <f>SUMIFS(Raw!$F:$F,Raw!$C:$C,AD$5,Raw!$A:$A,$A$4,Raw!$B:$B,$A45)</f>
        <v>5211</v>
      </c>
      <c r="AE45" s="32">
        <f>SUMIFS(Raw!$F:$F,Raw!$C:$C,AE$5,Raw!$A:$A,$A$4,Raw!$B:$B,$A45)</f>
        <v>1999</v>
      </c>
      <c r="AF45" s="32">
        <f>SUMIFS(Raw!$F:$F,Raw!$C:$C,AF$5,Raw!$A:$A,$A$4,Raw!$B:$B,$A45)</f>
        <v>331</v>
      </c>
      <c r="AG45" s="32">
        <f>SUMIFS(Raw!$F:$F,Raw!$C:$C,AG$5,Raw!$A:$A,$A$4,Raw!$B:$B,$A45)</f>
        <v>35</v>
      </c>
      <c r="AH45" s="32">
        <f>SUMIFS(Raw!$F:$F,Raw!$C:$C,AH$5,Raw!$A:$A,$A$4,Raw!$B:$B,$A45)</f>
        <v>1062</v>
      </c>
      <c r="AI45" s="32">
        <f>SUMIFS(Raw!$F:$F,Raw!$C:$C,AI$5,Raw!$A:$A,$A$4,Raw!$B:$B,$A45)</f>
        <v>0</v>
      </c>
      <c r="AJ45" s="32">
        <f>SUMIFS(Raw!$F:$F,Raw!$C:$C,AJ$5,Raw!$A:$A,$A$4,Raw!$B:$B,$A45)</f>
        <v>1</v>
      </c>
    </row>
    <row r="46" spans="1:36" x14ac:dyDescent="0.25">
      <c r="A46" s="27" t="str">
        <f>IF(Refs!A39="","",Refs!A39)</f>
        <v>111AL1</v>
      </c>
      <c r="B46" s="3" t="str">
        <f>IF(Refs!B39="","",Refs!B39)</f>
        <v>Nottinghamshire (DHU)</v>
      </c>
      <c r="C46" s="27" t="str">
        <f>IF(Refs!D39="","",Refs!D39)</f>
        <v>Area</v>
      </c>
      <c r="D46" s="32">
        <f>SUMIFS(Raw!$F:$F,Raw!$C:$C,D$5,Raw!$A:$A,$A$4,Raw!$B:$B,$A46)</f>
        <v>53705</v>
      </c>
      <c r="E46" s="32">
        <f>SUMIFS(Raw!$F:$F,Raw!$C:$C,E$5,Raw!$A:$A,$A$4,Raw!$B:$B,$A46)</f>
        <v>30542</v>
      </c>
      <c r="F46" s="32">
        <f>SUMIFS(Raw!$F:$F,Raw!$C:$C,F$5,Raw!$A:$A,$A$4,Raw!$B:$B,$A46)</f>
        <v>17488</v>
      </c>
      <c r="G46" s="32">
        <f>SUMIFS(Raw!$F:$F,Raw!$C:$C,G$5,Raw!$A:$A,$A$4,Raw!$B:$B,$A46)</f>
        <v>3357</v>
      </c>
      <c r="H46" s="32">
        <f>SUMIFS(Raw!$F:$F,Raw!$C:$C,H$5,Raw!$A:$A,$A$4,Raw!$B:$B,$A46)</f>
        <v>405</v>
      </c>
      <c r="I46" s="32">
        <f>SUMIFS(Raw!$F:$F,Raw!$C:$C,I$5,Raw!$A:$A,$A$4,Raw!$B:$B,$A46)</f>
        <v>2952</v>
      </c>
      <c r="J46" s="32">
        <f>SUMIFS(Raw!$F:$F,Raw!$C:$C,J$5,Raw!$A:$A,$A$4,Raw!$B:$B,$A46)</f>
        <v>0</v>
      </c>
      <c r="K46" s="32">
        <f>SUMIFS(Raw!$F:$F,Raw!$C:$C,K$5,Raw!$A:$A,$A$4,Raw!$B:$B,$A46)</f>
        <v>4477714</v>
      </c>
      <c r="L46" s="32">
        <f>_xlfn.MINIFS(Raw!$F:$F,Raw!$C:$C,L$5,Raw!$A:$A,$A$4,Raw!$B:$B,$A46, Raw!$F:$F, "&lt;&gt;0")</f>
        <v>42</v>
      </c>
      <c r="M46" s="32">
        <f>_xlfn.MAXIFS(Raw!$F:$F,Raw!$C:$C,M$5,Raw!$A:$A,$A$4,Raw!$B:$B,$A46)</f>
        <v>1128</v>
      </c>
      <c r="N46" s="32">
        <f>_xlfn.MINIFS(Raw!$F:$F,Raw!$C:$C,N$5,Raw!$A:$A,$A$4,Raw!$B:$B,$A46, Raw!$F:$F, "&lt;&gt;0")</f>
        <v>134</v>
      </c>
      <c r="O46" s="32">
        <f>_xlfn.MAXIFS(Raw!$F:$F,Raw!$C:$C,O$5,Raw!$A:$A,$A$4,Raw!$B:$B,$A46)</f>
        <v>1502</v>
      </c>
      <c r="P46" s="32">
        <f>SUMIFS(Raw!$F:$F,Raw!$C:$C,P$5,Raw!$A:$A,$A$4,Raw!$B:$B,$A46)</f>
        <v>30792</v>
      </c>
      <c r="Q46" s="32">
        <f>SUMIFS(Raw!$F:$F,Raw!$C:$C,Q$5,Raw!$A:$A,$A$4,Raw!$B:$B,$A46)</f>
        <v>8122</v>
      </c>
      <c r="R46" s="32">
        <f>SUMIFS(Raw!$F:$F,Raw!$C:$C,R$5,Raw!$A:$A,$A$4,Raw!$B:$B,$A46)</f>
        <v>7264</v>
      </c>
      <c r="S46" s="32">
        <f>SUMIFS(Raw!$F:$F,Raw!$C:$C,S$5,Raw!$A:$A,$A$4,Raw!$B:$B,$A46)</f>
        <v>1557</v>
      </c>
      <c r="T46" s="32">
        <f>SUMIFS(Raw!$F:$F,Raw!$C:$C,T$5,Raw!$A:$A,$A$4,Raw!$B:$B,$A46)</f>
        <v>4712</v>
      </c>
      <c r="U46" s="32">
        <f>SUMIFS(Raw!$F:$F,Raw!$C:$C,U$5,Raw!$A:$A,$A$4,Raw!$B:$B,$A46)</f>
        <v>3622</v>
      </c>
      <c r="V46" s="32">
        <f>SUMIFS(Raw!$F:$F,Raw!$C:$C,V$5,Raw!$A:$A,$A$4,Raw!$B:$B,$A46)</f>
        <v>15</v>
      </c>
      <c r="W46" s="32">
        <f>SUMIFS(Raw!$F:$F,Raw!$C:$C,W$5,Raw!$A:$A,$A$4,Raw!$B:$B,$A46)</f>
        <v>8008</v>
      </c>
      <c r="X46" s="32">
        <f>SUMIFS(Raw!$F:$F,Raw!$C:$C,X$5,Raw!$A:$A,$A$4,Raw!$B:$B,$A46)</f>
        <v>4416</v>
      </c>
      <c r="Y46" s="32">
        <f>SUMIFS(Raw!$F:$F,Raw!$C:$C,Y$5,Raw!$A:$A,$A$4,Raw!$B:$B,$A46)</f>
        <v>3683</v>
      </c>
      <c r="Z46" s="32">
        <f>SUMIFS(Raw!$F:$F,Raw!$C:$C,Z$5,Raw!$A:$A,$A$4,Raw!$B:$B,$A46)</f>
        <v>89</v>
      </c>
      <c r="AA46" s="32">
        <f>SUMIFS(Raw!$F:$F,Raw!$C:$C,AA$5,Raw!$A:$A,$A$4,Raw!$B:$B,$A46)</f>
        <v>483</v>
      </c>
      <c r="AB46" s="32">
        <f>SUMIFS(Raw!$F:$F,Raw!$C:$C,AB$5,Raw!$A:$A,$A$4,Raw!$B:$B,$A46)</f>
        <v>168</v>
      </c>
      <c r="AC46" s="32">
        <f>SUMIFS(Raw!$F:$F,Raw!$C:$C,AC$5,Raw!$A:$A,$A$4,Raw!$B:$B,$A46)</f>
        <v>1329</v>
      </c>
      <c r="AD46" s="32">
        <f>SUMIFS(Raw!$F:$F,Raw!$C:$C,AD$5,Raw!$A:$A,$A$4,Raw!$B:$B,$A46)</f>
        <v>4098</v>
      </c>
      <c r="AE46" s="32">
        <f>SUMIFS(Raw!$F:$F,Raw!$C:$C,AE$5,Raw!$A:$A,$A$4,Raw!$B:$B,$A46)</f>
        <v>2345</v>
      </c>
      <c r="AF46" s="32">
        <f>SUMIFS(Raw!$F:$F,Raw!$C:$C,AF$5,Raw!$A:$A,$A$4,Raw!$B:$B,$A46)</f>
        <v>20</v>
      </c>
      <c r="AG46" s="32">
        <f>SUMIFS(Raw!$F:$F,Raw!$C:$C,AG$5,Raw!$A:$A,$A$4,Raw!$B:$B,$A46)</f>
        <v>494</v>
      </c>
      <c r="AH46" s="32">
        <f>SUMIFS(Raw!$F:$F,Raw!$C:$C,AH$5,Raw!$A:$A,$A$4,Raw!$B:$B,$A46)</f>
        <v>132</v>
      </c>
      <c r="AI46" s="32">
        <f>SUMIFS(Raw!$F:$F,Raw!$C:$C,AI$5,Raw!$A:$A,$A$4,Raw!$B:$B,$A46)</f>
        <v>0</v>
      </c>
      <c r="AJ46" s="32">
        <f>SUMIFS(Raw!$F:$F,Raw!$C:$C,AJ$5,Raw!$A:$A,$A$4,Raw!$B:$B,$A46)</f>
        <v>3</v>
      </c>
    </row>
    <row r="47" spans="1:36" x14ac:dyDescent="0.25">
      <c r="A47" s="27" t="str">
        <f>IF(Refs!A40="","",Refs!A40)</f>
        <v>111AF4</v>
      </c>
      <c r="B47" s="3" t="str">
        <f>IF(Refs!B40="","",Refs!B40)</f>
        <v>Staffordshire</v>
      </c>
      <c r="C47" s="27" t="str">
        <f>IF(Refs!D40="","",Refs!D40)</f>
        <v>Area</v>
      </c>
      <c r="D47" s="32">
        <f>SUMIFS(Raw!$F:$F,Raw!$C:$C,D$5,Raw!$A:$A,$A$4,Raw!$B:$B,$A47)</f>
        <v>31860</v>
      </c>
      <c r="E47" s="32">
        <f>SUMIFS(Raw!$F:$F,Raw!$C:$C,E$5,Raw!$A:$A,$A$4,Raw!$B:$B,$A47)</f>
        <v>26633</v>
      </c>
      <c r="F47" s="32">
        <f>SUMIFS(Raw!$F:$F,Raw!$C:$C,F$5,Raw!$A:$A,$A$4,Raw!$B:$B,$A47)</f>
        <v>13373</v>
      </c>
      <c r="G47" s="32">
        <f>SUMIFS(Raw!$F:$F,Raw!$C:$C,G$5,Raw!$A:$A,$A$4,Raw!$B:$B,$A47)</f>
        <v>4465</v>
      </c>
      <c r="H47" s="32">
        <f>SUMIFS(Raw!$F:$F,Raw!$C:$C,H$5,Raw!$A:$A,$A$4,Raw!$B:$B,$A47)</f>
        <v>398</v>
      </c>
      <c r="I47" s="32">
        <f>SUMIFS(Raw!$F:$F,Raw!$C:$C,I$5,Raw!$A:$A,$A$4,Raw!$B:$B,$A47)</f>
        <v>656</v>
      </c>
      <c r="J47" s="32">
        <f>SUMIFS(Raw!$F:$F,Raw!$C:$C,J$5,Raw!$A:$A,$A$4,Raw!$B:$B,$A47)</f>
        <v>3411</v>
      </c>
      <c r="K47" s="32">
        <f>SUMIFS(Raw!$F:$F,Raw!$C:$C,K$5,Raw!$A:$A,$A$4,Raw!$B:$B,$A47)</f>
        <v>5501031</v>
      </c>
      <c r="L47" s="32">
        <f>_xlfn.MINIFS(Raw!$F:$F,Raw!$C:$C,L$5,Raw!$A:$A,$A$4,Raw!$B:$B,$A47, Raw!$F:$F, "&lt;&gt;0")</f>
        <v>0</v>
      </c>
      <c r="M47" s="32">
        <f>_xlfn.MAXIFS(Raw!$F:$F,Raw!$C:$C,M$5,Raw!$A:$A,$A$4,Raw!$B:$B,$A47)</f>
        <v>0</v>
      </c>
      <c r="N47" s="32">
        <f>_xlfn.MINIFS(Raw!$F:$F,Raw!$C:$C,N$5,Raw!$A:$A,$A$4,Raw!$B:$B,$A47, Raw!$F:$F, "&lt;&gt;0")</f>
        <v>0</v>
      </c>
      <c r="O47" s="32">
        <f>_xlfn.MAXIFS(Raw!$F:$F,Raw!$C:$C,O$5,Raw!$A:$A,$A$4,Raw!$B:$B,$A47)</f>
        <v>0</v>
      </c>
      <c r="P47" s="32">
        <f>SUMIFS(Raw!$F:$F,Raw!$C:$C,P$5,Raw!$A:$A,$A$4,Raw!$B:$B,$A47)</f>
        <v>23588</v>
      </c>
      <c r="Q47" s="32">
        <f>SUMIFS(Raw!$F:$F,Raw!$C:$C,Q$5,Raw!$A:$A,$A$4,Raw!$B:$B,$A47)</f>
        <v>8849</v>
      </c>
      <c r="R47" s="32">
        <f>SUMIFS(Raw!$F:$F,Raw!$C:$C,R$5,Raw!$A:$A,$A$4,Raw!$B:$B,$A47)</f>
        <v>4264</v>
      </c>
      <c r="S47" s="32">
        <f>SUMIFS(Raw!$F:$F,Raw!$C:$C,S$5,Raw!$A:$A,$A$4,Raw!$B:$B,$A47)</f>
        <v>976</v>
      </c>
      <c r="T47" s="32">
        <f>SUMIFS(Raw!$F:$F,Raw!$C:$C,T$5,Raw!$A:$A,$A$4,Raw!$B:$B,$A47)</f>
        <v>2717</v>
      </c>
      <c r="U47" s="32">
        <f>SUMIFS(Raw!$F:$F,Raw!$C:$C,U$5,Raw!$A:$A,$A$4,Raw!$B:$B,$A47)</f>
        <v>2360</v>
      </c>
      <c r="V47" s="32">
        <f>SUMIFS(Raw!$F:$F,Raw!$C:$C,V$5,Raw!$A:$A,$A$4,Raw!$B:$B,$A47)</f>
        <v>0</v>
      </c>
      <c r="W47" s="32">
        <f>SUMIFS(Raw!$F:$F,Raw!$C:$C,W$5,Raw!$A:$A,$A$4,Raw!$B:$B,$A47)</f>
        <v>10466</v>
      </c>
      <c r="X47" s="32">
        <f>SUMIFS(Raw!$F:$F,Raw!$C:$C,X$5,Raw!$A:$A,$A$4,Raw!$B:$B,$A47)</f>
        <v>826</v>
      </c>
      <c r="Y47" s="32">
        <f>SUMIFS(Raw!$F:$F,Raw!$C:$C,Y$5,Raw!$A:$A,$A$4,Raw!$B:$B,$A47)</f>
        <v>1383</v>
      </c>
      <c r="Z47" s="32">
        <f>SUMIFS(Raw!$F:$F,Raw!$C:$C,Z$5,Raw!$A:$A,$A$4,Raw!$B:$B,$A47)</f>
        <v>442</v>
      </c>
      <c r="AA47" s="32">
        <f>SUMIFS(Raw!$F:$F,Raw!$C:$C,AA$5,Raw!$A:$A,$A$4,Raw!$B:$B,$A47)</f>
        <v>251</v>
      </c>
      <c r="AB47" s="32">
        <f>SUMIFS(Raw!$F:$F,Raw!$C:$C,AB$5,Raw!$A:$A,$A$4,Raw!$B:$B,$A47)</f>
        <v>51</v>
      </c>
      <c r="AC47" s="32">
        <f>SUMIFS(Raw!$F:$F,Raw!$C:$C,AC$5,Raw!$A:$A,$A$4,Raw!$B:$B,$A47)</f>
        <v>876</v>
      </c>
      <c r="AD47" s="32">
        <f>SUMIFS(Raw!$F:$F,Raw!$C:$C,AD$5,Raw!$A:$A,$A$4,Raw!$B:$B,$A47)</f>
        <v>4216</v>
      </c>
      <c r="AE47" s="32">
        <f>SUMIFS(Raw!$F:$F,Raw!$C:$C,AE$5,Raw!$A:$A,$A$4,Raw!$B:$B,$A47)</f>
        <v>1672</v>
      </c>
      <c r="AF47" s="32">
        <f>SUMIFS(Raw!$F:$F,Raw!$C:$C,AF$5,Raw!$A:$A,$A$4,Raw!$B:$B,$A47)</f>
        <v>2585</v>
      </c>
      <c r="AG47" s="32">
        <f>SUMIFS(Raw!$F:$F,Raw!$C:$C,AG$5,Raw!$A:$A,$A$4,Raw!$B:$B,$A47)</f>
        <v>0</v>
      </c>
      <c r="AH47" s="32">
        <f>SUMIFS(Raw!$F:$F,Raw!$C:$C,AH$5,Raw!$A:$A,$A$4,Raw!$B:$B,$A47)</f>
        <v>831</v>
      </c>
      <c r="AI47" s="32">
        <f>SUMIFS(Raw!$F:$F,Raw!$C:$C,AI$5,Raw!$A:$A,$A$4,Raw!$B:$B,$A47)</f>
        <v>0</v>
      </c>
      <c r="AJ47" s="32">
        <f>SUMIFS(Raw!$F:$F,Raw!$C:$C,AJ$5,Raw!$A:$A,$A$4,Raw!$B:$B,$A47)</f>
        <v>510</v>
      </c>
    </row>
    <row r="48" spans="1:36" x14ac:dyDescent="0.25">
      <c r="A48" s="27" t="str">
        <f>IF(Refs!A41="","",Refs!A41)</f>
        <v>111AK5</v>
      </c>
      <c r="B48" s="3" t="str">
        <f>IF(Refs!B41="","",Refs!B41)</f>
        <v>West Midlands (CCG)</v>
      </c>
      <c r="C48" s="27" t="str">
        <f>IF(Refs!D41="","",Refs!D41)</f>
        <v>Area</v>
      </c>
      <c r="D48" s="32">
        <f>SUMIFS(Raw!$F:$F,Raw!$C:$C,D$5,Raw!$A:$A,$A$4,Raw!$B:$B,$A48)</f>
        <v>235</v>
      </c>
      <c r="E48" s="32">
        <f>SUMIFS(Raw!$F:$F,Raw!$C:$C,E$5,Raw!$A:$A,$A$4,Raw!$B:$B,$A48)</f>
        <v>212</v>
      </c>
      <c r="F48" s="32">
        <f>SUMIFS(Raw!$F:$F,Raw!$C:$C,F$5,Raw!$A:$A,$A$4,Raw!$B:$B,$A48)</f>
        <v>212</v>
      </c>
      <c r="G48" s="32">
        <f>SUMIFS(Raw!$F:$F,Raw!$C:$C,G$5,Raw!$A:$A,$A$4,Raw!$B:$B,$A48)</f>
        <v>2</v>
      </c>
      <c r="H48" s="32">
        <f>SUMIFS(Raw!$F:$F,Raw!$C:$C,H$5,Raw!$A:$A,$A$4,Raw!$B:$B,$A48)</f>
        <v>1</v>
      </c>
      <c r="I48" s="32">
        <f>SUMIFS(Raw!$F:$F,Raw!$C:$C,I$5,Raw!$A:$A,$A$4,Raw!$B:$B,$A48)</f>
        <v>0</v>
      </c>
      <c r="J48" s="32">
        <f>SUMIFS(Raw!$F:$F,Raw!$C:$C,J$5,Raw!$A:$A,$A$4,Raw!$B:$B,$A48)</f>
        <v>1</v>
      </c>
      <c r="K48" s="32">
        <f>SUMIFS(Raw!$F:$F,Raw!$C:$C,K$5,Raw!$A:$A,$A$4,Raw!$B:$B,$A48)</f>
        <v>0</v>
      </c>
      <c r="L48" s="32">
        <f>_xlfn.MINIFS(Raw!$F:$F,Raw!$C:$C,L$5,Raw!$A:$A,$A$4,Raw!$B:$B,$A48, Raw!$F:$F, "&lt;&gt;0")</f>
        <v>0</v>
      </c>
      <c r="M48" s="32">
        <f>_xlfn.MAXIFS(Raw!$F:$F,Raw!$C:$C,M$5,Raw!$A:$A,$A$4,Raw!$B:$B,$A48)</f>
        <v>0</v>
      </c>
      <c r="N48" s="32">
        <f>_xlfn.MINIFS(Raw!$F:$F,Raw!$C:$C,N$5,Raw!$A:$A,$A$4,Raw!$B:$B,$A48, Raw!$F:$F, "&lt;&gt;0")</f>
        <v>58</v>
      </c>
      <c r="O48" s="32">
        <f>_xlfn.MAXIFS(Raw!$F:$F,Raw!$C:$C,O$5,Raw!$A:$A,$A$4,Raw!$B:$B,$A48)</f>
        <v>58</v>
      </c>
      <c r="P48" s="32">
        <f>SUMIFS(Raw!$F:$F,Raw!$C:$C,P$5,Raw!$A:$A,$A$4,Raw!$B:$B,$A48)</f>
        <v>181</v>
      </c>
      <c r="Q48" s="32">
        <f>SUMIFS(Raw!$F:$F,Raw!$C:$C,Q$5,Raw!$A:$A,$A$4,Raw!$B:$B,$A48)</f>
        <v>88</v>
      </c>
      <c r="R48" s="32">
        <f>SUMIFS(Raw!$F:$F,Raw!$C:$C,R$5,Raw!$A:$A,$A$4,Raw!$B:$B,$A48)</f>
        <v>28</v>
      </c>
      <c r="S48" s="32">
        <f>SUMIFS(Raw!$F:$F,Raw!$C:$C,S$5,Raw!$A:$A,$A$4,Raw!$B:$B,$A48)</f>
        <v>3</v>
      </c>
      <c r="T48" s="32">
        <f>SUMIFS(Raw!$F:$F,Raw!$C:$C,T$5,Raw!$A:$A,$A$4,Raw!$B:$B,$A48)</f>
        <v>35</v>
      </c>
      <c r="U48" s="32">
        <f>SUMIFS(Raw!$F:$F,Raw!$C:$C,U$5,Raw!$A:$A,$A$4,Raw!$B:$B,$A48)</f>
        <v>29</v>
      </c>
      <c r="V48" s="32">
        <f>SUMIFS(Raw!$F:$F,Raw!$C:$C,V$5,Raw!$A:$A,$A$4,Raw!$B:$B,$A48)</f>
        <v>1</v>
      </c>
      <c r="W48" s="32">
        <f>SUMIFS(Raw!$F:$F,Raw!$C:$C,W$5,Raw!$A:$A,$A$4,Raw!$B:$B,$A48)</f>
        <v>47</v>
      </c>
      <c r="X48" s="32">
        <f>SUMIFS(Raw!$F:$F,Raw!$C:$C,X$5,Raw!$A:$A,$A$4,Raw!$B:$B,$A48)</f>
        <v>24</v>
      </c>
      <c r="Y48" s="32">
        <f>SUMIFS(Raw!$F:$F,Raw!$C:$C,Y$5,Raw!$A:$A,$A$4,Raw!$B:$B,$A48)</f>
        <v>6</v>
      </c>
      <c r="Z48" s="32">
        <f>SUMIFS(Raw!$F:$F,Raw!$C:$C,Z$5,Raw!$A:$A,$A$4,Raw!$B:$B,$A48)</f>
        <v>0</v>
      </c>
      <c r="AA48" s="32">
        <f>SUMIFS(Raw!$F:$F,Raw!$C:$C,AA$5,Raw!$A:$A,$A$4,Raw!$B:$B,$A48)</f>
        <v>1</v>
      </c>
      <c r="AB48" s="32">
        <f>SUMIFS(Raw!$F:$F,Raw!$C:$C,AB$5,Raw!$A:$A,$A$4,Raw!$B:$B,$A48)</f>
        <v>0</v>
      </c>
      <c r="AC48" s="32">
        <f>SUMIFS(Raw!$F:$F,Raw!$C:$C,AC$5,Raw!$A:$A,$A$4,Raw!$B:$B,$A48)</f>
        <v>14</v>
      </c>
      <c r="AD48" s="32">
        <f>SUMIFS(Raw!$F:$F,Raw!$C:$C,AD$5,Raw!$A:$A,$A$4,Raw!$B:$B,$A48)</f>
        <v>24</v>
      </c>
      <c r="AE48" s="32">
        <f>SUMIFS(Raw!$F:$F,Raw!$C:$C,AE$5,Raw!$A:$A,$A$4,Raw!$B:$B,$A48)</f>
        <v>17</v>
      </c>
      <c r="AF48" s="32">
        <f>SUMIFS(Raw!$F:$F,Raw!$C:$C,AF$5,Raw!$A:$A,$A$4,Raw!$B:$B,$A48)</f>
        <v>0</v>
      </c>
      <c r="AG48" s="32">
        <f>SUMIFS(Raw!$F:$F,Raw!$C:$C,AG$5,Raw!$A:$A,$A$4,Raw!$B:$B,$A48)</f>
        <v>1</v>
      </c>
      <c r="AH48" s="32">
        <f>SUMIFS(Raw!$F:$F,Raw!$C:$C,AH$5,Raw!$A:$A,$A$4,Raw!$B:$B,$A48)</f>
        <v>3</v>
      </c>
      <c r="AI48" s="32">
        <f>SUMIFS(Raw!$F:$F,Raw!$C:$C,AI$5,Raw!$A:$A,$A$4,Raw!$B:$B,$A48)</f>
        <v>0</v>
      </c>
      <c r="AJ48" s="32">
        <f>SUMIFS(Raw!$F:$F,Raw!$C:$C,AJ$5,Raw!$A:$A,$A$4,Raw!$B:$B,$A48)</f>
        <v>0</v>
      </c>
    </row>
    <row r="49" spans="1:36" x14ac:dyDescent="0.25">
      <c r="A49" s="27" t="str">
        <f>IF(Refs!A42="","",Refs!A42)</f>
        <v>111AL4</v>
      </c>
      <c r="B49" s="3" t="str">
        <f>IF(Refs!B42="","",Refs!B42)</f>
        <v>West Midlands ICB (DHU)</v>
      </c>
      <c r="C49" s="27"/>
      <c r="D49" s="32">
        <f>SUMIFS(Raw!$F:$F,Raw!$C:$C,D$5,Raw!$A:$A,$A$4,Raw!$B:$B,$A49)</f>
        <v>133774</v>
      </c>
      <c r="E49" s="32">
        <f>SUMIFS(Raw!$F:$F,Raw!$C:$C,E$5,Raw!$A:$A,$A$4,Raw!$B:$B,$A49)</f>
        <v>116396</v>
      </c>
      <c r="F49" s="32">
        <f>SUMIFS(Raw!$F:$F,Raw!$C:$C,F$5,Raw!$A:$A,$A$4,Raw!$B:$B,$A49)</f>
        <v>64879</v>
      </c>
      <c r="G49" s="32">
        <f>SUMIFS(Raw!$F:$F,Raw!$C:$C,G$5,Raw!$A:$A,$A$4,Raw!$B:$B,$A49)</f>
        <v>12766</v>
      </c>
      <c r="H49" s="32">
        <f>SUMIFS(Raw!$F:$F,Raw!$C:$C,H$5,Raw!$A:$A,$A$4,Raw!$B:$B,$A49)</f>
        <v>928</v>
      </c>
      <c r="I49" s="32">
        <f>SUMIFS(Raw!$F:$F,Raw!$C:$C,I$5,Raw!$A:$A,$A$4,Raw!$B:$B,$A49)</f>
        <v>11838</v>
      </c>
      <c r="J49" s="32">
        <f>SUMIFS(Raw!$F:$F,Raw!$C:$C,J$5,Raw!$A:$A,$A$4,Raw!$B:$B,$A49)</f>
        <v>0</v>
      </c>
      <c r="K49" s="32">
        <f>SUMIFS(Raw!$F:$F,Raw!$C:$C,K$5,Raw!$A:$A,$A$4,Raw!$B:$B,$A49)</f>
        <v>17469549</v>
      </c>
      <c r="L49" s="32">
        <f>_xlfn.MINIFS(Raw!$F:$F,Raw!$C:$C,L$5,Raw!$A:$A,$A$4,Raw!$B:$B,$A49, Raw!$F:$F, "&lt;&gt;0")</f>
        <v>0</v>
      </c>
      <c r="M49" s="32">
        <f>_xlfn.MAXIFS(Raw!$F:$F,Raw!$C:$C,M$5,Raw!$A:$A,$A$4,Raw!$B:$B,$A49)</f>
        <v>0</v>
      </c>
      <c r="N49" s="32">
        <f>_xlfn.MINIFS(Raw!$F:$F,Raw!$C:$C,N$5,Raw!$A:$A,$A$4,Raw!$B:$B,$A49, Raw!$F:$F, "&lt;&gt;0")</f>
        <v>0</v>
      </c>
      <c r="O49" s="32">
        <f>_xlfn.MAXIFS(Raw!$F:$F,Raw!$C:$C,O$5,Raw!$A:$A,$A$4,Raw!$B:$B,$A49)</f>
        <v>0</v>
      </c>
      <c r="P49" s="32">
        <f>SUMIFS(Raw!$F:$F,Raw!$C:$C,P$5,Raw!$A:$A,$A$4,Raw!$B:$B,$A49)</f>
        <v>111690</v>
      </c>
      <c r="Q49" s="32">
        <f>SUMIFS(Raw!$F:$F,Raw!$C:$C,Q$5,Raw!$A:$A,$A$4,Raw!$B:$B,$A49)</f>
        <v>31349</v>
      </c>
      <c r="R49" s="32">
        <f>SUMIFS(Raw!$F:$F,Raw!$C:$C,R$5,Raw!$A:$A,$A$4,Raw!$B:$B,$A49)</f>
        <v>25659</v>
      </c>
      <c r="S49" s="32">
        <f>SUMIFS(Raw!$F:$F,Raw!$C:$C,S$5,Raw!$A:$A,$A$4,Raw!$B:$B,$A49)</f>
        <v>5333</v>
      </c>
      <c r="T49" s="32">
        <f>SUMIFS(Raw!$F:$F,Raw!$C:$C,T$5,Raw!$A:$A,$A$4,Raw!$B:$B,$A49)</f>
        <v>16330</v>
      </c>
      <c r="U49" s="32">
        <f>SUMIFS(Raw!$F:$F,Raw!$C:$C,U$5,Raw!$A:$A,$A$4,Raw!$B:$B,$A49)</f>
        <v>10133</v>
      </c>
      <c r="V49" s="32">
        <f>SUMIFS(Raw!$F:$F,Raw!$C:$C,V$5,Raw!$A:$A,$A$4,Raw!$B:$B,$A49)</f>
        <v>43</v>
      </c>
      <c r="W49" s="32">
        <f>SUMIFS(Raw!$F:$F,Raw!$C:$C,W$5,Raw!$A:$A,$A$4,Raw!$B:$B,$A49)</f>
        <v>35388</v>
      </c>
      <c r="X49" s="32">
        <f>SUMIFS(Raw!$F:$F,Raw!$C:$C,X$5,Raw!$A:$A,$A$4,Raw!$B:$B,$A49)</f>
        <v>17737</v>
      </c>
      <c r="Y49" s="32">
        <f>SUMIFS(Raw!$F:$F,Raw!$C:$C,Y$5,Raw!$A:$A,$A$4,Raw!$B:$B,$A49)</f>
        <v>5417</v>
      </c>
      <c r="Z49" s="32">
        <f>SUMIFS(Raw!$F:$F,Raw!$C:$C,Z$5,Raw!$A:$A,$A$4,Raw!$B:$B,$A49)</f>
        <v>386</v>
      </c>
      <c r="AA49" s="32">
        <f>SUMIFS(Raw!$F:$F,Raw!$C:$C,AA$5,Raw!$A:$A,$A$4,Raw!$B:$B,$A49)</f>
        <v>1730</v>
      </c>
      <c r="AB49" s="32">
        <f>SUMIFS(Raw!$F:$F,Raw!$C:$C,AB$5,Raw!$A:$A,$A$4,Raw!$B:$B,$A49)</f>
        <v>1139</v>
      </c>
      <c r="AC49" s="32">
        <f>SUMIFS(Raw!$F:$F,Raw!$C:$C,AC$5,Raw!$A:$A,$A$4,Raw!$B:$B,$A49)</f>
        <v>4972</v>
      </c>
      <c r="AD49" s="32">
        <f>SUMIFS(Raw!$F:$F,Raw!$C:$C,AD$5,Raw!$A:$A,$A$4,Raw!$B:$B,$A49)</f>
        <v>17507</v>
      </c>
      <c r="AE49" s="32">
        <f>SUMIFS(Raw!$F:$F,Raw!$C:$C,AE$5,Raw!$A:$A,$A$4,Raw!$B:$B,$A49)</f>
        <v>8290</v>
      </c>
      <c r="AF49" s="32">
        <f>SUMIFS(Raw!$F:$F,Raw!$C:$C,AF$5,Raw!$A:$A,$A$4,Raw!$B:$B,$A49)</f>
        <v>134</v>
      </c>
      <c r="AG49" s="32">
        <f>SUMIFS(Raw!$F:$F,Raw!$C:$C,AG$5,Raw!$A:$A,$A$4,Raw!$B:$B,$A49)</f>
        <v>1916</v>
      </c>
      <c r="AH49" s="32">
        <f>SUMIFS(Raw!$F:$F,Raw!$C:$C,AH$5,Raw!$A:$A,$A$4,Raw!$B:$B,$A49)</f>
        <v>1889</v>
      </c>
      <c r="AI49" s="32">
        <f>SUMIFS(Raw!$F:$F,Raw!$C:$C,AI$5,Raw!$A:$A,$A$4,Raw!$B:$B,$A49)</f>
        <v>0</v>
      </c>
      <c r="AJ49" s="32">
        <f>SUMIFS(Raw!$F:$F,Raw!$C:$C,AJ$5,Raw!$A:$A,$A$4,Raw!$B:$B,$A49)</f>
        <v>224</v>
      </c>
    </row>
    <row r="50" spans="1:36" ht="18.600000000000001" customHeight="1" x14ac:dyDescent="0.25">
      <c r="A50" s="27" t="str">
        <f>IF(Refs!A43="","",Refs!A43)</f>
        <v>111AC5</v>
      </c>
      <c r="B50" s="3" t="str">
        <f>IF(Refs!B43="","",Refs!B43)</f>
        <v>Cambridgeshire and Peterborough</v>
      </c>
      <c r="C50" s="27" t="str">
        <f>IF(Refs!D43="","",Refs!D43)</f>
        <v>Area</v>
      </c>
      <c r="D50" s="32">
        <f>SUMIFS(Raw!$F:$F,Raw!$C:$C,D$5,Raw!$A:$A,$A$4,Raw!$B:$B,$A50)</f>
        <v>23534</v>
      </c>
      <c r="E50" s="32">
        <f>SUMIFS(Raw!$F:$F,Raw!$C:$C,E$5,Raw!$A:$A,$A$4,Raw!$B:$B,$A50)</f>
        <v>17816</v>
      </c>
      <c r="F50" s="32">
        <f>SUMIFS(Raw!$F:$F,Raw!$C:$C,F$5,Raw!$A:$A,$A$4,Raw!$B:$B,$A50)</f>
        <v>6826</v>
      </c>
      <c r="G50" s="32">
        <f>SUMIFS(Raw!$F:$F,Raw!$C:$C,G$5,Raw!$A:$A,$A$4,Raw!$B:$B,$A50)</f>
        <v>3373</v>
      </c>
      <c r="H50" s="32">
        <f>SUMIFS(Raw!$F:$F,Raw!$C:$C,H$5,Raw!$A:$A,$A$4,Raw!$B:$B,$A50)</f>
        <v>305</v>
      </c>
      <c r="I50" s="32">
        <f>SUMIFS(Raw!$F:$F,Raw!$C:$C,I$5,Raw!$A:$A,$A$4,Raw!$B:$B,$A50)</f>
        <v>250</v>
      </c>
      <c r="J50" s="32">
        <f>SUMIFS(Raw!$F:$F,Raw!$C:$C,J$5,Raw!$A:$A,$A$4,Raw!$B:$B,$A50)</f>
        <v>2818</v>
      </c>
      <c r="K50" s="32">
        <f>SUMIFS(Raw!$F:$F,Raw!$C:$C,K$5,Raw!$A:$A,$A$4,Raw!$B:$B,$A50)</f>
        <v>6246860</v>
      </c>
      <c r="L50" s="32">
        <f>_xlfn.MINIFS(Raw!$F:$F,Raw!$C:$C,L$5,Raw!$A:$A,$A$4,Raw!$B:$B,$A50, Raw!$F:$F, "&lt;&gt;0")</f>
        <v>413</v>
      </c>
      <c r="M50" s="32">
        <f>_xlfn.MAXIFS(Raw!$F:$F,Raw!$C:$C,M$5,Raw!$A:$A,$A$4,Raw!$B:$B,$A50)</f>
        <v>1677</v>
      </c>
      <c r="N50" s="32">
        <f>_xlfn.MINIFS(Raw!$F:$F,Raw!$C:$C,N$5,Raw!$A:$A,$A$4,Raw!$B:$B,$A50, Raw!$F:$F, "&lt;&gt;0")</f>
        <v>586</v>
      </c>
      <c r="O50" s="32">
        <f>_xlfn.MAXIFS(Raw!$F:$F,Raw!$C:$C,O$5,Raw!$A:$A,$A$4,Raw!$B:$B,$A50)</f>
        <v>1911</v>
      </c>
      <c r="P50" s="32">
        <f>SUMIFS(Raw!$F:$F,Raw!$C:$C,P$5,Raw!$A:$A,$A$4,Raw!$B:$B,$A50)</f>
        <v>15056</v>
      </c>
      <c r="Q50" s="32">
        <f>SUMIFS(Raw!$F:$F,Raw!$C:$C,Q$5,Raw!$A:$A,$A$4,Raw!$B:$B,$A50)</f>
        <v>9337</v>
      </c>
      <c r="R50" s="32">
        <f>SUMIFS(Raw!$F:$F,Raw!$C:$C,R$5,Raw!$A:$A,$A$4,Raw!$B:$B,$A50)</f>
        <v>3281</v>
      </c>
      <c r="S50" s="32">
        <f>SUMIFS(Raw!$F:$F,Raw!$C:$C,S$5,Raw!$A:$A,$A$4,Raw!$B:$B,$A50)</f>
        <v>777</v>
      </c>
      <c r="T50" s="32">
        <f>SUMIFS(Raw!$F:$F,Raw!$C:$C,T$5,Raw!$A:$A,$A$4,Raw!$B:$B,$A50)</f>
        <v>1463</v>
      </c>
      <c r="U50" s="32">
        <f>SUMIFS(Raw!$F:$F,Raw!$C:$C,U$5,Raw!$A:$A,$A$4,Raw!$B:$B,$A50)</f>
        <v>1290</v>
      </c>
      <c r="V50" s="32">
        <f>SUMIFS(Raw!$F:$F,Raw!$C:$C,V$5,Raw!$A:$A,$A$4,Raw!$B:$B,$A50)</f>
        <v>2</v>
      </c>
      <c r="W50" s="32">
        <f>SUMIFS(Raw!$F:$F,Raw!$C:$C,W$5,Raw!$A:$A,$A$4,Raw!$B:$B,$A50)</f>
        <v>6107</v>
      </c>
      <c r="X50" s="32">
        <f>SUMIFS(Raw!$F:$F,Raw!$C:$C,X$5,Raw!$A:$A,$A$4,Raw!$B:$B,$A50)</f>
        <v>1392</v>
      </c>
      <c r="Y50" s="32">
        <f>SUMIFS(Raw!$F:$F,Raw!$C:$C,Y$5,Raw!$A:$A,$A$4,Raw!$B:$B,$A50)</f>
        <v>899</v>
      </c>
      <c r="Z50" s="32">
        <f>SUMIFS(Raw!$F:$F,Raw!$C:$C,Z$5,Raw!$A:$A,$A$4,Raw!$B:$B,$A50)</f>
        <v>65</v>
      </c>
      <c r="AA50" s="32">
        <f>SUMIFS(Raw!$F:$F,Raw!$C:$C,AA$5,Raw!$A:$A,$A$4,Raw!$B:$B,$A50)</f>
        <v>586</v>
      </c>
      <c r="AB50" s="32">
        <f>SUMIFS(Raw!$F:$F,Raw!$C:$C,AB$5,Raw!$A:$A,$A$4,Raw!$B:$B,$A50)</f>
        <v>104</v>
      </c>
      <c r="AC50" s="32">
        <f>SUMIFS(Raw!$F:$F,Raw!$C:$C,AC$5,Raw!$A:$A,$A$4,Raw!$B:$B,$A50)</f>
        <v>2071</v>
      </c>
      <c r="AD50" s="32">
        <f>SUMIFS(Raw!$F:$F,Raw!$C:$C,AD$5,Raw!$A:$A,$A$4,Raw!$B:$B,$A50)</f>
        <v>1077</v>
      </c>
      <c r="AE50" s="32">
        <f>SUMIFS(Raw!$F:$F,Raw!$C:$C,AE$5,Raw!$A:$A,$A$4,Raw!$B:$B,$A50)</f>
        <v>1648</v>
      </c>
      <c r="AF50" s="32">
        <f>SUMIFS(Raw!$F:$F,Raw!$C:$C,AF$5,Raw!$A:$A,$A$4,Raw!$B:$B,$A50)</f>
        <v>1112</v>
      </c>
      <c r="AG50" s="32">
        <f>SUMIFS(Raw!$F:$F,Raw!$C:$C,AG$5,Raw!$A:$A,$A$4,Raw!$B:$B,$A50)</f>
        <v>667</v>
      </c>
      <c r="AH50" s="32">
        <f>SUMIFS(Raw!$F:$F,Raw!$C:$C,AH$5,Raw!$A:$A,$A$4,Raw!$B:$B,$A50)</f>
        <v>442</v>
      </c>
      <c r="AI50" s="32">
        <f>SUMIFS(Raw!$F:$F,Raw!$C:$C,AI$5,Raw!$A:$A,$A$4,Raw!$B:$B,$A50)</f>
        <v>0</v>
      </c>
      <c r="AJ50" s="32">
        <f>SUMIFS(Raw!$F:$F,Raw!$C:$C,AJ$5,Raw!$A:$A,$A$4,Raw!$B:$B,$A50)</f>
        <v>43</v>
      </c>
    </row>
    <row r="51" spans="1:36" x14ac:dyDescent="0.25">
      <c r="A51" s="27" t="str">
        <f>IF(Refs!A44="","",Refs!A44)</f>
        <v>111AB2</v>
      </c>
      <c r="B51" s="3" t="str">
        <f>IF(Refs!B44="","",Refs!B44)</f>
        <v>Hertfordshire</v>
      </c>
      <c r="C51" s="27" t="str">
        <f>IF(Refs!D44="","",Refs!D44)</f>
        <v>Area</v>
      </c>
      <c r="D51" s="32">
        <f>SUMIFS(Raw!$F:$F,Raw!$C:$C,D$5,Raw!$A:$A,$A$4,Raw!$B:$B,$A51)</f>
        <v>25131</v>
      </c>
      <c r="E51" s="32">
        <f>SUMIFS(Raw!$F:$F,Raw!$C:$C,E$5,Raw!$A:$A,$A$4,Raw!$B:$B,$A51)</f>
        <v>19432</v>
      </c>
      <c r="F51" s="32">
        <f>SUMIFS(Raw!$F:$F,Raw!$C:$C,F$5,Raw!$A:$A,$A$4,Raw!$B:$B,$A51)</f>
        <v>7294</v>
      </c>
      <c r="G51" s="32">
        <f>SUMIFS(Raw!$F:$F,Raw!$C:$C,G$5,Raw!$A:$A,$A$4,Raw!$B:$B,$A51)</f>
        <v>3166</v>
      </c>
      <c r="H51" s="32">
        <f>SUMIFS(Raw!$F:$F,Raw!$C:$C,H$5,Raw!$A:$A,$A$4,Raw!$B:$B,$A51)</f>
        <v>201</v>
      </c>
      <c r="I51" s="32">
        <f>SUMIFS(Raw!$F:$F,Raw!$C:$C,I$5,Raw!$A:$A,$A$4,Raw!$B:$B,$A51)</f>
        <v>186</v>
      </c>
      <c r="J51" s="32">
        <f>SUMIFS(Raw!$F:$F,Raw!$C:$C,J$5,Raw!$A:$A,$A$4,Raw!$B:$B,$A51)</f>
        <v>2779</v>
      </c>
      <c r="K51" s="32">
        <f>SUMIFS(Raw!$F:$F,Raw!$C:$C,K$5,Raw!$A:$A,$A$4,Raw!$B:$B,$A51)</f>
        <v>6953966</v>
      </c>
      <c r="L51" s="32">
        <f>_xlfn.MINIFS(Raw!$F:$F,Raw!$C:$C,L$5,Raw!$A:$A,$A$4,Raw!$B:$B,$A51, Raw!$F:$F, "&lt;&gt;0")</f>
        <v>440</v>
      </c>
      <c r="M51" s="32">
        <f>_xlfn.MAXIFS(Raw!$F:$F,Raw!$C:$C,M$5,Raw!$A:$A,$A$4,Raw!$B:$B,$A51)</f>
        <v>1671</v>
      </c>
      <c r="N51" s="32">
        <f>_xlfn.MINIFS(Raw!$F:$F,Raw!$C:$C,N$5,Raw!$A:$A,$A$4,Raw!$B:$B,$A51, Raw!$F:$F, "&lt;&gt;0")</f>
        <v>583</v>
      </c>
      <c r="O51" s="32">
        <f>_xlfn.MAXIFS(Raw!$F:$F,Raw!$C:$C,O$5,Raw!$A:$A,$A$4,Raw!$B:$B,$A51)</f>
        <v>1895</v>
      </c>
      <c r="P51" s="32">
        <f>SUMIFS(Raw!$F:$F,Raw!$C:$C,P$5,Raw!$A:$A,$A$4,Raw!$B:$B,$A51)</f>
        <v>16752</v>
      </c>
      <c r="Q51" s="32">
        <f>SUMIFS(Raw!$F:$F,Raw!$C:$C,Q$5,Raw!$A:$A,$A$4,Raw!$B:$B,$A51)</f>
        <v>9712</v>
      </c>
      <c r="R51" s="32">
        <f>SUMIFS(Raw!$F:$F,Raw!$C:$C,R$5,Raw!$A:$A,$A$4,Raw!$B:$B,$A51)</f>
        <v>3803</v>
      </c>
      <c r="S51" s="32">
        <f>SUMIFS(Raw!$F:$F,Raw!$C:$C,S$5,Raw!$A:$A,$A$4,Raw!$B:$B,$A51)</f>
        <v>915</v>
      </c>
      <c r="T51" s="32">
        <f>SUMIFS(Raw!$F:$F,Raw!$C:$C,T$5,Raw!$A:$A,$A$4,Raw!$B:$B,$A51)</f>
        <v>1599</v>
      </c>
      <c r="U51" s="32">
        <f>SUMIFS(Raw!$F:$F,Raw!$C:$C,U$5,Raw!$A:$A,$A$4,Raw!$B:$B,$A51)</f>
        <v>1387</v>
      </c>
      <c r="V51" s="32">
        <f>SUMIFS(Raw!$F:$F,Raw!$C:$C,V$5,Raw!$A:$A,$A$4,Raw!$B:$B,$A51)</f>
        <v>5</v>
      </c>
      <c r="W51" s="32">
        <f>SUMIFS(Raw!$F:$F,Raw!$C:$C,W$5,Raw!$A:$A,$A$4,Raw!$B:$B,$A51)</f>
        <v>8022</v>
      </c>
      <c r="X51" s="32">
        <f>SUMIFS(Raw!$F:$F,Raw!$C:$C,X$5,Raw!$A:$A,$A$4,Raw!$B:$B,$A51)</f>
        <v>1474</v>
      </c>
      <c r="Y51" s="32">
        <f>SUMIFS(Raw!$F:$F,Raw!$C:$C,Y$5,Raw!$A:$A,$A$4,Raw!$B:$B,$A51)</f>
        <v>651</v>
      </c>
      <c r="Z51" s="32">
        <f>SUMIFS(Raw!$F:$F,Raw!$C:$C,Z$5,Raw!$A:$A,$A$4,Raw!$B:$B,$A51)</f>
        <v>81</v>
      </c>
      <c r="AA51" s="32">
        <f>SUMIFS(Raw!$F:$F,Raw!$C:$C,AA$5,Raw!$A:$A,$A$4,Raw!$B:$B,$A51)</f>
        <v>500</v>
      </c>
      <c r="AB51" s="32">
        <f>SUMIFS(Raw!$F:$F,Raw!$C:$C,AB$5,Raw!$A:$A,$A$4,Raw!$B:$B,$A51)</f>
        <v>38</v>
      </c>
      <c r="AC51" s="32">
        <f>SUMIFS(Raw!$F:$F,Raw!$C:$C,AC$5,Raw!$A:$A,$A$4,Raw!$B:$B,$A51)</f>
        <v>2083</v>
      </c>
      <c r="AD51" s="32">
        <f>SUMIFS(Raw!$F:$F,Raw!$C:$C,AD$5,Raw!$A:$A,$A$4,Raw!$B:$B,$A51)</f>
        <v>912</v>
      </c>
      <c r="AE51" s="32">
        <f>SUMIFS(Raw!$F:$F,Raw!$C:$C,AE$5,Raw!$A:$A,$A$4,Raw!$B:$B,$A51)</f>
        <v>1829</v>
      </c>
      <c r="AF51" s="32">
        <f>SUMIFS(Raw!$F:$F,Raw!$C:$C,AF$5,Raw!$A:$A,$A$4,Raw!$B:$B,$A51)</f>
        <v>1672</v>
      </c>
      <c r="AG51" s="32">
        <f>SUMIFS(Raw!$F:$F,Raw!$C:$C,AG$5,Raw!$A:$A,$A$4,Raw!$B:$B,$A51)</f>
        <v>1049</v>
      </c>
      <c r="AH51" s="32">
        <f>SUMIFS(Raw!$F:$F,Raw!$C:$C,AH$5,Raw!$A:$A,$A$4,Raw!$B:$B,$A51)</f>
        <v>402</v>
      </c>
      <c r="AI51" s="32">
        <f>SUMIFS(Raw!$F:$F,Raw!$C:$C,AI$5,Raw!$A:$A,$A$4,Raw!$B:$B,$A51)</f>
        <v>0</v>
      </c>
      <c r="AJ51" s="32">
        <f>SUMIFS(Raw!$F:$F,Raw!$C:$C,AJ$5,Raw!$A:$A,$A$4,Raw!$B:$B,$A51)</f>
        <v>84</v>
      </c>
    </row>
    <row r="52" spans="1:36" x14ac:dyDescent="0.25">
      <c r="A52" s="27" t="str">
        <f>IF(Refs!A45="","",Refs!A45)</f>
        <v>111AG7</v>
      </c>
      <c r="B52" s="3" t="str">
        <f>IF(Refs!B45="","",Refs!B45)</f>
        <v>Luton and Bedfordshire</v>
      </c>
      <c r="C52" s="27" t="str">
        <f>IF(Refs!D45="","",Refs!D45)</f>
        <v>Area</v>
      </c>
      <c r="D52" s="32">
        <f>SUMIFS(Raw!$F:$F,Raw!$C:$C,D$5,Raw!$A:$A,$A$4,Raw!$B:$B,$A52)</f>
        <v>20428</v>
      </c>
      <c r="E52" s="32">
        <f>SUMIFS(Raw!$F:$F,Raw!$C:$C,E$5,Raw!$A:$A,$A$4,Raw!$B:$B,$A52)</f>
        <v>16000</v>
      </c>
      <c r="F52" s="32">
        <f>SUMIFS(Raw!$F:$F,Raw!$C:$C,F$5,Raw!$A:$A,$A$4,Raw!$B:$B,$A52)</f>
        <v>6039</v>
      </c>
      <c r="G52" s="32">
        <f>SUMIFS(Raw!$F:$F,Raw!$C:$C,G$5,Raw!$A:$A,$A$4,Raw!$B:$B,$A52)</f>
        <v>2861</v>
      </c>
      <c r="H52" s="32">
        <f>SUMIFS(Raw!$F:$F,Raw!$C:$C,H$5,Raw!$A:$A,$A$4,Raw!$B:$B,$A52)</f>
        <v>352</v>
      </c>
      <c r="I52" s="32">
        <f>SUMIFS(Raw!$F:$F,Raw!$C:$C,I$5,Raw!$A:$A,$A$4,Raw!$B:$B,$A52)</f>
        <v>211</v>
      </c>
      <c r="J52" s="32">
        <f>SUMIFS(Raw!$F:$F,Raw!$C:$C,J$5,Raw!$A:$A,$A$4,Raw!$B:$B,$A52)</f>
        <v>2298</v>
      </c>
      <c r="K52" s="32">
        <f>SUMIFS(Raw!$F:$F,Raw!$C:$C,K$5,Raw!$A:$A,$A$4,Raw!$B:$B,$A52)</f>
        <v>5594943</v>
      </c>
      <c r="L52" s="32">
        <f>_xlfn.MINIFS(Raw!$F:$F,Raw!$C:$C,L$5,Raw!$A:$A,$A$4,Raw!$B:$B,$A52, Raw!$F:$F, "&lt;&gt;0")</f>
        <v>454</v>
      </c>
      <c r="M52" s="32">
        <f>_xlfn.MAXIFS(Raw!$F:$F,Raw!$C:$C,M$5,Raw!$A:$A,$A$4,Raw!$B:$B,$A52)</f>
        <v>1687</v>
      </c>
      <c r="N52" s="32">
        <f>_xlfn.MINIFS(Raw!$F:$F,Raw!$C:$C,N$5,Raw!$A:$A,$A$4,Raw!$B:$B,$A52, Raw!$F:$F, "&lt;&gt;0")</f>
        <v>588</v>
      </c>
      <c r="O52" s="32">
        <f>_xlfn.MAXIFS(Raw!$F:$F,Raw!$C:$C,O$5,Raw!$A:$A,$A$4,Raw!$B:$B,$A52)</f>
        <v>1917</v>
      </c>
      <c r="P52" s="32">
        <f>SUMIFS(Raw!$F:$F,Raw!$C:$C,P$5,Raw!$A:$A,$A$4,Raw!$B:$B,$A52)</f>
        <v>13763</v>
      </c>
      <c r="Q52" s="32">
        <f>SUMIFS(Raw!$F:$F,Raw!$C:$C,Q$5,Raw!$A:$A,$A$4,Raw!$B:$B,$A52)</f>
        <v>7401</v>
      </c>
      <c r="R52" s="32">
        <f>SUMIFS(Raw!$F:$F,Raw!$C:$C,R$5,Raw!$A:$A,$A$4,Raw!$B:$B,$A52)</f>
        <v>2842</v>
      </c>
      <c r="S52" s="32">
        <f>SUMIFS(Raw!$F:$F,Raw!$C:$C,S$5,Raw!$A:$A,$A$4,Raw!$B:$B,$A52)</f>
        <v>659</v>
      </c>
      <c r="T52" s="32">
        <f>SUMIFS(Raw!$F:$F,Raw!$C:$C,T$5,Raw!$A:$A,$A$4,Raw!$B:$B,$A52)</f>
        <v>1255</v>
      </c>
      <c r="U52" s="32">
        <f>SUMIFS(Raw!$F:$F,Raw!$C:$C,U$5,Raw!$A:$A,$A$4,Raw!$B:$B,$A52)</f>
        <v>1339</v>
      </c>
      <c r="V52" s="32">
        <f>SUMIFS(Raw!$F:$F,Raw!$C:$C,V$5,Raw!$A:$A,$A$4,Raw!$B:$B,$A52)</f>
        <v>3</v>
      </c>
      <c r="W52" s="32">
        <f>SUMIFS(Raw!$F:$F,Raw!$C:$C,W$5,Raw!$A:$A,$A$4,Raw!$B:$B,$A52)</f>
        <v>6315</v>
      </c>
      <c r="X52" s="32">
        <f>SUMIFS(Raw!$F:$F,Raw!$C:$C,X$5,Raw!$A:$A,$A$4,Raw!$B:$B,$A52)</f>
        <v>1503</v>
      </c>
      <c r="Y52" s="32">
        <f>SUMIFS(Raw!$F:$F,Raw!$C:$C,Y$5,Raw!$A:$A,$A$4,Raw!$B:$B,$A52)</f>
        <v>638</v>
      </c>
      <c r="Z52" s="32">
        <f>SUMIFS(Raw!$F:$F,Raw!$C:$C,Z$5,Raw!$A:$A,$A$4,Raw!$B:$B,$A52)</f>
        <v>59</v>
      </c>
      <c r="AA52" s="32">
        <f>SUMIFS(Raw!$F:$F,Raw!$C:$C,AA$5,Raw!$A:$A,$A$4,Raw!$B:$B,$A52)</f>
        <v>439</v>
      </c>
      <c r="AB52" s="32">
        <f>SUMIFS(Raw!$F:$F,Raw!$C:$C,AB$5,Raw!$A:$A,$A$4,Raw!$B:$B,$A52)</f>
        <v>24</v>
      </c>
      <c r="AC52" s="32">
        <f>SUMIFS(Raw!$F:$F,Raw!$C:$C,AC$5,Raw!$A:$A,$A$4,Raw!$B:$B,$A52)</f>
        <v>1456</v>
      </c>
      <c r="AD52" s="32">
        <f>SUMIFS(Raw!$F:$F,Raw!$C:$C,AD$5,Raw!$A:$A,$A$4,Raw!$B:$B,$A52)</f>
        <v>732</v>
      </c>
      <c r="AE52" s="32">
        <f>SUMIFS(Raw!$F:$F,Raw!$C:$C,AE$5,Raw!$A:$A,$A$4,Raw!$B:$B,$A52)</f>
        <v>2166</v>
      </c>
      <c r="AF52" s="32">
        <f>SUMIFS(Raw!$F:$F,Raw!$C:$C,AF$5,Raw!$A:$A,$A$4,Raw!$B:$B,$A52)</f>
        <v>1079</v>
      </c>
      <c r="AG52" s="32">
        <f>SUMIFS(Raw!$F:$F,Raw!$C:$C,AG$5,Raw!$A:$A,$A$4,Raw!$B:$B,$A52)</f>
        <v>948</v>
      </c>
      <c r="AH52" s="32">
        <f>SUMIFS(Raw!$F:$F,Raw!$C:$C,AH$5,Raw!$A:$A,$A$4,Raw!$B:$B,$A52)</f>
        <v>426</v>
      </c>
      <c r="AI52" s="32">
        <f>SUMIFS(Raw!$F:$F,Raw!$C:$C,AI$5,Raw!$A:$A,$A$4,Raw!$B:$B,$A52)</f>
        <v>0</v>
      </c>
      <c r="AJ52" s="32">
        <f>SUMIFS(Raw!$F:$F,Raw!$C:$C,AJ$5,Raw!$A:$A,$A$4,Raw!$B:$B,$A52)</f>
        <v>78</v>
      </c>
    </row>
    <row r="53" spans="1:36" x14ac:dyDescent="0.25">
      <c r="A53" s="27" t="str">
        <f>IF(Refs!A46="","",Refs!A46)</f>
        <v>111AH4</v>
      </c>
      <c r="B53" s="3" t="str">
        <f>IF(Refs!B46="","",Refs!B46)</f>
        <v>Mid and South Essex</v>
      </c>
      <c r="C53" s="27" t="str">
        <f>IF(Refs!D46="","",Refs!D46)</f>
        <v>Area</v>
      </c>
      <c r="D53" s="32">
        <f>SUMIFS(Raw!$F:$F,Raw!$C:$C,D$5,Raw!$A:$A,$A$4,Raw!$B:$B,$A53)</f>
        <v>40975</v>
      </c>
      <c r="E53" s="32">
        <f>SUMIFS(Raw!$F:$F,Raw!$C:$C,E$5,Raw!$A:$A,$A$4,Raw!$B:$B,$A53)</f>
        <v>29041</v>
      </c>
      <c r="F53" s="32">
        <f>SUMIFS(Raw!$F:$F,Raw!$C:$C,F$5,Raw!$A:$A,$A$4,Raw!$B:$B,$A53)</f>
        <v>11190</v>
      </c>
      <c r="G53" s="32">
        <f>SUMIFS(Raw!$F:$F,Raw!$C:$C,G$5,Raw!$A:$A,$A$4,Raw!$B:$B,$A53)</f>
        <v>9438</v>
      </c>
      <c r="H53" s="32">
        <f>SUMIFS(Raw!$F:$F,Raw!$C:$C,H$5,Raw!$A:$A,$A$4,Raw!$B:$B,$A53)</f>
        <v>2515</v>
      </c>
      <c r="I53" s="32">
        <f>SUMIFS(Raw!$F:$F,Raw!$C:$C,I$5,Raw!$A:$A,$A$4,Raw!$B:$B,$A53)</f>
        <v>801</v>
      </c>
      <c r="J53" s="32">
        <f>SUMIFS(Raw!$F:$F,Raw!$C:$C,J$5,Raw!$A:$A,$A$4,Raw!$B:$B,$A53)</f>
        <v>6122</v>
      </c>
      <c r="K53" s="32">
        <f>SUMIFS(Raw!$F:$F,Raw!$C:$C,K$5,Raw!$A:$A,$A$4,Raw!$B:$B,$A53)</f>
        <v>20464939</v>
      </c>
      <c r="L53" s="32">
        <f>_xlfn.MINIFS(Raw!$F:$F,Raw!$C:$C,L$5,Raw!$A:$A,$A$4,Raw!$B:$B,$A53, Raw!$F:$F, "&lt;&gt;0")</f>
        <v>150</v>
      </c>
      <c r="M53" s="32">
        <f>_xlfn.MAXIFS(Raw!$F:$F,Raw!$C:$C,M$5,Raw!$A:$A,$A$4,Raw!$B:$B,$A53)</f>
        <v>320</v>
      </c>
      <c r="N53" s="32">
        <f>_xlfn.MINIFS(Raw!$F:$F,Raw!$C:$C,N$5,Raw!$A:$A,$A$4,Raw!$B:$B,$A53, Raw!$F:$F, "&lt;&gt;0")</f>
        <v>320</v>
      </c>
      <c r="O53" s="32">
        <f>_xlfn.MAXIFS(Raw!$F:$F,Raw!$C:$C,O$5,Raw!$A:$A,$A$4,Raw!$B:$B,$A53)</f>
        <v>1594</v>
      </c>
      <c r="P53" s="32">
        <f>SUMIFS(Raw!$F:$F,Raw!$C:$C,P$5,Raw!$A:$A,$A$4,Raw!$B:$B,$A53)</f>
        <v>28846</v>
      </c>
      <c r="Q53" s="32">
        <f>SUMIFS(Raw!$F:$F,Raw!$C:$C,Q$5,Raw!$A:$A,$A$4,Raw!$B:$B,$A53)</f>
        <v>17597</v>
      </c>
      <c r="R53" s="32">
        <f>SUMIFS(Raw!$F:$F,Raw!$C:$C,R$5,Raw!$A:$A,$A$4,Raw!$B:$B,$A53)</f>
        <v>289</v>
      </c>
      <c r="S53" s="32">
        <f>SUMIFS(Raw!$F:$F,Raw!$C:$C,S$5,Raw!$A:$A,$A$4,Raw!$B:$B,$A53)</f>
        <v>71</v>
      </c>
      <c r="T53" s="32">
        <f>SUMIFS(Raw!$F:$F,Raw!$C:$C,T$5,Raw!$A:$A,$A$4,Raw!$B:$B,$A53)</f>
        <v>3174</v>
      </c>
      <c r="U53" s="32">
        <f>SUMIFS(Raw!$F:$F,Raw!$C:$C,U$5,Raw!$A:$A,$A$4,Raw!$B:$B,$A53)</f>
        <v>2413</v>
      </c>
      <c r="V53" s="32">
        <f>SUMIFS(Raw!$F:$F,Raw!$C:$C,V$5,Raw!$A:$A,$A$4,Raw!$B:$B,$A53)</f>
        <v>1</v>
      </c>
      <c r="W53" s="32">
        <f>SUMIFS(Raw!$F:$F,Raw!$C:$C,W$5,Raw!$A:$A,$A$4,Raw!$B:$B,$A53)</f>
        <v>9969</v>
      </c>
      <c r="X53" s="32">
        <f>SUMIFS(Raw!$F:$F,Raw!$C:$C,X$5,Raw!$A:$A,$A$4,Raw!$B:$B,$A53)</f>
        <v>5717</v>
      </c>
      <c r="Y53" s="32">
        <f>SUMIFS(Raw!$F:$F,Raw!$C:$C,Y$5,Raw!$A:$A,$A$4,Raw!$B:$B,$A53)</f>
        <v>1451</v>
      </c>
      <c r="Z53" s="32">
        <f>SUMIFS(Raw!$F:$F,Raw!$C:$C,Z$5,Raw!$A:$A,$A$4,Raw!$B:$B,$A53)</f>
        <v>92</v>
      </c>
      <c r="AA53" s="32">
        <f>SUMIFS(Raw!$F:$F,Raw!$C:$C,AA$5,Raw!$A:$A,$A$4,Raw!$B:$B,$A53)</f>
        <v>581</v>
      </c>
      <c r="AB53" s="32">
        <f>SUMIFS(Raw!$F:$F,Raw!$C:$C,AB$5,Raw!$A:$A,$A$4,Raw!$B:$B,$A53)</f>
        <v>38</v>
      </c>
      <c r="AC53" s="32">
        <f>SUMIFS(Raw!$F:$F,Raw!$C:$C,AC$5,Raw!$A:$A,$A$4,Raw!$B:$B,$A53)</f>
        <v>1204</v>
      </c>
      <c r="AD53" s="32">
        <f>SUMIFS(Raw!$F:$F,Raw!$C:$C,AD$5,Raw!$A:$A,$A$4,Raw!$B:$B,$A53)</f>
        <v>4206</v>
      </c>
      <c r="AE53" s="32">
        <f>SUMIFS(Raw!$F:$F,Raw!$C:$C,AE$5,Raw!$A:$A,$A$4,Raw!$B:$B,$A53)</f>
        <v>1355</v>
      </c>
      <c r="AF53" s="32">
        <f>SUMIFS(Raw!$F:$F,Raw!$C:$C,AF$5,Raw!$A:$A,$A$4,Raw!$B:$B,$A53)</f>
        <v>1674</v>
      </c>
      <c r="AG53" s="32">
        <f>SUMIFS(Raw!$F:$F,Raw!$C:$C,AG$5,Raw!$A:$A,$A$4,Raw!$B:$B,$A53)</f>
        <v>9</v>
      </c>
      <c r="AH53" s="32">
        <f>SUMIFS(Raw!$F:$F,Raw!$C:$C,AH$5,Raw!$A:$A,$A$4,Raw!$B:$B,$A53)</f>
        <v>1405</v>
      </c>
      <c r="AI53" s="32">
        <f>SUMIFS(Raw!$F:$F,Raw!$C:$C,AI$5,Raw!$A:$A,$A$4,Raw!$B:$B,$A53)</f>
        <v>0</v>
      </c>
      <c r="AJ53" s="32">
        <f>SUMIFS(Raw!$F:$F,Raw!$C:$C,AJ$5,Raw!$A:$A,$A$4,Raw!$B:$B,$A53)</f>
        <v>0</v>
      </c>
    </row>
    <row r="54" spans="1:36" x14ac:dyDescent="0.25">
      <c r="A54" s="27" t="str">
        <f>IF(Refs!A47="","",Refs!A47)</f>
        <v>111AC7</v>
      </c>
      <c r="B54" s="3" t="str">
        <f>IF(Refs!B47="","",Refs!B47)</f>
        <v>Milton Keynes</v>
      </c>
      <c r="C54" s="27" t="str">
        <f>IF(Refs!D47="","",Refs!D47)</f>
        <v>Area</v>
      </c>
      <c r="D54" s="32">
        <f>SUMIFS(Raw!$F:$F,Raw!$C:$C,D$5,Raw!$A:$A,$A$4,Raw!$B:$B,$A54)</f>
        <v>14613</v>
      </c>
      <c r="E54" s="32">
        <f>SUMIFS(Raw!$F:$F,Raw!$C:$C,E$5,Raw!$A:$A,$A$4,Raw!$B:$B,$A54)</f>
        <v>8568</v>
      </c>
      <c r="F54" s="32">
        <f>SUMIFS(Raw!$F:$F,Raw!$C:$C,F$5,Raw!$A:$A,$A$4,Raw!$B:$B,$A54)</f>
        <v>5050</v>
      </c>
      <c r="G54" s="32">
        <f>SUMIFS(Raw!$F:$F,Raw!$C:$C,G$5,Raw!$A:$A,$A$4,Raw!$B:$B,$A54)</f>
        <v>760</v>
      </c>
      <c r="H54" s="32">
        <f>SUMIFS(Raw!$F:$F,Raw!$C:$C,H$5,Raw!$A:$A,$A$4,Raw!$B:$B,$A54)</f>
        <v>103</v>
      </c>
      <c r="I54" s="32">
        <f>SUMIFS(Raw!$F:$F,Raw!$C:$C,I$5,Raw!$A:$A,$A$4,Raw!$B:$B,$A54)</f>
        <v>657</v>
      </c>
      <c r="J54" s="32">
        <f>SUMIFS(Raw!$F:$F,Raw!$C:$C,J$5,Raw!$A:$A,$A$4,Raw!$B:$B,$A54)</f>
        <v>0</v>
      </c>
      <c r="K54" s="32">
        <f>SUMIFS(Raw!$F:$F,Raw!$C:$C,K$5,Raw!$A:$A,$A$4,Raw!$B:$B,$A54)</f>
        <v>1194501</v>
      </c>
      <c r="L54" s="32">
        <f>_xlfn.MINIFS(Raw!$F:$F,Raw!$C:$C,L$5,Raw!$A:$A,$A$4,Raw!$B:$B,$A54, Raw!$F:$F, "&lt;&gt;0")</f>
        <v>53</v>
      </c>
      <c r="M54" s="32">
        <f>_xlfn.MAXIFS(Raw!$F:$F,Raw!$C:$C,M$5,Raw!$A:$A,$A$4,Raw!$B:$B,$A54)</f>
        <v>995</v>
      </c>
      <c r="N54" s="32">
        <f>_xlfn.MINIFS(Raw!$F:$F,Raw!$C:$C,N$5,Raw!$A:$A,$A$4,Raw!$B:$B,$A54, Raw!$F:$F, "&lt;&gt;0")</f>
        <v>124</v>
      </c>
      <c r="O54" s="32">
        <f>_xlfn.MAXIFS(Raw!$F:$F,Raw!$C:$C,O$5,Raw!$A:$A,$A$4,Raw!$B:$B,$A54)</f>
        <v>1603</v>
      </c>
      <c r="P54" s="32">
        <f>SUMIFS(Raw!$F:$F,Raw!$C:$C,P$5,Raw!$A:$A,$A$4,Raw!$B:$B,$A54)</f>
        <v>7941</v>
      </c>
      <c r="Q54" s="32">
        <f>SUMIFS(Raw!$F:$F,Raw!$C:$C,Q$5,Raw!$A:$A,$A$4,Raw!$B:$B,$A54)</f>
        <v>3248</v>
      </c>
      <c r="R54" s="32">
        <f>SUMIFS(Raw!$F:$F,Raw!$C:$C,R$5,Raw!$A:$A,$A$4,Raw!$B:$B,$A54)</f>
        <v>1885</v>
      </c>
      <c r="S54" s="32">
        <f>SUMIFS(Raw!$F:$F,Raw!$C:$C,S$5,Raw!$A:$A,$A$4,Raw!$B:$B,$A54)</f>
        <v>439</v>
      </c>
      <c r="T54" s="32">
        <f>SUMIFS(Raw!$F:$F,Raw!$C:$C,T$5,Raw!$A:$A,$A$4,Raw!$B:$B,$A54)</f>
        <v>1109</v>
      </c>
      <c r="U54" s="32">
        <f>SUMIFS(Raw!$F:$F,Raw!$C:$C,U$5,Raw!$A:$A,$A$4,Raw!$B:$B,$A54)</f>
        <v>999</v>
      </c>
      <c r="V54" s="32">
        <f>SUMIFS(Raw!$F:$F,Raw!$C:$C,V$5,Raw!$A:$A,$A$4,Raw!$B:$B,$A54)</f>
        <v>5</v>
      </c>
      <c r="W54" s="32">
        <f>SUMIFS(Raw!$F:$F,Raw!$C:$C,W$5,Raw!$A:$A,$A$4,Raw!$B:$B,$A54)</f>
        <v>2448</v>
      </c>
      <c r="X54" s="32">
        <f>SUMIFS(Raw!$F:$F,Raw!$C:$C,X$5,Raw!$A:$A,$A$4,Raw!$B:$B,$A54)</f>
        <v>622</v>
      </c>
      <c r="Y54" s="32">
        <f>SUMIFS(Raw!$F:$F,Raw!$C:$C,Y$5,Raw!$A:$A,$A$4,Raw!$B:$B,$A54)</f>
        <v>413</v>
      </c>
      <c r="Z54" s="32">
        <f>SUMIFS(Raw!$F:$F,Raw!$C:$C,Z$5,Raw!$A:$A,$A$4,Raw!$B:$B,$A54)</f>
        <v>29</v>
      </c>
      <c r="AA54" s="32">
        <f>SUMIFS(Raw!$F:$F,Raw!$C:$C,AA$5,Raw!$A:$A,$A$4,Raw!$B:$B,$A54)</f>
        <v>176</v>
      </c>
      <c r="AB54" s="32">
        <f>SUMIFS(Raw!$F:$F,Raw!$C:$C,AB$5,Raw!$A:$A,$A$4,Raw!$B:$B,$A54)</f>
        <v>71</v>
      </c>
      <c r="AC54" s="32">
        <f>SUMIFS(Raw!$F:$F,Raw!$C:$C,AC$5,Raw!$A:$A,$A$4,Raw!$B:$B,$A54)</f>
        <v>581</v>
      </c>
      <c r="AD54" s="32">
        <f>SUMIFS(Raw!$F:$F,Raw!$C:$C,AD$5,Raw!$A:$A,$A$4,Raw!$B:$B,$A54)</f>
        <v>1446</v>
      </c>
      <c r="AE54" s="32">
        <f>SUMIFS(Raw!$F:$F,Raw!$C:$C,AE$5,Raw!$A:$A,$A$4,Raw!$B:$B,$A54)</f>
        <v>611</v>
      </c>
      <c r="AF54" s="32">
        <f>SUMIFS(Raw!$F:$F,Raw!$C:$C,AF$5,Raw!$A:$A,$A$4,Raw!$B:$B,$A54)</f>
        <v>8</v>
      </c>
      <c r="AG54" s="32">
        <f>SUMIFS(Raw!$F:$F,Raw!$C:$C,AG$5,Raw!$A:$A,$A$4,Raw!$B:$B,$A54)</f>
        <v>6</v>
      </c>
      <c r="AH54" s="32">
        <f>SUMIFS(Raw!$F:$F,Raw!$C:$C,AH$5,Raw!$A:$A,$A$4,Raw!$B:$B,$A54)</f>
        <v>387</v>
      </c>
      <c r="AI54" s="32">
        <f>SUMIFS(Raw!$F:$F,Raw!$C:$C,AI$5,Raw!$A:$A,$A$4,Raw!$B:$B,$A54)</f>
        <v>0</v>
      </c>
      <c r="AJ54" s="32">
        <f>SUMIFS(Raw!$F:$F,Raw!$C:$C,AJ$5,Raw!$A:$A,$A$4,Raw!$B:$B,$A54)</f>
        <v>25</v>
      </c>
    </row>
    <row r="55" spans="1:36" x14ac:dyDescent="0.25">
      <c r="A55" s="27" t="str">
        <f>IF(Refs!A48="","",Refs!A48)</f>
        <v>111AG8</v>
      </c>
      <c r="B55" s="3" t="str">
        <f>IF(Refs!B48="","",Refs!B48)</f>
        <v>Norfolk including Great Yarmouth and Waveney</v>
      </c>
      <c r="C55" s="27" t="str">
        <f>IF(Refs!D48="","",Refs!D48)</f>
        <v>Area</v>
      </c>
      <c r="D55" s="32">
        <f>SUMIFS(Raw!$F:$F,Raw!$C:$C,D$5,Raw!$A:$A,$A$4,Raw!$B:$B,$A55)</f>
        <v>32812</v>
      </c>
      <c r="E55" s="32">
        <f>SUMIFS(Raw!$F:$F,Raw!$C:$C,E$5,Raw!$A:$A,$A$4,Raw!$B:$B,$A55)</f>
        <v>23067</v>
      </c>
      <c r="F55" s="32">
        <f>SUMIFS(Raw!$F:$F,Raw!$C:$C,F$5,Raw!$A:$A,$A$4,Raw!$B:$B,$A55)</f>
        <v>10864</v>
      </c>
      <c r="G55" s="32">
        <f>SUMIFS(Raw!$F:$F,Raw!$C:$C,G$5,Raw!$A:$A,$A$4,Raw!$B:$B,$A55)</f>
        <v>6819</v>
      </c>
      <c r="H55" s="32">
        <f>SUMIFS(Raw!$F:$F,Raw!$C:$C,H$5,Raw!$A:$A,$A$4,Raw!$B:$B,$A55)</f>
        <v>1666</v>
      </c>
      <c r="I55" s="32">
        <f>SUMIFS(Raw!$F:$F,Raw!$C:$C,I$5,Raw!$A:$A,$A$4,Raw!$B:$B,$A55)</f>
        <v>643</v>
      </c>
      <c r="J55" s="32">
        <f>SUMIFS(Raw!$F:$F,Raw!$C:$C,J$5,Raw!$A:$A,$A$4,Raw!$B:$B,$A55)</f>
        <v>4510</v>
      </c>
      <c r="K55" s="32">
        <f>SUMIFS(Raw!$F:$F,Raw!$C:$C,K$5,Raw!$A:$A,$A$4,Raw!$B:$B,$A55)</f>
        <v>12884391</v>
      </c>
      <c r="L55" s="32">
        <f>_xlfn.MINIFS(Raw!$F:$F,Raw!$C:$C,L$5,Raw!$A:$A,$A$4,Raw!$B:$B,$A55, Raw!$F:$F, "&lt;&gt;0")</f>
        <v>120</v>
      </c>
      <c r="M55" s="32">
        <f>_xlfn.MAXIFS(Raw!$F:$F,Raw!$C:$C,M$5,Raw!$A:$A,$A$4,Raw!$B:$B,$A55)</f>
        <v>320</v>
      </c>
      <c r="N55" s="32">
        <f>_xlfn.MINIFS(Raw!$F:$F,Raw!$C:$C,N$5,Raw!$A:$A,$A$4,Raw!$B:$B,$A55, Raw!$F:$F, "&lt;&gt;0")</f>
        <v>320</v>
      </c>
      <c r="O55" s="32">
        <f>_xlfn.MAXIFS(Raw!$F:$F,Raw!$C:$C,O$5,Raw!$A:$A,$A$4,Raw!$B:$B,$A55)</f>
        <v>1205</v>
      </c>
      <c r="P55" s="32">
        <f>SUMIFS(Raw!$F:$F,Raw!$C:$C,P$5,Raw!$A:$A,$A$4,Raw!$B:$B,$A55)</f>
        <v>21418</v>
      </c>
      <c r="Q55" s="32">
        <f>SUMIFS(Raw!$F:$F,Raw!$C:$C,Q$5,Raw!$A:$A,$A$4,Raw!$B:$B,$A55)</f>
        <v>12314</v>
      </c>
      <c r="R55" s="32">
        <f>SUMIFS(Raw!$F:$F,Raw!$C:$C,R$5,Raw!$A:$A,$A$4,Raw!$B:$B,$A55)</f>
        <v>673</v>
      </c>
      <c r="S55" s="32">
        <f>SUMIFS(Raw!$F:$F,Raw!$C:$C,S$5,Raw!$A:$A,$A$4,Raw!$B:$B,$A55)</f>
        <v>250</v>
      </c>
      <c r="T55" s="32">
        <f>SUMIFS(Raw!$F:$F,Raw!$C:$C,T$5,Raw!$A:$A,$A$4,Raw!$B:$B,$A55)</f>
        <v>2744</v>
      </c>
      <c r="U55" s="32">
        <f>SUMIFS(Raw!$F:$F,Raw!$C:$C,U$5,Raw!$A:$A,$A$4,Raw!$B:$B,$A55)</f>
        <v>1527</v>
      </c>
      <c r="V55" s="32">
        <f>SUMIFS(Raw!$F:$F,Raw!$C:$C,V$5,Raw!$A:$A,$A$4,Raw!$B:$B,$A55)</f>
        <v>0</v>
      </c>
      <c r="W55" s="32">
        <f>SUMIFS(Raw!$F:$F,Raw!$C:$C,W$5,Raw!$A:$A,$A$4,Raw!$B:$B,$A55)</f>
        <v>6296</v>
      </c>
      <c r="X55" s="32">
        <f>SUMIFS(Raw!$F:$F,Raw!$C:$C,X$5,Raw!$A:$A,$A$4,Raw!$B:$B,$A55)</f>
        <v>3714</v>
      </c>
      <c r="Y55" s="32">
        <f>SUMIFS(Raw!$F:$F,Raw!$C:$C,Y$5,Raw!$A:$A,$A$4,Raw!$B:$B,$A55)</f>
        <v>2044</v>
      </c>
      <c r="Z55" s="32">
        <f>SUMIFS(Raw!$F:$F,Raw!$C:$C,Z$5,Raw!$A:$A,$A$4,Raw!$B:$B,$A55)</f>
        <v>46</v>
      </c>
      <c r="AA55" s="32">
        <f>SUMIFS(Raw!$F:$F,Raw!$C:$C,AA$5,Raw!$A:$A,$A$4,Raw!$B:$B,$A55)</f>
        <v>363</v>
      </c>
      <c r="AB55" s="32">
        <f>SUMIFS(Raw!$F:$F,Raw!$C:$C,AB$5,Raw!$A:$A,$A$4,Raw!$B:$B,$A55)</f>
        <v>32</v>
      </c>
      <c r="AC55" s="32">
        <f>SUMIFS(Raw!$F:$F,Raw!$C:$C,AC$5,Raw!$A:$A,$A$4,Raw!$B:$B,$A55)</f>
        <v>1054</v>
      </c>
      <c r="AD55" s="32">
        <f>SUMIFS(Raw!$F:$F,Raw!$C:$C,AD$5,Raw!$A:$A,$A$4,Raw!$B:$B,$A55)</f>
        <v>3598</v>
      </c>
      <c r="AE55" s="32">
        <f>SUMIFS(Raw!$F:$F,Raw!$C:$C,AE$5,Raw!$A:$A,$A$4,Raw!$B:$B,$A55)</f>
        <v>1276</v>
      </c>
      <c r="AF55" s="32">
        <f>SUMIFS(Raw!$F:$F,Raw!$C:$C,AF$5,Raw!$A:$A,$A$4,Raw!$B:$B,$A55)</f>
        <v>1318</v>
      </c>
      <c r="AG55" s="32">
        <f>SUMIFS(Raw!$F:$F,Raw!$C:$C,AG$5,Raw!$A:$A,$A$4,Raw!$B:$B,$A55)</f>
        <v>4</v>
      </c>
      <c r="AH55" s="32">
        <f>SUMIFS(Raw!$F:$F,Raw!$C:$C,AH$5,Raw!$A:$A,$A$4,Raw!$B:$B,$A55)</f>
        <v>822</v>
      </c>
      <c r="AI55" s="32">
        <f>SUMIFS(Raw!$F:$F,Raw!$C:$C,AI$5,Raw!$A:$A,$A$4,Raw!$B:$B,$A55)</f>
        <v>0</v>
      </c>
      <c r="AJ55" s="32">
        <f>SUMIFS(Raw!$F:$F,Raw!$C:$C,AJ$5,Raw!$A:$A,$A$4,Raw!$B:$B,$A55)</f>
        <v>0</v>
      </c>
    </row>
    <row r="56" spans="1:36" x14ac:dyDescent="0.25">
      <c r="A56" s="27" t="str">
        <f>IF(Refs!A49="","",Refs!A49)</f>
        <v>111AH7</v>
      </c>
      <c r="B56" s="3" t="str">
        <f>IF(Refs!B49="","",Refs!B49)</f>
        <v>North East Essex &amp; Suffolk</v>
      </c>
      <c r="C56" s="27" t="str">
        <f>IF(Refs!D49="","",Refs!D49)</f>
        <v>Area</v>
      </c>
      <c r="D56" s="32">
        <f>SUMIFS(Raw!$F:$F,Raw!$C:$C,D$5,Raw!$A:$A,$A$4,Raw!$B:$B,$A56)</f>
        <v>33668</v>
      </c>
      <c r="E56" s="32">
        <f>SUMIFS(Raw!$F:$F,Raw!$C:$C,E$5,Raw!$A:$A,$A$4,Raw!$B:$B,$A56)</f>
        <v>26217</v>
      </c>
      <c r="F56" s="32">
        <f>SUMIFS(Raw!$F:$F,Raw!$C:$C,F$5,Raw!$A:$A,$A$4,Raw!$B:$B,$A56)</f>
        <v>7703</v>
      </c>
      <c r="G56" s="32">
        <f>SUMIFS(Raw!$F:$F,Raw!$C:$C,G$5,Raw!$A:$A,$A$4,Raw!$B:$B,$A56)</f>
        <v>4443</v>
      </c>
      <c r="H56" s="32">
        <f>SUMIFS(Raw!$F:$F,Raw!$C:$C,H$5,Raw!$A:$A,$A$4,Raw!$B:$B,$A56)</f>
        <v>512</v>
      </c>
      <c r="I56" s="32">
        <f>SUMIFS(Raw!$F:$F,Raw!$C:$C,I$5,Raw!$A:$A,$A$4,Raw!$B:$B,$A56)</f>
        <v>1024</v>
      </c>
      <c r="J56" s="32">
        <f>SUMIFS(Raw!$F:$F,Raw!$C:$C,J$5,Raw!$A:$A,$A$4,Raw!$B:$B,$A56)</f>
        <v>2907</v>
      </c>
      <c r="K56" s="32">
        <f>SUMIFS(Raw!$F:$F,Raw!$C:$C,K$5,Raw!$A:$A,$A$4,Raw!$B:$B,$A56)</f>
        <v>11376522</v>
      </c>
      <c r="L56" s="32">
        <f>_xlfn.MINIFS(Raw!$F:$F,Raw!$C:$C,L$5,Raw!$A:$A,$A$4,Raw!$B:$B,$A56, Raw!$F:$F, "&lt;&gt;0")</f>
        <v>440</v>
      </c>
      <c r="M56" s="32">
        <f>_xlfn.MAXIFS(Raw!$F:$F,Raw!$C:$C,M$5,Raw!$A:$A,$A$4,Raw!$B:$B,$A56)</f>
        <v>1754</v>
      </c>
      <c r="N56" s="32">
        <f>_xlfn.MINIFS(Raw!$F:$F,Raw!$C:$C,N$5,Raw!$A:$A,$A$4,Raw!$B:$B,$A56, Raw!$F:$F, "&lt;&gt;0")</f>
        <v>513</v>
      </c>
      <c r="O56" s="32">
        <f>_xlfn.MAXIFS(Raw!$F:$F,Raw!$C:$C,O$5,Raw!$A:$A,$A$4,Raw!$B:$B,$A56)</f>
        <v>2093</v>
      </c>
      <c r="P56" s="32">
        <f>SUMIFS(Raw!$F:$F,Raw!$C:$C,P$5,Raw!$A:$A,$A$4,Raw!$B:$B,$A56)</f>
        <v>22647</v>
      </c>
      <c r="Q56" s="32">
        <f>SUMIFS(Raw!$F:$F,Raw!$C:$C,Q$5,Raw!$A:$A,$A$4,Raw!$B:$B,$A56)</f>
        <v>9028</v>
      </c>
      <c r="R56" s="32">
        <f>SUMIFS(Raw!$F:$F,Raw!$C:$C,R$5,Raw!$A:$A,$A$4,Raw!$B:$B,$A56)</f>
        <v>5416</v>
      </c>
      <c r="S56" s="32">
        <f>SUMIFS(Raw!$F:$F,Raw!$C:$C,S$5,Raw!$A:$A,$A$4,Raw!$B:$B,$A56)</f>
        <v>1469</v>
      </c>
      <c r="T56" s="32">
        <f>SUMIFS(Raw!$F:$F,Raw!$C:$C,T$5,Raw!$A:$A,$A$4,Raw!$B:$B,$A56)</f>
        <v>3470</v>
      </c>
      <c r="U56" s="32">
        <f>SUMIFS(Raw!$F:$F,Raw!$C:$C,U$5,Raw!$A:$A,$A$4,Raw!$B:$B,$A56)</f>
        <v>3070</v>
      </c>
      <c r="V56" s="32">
        <f>SUMIFS(Raw!$F:$F,Raw!$C:$C,V$5,Raw!$A:$A,$A$4,Raw!$B:$B,$A56)</f>
        <v>11</v>
      </c>
      <c r="W56" s="32">
        <f>SUMIFS(Raw!$F:$F,Raw!$C:$C,W$5,Raw!$A:$A,$A$4,Raw!$B:$B,$A56)</f>
        <v>8280</v>
      </c>
      <c r="X56" s="32">
        <f>SUMIFS(Raw!$F:$F,Raw!$C:$C,X$5,Raw!$A:$A,$A$4,Raw!$B:$B,$A56)</f>
        <v>2457</v>
      </c>
      <c r="Y56" s="32">
        <f>SUMIFS(Raw!$F:$F,Raw!$C:$C,Y$5,Raw!$A:$A,$A$4,Raw!$B:$B,$A56)</f>
        <v>1143</v>
      </c>
      <c r="Z56" s="32">
        <f>SUMIFS(Raw!$F:$F,Raw!$C:$C,Z$5,Raw!$A:$A,$A$4,Raw!$B:$B,$A56)</f>
        <v>49</v>
      </c>
      <c r="AA56" s="32">
        <f>SUMIFS(Raw!$F:$F,Raw!$C:$C,AA$5,Raw!$A:$A,$A$4,Raw!$B:$B,$A56)</f>
        <v>329</v>
      </c>
      <c r="AB56" s="32">
        <f>SUMIFS(Raw!$F:$F,Raw!$C:$C,AB$5,Raw!$A:$A,$A$4,Raw!$B:$B,$A56)</f>
        <v>58</v>
      </c>
      <c r="AC56" s="32">
        <f>SUMIFS(Raw!$F:$F,Raw!$C:$C,AC$5,Raw!$A:$A,$A$4,Raw!$B:$B,$A56)</f>
        <v>1014</v>
      </c>
      <c r="AD56" s="32">
        <f>SUMIFS(Raw!$F:$F,Raw!$C:$C,AD$5,Raw!$A:$A,$A$4,Raw!$B:$B,$A56)</f>
        <v>2766</v>
      </c>
      <c r="AE56" s="32">
        <f>SUMIFS(Raw!$F:$F,Raw!$C:$C,AE$5,Raw!$A:$A,$A$4,Raw!$B:$B,$A56)</f>
        <v>1339</v>
      </c>
      <c r="AF56" s="32">
        <f>SUMIFS(Raw!$F:$F,Raw!$C:$C,AF$5,Raw!$A:$A,$A$4,Raw!$B:$B,$A56)</f>
        <v>11</v>
      </c>
      <c r="AG56" s="32">
        <f>SUMIFS(Raw!$F:$F,Raw!$C:$C,AG$5,Raw!$A:$A,$A$4,Raw!$B:$B,$A56)</f>
        <v>62</v>
      </c>
      <c r="AH56" s="32">
        <f>SUMIFS(Raw!$F:$F,Raw!$C:$C,AH$5,Raw!$A:$A,$A$4,Raw!$B:$B,$A56)</f>
        <v>742</v>
      </c>
      <c r="AI56" s="32">
        <f>SUMIFS(Raw!$F:$F,Raw!$C:$C,AI$5,Raw!$A:$A,$A$4,Raw!$B:$B,$A56)</f>
        <v>0</v>
      </c>
      <c r="AJ56" s="32">
        <f>SUMIFS(Raw!$F:$F,Raw!$C:$C,AJ$5,Raw!$A:$A,$A$4,Raw!$B:$B,$A56)</f>
        <v>0</v>
      </c>
    </row>
    <row r="57" spans="1:36" x14ac:dyDescent="0.25">
      <c r="A57" s="27" t="str">
        <f>IF(Refs!A50="","",Refs!A50)</f>
        <v>111AI3</v>
      </c>
      <c r="B57" s="3" t="str">
        <f>IF(Refs!B50="","",Refs!B50)</f>
        <v>West Essex (HUC)</v>
      </c>
      <c r="C57" s="27" t="str">
        <f>IF(Refs!D50="","",Refs!D50)</f>
        <v>Area</v>
      </c>
      <c r="D57" s="32">
        <f>SUMIFS(Raw!$F:$F,Raw!$C:$C,D$5,Raw!$A:$A,$A$4,Raw!$B:$B,$A57)</f>
        <v>5989</v>
      </c>
      <c r="E57" s="32">
        <f>SUMIFS(Raw!$F:$F,Raw!$C:$C,E$5,Raw!$A:$A,$A$4,Raw!$B:$B,$A57)</f>
        <v>4634</v>
      </c>
      <c r="F57" s="32">
        <f>SUMIFS(Raw!$F:$F,Raw!$C:$C,F$5,Raw!$A:$A,$A$4,Raw!$B:$B,$A57)</f>
        <v>1662</v>
      </c>
      <c r="G57" s="32">
        <f>SUMIFS(Raw!$F:$F,Raw!$C:$C,G$5,Raw!$A:$A,$A$4,Raw!$B:$B,$A57)</f>
        <v>910</v>
      </c>
      <c r="H57" s="32">
        <f>SUMIFS(Raw!$F:$F,Raw!$C:$C,H$5,Raw!$A:$A,$A$4,Raw!$B:$B,$A57)</f>
        <v>61</v>
      </c>
      <c r="I57" s="32">
        <f>SUMIFS(Raw!$F:$F,Raw!$C:$C,I$5,Raw!$A:$A,$A$4,Raw!$B:$B,$A57)</f>
        <v>49</v>
      </c>
      <c r="J57" s="32">
        <f>SUMIFS(Raw!$F:$F,Raw!$C:$C,J$5,Raw!$A:$A,$A$4,Raw!$B:$B,$A57)</f>
        <v>800</v>
      </c>
      <c r="K57" s="32">
        <f>SUMIFS(Raw!$F:$F,Raw!$C:$C,K$5,Raw!$A:$A,$A$4,Raw!$B:$B,$A57)</f>
        <v>1698814</v>
      </c>
      <c r="L57" s="32">
        <f>_xlfn.MINIFS(Raw!$F:$F,Raw!$C:$C,L$5,Raw!$A:$A,$A$4,Raw!$B:$B,$A57, Raw!$F:$F, "&lt;&gt;0")</f>
        <v>491</v>
      </c>
      <c r="M57" s="32">
        <f>_xlfn.MAXIFS(Raw!$F:$F,Raw!$C:$C,M$5,Raw!$A:$A,$A$4,Raw!$B:$B,$A57)</f>
        <v>1699</v>
      </c>
      <c r="N57" s="32">
        <f>_xlfn.MINIFS(Raw!$F:$F,Raw!$C:$C,N$5,Raw!$A:$A,$A$4,Raw!$B:$B,$A57, Raw!$F:$F, "&lt;&gt;0")</f>
        <v>586</v>
      </c>
      <c r="O57" s="32">
        <f>_xlfn.MAXIFS(Raw!$F:$F,Raw!$C:$C,O$5,Raw!$A:$A,$A$4,Raw!$B:$B,$A57)</f>
        <v>1931</v>
      </c>
      <c r="P57" s="32">
        <f>SUMIFS(Raw!$F:$F,Raw!$C:$C,P$5,Raw!$A:$A,$A$4,Raw!$B:$B,$A57)</f>
        <v>4046</v>
      </c>
      <c r="Q57" s="32">
        <f>SUMIFS(Raw!$F:$F,Raw!$C:$C,Q$5,Raw!$A:$A,$A$4,Raw!$B:$B,$A57)</f>
        <v>2324</v>
      </c>
      <c r="R57" s="32">
        <f>SUMIFS(Raw!$F:$F,Raw!$C:$C,R$5,Raw!$A:$A,$A$4,Raw!$B:$B,$A57)</f>
        <v>880</v>
      </c>
      <c r="S57" s="32">
        <f>SUMIFS(Raw!$F:$F,Raw!$C:$C,S$5,Raw!$A:$A,$A$4,Raw!$B:$B,$A57)</f>
        <v>201</v>
      </c>
      <c r="T57" s="32">
        <f>SUMIFS(Raw!$F:$F,Raw!$C:$C,T$5,Raw!$A:$A,$A$4,Raw!$B:$B,$A57)</f>
        <v>380</v>
      </c>
      <c r="U57" s="32">
        <f>SUMIFS(Raw!$F:$F,Raw!$C:$C,U$5,Raw!$A:$A,$A$4,Raw!$B:$B,$A57)</f>
        <v>323</v>
      </c>
      <c r="V57" s="32">
        <f>SUMIFS(Raw!$F:$F,Raw!$C:$C,V$5,Raw!$A:$A,$A$4,Raw!$B:$B,$A57)</f>
        <v>1</v>
      </c>
      <c r="W57" s="32">
        <f>SUMIFS(Raw!$F:$F,Raw!$C:$C,W$5,Raw!$A:$A,$A$4,Raw!$B:$B,$A57)</f>
        <v>1919</v>
      </c>
      <c r="X57" s="32">
        <f>SUMIFS(Raw!$F:$F,Raw!$C:$C,X$5,Raw!$A:$A,$A$4,Raw!$B:$B,$A57)</f>
        <v>397</v>
      </c>
      <c r="Y57" s="32">
        <f>SUMIFS(Raw!$F:$F,Raw!$C:$C,Y$5,Raw!$A:$A,$A$4,Raw!$B:$B,$A57)</f>
        <v>220</v>
      </c>
      <c r="Z57" s="32">
        <f>SUMIFS(Raw!$F:$F,Raw!$C:$C,Z$5,Raw!$A:$A,$A$4,Raw!$B:$B,$A57)</f>
        <v>24</v>
      </c>
      <c r="AA57" s="32">
        <f>SUMIFS(Raw!$F:$F,Raw!$C:$C,AA$5,Raw!$A:$A,$A$4,Raw!$B:$B,$A57)</f>
        <v>152</v>
      </c>
      <c r="AB57" s="32">
        <f>SUMIFS(Raw!$F:$F,Raw!$C:$C,AB$5,Raw!$A:$A,$A$4,Raw!$B:$B,$A57)</f>
        <v>4</v>
      </c>
      <c r="AC57" s="32">
        <f>SUMIFS(Raw!$F:$F,Raw!$C:$C,AC$5,Raw!$A:$A,$A$4,Raw!$B:$B,$A57)</f>
        <v>412</v>
      </c>
      <c r="AD57" s="32">
        <f>SUMIFS(Raw!$F:$F,Raw!$C:$C,AD$5,Raw!$A:$A,$A$4,Raw!$B:$B,$A57)</f>
        <v>214</v>
      </c>
      <c r="AE57" s="32">
        <f>SUMIFS(Raw!$F:$F,Raw!$C:$C,AE$5,Raw!$A:$A,$A$4,Raw!$B:$B,$A57)</f>
        <v>418</v>
      </c>
      <c r="AF57" s="32">
        <f>SUMIFS(Raw!$F:$F,Raw!$C:$C,AF$5,Raw!$A:$A,$A$4,Raw!$B:$B,$A57)</f>
        <v>483</v>
      </c>
      <c r="AG57" s="32">
        <f>SUMIFS(Raw!$F:$F,Raw!$C:$C,AG$5,Raw!$A:$A,$A$4,Raw!$B:$B,$A57)</f>
        <v>298</v>
      </c>
      <c r="AH57" s="32">
        <f>SUMIFS(Raw!$F:$F,Raw!$C:$C,AH$5,Raw!$A:$A,$A$4,Raw!$B:$B,$A57)</f>
        <v>101</v>
      </c>
      <c r="AI57" s="32">
        <f>SUMIFS(Raw!$F:$F,Raw!$C:$C,AI$5,Raw!$A:$A,$A$4,Raw!$B:$B,$A57)</f>
        <v>0</v>
      </c>
      <c r="AJ57" s="32">
        <f>SUMIFS(Raw!$F:$F,Raw!$C:$C,AJ$5,Raw!$A:$A,$A$4,Raw!$B:$B,$A57)</f>
        <v>14</v>
      </c>
    </row>
    <row r="58" spans="1:36" ht="18.600000000000001" customHeight="1" x14ac:dyDescent="0.25">
      <c r="A58" s="27" t="str">
        <f>IF(Refs!A51="","",Refs!A51)</f>
        <v>111AD5</v>
      </c>
      <c r="B58" s="3" t="str">
        <f>IF(Refs!B51="","",Refs!B51)</f>
        <v>North Central London</v>
      </c>
      <c r="C58" s="27" t="str">
        <f>IF(Refs!D51="","",Refs!D51)</f>
        <v>Area</v>
      </c>
      <c r="D58" s="32">
        <f>SUMIFS(Raw!$F:$F,Raw!$C:$C,D$5,Raw!$A:$A,$A$4,Raw!$B:$B,$A58)</f>
        <v>37160</v>
      </c>
      <c r="E58" s="32">
        <f>SUMIFS(Raw!$F:$F,Raw!$C:$C,E$5,Raw!$A:$A,$A$4,Raw!$B:$B,$A58)</f>
        <v>27212</v>
      </c>
      <c r="F58" s="32">
        <f>SUMIFS(Raw!$F:$F,Raw!$C:$C,F$5,Raw!$A:$A,$A$4,Raw!$B:$B,$A58)</f>
        <v>7925</v>
      </c>
      <c r="G58" s="32">
        <f>SUMIFS(Raw!$F:$F,Raw!$C:$C,G$5,Raw!$A:$A,$A$4,Raw!$B:$B,$A58)</f>
        <v>9632</v>
      </c>
      <c r="H58" s="32">
        <f>SUMIFS(Raw!$F:$F,Raw!$C:$C,H$5,Raw!$A:$A,$A$4,Raw!$B:$B,$A58)</f>
        <v>628</v>
      </c>
      <c r="I58" s="32">
        <f>SUMIFS(Raw!$F:$F,Raw!$C:$C,I$5,Raw!$A:$A,$A$4,Raw!$B:$B,$A58)</f>
        <v>2140</v>
      </c>
      <c r="J58" s="32">
        <f>SUMIFS(Raw!$F:$F,Raw!$C:$C,J$5,Raw!$A:$A,$A$4,Raw!$B:$B,$A58)</f>
        <v>6864</v>
      </c>
      <c r="K58" s="32">
        <f>SUMIFS(Raw!$F:$F,Raw!$C:$C,K$5,Raw!$A:$A,$A$4,Raw!$B:$B,$A58)</f>
        <v>22363319</v>
      </c>
      <c r="L58" s="32">
        <f>_xlfn.MINIFS(Raw!$F:$F,Raw!$C:$C,L$5,Raw!$A:$A,$A$4,Raw!$B:$B,$A58, Raw!$F:$F, "&lt;&gt;0")</f>
        <v>934</v>
      </c>
      <c r="M58" s="32">
        <f>_xlfn.MAXIFS(Raw!$F:$F,Raw!$C:$C,M$5,Raw!$A:$A,$A$4,Raw!$B:$B,$A58)</f>
        <v>5001</v>
      </c>
      <c r="N58" s="32">
        <f>_xlfn.MINIFS(Raw!$F:$F,Raw!$C:$C,N$5,Raw!$A:$A,$A$4,Raw!$B:$B,$A58, Raw!$F:$F, "&lt;&gt;0")</f>
        <v>1041</v>
      </c>
      <c r="O58" s="32">
        <f>_xlfn.MAXIFS(Raw!$F:$F,Raw!$C:$C,O$5,Raw!$A:$A,$A$4,Raw!$B:$B,$A58)</f>
        <v>5260</v>
      </c>
      <c r="P58" s="32">
        <f>SUMIFS(Raw!$F:$F,Raw!$C:$C,P$5,Raw!$A:$A,$A$4,Raw!$B:$B,$A58)</f>
        <v>31506</v>
      </c>
      <c r="Q58" s="32">
        <f>SUMIFS(Raw!$F:$F,Raw!$C:$C,Q$5,Raw!$A:$A,$A$4,Raw!$B:$B,$A58)</f>
        <v>18897</v>
      </c>
      <c r="R58" s="32">
        <f>SUMIFS(Raw!$F:$F,Raw!$C:$C,R$5,Raw!$A:$A,$A$4,Raw!$B:$B,$A58)</f>
        <v>4716</v>
      </c>
      <c r="S58" s="32">
        <f>SUMIFS(Raw!$F:$F,Raw!$C:$C,S$5,Raw!$A:$A,$A$4,Raw!$B:$B,$A58)</f>
        <v>2440</v>
      </c>
      <c r="T58" s="32">
        <f>SUMIFS(Raw!$F:$F,Raw!$C:$C,T$5,Raw!$A:$A,$A$4,Raw!$B:$B,$A58)</f>
        <v>2269</v>
      </c>
      <c r="U58" s="32">
        <f>SUMIFS(Raw!$F:$F,Raw!$C:$C,U$5,Raw!$A:$A,$A$4,Raw!$B:$B,$A58)</f>
        <v>3455</v>
      </c>
      <c r="V58" s="32">
        <f>SUMIFS(Raw!$F:$F,Raw!$C:$C,V$5,Raw!$A:$A,$A$4,Raw!$B:$B,$A58)</f>
        <v>51</v>
      </c>
      <c r="W58" s="32">
        <f>SUMIFS(Raw!$F:$F,Raw!$C:$C,W$5,Raw!$A:$A,$A$4,Raw!$B:$B,$A58)</f>
        <v>6267</v>
      </c>
      <c r="X58" s="32">
        <f>SUMIFS(Raw!$F:$F,Raw!$C:$C,X$5,Raw!$A:$A,$A$4,Raw!$B:$B,$A58)</f>
        <v>1900</v>
      </c>
      <c r="Y58" s="32">
        <f>SUMIFS(Raw!$F:$F,Raw!$C:$C,Y$5,Raw!$A:$A,$A$4,Raw!$B:$B,$A58)</f>
        <v>2971</v>
      </c>
      <c r="Z58" s="32">
        <f>SUMIFS(Raw!$F:$F,Raw!$C:$C,Z$5,Raw!$A:$A,$A$4,Raw!$B:$B,$A58)</f>
        <v>95</v>
      </c>
      <c r="AA58" s="32">
        <f>SUMIFS(Raw!$F:$F,Raw!$C:$C,AA$5,Raw!$A:$A,$A$4,Raw!$B:$B,$A58)</f>
        <v>248</v>
      </c>
      <c r="AB58" s="32">
        <f>SUMIFS(Raw!$F:$F,Raw!$C:$C,AB$5,Raw!$A:$A,$A$4,Raw!$B:$B,$A58)</f>
        <v>41</v>
      </c>
      <c r="AC58" s="32">
        <f>SUMIFS(Raw!$F:$F,Raw!$C:$C,AC$5,Raw!$A:$A,$A$4,Raw!$B:$B,$A58)</f>
        <v>0</v>
      </c>
      <c r="AD58" s="32">
        <f>SUMIFS(Raw!$F:$F,Raw!$C:$C,AD$5,Raw!$A:$A,$A$4,Raw!$B:$B,$A58)</f>
        <v>5391</v>
      </c>
      <c r="AE58" s="32">
        <f>SUMIFS(Raw!$F:$F,Raw!$C:$C,AE$5,Raw!$A:$A,$A$4,Raw!$B:$B,$A58)</f>
        <v>1957</v>
      </c>
      <c r="AF58" s="32">
        <f>SUMIFS(Raw!$F:$F,Raw!$C:$C,AF$5,Raw!$A:$A,$A$4,Raw!$B:$B,$A58)</f>
        <v>1968</v>
      </c>
      <c r="AG58" s="32">
        <f>SUMIFS(Raw!$F:$F,Raw!$C:$C,AG$5,Raw!$A:$A,$A$4,Raw!$B:$B,$A58)</f>
        <v>438</v>
      </c>
      <c r="AH58" s="32">
        <f>SUMIFS(Raw!$F:$F,Raw!$C:$C,AH$5,Raw!$A:$A,$A$4,Raw!$B:$B,$A58)</f>
        <v>644</v>
      </c>
      <c r="AI58" s="32">
        <f>SUMIFS(Raw!$F:$F,Raw!$C:$C,AI$5,Raw!$A:$A,$A$4,Raw!$B:$B,$A58)</f>
        <v>7</v>
      </c>
      <c r="AJ58" s="32">
        <f>SUMIFS(Raw!$F:$F,Raw!$C:$C,AJ$5,Raw!$A:$A,$A$4,Raw!$B:$B,$A58)</f>
        <v>5</v>
      </c>
    </row>
    <row r="59" spans="1:36" x14ac:dyDescent="0.25">
      <c r="A59" s="27" t="str">
        <f>IF(Refs!A52="","",Refs!A52)</f>
        <v>111AH5</v>
      </c>
      <c r="B59" s="3" t="str">
        <f>IF(Refs!B52="","",Refs!B52)</f>
        <v>North East London</v>
      </c>
      <c r="C59" s="27" t="str">
        <f>IF(Refs!D52="","",Refs!D52)</f>
        <v>Area</v>
      </c>
      <c r="D59" s="32">
        <f>SUMIFS(Raw!$F:$F,Raw!$C:$C,D$5,Raw!$A:$A,$A$4,Raw!$B:$B,$A59)</f>
        <v>79669</v>
      </c>
      <c r="E59" s="32">
        <f>SUMIFS(Raw!$F:$F,Raw!$C:$C,E$5,Raw!$A:$A,$A$4,Raw!$B:$B,$A59)</f>
        <v>64339</v>
      </c>
      <c r="F59" s="32">
        <f>SUMIFS(Raw!$F:$F,Raw!$C:$C,F$5,Raw!$A:$A,$A$4,Raw!$B:$B,$A59)</f>
        <v>27450</v>
      </c>
      <c r="G59" s="32">
        <f>SUMIFS(Raw!$F:$F,Raw!$C:$C,G$5,Raw!$A:$A,$A$4,Raw!$B:$B,$A59)</f>
        <v>15330</v>
      </c>
      <c r="H59" s="32">
        <f>SUMIFS(Raw!$F:$F,Raw!$C:$C,H$5,Raw!$A:$A,$A$4,Raw!$B:$B,$A59)</f>
        <v>2536</v>
      </c>
      <c r="I59" s="32">
        <f>SUMIFS(Raw!$F:$F,Raw!$C:$C,I$5,Raw!$A:$A,$A$4,Raw!$B:$B,$A59)</f>
        <v>1759</v>
      </c>
      <c r="J59" s="32">
        <f>SUMIFS(Raw!$F:$F,Raw!$C:$C,J$5,Raw!$A:$A,$A$4,Raw!$B:$B,$A59)</f>
        <v>11035</v>
      </c>
      <c r="K59" s="32">
        <f>SUMIFS(Raw!$F:$F,Raw!$C:$C,K$5,Raw!$A:$A,$A$4,Raw!$B:$B,$A59)</f>
        <v>18259229</v>
      </c>
      <c r="L59" s="32">
        <f>_xlfn.MINIFS(Raw!$F:$F,Raw!$C:$C,L$5,Raw!$A:$A,$A$4,Raw!$B:$B,$A59, Raw!$F:$F, "&lt;&gt;0")</f>
        <v>233</v>
      </c>
      <c r="M59" s="32">
        <f>_xlfn.MAXIFS(Raw!$F:$F,Raw!$C:$C,M$5,Raw!$A:$A,$A$4,Raw!$B:$B,$A59)</f>
        <v>1671</v>
      </c>
      <c r="N59" s="32">
        <f>_xlfn.MINIFS(Raw!$F:$F,Raw!$C:$C,N$5,Raw!$A:$A,$A$4,Raw!$B:$B,$A59, Raw!$F:$F, "&lt;&gt;0")</f>
        <v>376</v>
      </c>
      <c r="O59" s="32">
        <f>_xlfn.MAXIFS(Raw!$F:$F,Raw!$C:$C,O$5,Raw!$A:$A,$A$4,Raw!$B:$B,$A59)</f>
        <v>2030</v>
      </c>
      <c r="P59" s="32">
        <f>SUMIFS(Raw!$F:$F,Raw!$C:$C,P$5,Raw!$A:$A,$A$4,Raw!$B:$B,$A59)</f>
        <v>53583</v>
      </c>
      <c r="Q59" s="32">
        <f>SUMIFS(Raw!$F:$F,Raw!$C:$C,Q$5,Raw!$A:$A,$A$4,Raw!$B:$B,$A59)</f>
        <v>25849</v>
      </c>
      <c r="R59" s="32">
        <f>SUMIFS(Raw!$F:$F,Raw!$C:$C,R$5,Raw!$A:$A,$A$4,Raw!$B:$B,$A59)</f>
        <v>6992</v>
      </c>
      <c r="S59" s="32">
        <f>SUMIFS(Raw!$F:$F,Raw!$C:$C,S$5,Raw!$A:$A,$A$4,Raw!$B:$B,$A59)</f>
        <v>2159</v>
      </c>
      <c r="T59" s="32">
        <f>SUMIFS(Raw!$F:$F,Raw!$C:$C,T$5,Raw!$A:$A,$A$4,Raw!$B:$B,$A59)</f>
        <v>4214</v>
      </c>
      <c r="U59" s="32">
        <f>SUMIFS(Raw!$F:$F,Raw!$C:$C,U$5,Raw!$A:$A,$A$4,Raw!$B:$B,$A59)</f>
        <v>5533</v>
      </c>
      <c r="V59" s="32">
        <f>SUMIFS(Raw!$F:$F,Raw!$C:$C,V$5,Raw!$A:$A,$A$4,Raw!$B:$B,$A59)</f>
        <v>25</v>
      </c>
      <c r="W59" s="32">
        <f>SUMIFS(Raw!$F:$F,Raw!$C:$C,W$5,Raw!$A:$A,$A$4,Raw!$B:$B,$A59)</f>
        <v>20631</v>
      </c>
      <c r="X59" s="32">
        <f>SUMIFS(Raw!$F:$F,Raw!$C:$C,X$5,Raw!$A:$A,$A$4,Raw!$B:$B,$A59)</f>
        <v>2517</v>
      </c>
      <c r="Y59" s="32">
        <f>SUMIFS(Raw!$F:$F,Raw!$C:$C,Y$5,Raw!$A:$A,$A$4,Raw!$B:$B,$A59)</f>
        <v>2894</v>
      </c>
      <c r="Z59" s="32">
        <f>SUMIFS(Raw!$F:$F,Raw!$C:$C,Z$5,Raw!$A:$A,$A$4,Raw!$B:$B,$A59)</f>
        <v>193</v>
      </c>
      <c r="AA59" s="32">
        <f>SUMIFS(Raw!$F:$F,Raw!$C:$C,AA$5,Raw!$A:$A,$A$4,Raw!$B:$B,$A59)</f>
        <v>701</v>
      </c>
      <c r="AB59" s="32">
        <f>SUMIFS(Raw!$F:$F,Raw!$C:$C,AB$5,Raw!$A:$A,$A$4,Raw!$B:$B,$A59)</f>
        <v>89</v>
      </c>
      <c r="AC59" s="32">
        <f>SUMIFS(Raw!$F:$F,Raw!$C:$C,AC$5,Raw!$A:$A,$A$4,Raw!$B:$B,$A59)</f>
        <v>4720</v>
      </c>
      <c r="AD59" s="32">
        <f>SUMIFS(Raw!$F:$F,Raw!$C:$C,AD$5,Raw!$A:$A,$A$4,Raw!$B:$B,$A59)</f>
        <v>12066</v>
      </c>
      <c r="AE59" s="32">
        <f>SUMIFS(Raw!$F:$F,Raw!$C:$C,AE$5,Raw!$A:$A,$A$4,Raw!$B:$B,$A59)</f>
        <v>11237</v>
      </c>
      <c r="AF59" s="32">
        <f>SUMIFS(Raw!$F:$F,Raw!$C:$C,AF$5,Raw!$A:$A,$A$4,Raw!$B:$B,$A59)</f>
        <v>4454</v>
      </c>
      <c r="AG59" s="32">
        <f>SUMIFS(Raw!$F:$F,Raw!$C:$C,AG$5,Raw!$A:$A,$A$4,Raw!$B:$B,$A59)</f>
        <v>3394</v>
      </c>
      <c r="AH59" s="32">
        <f>SUMIFS(Raw!$F:$F,Raw!$C:$C,AH$5,Raw!$A:$A,$A$4,Raw!$B:$B,$A59)</f>
        <v>667</v>
      </c>
      <c r="AI59" s="32">
        <f>SUMIFS(Raw!$F:$F,Raw!$C:$C,AI$5,Raw!$A:$A,$A$4,Raw!$B:$B,$A59)</f>
        <v>0</v>
      </c>
      <c r="AJ59" s="32">
        <f>SUMIFS(Raw!$F:$F,Raw!$C:$C,AJ$5,Raw!$A:$A,$A$4,Raw!$B:$B,$A59)</f>
        <v>576</v>
      </c>
    </row>
    <row r="60" spans="1:36" x14ac:dyDescent="0.25">
      <c r="A60" s="27" t="str">
        <f>IF(Refs!A53="","",Refs!A53)</f>
        <v>111AJ1</v>
      </c>
      <c r="B60" s="3" t="str">
        <f>IF(Refs!B53="","",Refs!B53)</f>
        <v>North West London</v>
      </c>
      <c r="C60" s="27" t="str">
        <f>IF(Refs!D53="","",Refs!D53)</f>
        <v>Area</v>
      </c>
      <c r="D60" s="32">
        <f>SUMIFS(Raw!$F:$F,Raw!$C:$C,D$5,Raw!$A:$A,$A$4,Raw!$B:$B,$A60)</f>
        <v>67425</v>
      </c>
      <c r="E60" s="32">
        <f>SUMIFS(Raw!$F:$F,Raw!$C:$C,E$5,Raw!$A:$A,$A$4,Raw!$B:$B,$A60)</f>
        <v>55375</v>
      </c>
      <c r="F60" s="32">
        <f>SUMIFS(Raw!$F:$F,Raw!$C:$C,F$5,Raw!$A:$A,$A$4,Raw!$B:$B,$A60)</f>
        <v>25776</v>
      </c>
      <c r="G60" s="32">
        <f>SUMIFS(Raw!$F:$F,Raw!$C:$C,G$5,Raw!$A:$A,$A$4,Raw!$B:$B,$A60)</f>
        <v>12050</v>
      </c>
      <c r="H60" s="32">
        <f>SUMIFS(Raw!$F:$F,Raw!$C:$C,H$5,Raw!$A:$A,$A$4,Raw!$B:$B,$A60)</f>
        <v>2559</v>
      </c>
      <c r="I60" s="32">
        <f>SUMIFS(Raw!$F:$F,Raw!$C:$C,I$5,Raw!$A:$A,$A$4,Raw!$B:$B,$A60)</f>
        <v>1862</v>
      </c>
      <c r="J60" s="32">
        <f>SUMIFS(Raw!$F:$F,Raw!$C:$C,J$5,Raw!$A:$A,$A$4,Raw!$B:$B,$A60)</f>
        <v>7629</v>
      </c>
      <c r="K60" s="32">
        <f>SUMIFS(Raw!$F:$F,Raw!$C:$C,K$5,Raw!$A:$A,$A$4,Raw!$B:$B,$A60)</f>
        <v>17646142</v>
      </c>
      <c r="L60" s="32">
        <f>_xlfn.MINIFS(Raw!$F:$F,Raw!$C:$C,L$5,Raw!$A:$A,$A$4,Raw!$B:$B,$A60, Raw!$F:$F, "&lt;&gt;0")</f>
        <v>636</v>
      </c>
      <c r="M60" s="32">
        <f>_xlfn.MAXIFS(Raw!$F:$F,Raw!$C:$C,M$5,Raw!$A:$A,$A$4,Raw!$B:$B,$A60)</f>
        <v>1821</v>
      </c>
      <c r="N60" s="32">
        <f>_xlfn.MINIFS(Raw!$F:$F,Raw!$C:$C,N$5,Raw!$A:$A,$A$4,Raw!$B:$B,$A60, Raw!$F:$F, "&lt;&gt;0")</f>
        <v>915</v>
      </c>
      <c r="O60" s="32">
        <f>_xlfn.MAXIFS(Raw!$F:$F,Raw!$C:$C,O$5,Raw!$A:$A,$A$4,Raw!$B:$B,$A60)</f>
        <v>3798</v>
      </c>
      <c r="P60" s="32">
        <f>SUMIFS(Raw!$F:$F,Raw!$C:$C,P$5,Raw!$A:$A,$A$4,Raw!$B:$B,$A60)</f>
        <v>52897</v>
      </c>
      <c r="Q60" s="32">
        <f>SUMIFS(Raw!$F:$F,Raw!$C:$C,Q$5,Raw!$A:$A,$A$4,Raw!$B:$B,$A60)</f>
        <v>26794</v>
      </c>
      <c r="R60" s="32">
        <f>SUMIFS(Raw!$F:$F,Raw!$C:$C,R$5,Raw!$A:$A,$A$4,Raw!$B:$B,$A60)</f>
        <v>3058</v>
      </c>
      <c r="S60" s="32">
        <f>SUMIFS(Raw!$F:$F,Raw!$C:$C,S$5,Raw!$A:$A,$A$4,Raw!$B:$B,$A60)</f>
        <v>561</v>
      </c>
      <c r="T60" s="32">
        <f>SUMIFS(Raw!$F:$F,Raw!$C:$C,T$5,Raw!$A:$A,$A$4,Raw!$B:$B,$A60)</f>
        <v>4427</v>
      </c>
      <c r="U60" s="32">
        <f>SUMIFS(Raw!$F:$F,Raw!$C:$C,U$5,Raw!$A:$A,$A$4,Raw!$B:$B,$A60)</f>
        <v>5061</v>
      </c>
      <c r="V60" s="32">
        <f>SUMIFS(Raw!$F:$F,Raw!$C:$C,V$5,Raw!$A:$A,$A$4,Raw!$B:$B,$A60)</f>
        <v>20</v>
      </c>
      <c r="W60" s="32">
        <f>SUMIFS(Raw!$F:$F,Raw!$C:$C,W$5,Raw!$A:$A,$A$4,Raw!$B:$B,$A60)</f>
        <v>15991</v>
      </c>
      <c r="X60" s="32">
        <f>SUMIFS(Raw!$F:$F,Raw!$C:$C,X$5,Raw!$A:$A,$A$4,Raw!$B:$B,$A60)</f>
        <v>5293</v>
      </c>
      <c r="Y60" s="32">
        <f>SUMIFS(Raw!$F:$F,Raw!$C:$C,Y$5,Raw!$A:$A,$A$4,Raw!$B:$B,$A60)</f>
        <v>2978</v>
      </c>
      <c r="Z60" s="32">
        <f>SUMIFS(Raw!$F:$F,Raw!$C:$C,Z$5,Raw!$A:$A,$A$4,Raw!$B:$B,$A60)</f>
        <v>584</v>
      </c>
      <c r="AA60" s="32">
        <f>SUMIFS(Raw!$F:$F,Raw!$C:$C,AA$5,Raw!$A:$A,$A$4,Raw!$B:$B,$A60)</f>
        <v>183</v>
      </c>
      <c r="AB60" s="32">
        <f>SUMIFS(Raw!$F:$F,Raw!$C:$C,AB$5,Raw!$A:$A,$A$4,Raw!$B:$B,$A60)</f>
        <v>86</v>
      </c>
      <c r="AC60" s="32">
        <f>SUMIFS(Raw!$F:$F,Raw!$C:$C,AC$5,Raw!$A:$A,$A$4,Raw!$B:$B,$A60)</f>
        <v>5310</v>
      </c>
      <c r="AD60" s="32">
        <f>SUMIFS(Raw!$F:$F,Raw!$C:$C,AD$5,Raw!$A:$A,$A$4,Raw!$B:$B,$A60)</f>
        <v>12964</v>
      </c>
      <c r="AE60" s="32">
        <f>SUMIFS(Raw!$F:$F,Raw!$C:$C,AE$5,Raw!$A:$A,$A$4,Raw!$B:$B,$A60)</f>
        <v>7130</v>
      </c>
      <c r="AF60" s="32">
        <f>SUMIFS(Raw!$F:$F,Raw!$C:$C,AF$5,Raw!$A:$A,$A$4,Raw!$B:$B,$A60)</f>
        <v>67</v>
      </c>
      <c r="AG60" s="32">
        <f>SUMIFS(Raw!$F:$F,Raw!$C:$C,AG$5,Raw!$A:$A,$A$4,Raw!$B:$B,$A60)</f>
        <v>1417</v>
      </c>
      <c r="AH60" s="32">
        <f>SUMIFS(Raw!$F:$F,Raw!$C:$C,AH$5,Raw!$A:$A,$A$4,Raw!$B:$B,$A60)</f>
        <v>586</v>
      </c>
      <c r="AI60" s="32">
        <f>SUMIFS(Raw!$F:$F,Raw!$C:$C,AI$5,Raw!$A:$A,$A$4,Raw!$B:$B,$A60)</f>
        <v>0</v>
      </c>
      <c r="AJ60" s="32">
        <f>SUMIFS(Raw!$F:$F,Raw!$C:$C,AJ$5,Raw!$A:$A,$A$4,Raw!$B:$B,$A60)</f>
        <v>514</v>
      </c>
    </row>
    <row r="61" spans="1:36" x14ac:dyDescent="0.25">
      <c r="A61" s="27" t="str">
        <f>IF(Refs!A54="","",Refs!A54)</f>
        <v>111AD7</v>
      </c>
      <c r="B61" s="3" t="str">
        <f>IF(Refs!B54="","",Refs!B54)</f>
        <v>South East London</v>
      </c>
      <c r="C61" s="27" t="str">
        <f>IF(Refs!D54="","",Refs!D54)</f>
        <v>Area</v>
      </c>
      <c r="D61" s="32">
        <f>SUMIFS(Raw!$F:$F,Raw!$C:$C,D$5,Raw!$A:$A,$A$4,Raw!$B:$B,$A61)</f>
        <v>61407</v>
      </c>
      <c r="E61" s="32">
        <f>SUMIFS(Raw!$F:$F,Raw!$C:$C,E$5,Raw!$A:$A,$A$4,Raw!$B:$B,$A61)</f>
        <v>48977</v>
      </c>
      <c r="F61" s="32">
        <f>SUMIFS(Raw!$F:$F,Raw!$C:$C,F$5,Raw!$A:$A,$A$4,Raw!$B:$B,$A61)</f>
        <v>20973</v>
      </c>
      <c r="G61" s="32">
        <f>SUMIFS(Raw!$F:$F,Raw!$C:$C,G$5,Raw!$A:$A,$A$4,Raw!$B:$B,$A61)</f>
        <v>12430</v>
      </c>
      <c r="H61" s="32">
        <f>SUMIFS(Raw!$F:$F,Raw!$C:$C,H$5,Raw!$A:$A,$A$4,Raw!$B:$B,$A61)</f>
        <v>2085</v>
      </c>
      <c r="I61" s="32">
        <f>SUMIFS(Raw!$F:$F,Raw!$C:$C,I$5,Raw!$A:$A,$A$4,Raw!$B:$B,$A61)</f>
        <v>1548</v>
      </c>
      <c r="J61" s="32">
        <f>SUMIFS(Raw!$F:$F,Raw!$C:$C,J$5,Raw!$A:$A,$A$4,Raw!$B:$B,$A61)</f>
        <v>8797</v>
      </c>
      <c r="K61" s="32">
        <f>SUMIFS(Raw!$F:$F,Raw!$C:$C,K$5,Raw!$A:$A,$A$4,Raw!$B:$B,$A61)</f>
        <v>13638013</v>
      </c>
      <c r="L61" s="32">
        <f>_xlfn.MINIFS(Raw!$F:$F,Raw!$C:$C,L$5,Raw!$A:$A,$A$4,Raw!$B:$B,$A61, Raw!$F:$F, "&lt;&gt;0")</f>
        <v>239</v>
      </c>
      <c r="M61" s="32">
        <f>_xlfn.MAXIFS(Raw!$F:$F,Raw!$C:$C,M$5,Raw!$A:$A,$A$4,Raw!$B:$B,$A61)</f>
        <v>1745</v>
      </c>
      <c r="N61" s="32">
        <f>_xlfn.MINIFS(Raw!$F:$F,Raw!$C:$C,N$5,Raw!$A:$A,$A$4,Raw!$B:$B,$A61, Raw!$F:$F, "&lt;&gt;0")</f>
        <v>379</v>
      </c>
      <c r="O61" s="32">
        <f>_xlfn.MAXIFS(Raw!$F:$F,Raw!$C:$C,O$5,Raw!$A:$A,$A$4,Raw!$B:$B,$A61)</f>
        <v>1920</v>
      </c>
      <c r="P61" s="32">
        <f>SUMIFS(Raw!$F:$F,Raw!$C:$C,P$5,Raw!$A:$A,$A$4,Raw!$B:$B,$A61)</f>
        <v>43855</v>
      </c>
      <c r="Q61" s="32">
        <f>SUMIFS(Raw!$F:$F,Raw!$C:$C,Q$5,Raw!$A:$A,$A$4,Raw!$B:$B,$A61)</f>
        <v>22572</v>
      </c>
      <c r="R61" s="32">
        <f>SUMIFS(Raw!$F:$F,Raw!$C:$C,R$5,Raw!$A:$A,$A$4,Raw!$B:$B,$A61)</f>
        <v>5003</v>
      </c>
      <c r="S61" s="32">
        <f>SUMIFS(Raw!$F:$F,Raw!$C:$C,S$5,Raw!$A:$A,$A$4,Raw!$B:$B,$A61)</f>
        <v>1426</v>
      </c>
      <c r="T61" s="32">
        <f>SUMIFS(Raw!$F:$F,Raw!$C:$C,T$5,Raw!$A:$A,$A$4,Raw!$B:$B,$A61)</f>
        <v>3837</v>
      </c>
      <c r="U61" s="32">
        <f>SUMIFS(Raw!$F:$F,Raw!$C:$C,U$5,Raw!$A:$A,$A$4,Raw!$B:$B,$A61)</f>
        <v>4631</v>
      </c>
      <c r="V61" s="32">
        <f>SUMIFS(Raw!$F:$F,Raw!$C:$C,V$5,Raw!$A:$A,$A$4,Raw!$B:$B,$A61)</f>
        <v>29</v>
      </c>
      <c r="W61" s="32">
        <f>SUMIFS(Raw!$F:$F,Raw!$C:$C,W$5,Raw!$A:$A,$A$4,Raw!$B:$B,$A61)</f>
        <v>16499</v>
      </c>
      <c r="X61" s="32">
        <f>SUMIFS(Raw!$F:$F,Raw!$C:$C,X$5,Raw!$A:$A,$A$4,Raw!$B:$B,$A61)</f>
        <v>2341</v>
      </c>
      <c r="Y61" s="32">
        <f>SUMIFS(Raw!$F:$F,Raw!$C:$C,Y$5,Raw!$A:$A,$A$4,Raw!$B:$B,$A61)</f>
        <v>1862</v>
      </c>
      <c r="Z61" s="32">
        <f>SUMIFS(Raw!$F:$F,Raw!$C:$C,Z$5,Raw!$A:$A,$A$4,Raw!$B:$B,$A61)</f>
        <v>694</v>
      </c>
      <c r="AA61" s="32">
        <f>SUMIFS(Raw!$F:$F,Raw!$C:$C,AA$5,Raw!$A:$A,$A$4,Raw!$B:$B,$A61)</f>
        <v>171</v>
      </c>
      <c r="AB61" s="32">
        <f>SUMIFS(Raw!$F:$F,Raw!$C:$C,AB$5,Raw!$A:$A,$A$4,Raw!$B:$B,$A61)</f>
        <v>68</v>
      </c>
      <c r="AC61" s="32">
        <f>SUMIFS(Raw!$F:$F,Raw!$C:$C,AC$5,Raw!$A:$A,$A$4,Raw!$B:$B,$A61)</f>
        <v>4071</v>
      </c>
      <c r="AD61" s="32">
        <f>SUMIFS(Raw!$F:$F,Raw!$C:$C,AD$5,Raw!$A:$A,$A$4,Raw!$B:$B,$A61)</f>
        <v>9652</v>
      </c>
      <c r="AE61" s="32">
        <f>SUMIFS(Raw!$F:$F,Raw!$C:$C,AE$5,Raw!$A:$A,$A$4,Raw!$B:$B,$A61)</f>
        <v>6955</v>
      </c>
      <c r="AF61" s="32">
        <f>SUMIFS(Raw!$F:$F,Raw!$C:$C,AF$5,Raw!$A:$A,$A$4,Raw!$B:$B,$A61)</f>
        <v>1481</v>
      </c>
      <c r="AG61" s="32">
        <f>SUMIFS(Raw!$F:$F,Raw!$C:$C,AG$5,Raw!$A:$A,$A$4,Raw!$B:$B,$A61)</f>
        <v>1524</v>
      </c>
      <c r="AH61" s="32">
        <f>SUMIFS(Raw!$F:$F,Raw!$C:$C,AH$5,Raw!$A:$A,$A$4,Raw!$B:$B,$A61)</f>
        <v>2593</v>
      </c>
      <c r="AI61" s="32">
        <f>SUMIFS(Raw!$F:$F,Raw!$C:$C,AI$5,Raw!$A:$A,$A$4,Raw!$B:$B,$A61)</f>
        <v>0</v>
      </c>
      <c r="AJ61" s="32">
        <f>SUMIFS(Raw!$F:$F,Raw!$C:$C,AJ$5,Raw!$A:$A,$A$4,Raw!$B:$B,$A61)</f>
        <v>2133</v>
      </c>
    </row>
    <row r="62" spans="1:36" x14ac:dyDescent="0.25">
      <c r="A62" s="27" t="str">
        <f>IF(Refs!A55="","",Refs!A55)</f>
        <v>111AK9</v>
      </c>
      <c r="B62" s="3" t="str">
        <f>IF(Refs!B55="","",Refs!B55)</f>
        <v>South West London (PPG)</v>
      </c>
      <c r="C62" s="27" t="str">
        <f>IF(Refs!D55="","",Refs!D55)</f>
        <v>Area</v>
      </c>
      <c r="D62" s="32">
        <f>SUMIFS(Raw!$F:$F,Raw!$C:$C,D$5,Raw!$A:$A,$A$4,Raw!$B:$B,$A62)</f>
        <v>47905</v>
      </c>
      <c r="E62" s="32">
        <f>SUMIFS(Raw!$F:$F,Raw!$C:$C,E$5,Raw!$A:$A,$A$4,Raw!$B:$B,$A62)</f>
        <v>38251</v>
      </c>
      <c r="F62" s="32">
        <f>SUMIFS(Raw!$F:$F,Raw!$C:$C,F$5,Raw!$A:$A,$A$4,Raw!$B:$B,$A62)</f>
        <v>11895</v>
      </c>
      <c r="G62" s="32">
        <f>SUMIFS(Raw!$F:$F,Raw!$C:$C,G$5,Raw!$A:$A,$A$4,Raw!$B:$B,$A62)</f>
        <v>9433</v>
      </c>
      <c r="H62" s="32">
        <f>SUMIFS(Raw!$F:$F,Raw!$C:$C,H$5,Raw!$A:$A,$A$4,Raw!$B:$B,$A62)</f>
        <v>805</v>
      </c>
      <c r="I62" s="32">
        <f>SUMIFS(Raw!$F:$F,Raw!$C:$C,I$5,Raw!$A:$A,$A$4,Raw!$B:$B,$A62)</f>
        <v>1924</v>
      </c>
      <c r="J62" s="32">
        <f>SUMIFS(Raw!$F:$F,Raw!$C:$C,J$5,Raw!$A:$A,$A$4,Raw!$B:$B,$A62)</f>
        <v>6704</v>
      </c>
      <c r="K62" s="32">
        <f>SUMIFS(Raw!$F:$F,Raw!$C:$C,K$5,Raw!$A:$A,$A$4,Raw!$B:$B,$A62)</f>
        <v>17074322</v>
      </c>
      <c r="L62" s="32">
        <f>_xlfn.MINIFS(Raw!$F:$F,Raw!$C:$C,L$5,Raw!$A:$A,$A$4,Raw!$B:$B,$A62, Raw!$F:$F, "&lt;&gt;0")</f>
        <v>440</v>
      </c>
      <c r="M62" s="32">
        <f>_xlfn.MAXIFS(Raw!$F:$F,Raw!$C:$C,M$5,Raw!$A:$A,$A$4,Raw!$B:$B,$A62)</f>
        <v>1890</v>
      </c>
      <c r="N62" s="32">
        <f>_xlfn.MINIFS(Raw!$F:$F,Raw!$C:$C,N$5,Raw!$A:$A,$A$4,Raw!$B:$B,$A62, Raw!$F:$F, "&lt;&gt;0")</f>
        <v>482</v>
      </c>
      <c r="O62" s="32">
        <f>_xlfn.MAXIFS(Raw!$F:$F,Raw!$C:$C,O$5,Raw!$A:$A,$A$4,Raw!$B:$B,$A62)</f>
        <v>2030</v>
      </c>
      <c r="P62" s="32">
        <f>SUMIFS(Raw!$F:$F,Raw!$C:$C,P$5,Raw!$A:$A,$A$4,Raw!$B:$B,$A62)</f>
        <v>26665</v>
      </c>
      <c r="Q62" s="32">
        <f>SUMIFS(Raw!$F:$F,Raw!$C:$C,Q$5,Raw!$A:$A,$A$4,Raw!$B:$B,$A62)</f>
        <v>9377</v>
      </c>
      <c r="R62" s="32">
        <f>SUMIFS(Raw!$F:$F,Raw!$C:$C,R$5,Raw!$A:$A,$A$4,Raw!$B:$B,$A62)</f>
        <v>7427</v>
      </c>
      <c r="S62" s="32">
        <f>SUMIFS(Raw!$F:$F,Raw!$C:$C,S$5,Raw!$A:$A,$A$4,Raw!$B:$B,$A62)</f>
        <v>667</v>
      </c>
      <c r="T62" s="32">
        <f>SUMIFS(Raw!$F:$F,Raw!$C:$C,T$5,Raw!$A:$A,$A$4,Raw!$B:$B,$A62)</f>
        <v>2140</v>
      </c>
      <c r="U62" s="32">
        <f>SUMIFS(Raw!$F:$F,Raw!$C:$C,U$5,Raw!$A:$A,$A$4,Raw!$B:$B,$A62)</f>
        <v>3350</v>
      </c>
      <c r="V62" s="32">
        <f>SUMIFS(Raw!$F:$F,Raw!$C:$C,V$5,Raw!$A:$A,$A$4,Raw!$B:$B,$A62)</f>
        <v>26</v>
      </c>
      <c r="W62" s="32">
        <f>SUMIFS(Raw!$F:$F,Raw!$C:$C,W$5,Raw!$A:$A,$A$4,Raw!$B:$B,$A62)</f>
        <v>9581</v>
      </c>
      <c r="X62" s="32">
        <f>SUMIFS(Raw!$F:$F,Raw!$C:$C,X$5,Raw!$A:$A,$A$4,Raw!$B:$B,$A62)</f>
        <v>2324</v>
      </c>
      <c r="Y62" s="32">
        <f>SUMIFS(Raw!$F:$F,Raw!$C:$C,Y$5,Raw!$A:$A,$A$4,Raw!$B:$B,$A62)</f>
        <v>1176</v>
      </c>
      <c r="Z62" s="32">
        <f>SUMIFS(Raw!$F:$F,Raw!$C:$C,Z$5,Raw!$A:$A,$A$4,Raw!$B:$B,$A62)</f>
        <v>94</v>
      </c>
      <c r="AA62" s="32">
        <f>SUMIFS(Raw!$F:$F,Raw!$C:$C,AA$5,Raw!$A:$A,$A$4,Raw!$B:$B,$A62)</f>
        <v>274</v>
      </c>
      <c r="AB62" s="32">
        <f>SUMIFS(Raw!$F:$F,Raw!$C:$C,AB$5,Raw!$A:$A,$A$4,Raw!$B:$B,$A62)</f>
        <v>63</v>
      </c>
      <c r="AC62" s="32">
        <f>SUMIFS(Raw!$F:$F,Raw!$C:$C,AC$5,Raw!$A:$A,$A$4,Raw!$B:$B,$A62)</f>
        <v>1198</v>
      </c>
      <c r="AD62" s="32">
        <f>SUMIFS(Raw!$F:$F,Raw!$C:$C,AD$5,Raw!$A:$A,$A$4,Raw!$B:$B,$A62)</f>
        <v>6439</v>
      </c>
      <c r="AE62" s="32">
        <f>SUMIFS(Raw!$F:$F,Raw!$C:$C,AE$5,Raw!$A:$A,$A$4,Raw!$B:$B,$A62)</f>
        <v>3441</v>
      </c>
      <c r="AF62" s="32">
        <f>SUMIFS(Raw!$F:$F,Raw!$C:$C,AF$5,Raw!$A:$A,$A$4,Raw!$B:$B,$A62)</f>
        <v>1048</v>
      </c>
      <c r="AG62" s="32">
        <f>SUMIFS(Raw!$F:$F,Raw!$C:$C,AG$5,Raw!$A:$A,$A$4,Raw!$B:$B,$A62)</f>
        <v>500</v>
      </c>
      <c r="AH62" s="32">
        <f>SUMIFS(Raw!$F:$F,Raw!$C:$C,AH$5,Raw!$A:$A,$A$4,Raw!$B:$B,$A62)</f>
        <v>760</v>
      </c>
      <c r="AI62" s="32">
        <f>SUMIFS(Raw!$F:$F,Raw!$C:$C,AI$5,Raw!$A:$A,$A$4,Raw!$B:$B,$A62)</f>
        <v>1</v>
      </c>
      <c r="AJ62" s="32">
        <f>SUMIFS(Raw!$F:$F,Raw!$C:$C,AJ$5,Raw!$A:$A,$A$4,Raw!$B:$B,$A62)</f>
        <v>20</v>
      </c>
    </row>
    <row r="63" spans="1:36" ht="19.5" customHeight="1" x14ac:dyDescent="0.25">
      <c r="A63" s="27" t="str">
        <f>IF(Refs!A56="","",Refs!A56)</f>
        <v>111AH9</v>
      </c>
      <c r="B63" s="3" t="str">
        <f>IF(Refs!B56="","",Refs!B56)</f>
        <v>Hampshire and Surrey Heath</v>
      </c>
      <c r="C63" s="27" t="str">
        <f>IF(Refs!D56="","",Refs!D56)</f>
        <v>Area</v>
      </c>
      <c r="D63" s="32">
        <f>SUMIFS(Raw!$F:$F,Raw!$C:$C,D$5,Raw!$A:$A,$A$4,Raw!$B:$B,$A63)</f>
        <v>57625</v>
      </c>
      <c r="E63" s="32">
        <f>SUMIFS(Raw!$F:$F,Raw!$C:$C,E$5,Raw!$A:$A,$A$4,Raw!$B:$B,$A63)</f>
        <v>49365</v>
      </c>
      <c r="F63" s="32">
        <f>SUMIFS(Raw!$F:$F,Raw!$C:$C,F$5,Raw!$A:$A,$A$4,Raw!$B:$B,$A63)</f>
        <v>17632</v>
      </c>
      <c r="G63" s="32">
        <f>SUMIFS(Raw!$F:$F,Raw!$C:$C,G$5,Raw!$A:$A,$A$4,Raw!$B:$B,$A63)</f>
        <v>8260</v>
      </c>
      <c r="H63" s="32">
        <f>SUMIFS(Raw!$F:$F,Raw!$C:$C,H$5,Raw!$A:$A,$A$4,Raw!$B:$B,$A63)</f>
        <v>655</v>
      </c>
      <c r="I63" s="32">
        <f>SUMIFS(Raw!$F:$F,Raw!$C:$C,I$5,Raw!$A:$A,$A$4,Raw!$B:$B,$A63)</f>
        <v>681</v>
      </c>
      <c r="J63" s="32">
        <f>SUMIFS(Raw!$F:$F,Raw!$C:$C,J$5,Raw!$A:$A,$A$4,Raw!$B:$B,$A63)</f>
        <v>6924</v>
      </c>
      <c r="K63" s="32">
        <f>SUMIFS(Raw!$F:$F,Raw!$C:$C,K$5,Raw!$A:$A,$A$4,Raw!$B:$B,$A63)</f>
        <v>17580845</v>
      </c>
      <c r="L63" s="32">
        <f>_xlfn.MINIFS(Raw!$F:$F,Raw!$C:$C,L$5,Raw!$A:$A,$A$4,Raw!$B:$B,$A63, Raw!$F:$F, "&lt;&gt;0")</f>
        <v>216</v>
      </c>
      <c r="M63" s="32">
        <f>_xlfn.MAXIFS(Raw!$F:$F,Raw!$C:$C,M$5,Raw!$A:$A,$A$4,Raw!$B:$B,$A63)</f>
        <v>2461</v>
      </c>
      <c r="N63" s="32">
        <f>_xlfn.MINIFS(Raw!$F:$F,Raw!$C:$C,N$5,Raw!$A:$A,$A$4,Raw!$B:$B,$A63, Raw!$F:$F, "&lt;&gt;0")</f>
        <v>417</v>
      </c>
      <c r="O63" s="32">
        <f>_xlfn.MAXIFS(Raw!$F:$F,Raw!$C:$C,O$5,Raw!$A:$A,$A$4,Raw!$B:$B,$A63)</f>
        <v>2623</v>
      </c>
      <c r="P63" s="32">
        <f>SUMIFS(Raw!$F:$F,Raw!$C:$C,P$5,Raw!$A:$A,$A$4,Raw!$B:$B,$A63)</f>
        <v>45546</v>
      </c>
      <c r="Q63" s="32">
        <f>SUMIFS(Raw!$F:$F,Raw!$C:$C,Q$5,Raw!$A:$A,$A$4,Raw!$B:$B,$A63)</f>
        <v>22418</v>
      </c>
      <c r="R63" s="32">
        <f>SUMIFS(Raw!$F:$F,Raw!$C:$C,R$5,Raw!$A:$A,$A$4,Raw!$B:$B,$A63)</f>
        <v>7104</v>
      </c>
      <c r="S63" s="32">
        <f>SUMIFS(Raw!$F:$F,Raw!$C:$C,S$5,Raw!$A:$A,$A$4,Raw!$B:$B,$A63)</f>
        <v>666</v>
      </c>
      <c r="T63" s="32">
        <f>SUMIFS(Raw!$F:$F,Raw!$C:$C,T$5,Raw!$A:$A,$A$4,Raw!$B:$B,$A63)</f>
        <v>5444</v>
      </c>
      <c r="U63" s="32">
        <f>SUMIFS(Raw!$F:$F,Raw!$C:$C,U$5,Raw!$A:$A,$A$4,Raw!$B:$B,$A63)</f>
        <v>5060</v>
      </c>
      <c r="V63" s="32">
        <f>SUMIFS(Raw!$F:$F,Raw!$C:$C,V$5,Raw!$A:$A,$A$4,Raw!$B:$B,$A63)</f>
        <v>60</v>
      </c>
      <c r="W63" s="32">
        <f>SUMIFS(Raw!$F:$F,Raw!$C:$C,W$5,Raw!$A:$A,$A$4,Raw!$B:$B,$A63)</f>
        <v>11196</v>
      </c>
      <c r="X63" s="32">
        <f>SUMIFS(Raw!$F:$F,Raw!$C:$C,X$5,Raw!$A:$A,$A$4,Raw!$B:$B,$A63)</f>
        <v>4668</v>
      </c>
      <c r="Y63" s="32">
        <f>SUMIFS(Raw!$F:$F,Raw!$C:$C,Y$5,Raw!$A:$A,$A$4,Raw!$B:$B,$A63)</f>
        <v>2291</v>
      </c>
      <c r="Z63" s="32">
        <f>SUMIFS(Raw!$F:$F,Raw!$C:$C,Z$5,Raw!$A:$A,$A$4,Raw!$B:$B,$A63)</f>
        <v>151</v>
      </c>
      <c r="AA63" s="32">
        <f>SUMIFS(Raw!$F:$F,Raw!$C:$C,AA$5,Raw!$A:$A,$A$4,Raw!$B:$B,$A63)</f>
        <v>611</v>
      </c>
      <c r="AB63" s="32">
        <f>SUMIFS(Raw!$F:$F,Raw!$C:$C,AB$5,Raw!$A:$A,$A$4,Raw!$B:$B,$A63)</f>
        <v>308</v>
      </c>
      <c r="AC63" s="32">
        <f>SUMIFS(Raw!$F:$F,Raw!$C:$C,AC$5,Raw!$A:$A,$A$4,Raw!$B:$B,$A63)</f>
        <v>6896</v>
      </c>
      <c r="AD63" s="32">
        <f>SUMIFS(Raw!$F:$F,Raw!$C:$C,AD$5,Raw!$A:$A,$A$4,Raw!$B:$B,$A63)</f>
        <v>7126</v>
      </c>
      <c r="AE63" s="32">
        <f>SUMIFS(Raw!$F:$F,Raw!$C:$C,AE$5,Raw!$A:$A,$A$4,Raw!$B:$B,$A63)</f>
        <v>2317</v>
      </c>
      <c r="AF63" s="32">
        <f>SUMIFS(Raw!$F:$F,Raw!$C:$C,AF$5,Raw!$A:$A,$A$4,Raw!$B:$B,$A63)</f>
        <v>7235</v>
      </c>
      <c r="AG63" s="32">
        <f>SUMIFS(Raw!$F:$F,Raw!$C:$C,AG$5,Raw!$A:$A,$A$4,Raw!$B:$B,$A63)</f>
        <v>522</v>
      </c>
      <c r="AH63" s="32">
        <f>SUMIFS(Raw!$F:$F,Raw!$C:$C,AH$5,Raw!$A:$A,$A$4,Raw!$B:$B,$A63)</f>
        <v>632</v>
      </c>
      <c r="AI63" s="32">
        <f>SUMIFS(Raw!$F:$F,Raw!$C:$C,AI$5,Raw!$A:$A,$A$4,Raw!$B:$B,$A63)</f>
        <v>0</v>
      </c>
      <c r="AJ63" s="32">
        <f>SUMIFS(Raw!$F:$F,Raw!$C:$C,AJ$5,Raw!$A:$A,$A$4,Raw!$B:$B,$A63)</f>
        <v>6248</v>
      </c>
    </row>
    <row r="64" spans="1:36" x14ac:dyDescent="0.25">
      <c r="A64" s="27" t="str">
        <f>IF(Refs!A57="","",Refs!A57)</f>
        <v>111AA6</v>
      </c>
      <c r="B64" s="3" t="str">
        <f>IF(Refs!B57="","",Refs!B57)</f>
        <v>Isle of Wight</v>
      </c>
      <c r="C64" s="27" t="str">
        <f>IF(Refs!D57="","",Refs!D57)</f>
        <v>Area</v>
      </c>
      <c r="D64" s="32">
        <f>SUMIFS(Raw!$F:$F,Raw!$C:$C,D$5,Raw!$A:$A,$A$4,Raw!$B:$B,$A64)</f>
        <v>9881</v>
      </c>
      <c r="E64" s="32">
        <f>SUMIFS(Raw!$F:$F,Raw!$C:$C,E$5,Raw!$A:$A,$A$4,Raw!$B:$B,$A64)</f>
        <v>7149</v>
      </c>
      <c r="F64" s="32">
        <f>SUMIFS(Raw!$F:$F,Raw!$C:$C,F$5,Raw!$A:$A,$A$4,Raw!$B:$B,$A64)</f>
        <v>4484</v>
      </c>
      <c r="G64" s="32">
        <f>SUMIFS(Raw!$F:$F,Raw!$C:$C,G$5,Raw!$A:$A,$A$4,Raw!$B:$B,$A64)</f>
        <v>2732</v>
      </c>
      <c r="H64" s="32">
        <f>SUMIFS(Raw!$F:$F,Raw!$C:$C,H$5,Raw!$A:$A,$A$4,Raw!$B:$B,$A64)</f>
        <v>307</v>
      </c>
      <c r="I64" s="32">
        <f>SUMIFS(Raw!$F:$F,Raw!$C:$C,I$5,Raw!$A:$A,$A$4,Raw!$B:$B,$A64)</f>
        <v>281</v>
      </c>
      <c r="J64" s="32">
        <f>SUMIFS(Raw!$F:$F,Raw!$C:$C,J$5,Raw!$A:$A,$A$4,Raw!$B:$B,$A64)</f>
        <v>2144</v>
      </c>
      <c r="K64" s="32">
        <f>SUMIFS(Raw!$F:$F,Raw!$C:$C,K$5,Raw!$A:$A,$A$4,Raw!$B:$B,$A64)</f>
        <v>1114298</v>
      </c>
      <c r="L64" s="32">
        <f>_xlfn.MINIFS(Raw!$F:$F,Raw!$C:$C,L$5,Raw!$A:$A,$A$4,Raw!$B:$B,$A64, Raw!$F:$F, "&lt;&gt;0")</f>
        <v>212</v>
      </c>
      <c r="M64" s="32">
        <f>_xlfn.MAXIFS(Raw!$F:$F,Raw!$C:$C,M$5,Raw!$A:$A,$A$4,Raw!$B:$B,$A64)</f>
        <v>1884</v>
      </c>
      <c r="N64" s="32">
        <f>_xlfn.MINIFS(Raw!$F:$F,Raw!$C:$C,N$5,Raw!$A:$A,$A$4,Raw!$B:$B,$A64, Raw!$F:$F, "&lt;&gt;0")</f>
        <v>460</v>
      </c>
      <c r="O64" s="32">
        <f>_xlfn.MAXIFS(Raw!$F:$F,Raw!$C:$C,O$5,Raw!$A:$A,$A$4,Raw!$B:$B,$A64)</f>
        <v>2291</v>
      </c>
      <c r="P64" s="32">
        <f>SUMIFS(Raw!$F:$F,Raw!$C:$C,P$5,Raw!$A:$A,$A$4,Raw!$B:$B,$A64)</f>
        <v>7466</v>
      </c>
      <c r="Q64" s="32">
        <f>SUMIFS(Raw!$F:$F,Raw!$C:$C,Q$5,Raw!$A:$A,$A$4,Raw!$B:$B,$A64)</f>
        <v>4030</v>
      </c>
      <c r="R64" s="32">
        <f>SUMIFS(Raw!$F:$F,Raw!$C:$C,R$5,Raw!$A:$A,$A$4,Raw!$B:$B,$A64)</f>
        <v>1181</v>
      </c>
      <c r="S64" s="32">
        <f>SUMIFS(Raw!$F:$F,Raw!$C:$C,S$5,Raw!$A:$A,$A$4,Raw!$B:$B,$A64)</f>
        <v>1086</v>
      </c>
      <c r="T64" s="32">
        <f>SUMIFS(Raw!$F:$F,Raw!$C:$C,T$5,Raw!$A:$A,$A$4,Raw!$B:$B,$A64)</f>
        <v>982</v>
      </c>
      <c r="U64" s="32">
        <f>SUMIFS(Raw!$F:$F,Raw!$C:$C,U$5,Raw!$A:$A,$A$4,Raw!$B:$B,$A64)</f>
        <v>1173</v>
      </c>
      <c r="V64" s="32">
        <f>SUMIFS(Raw!$F:$F,Raw!$C:$C,V$5,Raw!$A:$A,$A$4,Raw!$B:$B,$A64)</f>
        <v>0</v>
      </c>
      <c r="W64" s="32">
        <f>SUMIFS(Raw!$F:$F,Raw!$C:$C,W$5,Raw!$A:$A,$A$4,Raw!$B:$B,$A64)</f>
        <v>2301</v>
      </c>
      <c r="X64" s="32">
        <f>SUMIFS(Raw!$F:$F,Raw!$C:$C,X$5,Raw!$A:$A,$A$4,Raw!$B:$B,$A64)</f>
        <v>1213</v>
      </c>
      <c r="Y64" s="32">
        <f>SUMIFS(Raw!$F:$F,Raw!$C:$C,Y$5,Raw!$A:$A,$A$4,Raw!$B:$B,$A64)</f>
        <v>541</v>
      </c>
      <c r="Z64" s="32">
        <f>SUMIFS(Raw!$F:$F,Raw!$C:$C,Z$5,Raw!$A:$A,$A$4,Raw!$B:$B,$A64)</f>
        <v>31</v>
      </c>
      <c r="AA64" s="32">
        <f>SUMIFS(Raw!$F:$F,Raw!$C:$C,AA$5,Raw!$A:$A,$A$4,Raw!$B:$B,$A64)</f>
        <v>19</v>
      </c>
      <c r="AB64" s="32">
        <f>SUMIFS(Raw!$F:$F,Raw!$C:$C,AB$5,Raw!$A:$A,$A$4,Raw!$B:$B,$A64)</f>
        <v>8</v>
      </c>
      <c r="AC64" s="32">
        <f>SUMIFS(Raw!$F:$F,Raw!$C:$C,AC$5,Raw!$A:$A,$A$4,Raw!$B:$B,$A64)</f>
        <v>282</v>
      </c>
      <c r="AD64" s="32">
        <f>SUMIFS(Raw!$F:$F,Raw!$C:$C,AD$5,Raw!$A:$A,$A$4,Raw!$B:$B,$A64)</f>
        <v>916</v>
      </c>
      <c r="AE64" s="32">
        <f>SUMIFS(Raw!$F:$F,Raw!$C:$C,AE$5,Raw!$A:$A,$A$4,Raw!$B:$B,$A64)</f>
        <v>1099</v>
      </c>
      <c r="AF64" s="32">
        <f>SUMIFS(Raw!$F:$F,Raw!$C:$C,AF$5,Raw!$A:$A,$A$4,Raw!$B:$B,$A64)</f>
        <v>1</v>
      </c>
      <c r="AG64" s="32">
        <f>SUMIFS(Raw!$F:$F,Raw!$C:$C,AG$5,Raw!$A:$A,$A$4,Raw!$B:$B,$A64)</f>
        <v>25</v>
      </c>
      <c r="AH64" s="32">
        <f>SUMIFS(Raw!$F:$F,Raw!$C:$C,AH$5,Raw!$A:$A,$A$4,Raw!$B:$B,$A64)</f>
        <v>437</v>
      </c>
      <c r="AI64" s="32">
        <f>SUMIFS(Raw!$F:$F,Raw!$C:$C,AI$5,Raw!$A:$A,$A$4,Raw!$B:$B,$A64)</f>
        <v>0</v>
      </c>
      <c r="AJ64" s="32">
        <f>SUMIFS(Raw!$F:$F,Raw!$C:$C,AJ$5,Raw!$A:$A,$A$4,Raw!$B:$B,$A64)</f>
        <v>1</v>
      </c>
    </row>
    <row r="65" spans="1:36" x14ac:dyDescent="0.25">
      <c r="A65" s="27" t="str">
        <f>IF(Refs!A58="","",Refs!A58)</f>
        <v>111AI9</v>
      </c>
      <c r="B65" s="3" t="str">
        <f>IF(Refs!B58="","",Refs!B58)</f>
        <v>Kent, Medway &amp; Sussex</v>
      </c>
      <c r="C65" s="27" t="str">
        <f>IF(Refs!D58="","",Refs!D58)</f>
        <v>Area</v>
      </c>
      <c r="D65" s="32">
        <f>SUMIFS(Raw!$F:$F,Raw!$C:$C,D$5,Raw!$A:$A,$A$4,Raw!$B:$B,$A65)</f>
        <v>104269</v>
      </c>
      <c r="E65" s="32">
        <f>SUMIFS(Raw!$F:$F,Raw!$C:$C,E$5,Raw!$A:$A,$A$4,Raw!$B:$B,$A65)</f>
        <v>76406</v>
      </c>
      <c r="F65" s="32">
        <f>SUMIFS(Raw!$F:$F,Raw!$C:$C,F$5,Raw!$A:$A,$A$4,Raw!$B:$B,$A65)</f>
        <v>24202</v>
      </c>
      <c r="G65" s="32">
        <f>SUMIFS(Raw!$F:$F,Raw!$C:$C,G$5,Raw!$A:$A,$A$4,Raw!$B:$B,$A65)</f>
        <v>19443</v>
      </c>
      <c r="H65" s="32">
        <f>SUMIFS(Raw!$F:$F,Raw!$C:$C,H$5,Raw!$A:$A,$A$4,Raw!$B:$B,$A65)</f>
        <v>1738</v>
      </c>
      <c r="I65" s="32">
        <f>SUMIFS(Raw!$F:$F,Raw!$C:$C,I$5,Raw!$A:$A,$A$4,Raw!$B:$B,$A65)</f>
        <v>17705</v>
      </c>
      <c r="J65" s="32">
        <f>SUMIFS(Raw!$F:$F,Raw!$C:$C,J$5,Raw!$A:$A,$A$4,Raw!$B:$B,$A65)</f>
        <v>0</v>
      </c>
      <c r="K65" s="32">
        <f>SUMIFS(Raw!$F:$F,Raw!$C:$C,K$5,Raw!$A:$A,$A$4,Raw!$B:$B,$A65)</f>
        <v>32392255</v>
      </c>
      <c r="L65" s="32">
        <f>_xlfn.MINIFS(Raw!$F:$F,Raw!$C:$C,L$5,Raw!$A:$A,$A$4,Raw!$B:$B,$A65, Raw!$F:$F, "&lt;&gt;0")</f>
        <v>382</v>
      </c>
      <c r="M65" s="32">
        <f>_xlfn.MAXIFS(Raw!$F:$F,Raw!$C:$C,M$5,Raw!$A:$A,$A$4,Raw!$B:$B,$A65)</f>
        <v>2299</v>
      </c>
      <c r="N65" s="32">
        <f>_xlfn.MINIFS(Raw!$F:$F,Raw!$C:$C,N$5,Raw!$A:$A,$A$4,Raw!$B:$B,$A65, Raw!$F:$F, "&lt;&gt;0")</f>
        <v>550</v>
      </c>
      <c r="O65" s="32">
        <f>_xlfn.MAXIFS(Raw!$F:$F,Raw!$C:$C,O$5,Raw!$A:$A,$A$4,Raw!$B:$B,$A65)</f>
        <v>2632</v>
      </c>
      <c r="P65" s="32">
        <f>SUMIFS(Raw!$F:$F,Raw!$C:$C,P$5,Raw!$A:$A,$A$4,Raw!$B:$B,$A65)</f>
        <v>75916</v>
      </c>
      <c r="Q65" s="32">
        <f>SUMIFS(Raw!$F:$F,Raw!$C:$C,Q$5,Raw!$A:$A,$A$4,Raw!$B:$B,$A65)</f>
        <v>40095</v>
      </c>
      <c r="R65" s="32">
        <f>SUMIFS(Raw!$F:$F,Raw!$C:$C,R$5,Raw!$A:$A,$A$4,Raw!$B:$B,$A65)</f>
        <v>14972</v>
      </c>
      <c r="S65" s="32">
        <f>SUMIFS(Raw!$F:$F,Raw!$C:$C,S$5,Raw!$A:$A,$A$4,Raw!$B:$B,$A65)</f>
        <v>6881</v>
      </c>
      <c r="T65" s="32">
        <f>SUMIFS(Raw!$F:$F,Raw!$C:$C,T$5,Raw!$A:$A,$A$4,Raw!$B:$B,$A65)</f>
        <v>4873</v>
      </c>
      <c r="U65" s="32">
        <f>SUMIFS(Raw!$F:$F,Raw!$C:$C,U$5,Raw!$A:$A,$A$4,Raw!$B:$B,$A65)</f>
        <v>6241</v>
      </c>
      <c r="V65" s="32">
        <f>SUMIFS(Raw!$F:$F,Raw!$C:$C,V$5,Raw!$A:$A,$A$4,Raw!$B:$B,$A65)</f>
        <v>3</v>
      </c>
      <c r="W65" s="32">
        <f>SUMIFS(Raw!$F:$F,Raw!$C:$C,W$5,Raw!$A:$A,$A$4,Raw!$B:$B,$A65)</f>
        <v>33353</v>
      </c>
      <c r="X65" s="32">
        <f>SUMIFS(Raw!$F:$F,Raw!$C:$C,X$5,Raw!$A:$A,$A$4,Raw!$B:$B,$A65)</f>
        <v>10156</v>
      </c>
      <c r="Y65" s="32">
        <f>SUMIFS(Raw!$F:$F,Raw!$C:$C,Y$5,Raw!$A:$A,$A$4,Raw!$B:$B,$A65)</f>
        <v>3510</v>
      </c>
      <c r="Z65" s="32">
        <f>SUMIFS(Raw!$F:$F,Raw!$C:$C,Z$5,Raw!$A:$A,$A$4,Raw!$B:$B,$A65)</f>
        <v>337</v>
      </c>
      <c r="AA65" s="32">
        <f>SUMIFS(Raw!$F:$F,Raw!$C:$C,AA$5,Raw!$A:$A,$A$4,Raw!$B:$B,$A65)</f>
        <v>2436</v>
      </c>
      <c r="AB65" s="32">
        <f>SUMIFS(Raw!$F:$F,Raw!$C:$C,AB$5,Raw!$A:$A,$A$4,Raw!$B:$B,$A65)</f>
        <v>893</v>
      </c>
      <c r="AC65" s="32">
        <f>SUMIFS(Raw!$F:$F,Raw!$C:$C,AC$5,Raw!$A:$A,$A$4,Raw!$B:$B,$A65)</f>
        <v>6501</v>
      </c>
      <c r="AD65" s="32">
        <f>SUMIFS(Raw!$F:$F,Raw!$C:$C,AD$5,Raw!$A:$A,$A$4,Raw!$B:$B,$A65)</f>
        <v>7613</v>
      </c>
      <c r="AE65" s="32">
        <f>SUMIFS(Raw!$F:$F,Raw!$C:$C,AE$5,Raw!$A:$A,$A$4,Raw!$B:$B,$A65)</f>
        <v>9966</v>
      </c>
      <c r="AF65" s="32">
        <f>SUMIFS(Raw!$F:$F,Raw!$C:$C,AF$5,Raw!$A:$A,$A$4,Raw!$B:$B,$A65)</f>
        <v>1715</v>
      </c>
      <c r="AG65" s="32">
        <f>SUMIFS(Raw!$F:$F,Raw!$C:$C,AG$5,Raw!$A:$A,$A$4,Raw!$B:$B,$A65)</f>
        <v>7283</v>
      </c>
      <c r="AH65" s="32">
        <f>SUMIFS(Raw!$F:$F,Raw!$C:$C,AH$5,Raw!$A:$A,$A$4,Raw!$B:$B,$A65)</f>
        <v>5998</v>
      </c>
      <c r="AI65" s="32">
        <f>SUMIFS(Raw!$F:$F,Raw!$C:$C,AI$5,Raw!$A:$A,$A$4,Raw!$B:$B,$A65)</f>
        <v>0</v>
      </c>
      <c r="AJ65" s="32">
        <f>SUMIFS(Raw!$F:$F,Raw!$C:$C,AJ$5,Raw!$A:$A,$A$4,Raw!$B:$B,$A65)</f>
        <v>1577</v>
      </c>
    </row>
    <row r="66" spans="1:36" x14ac:dyDescent="0.25">
      <c r="A66" s="27" t="str">
        <f>IF(Refs!A59="","",Refs!A59)</f>
        <v>111AI2</v>
      </c>
      <c r="B66" s="3" t="str">
        <f>IF(Refs!B59="","",Refs!B59)</f>
        <v>Surrey Heartlands</v>
      </c>
      <c r="C66" s="27" t="str">
        <f>IF(Refs!D59="","",Refs!D59)</f>
        <v>Area</v>
      </c>
      <c r="D66" s="32">
        <f>SUMIFS(Raw!$F:$F,Raw!$C:$C,D$5,Raw!$A:$A,$A$4,Raw!$B:$B,$A66)</f>
        <v>29067</v>
      </c>
      <c r="E66" s="32">
        <f>SUMIFS(Raw!$F:$F,Raw!$C:$C,E$5,Raw!$A:$A,$A$4,Raw!$B:$B,$A66)</f>
        <v>22537</v>
      </c>
      <c r="F66" s="32">
        <f>SUMIFS(Raw!$F:$F,Raw!$C:$C,F$5,Raw!$A:$A,$A$4,Raw!$B:$B,$A66)</f>
        <v>7475</v>
      </c>
      <c r="G66" s="32">
        <f>SUMIFS(Raw!$F:$F,Raw!$C:$C,G$5,Raw!$A:$A,$A$4,Raw!$B:$B,$A66)</f>
        <v>5088</v>
      </c>
      <c r="H66" s="32">
        <f>SUMIFS(Raw!$F:$F,Raw!$C:$C,H$5,Raw!$A:$A,$A$4,Raw!$B:$B,$A66)</f>
        <v>501</v>
      </c>
      <c r="I66" s="32">
        <f>SUMIFS(Raw!$F:$F,Raw!$C:$C,I$5,Raw!$A:$A,$A$4,Raw!$B:$B,$A66)</f>
        <v>1121</v>
      </c>
      <c r="J66" s="32">
        <f>SUMIFS(Raw!$F:$F,Raw!$C:$C,J$5,Raw!$A:$A,$A$4,Raw!$B:$B,$A66)</f>
        <v>3466</v>
      </c>
      <c r="K66" s="32">
        <f>SUMIFS(Raw!$F:$F,Raw!$C:$C,K$5,Raw!$A:$A,$A$4,Raw!$B:$B,$A66)</f>
        <v>9106807</v>
      </c>
      <c r="L66" s="32">
        <f>_xlfn.MINIFS(Raw!$F:$F,Raw!$C:$C,L$5,Raw!$A:$A,$A$4,Raw!$B:$B,$A66, Raw!$F:$F, "&lt;&gt;0")</f>
        <v>407</v>
      </c>
      <c r="M66" s="32">
        <f>_xlfn.MAXIFS(Raw!$F:$F,Raw!$C:$C,M$5,Raw!$A:$A,$A$4,Raw!$B:$B,$A66)</f>
        <v>1782</v>
      </c>
      <c r="N66" s="32">
        <f>_xlfn.MINIFS(Raw!$F:$F,Raw!$C:$C,N$5,Raw!$A:$A,$A$4,Raw!$B:$B,$A66, Raw!$F:$F, "&lt;&gt;0")</f>
        <v>475</v>
      </c>
      <c r="O66" s="32">
        <f>_xlfn.MAXIFS(Raw!$F:$F,Raw!$C:$C,O$5,Raw!$A:$A,$A$4,Raw!$B:$B,$A66)</f>
        <v>2265</v>
      </c>
      <c r="P66" s="32">
        <f>SUMIFS(Raw!$F:$F,Raw!$C:$C,P$5,Raw!$A:$A,$A$4,Raw!$B:$B,$A66)</f>
        <v>19351</v>
      </c>
      <c r="Q66" s="32">
        <f>SUMIFS(Raw!$F:$F,Raw!$C:$C,Q$5,Raw!$A:$A,$A$4,Raw!$B:$B,$A66)</f>
        <v>8250</v>
      </c>
      <c r="R66" s="32">
        <f>SUMIFS(Raw!$F:$F,Raw!$C:$C,R$5,Raw!$A:$A,$A$4,Raw!$B:$B,$A66)</f>
        <v>3983</v>
      </c>
      <c r="S66" s="32">
        <f>SUMIFS(Raw!$F:$F,Raw!$C:$C,S$5,Raw!$A:$A,$A$4,Raw!$B:$B,$A66)</f>
        <v>1080</v>
      </c>
      <c r="T66" s="32">
        <f>SUMIFS(Raw!$F:$F,Raw!$C:$C,T$5,Raw!$A:$A,$A$4,Raw!$B:$B,$A66)</f>
        <v>2341</v>
      </c>
      <c r="U66" s="32">
        <f>SUMIFS(Raw!$F:$F,Raw!$C:$C,U$5,Raw!$A:$A,$A$4,Raw!$B:$B,$A66)</f>
        <v>2790</v>
      </c>
      <c r="V66" s="32">
        <f>SUMIFS(Raw!$F:$F,Raw!$C:$C,V$5,Raw!$A:$A,$A$4,Raw!$B:$B,$A66)</f>
        <v>3</v>
      </c>
      <c r="W66" s="32">
        <f>SUMIFS(Raw!$F:$F,Raw!$C:$C,W$5,Raw!$A:$A,$A$4,Raw!$B:$B,$A66)</f>
        <v>7563</v>
      </c>
      <c r="X66" s="32">
        <f>SUMIFS(Raw!$F:$F,Raw!$C:$C,X$5,Raw!$A:$A,$A$4,Raw!$B:$B,$A66)</f>
        <v>2095</v>
      </c>
      <c r="Y66" s="32">
        <f>SUMIFS(Raw!$F:$F,Raw!$C:$C,Y$5,Raw!$A:$A,$A$4,Raw!$B:$B,$A66)</f>
        <v>649</v>
      </c>
      <c r="Z66" s="32">
        <f>SUMIFS(Raw!$F:$F,Raw!$C:$C,Z$5,Raw!$A:$A,$A$4,Raw!$B:$B,$A66)</f>
        <v>66</v>
      </c>
      <c r="AA66" s="32">
        <f>SUMIFS(Raw!$F:$F,Raw!$C:$C,AA$5,Raw!$A:$A,$A$4,Raw!$B:$B,$A66)</f>
        <v>249</v>
      </c>
      <c r="AB66" s="32">
        <f>SUMIFS(Raw!$F:$F,Raw!$C:$C,AB$5,Raw!$A:$A,$A$4,Raw!$B:$B,$A66)</f>
        <v>36</v>
      </c>
      <c r="AC66" s="32">
        <f>SUMIFS(Raw!$F:$F,Raw!$C:$C,AC$5,Raw!$A:$A,$A$4,Raw!$B:$B,$A66)</f>
        <v>975</v>
      </c>
      <c r="AD66" s="32">
        <f>SUMIFS(Raw!$F:$F,Raw!$C:$C,AD$5,Raw!$A:$A,$A$4,Raw!$B:$B,$A66)</f>
        <v>2584</v>
      </c>
      <c r="AE66" s="32">
        <f>SUMIFS(Raw!$F:$F,Raw!$C:$C,AE$5,Raw!$A:$A,$A$4,Raw!$B:$B,$A66)</f>
        <v>2270</v>
      </c>
      <c r="AF66" s="32">
        <f>SUMIFS(Raw!$F:$F,Raw!$C:$C,AF$5,Raw!$A:$A,$A$4,Raw!$B:$B,$A66)</f>
        <v>564</v>
      </c>
      <c r="AG66" s="32">
        <f>SUMIFS(Raw!$F:$F,Raw!$C:$C,AG$5,Raw!$A:$A,$A$4,Raw!$B:$B,$A66)</f>
        <v>610</v>
      </c>
      <c r="AH66" s="32">
        <f>SUMIFS(Raw!$F:$F,Raw!$C:$C,AH$5,Raw!$A:$A,$A$4,Raw!$B:$B,$A66)</f>
        <v>705</v>
      </c>
      <c r="AI66" s="32">
        <f>SUMIFS(Raw!$F:$F,Raw!$C:$C,AI$5,Raw!$A:$A,$A$4,Raw!$B:$B,$A66)</f>
        <v>0</v>
      </c>
      <c r="AJ66" s="32">
        <f>SUMIFS(Raw!$F:$F,Raw!$C:$C,AJ$5,Raw!$A:$A,$A$4,Raw!$B:$B,$A66)</f>
        <v>2</v>
      </c>
    </row>
    <row r="67" spans="1:36" x14ac:dyDescent="0.25">
      <c r="A67" s="27" t="str">
        <f>IF(Refs!A60="","",Refs!A60)</f>
        <v>111AG9</v>
      </c>
      <c r="B67" s="3" t="str">
        <f>IF(Refs!B60="","",Refs!B60)</f>
        <v>Thames Valley</v>
      </c>
      <c r="C67" s="27" t="str">
        <f>IF(Refs!D60="","",Refs!D60)</f>
        <v>Area</v>
      </c>
      <c r="D67" s="32">
        <f>SUMIFS(Raw!$F:$F,Raw!$C:$C,D$5,Raw!$A:$A,$A$4,Raw!$B:$B,$A67)</f>
        <v>70090</v>
      </c>
      <c r="E67" s="32">
        <f>SUMIFS(Raw!$F:$F,Raw!$C:$C,E$5,Raw!$A:$A,$A$4,Raw!$B:$B,$A67)</f>
        <v>60062</v>
      </c>
      <c r="F67" s="32">
        <f>SUMIFS(Raw!$F:$F,Raw!$C:$C,F$5,Raw!$A:$A,$A$4,Raw!$B:$B,$A67)</f>
        <v>19162</v>
      </c>
      <c r="G67" s="32">
        <f>SUMIFS(Raw!$F:$F,Raw!$C:$C,G$5,Raw!$A:$A,$A$4,Raw!$B:$B,$A67)</f>
        <v>10028</v>
      </c>
      <c r="H67" s="32">
        <f>SUMIFS(Raw!$F:$F,Raw!$C:$C,H$5,Raw!$A:$A,$A$4,Raw!$B:$B,$A67)</f>
        <v>843</v>
      </c>
      <c r="I67" s="32">
        <f>SUMIFS(Raw!$F:$F,Raw!$C:$C,I$5,Raw!$A:$A,$A$4,Raw!$B:$B,$A67)</f>
        <v>823</v>
      </c>
      <c r="J67" s="32">
        <f>SUMIFS(Raw!$F:$F,Raw!$C:$C,J$5,Raw!$A:$A,$A$4,Raw!$B:$B,$A67)</f>
        <v>8362</v>
      </c>
      <c r="K67" s="32">
        <f>SUMIFS(Raw!$F:$F,Raw!$C:$C,K$5,Raw!$A:$A,$A$4,Raw!$B:$B,$A67)</f>
        <v>22910619</v>
      </c>
      <c r="L67" s="32">
        <f>_xlfn.MINIFS(Raw!$F:$F,Raw!$C:$C,L$5,Raw!$A:$A,$A$4,Raw!$B:$B,$A67, Raw!$F:$F, "&lt;&gt;0")</f>
        <v>198</v>
      </c>
      <c r="M67" s="32">
        <f>_xlfn.MAXIFS(Raw!$F:$F,Raw!$C:$C,M$5,Raw!$A:$A,$A$4,Raw!$B:$B,$A67)</f>
        <v>2406</v>
      </c>
      <c r="N67" s="32">
        <f>_xlfn.MINIFS(Raw!$F:$F,Raw!$C:$C,N$5,Raw!$A:$A,$A$4,Raw!$B:$B,$A67, Raw!$F:$F, "&lt;&gt;0")</f>
        <v>360</v>
      </c>
      <c r="O67" s="32">
        <f>_xlfn.MAXIFS(Raw!$F:$F,Raw!$C:$C,O$5,Raw!$A:$A,$A$4,Raw!$B:$B,$A67)</f>
        <v>2608</v>
      </c>
      <c r="P67" s="32">
        <f>SUMIFS(Raw!$F:$F,Raw!$C:$C,P$5,Raw!$A:$A,$A$4,Raw!$B:$B,$A67)</f>
        <v>53547</v>
      </c>
      <c r="Q67" s="32">
        <f>SUMIFS(Raw!$F:$F,Raw!$C:$C,Q$5,Raw!$A:$A,$A$4,Raw!$B:$B,$A67)</f>
        <v>15477</v>
      </c>
      <c r="R67" s="32">
        <f>SUMIFS(Raw!$F:$F,Raw!$C:$C,R$5,Raw!$A:$A,$A$4,Raw!$B:$B,$A67)</f>
        <v>7734</v>
      </c>
      <c r="S67" s="32">
        <f>SUMIFS(Raw!$F:$F,Raw!$C:$C,S$5,Raw!$A:$A,$A$4,Raw!$B:$B,$A67)</f>
        <v>1011</v>
      </c>
      <c r="T67" s="32">
        <f>SUMIFS(Raw!$F:$F,Raw!$C:$C,T$5,Raw!$A:$A,$A$4,Raw!$B:$B,$A67)</f>
        <v>5427</v>
      </c>
      <c r="U67" s="32">
        <f>SUMIFS(Raw!$F:$F,Raw!$C:$C,U$5,Raw!$A:$A,$A$4,Raw!$B:$B,$A67)</f>
        <v>5194</v>
      </c>
      <c r="V67" s="32">
        <f>SUMIFS(Raw!$F:$F,Raw!$C:$C,V$5,Raw!$A:$A,$A$4,Raw!$B:$B,$A67)</f>
        <v>71</v>
      </c>
      <c r="W67" s="32">
        <f>SUMIFS(Raw!$F:$F,Raw!$C:$C,W$5,Raw!$A:$A,$A$4,Raw!$B:$B,$A67)</f>
        <v>18948</v>
      </c>
      <c r="X67" s="32">
        <f>SUMIFS(Raw!$F:$F,Raw!$C:$C,X$5,Raw!$A:$A,$A$4,Raw!$B:$B,$A67)</f>
        <v>10620</v>
      </c>
      <c r="Y67" s="32">
        <f>SUMIFS(Raw!$F:$F,Raw!$C:$C,Y$5,Raw!$A:$A,$A$4,Raw!$B:$B,$A67)</f>
        <v>2284</v>
      </c>
      <c r="Z67" s="32">
        <f>SUMIFS(Raw!$F:$F,Raw!$C:$C,Z$5,Raw!$A:$A,$A$4,Raw!$B:$B,$A67)</f>
        <v>241</v>
      </c>
      <c r="AA67" s="32">
        <f>SUMIFS(Raw!$F:$F,Raw!$C:$C,AA$5,Raw!$A:$A,$A$4,Raw!$B:$B,$A67)</f>
        <v>669</v>
      </c>
      <c r="AB67" s="32">
        <f>SUMIFS(Raw!$F:$F,Raw!$C:$C,AB$5,Raw!$A:$A,$A$4,Raw!$B:$B,$A67)</f>
        <v>569</v>
      </c>
      <c r="AC67" s="32">
        <f>SUMIFS(Raw!$F:$F,Raw!$C:$C,AC$5,Raw!$A:$A,$A$4,Raw!$B:$B,$A67)</f>
        <v>3350</v>
      </c>
      <c r="AD67" s="32">
        <f>SUMIFS(Raw!$F:$F,Raw!$C:$C,AD$5,Raw!$A:$A,$A$4,Raw!$B:$B,$A67)</f>
        <v>5872</v>
      </c>
      <c r="AE67" s="32">
        <f>SUMIFS(Raw!$F:$F,Raw!$C:$C,AE$5,Raw!$A:$A,$A$4,Raw!$B:$B,$A67)</f>
        <v>2305</v>
      </c>
      <c r="AF67" s="32">
        <f>SUMIFS(Raw!$F:$F,Raw!$C:$C,AF$5,Raw!$A:$A,$A$4,Raw!$B:$B,$A67)</f>
        <v>4355</v>
      </c>
      <c r="AG67" s="32">
        <f>SUMIFS(Raw!$F:$F,Raw!$C:$C,AG$5,Raw!$A:$A,$A$4,Raw!$B:$B,$A67)</f>
        <v>571</v>
      </c>
      <c r="AH67" s="32">
        <f>SUMIFS(Raw!$F:$F,Raw!$C:$C,AH$5,Raw!$A:$A,$A$4,Raw!$B:$B,$A67)</f>
        <v>1143</v>
      </c>
      <c r="AI67" s="32">
        <f>SUMIFS(Raw!$F:$F,Raw!$C:$C,AI$5,Raw!$A:$A,$A$4,Raw!$B:$B,$A67)</f>
        <v>2</v>
      </c>
      <c r="AJ67" s="32">
        <f>SUMIFS(Raw!$F:$F,Raw!$C:$C,AJ$5,Raw!$A:$A,$A$4,Raw!$B:$B,$A67)</f>
        <v>12499</v>
      </c>
    </row>
    <row r="68" spans="1:36" ht="19.5" customHeight="1" x14ac:dyDescent="0.25">
      <c r="A68" s="27" t="str">
        <f>IF(Refs!A61="","",Refs!A61)</f>
        <v>111AJ2</v>
      </c>
      <c r="B68" s="3" t="str">
        <f>IF(Refs!B61="","",Refs!B61)</f>
        <v>BaNES, Swindon &amp; Wiltshire (Medvivo)</v>
      </c>
      <c r="C68" s="27" t="str">
        <f>IF(Refs!D61="","",Refs!D61)</f>
        <v>Area</v>
      </c>
      <c r="D68" s="32">
        <f>SUMIFS(Raw!$F:$F,Raw!$C:$C,D$5,Raw!$A:$A,$A$4,Raw!$B:$B,$A68)</f>
        <v>33129</v>
      </c>
      <c r="E68" s="32">
        <f>SUMIFS(Raw!$F:$F,Raw!$C:$C,E$5,Raw!$A:$A,$A$4,Raw!$B:$B,$A68)</f>
        <v>29952</v>
      </c>
      <c r="F68" s="32">
        <f>SUMIFS(Raw!$F:$F,Raw!$C:$C,F$5,Raw!$A:$A,$A$4,Raw!$B:$B,$A68)</f>
        <v>18213</v>
      </c>
      <c r="G68" s="32">
        <f>SUMIFS(Raw!$F:$F,Raw!$C:$C,G$5,Raw!$A:$A,$A$4,Raw!$B:$B,$A68)</f>
        <v>3149</v>
      </c>
      <c r="H68" s="32">
        <f>SUMIFS(Raw!$F:$F,Raw!$C:$C,H$5,Raw!$A:$A,$A$4,Raw!$B:$B,$A68)</f>
        <v>648</v>
      </c>
      <c r="I68" s="32">
        <f>SUMIFS(Raw!$F:$F,Raw!$C:$C,I$5,Raw!$A:$A,$A$4,Raw!$B:$B,$A68)</f>
        <v>519</v>
      </c>
      <c r="J68" s="32">
        <f>SUMIFS(Raw!$F:$F,Raw!$C:$C,J$5,Raw!$A:$A,$A$4,Raw!$B:$B,$A68)</f>
        <v>1982</v>
      </c>
      <c r="K68" s="32">
        <f>SUMIFS(Raw!$F:$F,Raw!$C:$C,K$5,Raw!$A:$A,$A$4,Raw!$B:$B,$A68)</f>
        <v>4103121</v>
      </c>
      <c r="L68" s="32">
        <f>_xlfn.MINIFS(Raw!$F:$F,Raw!$C:$C,L$5,Raw!$A:$A,$A$4,Raw!$B:$B,$A68, Raw!$F:$F, "&lt;&gt;0")</f>
        <v>34</v>
      </c>
      <c r="M68" s="32">
        <f>_xlfn.MAXIFS(Raw!$F:$F,Raw!$C:$C,M$5,Raw!$A:$A,$A$4,Raw!$B:$B,$A68)</f>
        <v>1118</v>
      </c>
      <c r="N68" s="32">
        <f>_xlfn.MINIFS(Raw!$F:$F,Raw!$C:$C,N$5,Raw!$A:$A,$A$4,Raw!$B:$B,$A68, Raw!$F:$F, "&lt;&gt;0")</f>
        <v>76</v>
      </c>
      <c r="O68" s="32">
        <f>_xlfn.MAXIFS(Raw!$F:$F,Raw!$C:$C,O$5,Raw!$A:$A,$A$4,Raw!$B:$B,$A68)</f>
        <v>1508</v>
      </c>
      <c r="P68" s="32">
        <f>SUMIFS(Raw!$F:$F,Raw!$C:$C,P$5,Raw!$A:$A,$A$4,Raw!$B:$B,$A68)</f>
        <v>24330</v>
      </c>
      <c r="Q68" s="32">
        <f>SUMIFS(Raw!$F:$F,Raw!$C:$C,Q$5,Raw!$A:$A,$A$4,Raw!$B:$B,$A68)</f>
        <v>13502</v>
      </c>
      <c r="R68" s="32">
        <f>SUMIFS(Raw!$F:$F,Raw!$C:$C,R$5,Raw!$A:$A,$A$4,Raw!$B:$B,$A68)</f>
        <v>5477</v>
      </c>
      <c r="S68" s="32">
        <f>SUMIFS(Raw!$F:$F,Raw!$C:$C,S$5,Raw!$A:$A,$A$4,Raw!$B:$B,$A68)</f>
        <v>2641</v>
      </c>
      <c r="T68" s="32">
        <f>SUMIFS(Raw!$F:$F,Raw!$C:$C,T$5,Raw!$A:$A,$A$4,Raw!$B:$B,$A68)</f>
        <v>2593</v>
      </c>
      <c r="U68" s="32">
        <f>SUMIFS(Raw!$F:$F,Raw!$C:$C,U$5,Raw!$A:$A,$A$4,Raw!$B:$B,$A68)</f>
        <v>2165</v>
      </c>
      <c r="V68" s="32">
        <f>SUMIFS(Raw!$F:$F,Raw!$C:$C,V$5,Raw!$A:$A,$A$4,Raw!$B:$B,$A68)</f>
        <v>2</v>
      </c>
      <c r="W68" s="32">
        <f>SUMIFS(Raw!$F:$F,Raw!$C:$C,W$5,Raw!$A:$A,$A$4,Raw!$B:$B,$A68)</f>
        <v>8737</v>
      </c>
      <c r="X68" s="32">
        <f>SUMIFS(Raw!$F:$F,Raw!$C:$C,X$5,Raw!$A:$A,$A$4,Raw!$B:$B,$A68)</f>
        <v>1597</v>
      </c>
      <c r="Y68" s="32">
        <f>SUMIFS(Raw!$F:$F,Raw!$C:$C,Y$5,Raw!$A:$A,$A$4,Raw!$B:$B,$A68)</f>
        <v>1999</v>
      </c>
      <c r="Z68" s="32">
        <f>SUMIFS(Raw!$F:$F,Raw!$C:$C,Z$5,Raw!$A:$A,$A$4,Raw!$B:$B,$A68)</f>
        <v>91</v>
      </c>
      <c r="AA68" s="32">
        <f>SUMIFS(Raw!$F:$F,Raw!$C:$C,AA$5,Raw!$A:$A,$A$4,Raw!$B:$B,$A68)</f>
        <v>323</v>
      </c>
      <c r="AB68" s="32">
        <f>SUMIFS(Raw!$F:$F,Raw!$C:$C,AB$5,Raw!$A:$A,$A$4,Raw!$B:$B,$A68)</f>
        <v>242</v>
      </c>
      <c r="AC68" s="32">
        <f>SUMIFS(Raw!$F:$F,Raw!$C:$C,AC$5,Raw!$A:$A,$A$4,Raw!$B:$B,$A68)</f>
        <v>3555</v>
      </c>
      <c r="AD68" s="32">
        <f>SUMIFS(Raw!$F:$F,Raw!$C:$C,AD$5,Raw!$A:$A,$A$4,Raw!$B:$B,$A68)</f>
        <v>3026</v>
      </c>
      <c r="AE68" s="32">
        <f>SUMIFS(Raw!$F:$F,Raw!$C:$C,AE$5,Raw!$A:$A,$A$4,Raw!$B:$B,$A68)</f>
        <v>2001</v>
      </c>
      <c r="AF68" s="32">
        <f>SUMIFS(Raw!$F:$F,Raw!$C:$C,AF$5,Raw!$A:$A,$A$4,Raw!$B:$B,$A68)</f>
        <v>604</v>
      </c>
      <c r="AG68" s="32">
        <f>SUMIFS(Raw!$F:$F,Raw!$C:$C,AG$5,Raw!$A:$A,$A$4,Raw!$B:$B,$A68)</f>
        <v>655</v>
      </c>
      <c r="AH68" s="32">
        <f>SUMIFS(Raw!$F:$F,Raw!$C:$C,AH$5,Raw!$A:$A,$A$4,Raw!$B:$B,$A68)</f>
        <v>143</v>
      </c>
      <c r="AI68" s="32">
        <f>SUMIFS(Raw!$F:$F,Raw!$C:$C,AI$5,Raw!$A:$A,$A$4,Raw!$B:$B,$A68)</f>
        <v>0</v>
      </c>
      <c r="AJ68" s="32">
        <f>SUMIFS(Raw!$F:$F,Raw!$C:$C,AJ$5,Raw!$A:$A,$A$4,Raw!$B:$B,$A68)</f>
        <v>585</v>
      </c>
    </row>
    <row r="69" spans="1:36" x14ac:dyDescent="0.25">
      <c r="A69" s="27" t="str">
        <f>IF(Refs!A62="","",Refs!A62)</f>
        <v>111AI5</v>
      </c>
      <c r="B69" s="3" t="str">
        <f>IF(Refs!B62="","",Refs!B62)</f>
        <v>Bristol, North Somerset &amp; South Gloucestershire (BRISDOC)</v>
      </c>
      <c r="C69" s="27" t="str">
        <f>IF(Refs!D62="","",Refs!D62)</f>
        <v>Area</v>
      </c>
      <c r="D69" s="32">
        <f>SUMIFS(Raw!$F:$F,Raw!$C:$C,D$5,Raw!$A:$A,$A$4,Raw!$B:$B,$A69)</f>
        <v>29715</v>
      </c>
      <c r="E69" s="32">
        <f>SUMIFS(Raw!$F:$F,Raw!$C:$C,E$5,Raw!$A:$A,$A$4,Raw!$B:$B,$A69)</f>
        <v>26295</v>
      </c>
      <c r="F69" s="32">
        <f>SUMIFS(Raw!$F:$F,Raw!$C:$C,F$5,Raw!$A:$A,$A$4,Raw!$B:$B,$A69)</f>
        <v>14157</v>
      </c>
      <c r="G69" s="32">
        <f>SUMIFS(Raw!$F:$F,Raw!$C:$C,G$5,Raw!$A:$A,$A$4,Raw!$B:$B,$A69)</f>
        <v>3168</v>
      </c>
      <c r="H69" s="32">
        <f>SUMIFS(Raw!$F:$F,Raw!$C:$C,H$5,Raw!$A:$A,$A$4,Raw!$B:$B,$A69)</f>
        <v>955</v>
      </c>
      <c r="I69" s="32">
        <f>SUMIFS(Raw!$F:$F,Raw!$C:$C,I$5,Raw!$A:$A,$A$4,Raw!$B:$B,$A69)</f>
        <v>610</v>
      </c>
      <c r="J69" s="32">
        <f>SUMIFS(Raw!$F:$F,Raw!$C:$C,J$5,Raw!$A:$A,$A$4,Raw!$B:$B,$A69)</f>
        <v>1603</v>
      </c>
      <c r="K69" s="32">
        <f>SUMIFS(Raw!$F:$F,Raw!$C:$C,K$5,Raw!$A:$A,$A$4,Raw!$B:$B,$A69)</f>
        <v>4000021</v>
      </c>
      <c r="L69" s="32">
        <f>_xlfn.MINIFS(Raw!$F:$F,Raw!$C:$C,L$5,Raw!$A:$A,$A$4,Raw!$B:$B,$A69, Raw!$F:$F, "&lt;&gt;0")</f>
        <v>59</v>
      </c>
      <c r="M69" s="32">
        <f>_xlfn.MAXIFS(Raw!$F:$F,Raw!$C:$C,M$5,Raw!$A:$A,$A$4,Raw!$B:$B,$A69)</f>
        <v>1110</v>
      </c>
      <c r="N69" s="32">
        <f>_xlfn.MINIFS(Raw!$F:$F,Raw!$C:$C,N$5,Raw!$A:$A,$A$4,Raw!$B:$B,$A69, Raw!$F:$F, "&lt;&gt;0")</f>
        <v>91</v>
      </c>
      <c r="O69" s="32">
        <f>_xlfn.MAXIFS(Raw!$F:$F,Raw!$C:$C,O$5,Raw!$A:$A,$A$4,Raw!$B:$B,$A69)</f>
        <v>1477</v>
      </c>
      <c r="P69" s="32">
        <f>SUMIFS(Raw!$F:$F,Raw!$C:$C,P$5,Raw!$A:$A,$A$4,Raw!$B:$B,$A69)</f>
        <v>24388</v>
      </c>
      <c r="Q69" s="32">
        <f>SUMIFS(Raw!$F:$F,Raw!$C:$C,Q$5,Raw!$A:$A,$A$4,Raw!$B:$B,$A69)</f>
        <v>12021</v>
      </c>
      <c r="R69" s="32">
        <f>SUMIFS(Raw!$F:$F,Raw!$C:$C,R$5,Raw!$A:$A,$A$4,Raw!$B:$B,$A69)</f>
        <v>5024</v>
      </c>
      <c r="S69" s="32">
        <f>SUMIFS(Raw!$F:$F,Raw!$C:$C,S$5,Raw!$A:$A,$A$4,Raw!$B:$B,$A69)</f>
        <v>1772</v>
      </c>
      <c r="T69" s="32">
        <f>SUMIFS(Raw!$F:$F,Raw!$C:$C,T$5,Raw!$A:$A,$A$4,Raw!$B:$B,$A69)</f>
        <v>2949</v>
      </c>
      <c r="U69" s="32">
        <f>SUMIFS(Raw!$F:$F,Raw!$C:$C,U$5,Raw!$A:$A,$A$4,Raw!$B:$B,$A69)</f>
        <v>2966</v>
      </c>
      <c r="V69" s="32">
        <f>SUMIFS(Raw!$F:$F,Raw!$C:$C,V$5,Raw!$A:$A,$A$4,Raw!$B:$B,$A69)</f>
        <v>79</v>
      </c>
      <c r="W69" s="32">
        <f>SUMIFS(Raw!$F:$F,Raw!$C:$C,W$5,Raw!$A:$A,$A$4,Raw!$B:$B,$A69)</f>
        <v>5571</v>
      </c>
      <c r="X69" s="32">
        <f>SUMIFS(Raw!$F:$F,Raw!$C:$C,X$5,Raw!$A:$A,$A$4,Raw!$B:$B,$A69)</f>
        <v>960</v>
      </c>
      <c r="Y69" s="32">
        <f>SUMIFS(Raw!$F:$F,Raw!$C:$C,Y$5,Raw!$A:$A,$A$4,Raw!$B:$B,$A69)</f>
        <v>521</v>
      </c>
      <c r="Z69" s="32">
        <f>SUMIFS(Raw!$F:$F,Raw!$C:$C,Z$5,Raw!$A:$A,$A$4,Raw!$B:$B,$A69)</f>
        <v>64</v>
      </c>
      <c r="AA69" s="32">
        <f>SUMIFS(Raw!$F:$F,Raw!$C:$C,AA$5,Raw!$A:$A,$A$4,Raw!$B:$B,$A69)</f>
        <v>222</v>
      </c>
      <c r="AB69" s="32">
        <f>SUMIFS(Raw!$F:$F,Raw!$C:$C,AB$5,Raw!$A:$A,$A$4,Raw!$B:$B,$A69)</f>
        <v>476</v>
      </c>
      <c r="AC69" s="32">
        <f>SUMIFS(Raw!$F:$F,Raw!$C:$C,AC$5,Raw!$A:$A,$A$4,Raw!$B:$B,$A69)</f>
        <v>5698</v>
      </c>
      <c r="AD69" s="32">
        <f>SUMIFS(Raw!$F:$F,Raw!$C:$C,AD$5,Raw!$A:$A,$A$4,Raw!$B:$B,$A69)</f>
        <v>3576</v>
      </c>
      <c r="AE69" s="32">
        <f>SUMIFS(Raw!$F:$F,Raw!$C:$C,AE$5,Raw!$A:$A,$A$4,Raw!$B:$B,$A69)</f>
        <v>2325</v>
      </c>
      <c r="AF69" s="32">
        <f>SUMIFS(Raw!$F:$F,Raw!$C:$C,AF$5,Raw!$A:$A,$A$4,Raw!$B:$B,$A69)</f>
        <v>2</v>
      </c>
      <c r="AG69" s="32">
        <f>SUMIFS(Raw!$F:$F,Raw!$C:$C,AG$5,Raw!$A:$A,$A$4,Raw!$B:$B,$A69)</f>
        <v>3</v>
      </c>
      <c r="AH69" s="32">
        <f>SUMIFS(Raw!$F:$F,Raw!$C:$C,AH$5,Raw!$A:$A,$A$4,Raw!$B:$B,$A69)</f>
        <v>4</v>
      </c>
      <c r="AI69" s="32">
        <f>SUMIFS(Raw!$F:$F,Raw!$C:$C,AI$5,Raw!$A:$A,$A$4,Raw!$B:$B,$A69)</f>
        <v>0</v>
      </c>
      <c r="AJ69" s="32">
        <f>SUMIFS(Raw!$F:$F,Raw!$C:$C,AJ$5,Raw!$A:$A,$A$4,Raw!$B:$B,$A69)</f>
        <v>12</v>
      </c>
    </row>
    <row r="70" spans="1:36" x14ac:dyDescent="0.25">
      <c r="A70" s="27" t="str">
        <f>IF(Refs!A63="","",Refs!A63)</f>
        <v>111AL3</v>
      </c>
      <c r="B70" s="3" t="str">
        <f>IF(Refs!B63="","",Refs!B63)</f>
        <v>Cornwall (HUC)</v>
      </c>
      <c r="C70" s="27" t="str">
        <f>IF(Refs!D63="","",Refs!D63)</f>
        <v>Area</v>
      </c>
      <c r="D70" s="32">
        <f>SUMIFS(Raw!$F:$F,Raw!$C:$C,D$5,Raw!$A:$A,$A$4,Raw!$B:$B,$A70)</f>
        <v>12778</v>
      </c>
      <c r="E70" s="32">
        <f>SUMIFS(Raw!$F:$F,Raw!$C:$C,E$5,Raw!$A:$A,$A$4,Raw!$B:$B,$A70)</f>
        <v>10252</v>
      </c>
      <c r="F70" s="32">
        <f>SUMIFS(Raw!$F:$F,Raw!$C:$C,F$5,Raw!$A:$A,$A$4,Raw!$B:$B,$A70)</f>
        <v>4900</v>
      </c>
      <c r="G70" s="32">
        <f>SUMIFS(Raw!$F:$F,Raw!$C:$C,G$5,Raw!$A:$A,$A$4,Raw!$B:$B,$A70)</f>
        <v>2526</v>
      </c>
      <c r="H70" s="32">
        <f>SUMIFS(Raw!$F:$F,Raw!$C:$C,H$5,Raw!$A:$A,$A$4,Raw!$B:$B,$A70)</f>
        <v>536</v>
      </c>
      <c r="I70" s="32">
        <f>SUMIFS(Raw!$F:$F,Raw!$C:$C,I$5,Raw!$A:$A,$A$4,Raw!$B:$B,$A70)</f>
        <v>181</v>
      </c>
      <c r="J70" s="32">
        <f>SUMIFS(Raw!$F:$F,Raw!$C:$C,J$5,Raw!$A:$A,$A$4,Raw!$B:$B,$A70)</f>
        <v>1809</v>
      </c>
      <c r="K70" s="32">
        <f>SUMIFS(Raw!$F:$F,Raw!$C:$C,K$5,Raw!$A:$A,$A$4,Raw!$B:$B,$A70)</f>
        <v>3084877</v>
      </c>
      <c r="L70" s="32">
        <f>_xlfn.MINIFS(Raw!$F:$F,Raw!$C:$C,L$5,Raw!$A:$A,$A$4,Raw!$B:$B,$A70, Raw!$F:$F, "&lt;&gt;0")</f>
        <v>0</v>
      </c>
      <c r="M70" s="32">
        <f>_xlfn.MAXIFS(Raw!$F:$F,Raw!$C:$C,M$5,Raw!$A:$A,$A$4,Raw!$B:$B,$A70)</f>
        <v>0</v>
      </c>
      <c r="N70" s="32">
        <f>_xlfn.MINIFS(Raw!$F:$F,Raw!$C:$C,N$5,Raw!$A:$A,$A$4,Raw!$B:$B,$A70, Raw!$F:$F, "&lt;&gt;0")</f>
        <v>0</v>
      </c>
      <c r="O70" s="32">
        <f>_xlfn.MAXIFS(Raw!$F:$F,Raw!$C:$C,O$5,Raw!$A:$A,$A$4,Raw!$B:$B,$A70)</f>
        <v>0</v>
      </c>
      <c r="P70" s="32">
        <f>SUMIFS(Raw!$F:$F,Raw!$C:$C,P$5,Raw!$A:$A,$A$4,Raw!$B:$B,$A70)</f>
        <v>8720</v>
      </c>
      <c r="Q70" s="32">
        <f>SUMIFS(Raw!$F:$F,Raw!$C:$C,Q$5,Raw!$A:$A,$A$4,Raw!$B:$B,$A70)</f>
        <v>6057</v>
      </c>
      <c r="R70" s="32">
        <f>SUMIFS(Raw!$F:$F,Raw!$C:$C,R$5,Raw!$A:$A,$A$4,Raw!$B:$B,$A70)</f>
        <v>1338</v>
      </c>
      <c r="S70" s="32">
        <f>SUMIFS(Raw!$F:$F,Raw!$C:$C,S$5,Raw!$A:$A,$A$4,Raw!$B:$B,$A70)</f>
        <v>549</v>
      </c>
      <c r="T70" s="32">
        <f>SUMIFS(Raw!$F:$F,Raw!$C:$C,T$5,Raw!$A:$A,$A$4,Raw!$B:$B,$A70)</f>
        <v>996</v>
      </c>
      <c r="U70" s="32">
        <f>SUMIFS(Raw!$F:$F,Raw!$C:$C,U$5,Raw!$A:$A,$A$4,Raw!$B:$B,$A70)</f>
        <v>414</v>
      </c>
      <c r="V70" s="32">
        <f>SUMIFS(Raw!$F:$F,Raw!$C:$C,V$5,Raw!$A:$A,$A$4,Raw!$B:$B,$A70)</f>
        <v>3</v>
      </c>
      <c r="W70" s="32">
        <f>SUMIFS(Raw!$F:$F,Raw!$C:$C,W$5,Raw!$A:$A,$A$4,Raw!$B:$B,$A70)</f>
        <v>2820</v>
      </c>
      <c r="X70" s="32">
        <f>SUMIFS(Raw!$F:$F,Raw!$C:$C,X$5,Raw!$A:$A,$A$4,Raw!$B:$B,$A70)</f>
        <v>742</v>
      </c>
      <c r="Y70" s="32">
        <f>SUMIFS(Raw!$F:$F,Raw!$C:$C,Y$5,Raw!$A:$A,$A$4,Raw!$B:$B,$A70)</f>
        <v>238</v>
      </c>
      <c r="Z70" s="32">
        <f>SUMIFS(Raw!$F:$F,Raw!$C:$C,Z$5,Raw!$A:$A,$A$4,Raw!$B:$B,$A70)</f>
        <v>28</v>
      </c>
      <c r="AA70" s="32">
        <f>SUMIFS(Raw!$F:$F,Raw!$C:$C,AA$5,Raw!$A:$A,$A$4,Raw!$B:$B,$A70)</f>
        <v>279</v>
      </c>
      <c r="AB70" s="32">
        <f>SUMIFS(Raw!$F:$F,Raw!$C:$C,AB$5,Raw!$A:$A,$A$4,Raw!$B:$B,$A70)</f>
        <v>95</v>
      </c>
      <c r="AC70" s="32">
        <f>SUMIFS(Raw!$F:$F,Raw!$C:$C,AC$5,Raw!$A:$A,$A$4,Raw!$B:$B,$A70)</f>
        <v>2818</v>
      </c>
      <c r="AD70" s="32">
        <f>SUMIFS(Raw!$F:$F,Raw!$C:$C,AD$5,Raw!$A:$A,$A$4,Raw!$B:$B,$A70)</f>
        <v>287</v>
      </c>
      <c r="AE70" s="32">
        <f>SUMIFS(Raw!$F:$F,Raw!$C:$C,AE$5,Raw!$A:$A,$A$4,Raw!$B:$B,$A70)</f>
        <v>569</v>
      </c>
      <c r="AF70" s="32">
        <f>SUMIFS(Raw!$F:$F,Raw!$C:$C,AF$5,Raw!$A:$A,$A$4,Raw!$B:$B,$A70)</f>
        <v>959</v>
      </c>
      <c r="AG70" s="32">
        <f>SUMIFS(Raw!$F:$F,Raw!$C:$C,AG$5,Raw!$A:$A,$A$4,Raw!$B:$B,$A70)</f>
        <v>13</v>
      </c>
      <c r="AH70" s="32">
        <f>SUMIFS(Raw!$F:$F,Raw!$C:$C,AH$5,Raw!$A:$A,$A$4,Raw!$B:$B,$A70)</f>
        <v>106</v>
      </c>
      <c r="AI70" s="32">
        <f>SUMIFS(Raw!$F:$F,Raw!$C:$C,AI$5,Raw!$A:$A,$A$4,Raw!$B:$B,$A70)</f>
        <v>0</v>
      </c>
      <c r="AJ70" s="32">
        <f>SUMIFS(Raw!$F:$F,Raw!$C:$C,AJ$5,Raw!$A:$A,$A$4,Raw!$B:$B,$A70)</f>
        <v>29</v>
      </c>
    </row>
    <row r="71" spans="1:36" x14ac:dyDescent="0.25">
      <c r="A71" s="27" t="str">
        <f>IF(Refs!A64="","",Refs!A64)</f>
        <v>111AL2</v>
      </c>
      <c r="B71" s="3" t="str">
        <f>IF(Refs!B64="","",Refs!B64)</f>
        <v>Devon (PPG)</v>
      </c>
      <c r="C71" s="27" t="str">
        <f>IF(Refs!D64="","",Refs!D64)</f>
        <v>Area</v>
      </c>
      <c r="D71" s="32">
        <f>SUMIFS(Raw!$F:$F,Raw!$C:$C,D$5,Raw!$A:$A,$A$4,Raw!$B:$B,$A71)</f>
        <v>37256</v>
      </c>
      <c r="E71" s="32">
        <f>SUMIFS(Raw!$F:$F,Raw!$C:$C,E$5,Raw!$A:$A,$A$4,Raw!$B:$B,$A71)</f>
        <v>29048</v>
      </c>
      <c r="F71" s="32">
        <f>SUMIFS(Raw!$F:$F,Raw!$C:$C,F$5,Raw!$A:$A,$A$4,Raw!$B:$B,$A71)</f>
        <v>10966</v>
      </c>
      <c r="G71" s="32">
        <f>SUMIFS(Raw!$F:$F,Raw!$C:$C,G$5,Raw!$A:$A,$A$4,Raw!$B:$B,$A71)</f>
        <v>7624</v>
      </c>
      <c r="H71" s="32">
        <f>SUMIFS(Raw!$F:$F,Raw!$C:$C,H$5,Raw!$A:$A,$A$4,Raw!$B:$B,$A71)</f>
        <v>907</v>
      </c>
      <c r="I71" s="32">
        <f>SUMIFS(Raw!$F:$F,Raw!$C:$C,I$5,Raw!$A:$A,$A$4,Raw!$B:$B,$A71)</f>
        <v>1647</v>
      </c>
      <c r="J71" s="32">
        <f>SUMIFS(Raw!$F:$F,Raw!$C:$C,J$5,Raw!$A:$A,$A$4,Raw!$B:$B,$A71)</f>
        <v>5070</v>
      </c>
      <c r="K71" s="32">
        <f>SUMIFS(Raw!$F:$F,Raw!$C:$C,K$5,Raw!$A:$A,$A$4,Raw!$B:$B,$A71)</f>
        <v>11547074</v>
      </c>
      <c r="L71" s="32">
        <f>_xlfn.MINIFS(Raw!$F:$F,Raw!$C:$C,L$5,Raw!$A:$A,$A$4,Raw!$B:$B,$A71, Raw!$F:$F, "&lt;&gt;0")</f>
        <v>410</v>
      </c>
      <c r="M71" s="32">
        <f>_xlfn.MAXIFS(Raw!$F:$F,Raw!$C:$C,M$5,Raw!$A:$A,$A$4,Raw!$B:$B,$A71)</f>
        <v>1848</v>
      </c>
      <c r="N71" s="32">
        <f>_xlfn.MINIFS(Raw!$F:$F,Raw!$C:$C,N$5,Raw!$A:$A,$A$4,Raw!$B:$B,$A71, Raw!$F:$F, "&lt;&gt;0")</f>
        <v>466</v>
      </c>
      <c r="O71" s="32">
        <f>_xlfn.MAXIFS(Raw!$F:$F,Raw!$C:$C,O$5,Raw!$A:$A,$A$4,Raw!$B:$B,$A71)</f>
        <v>2268</v>
      </c>
      <c r="P71" s="32">
        <f>SUMIFS(Raw!$F:$F,Raw!$C:$C,P$5,Raw!$A:$A,$A$4,Raw!$B:$B,$A71)</f>
        <v>25852</v>
      </c>
      <c r="Q71" s="32">
        <f>SUMIFS(Raw!$F:$F,Raw!$C:$C,Q$5,Raw!$A:$A,$A$4,Raw!$B:$B,$A71)</f>
        <v>11706</v>
      </c>
      <c r="R71" s="32">
        <f>SUMIFS(Raw!$F:$F,Raw!$C:$C,R$5,Raw!$A:$A,$A$4,Raw!$B:$B,$A71)</f>
        <v>6386</v>
      </c>
      <c r="S71" s="32">
        <f>SUMIFS(Raw!$F:$F,Raw!$C:$C,S$5,Raw!$A:$A,$A$4,Raw!$B:$B,$A71)</f>
        <v>2004</v>
      </c>
      <c r="T71" s="32">
        <f>SUMIFS(Raw!$F:$F,Raw!$C:$C,T$5,Raw!$A:$A,$A$4,Raw!$B:$B,$A71)</f>
        <v>3955</v>
      </c>
      <c r="U71" s="32">
        <f>SUMIFS(Raw!$F:$F,Raw!$C:$C,U$5,Raw!$A:$A,$A$4,Raw!$B:$B,$A71)</f>
        <v>3885</v>
      </c>
      <c r="V71" s="32">
        <f>SUMIFS(Raw!$F:$F,Raw!$C:$C,V$5,Raw!$A:$A,$A$4,Raw!$B:$B,$A71)</f>
        <v>14</v>
      </c>
      <c r="W71" s="32">
        <f>SUMIFS(Raw!$F:$F,Raw!$C:$C,W$5,Raw!$A:$A,$A$4,Raw!$B:$B,$A71)</f>
        <v>9479</v>
      </c>
      <c r="X71" s="32">
        <f>SUMIFS(Raw!$F:$F,Raw!$C:$C,X$5,Raw!$A:$A,$A$4,Raw!$B:$B,$A71)</f>
        <v>2746</v>
      </c>
      <c r="Y71" s="32">
        <f>SUMIFS(Raw!$F:$F,Raw!$C:$C,Y$5,Raw!$A:$A,$A$4,Raw!$B:$B,$A71)</f>
        <v>484</v>
      </c>
      <c r="Z71" s="32">
        <f>SUMIFS(Raw!$F:$F,Raw!$C:$C,Z$5,Raw!$A:$A,$A$4,Raw!$B:$B,$A71)</f>
        <v>85</v>
      </c>
      <c r="AA71" s="32">
        <f>SUMIFS(Raw!$F:$F,Raw!$C:$C,AA$5,Raw!$A:$A,$A$4,Raw!$B:$B,$A71)</f>
        <v>373</v>
      </c>
      <c r="AB71" s="32">
        <f>SUMIFS(Raw!$F:$F,Raw!$C:$C,AB$5,Raw!$A:$A,$A$4,Raw!$B:$B,$A71)</f>
        <v>62</v>
      </c>
      <c r="AC71" s="32">
        <f>SUMIFS(Raw!$F:$F,Raw!$C:$C,AC$5,Raw!$A:$A,$A$4,Raw!$B:$B,$A71)</f>
        <v>1056</v>
      </c>
      <c r="AD71" s="32">
        <f>SUMIFS(Raw!$F:$F,Raw!$C:$C,AD$5,Raw!$A:$A,$A$4,Raw!$B:$B,$A71)</f>
        <v>3713</v>
      </c>
      <c r="AE71" s="32">
        <f>SUMIFS(Raw!$F:$F,Raw!$C:$C,AE$5,Raw!$A:$A,$A$4,Raw!$B:$B,$A71)</f>
        <v>1847</v>
      </c>
      <c r="AF71" s="32">
        <f>SUMIFS(Raw!$F:$F,Raw!$C:$C,AF$5,Raw!$A:$A,$A$4,Raw!$B:$B,$A71)</f>
        <v>29</v>
      </c>
      <c r="AG71" s="32">
        <f>SUMIFS(Raw!$F:$F,Raw!$C:$C,AG$5,Raw!$A:$A,$A$4,Raw!$B:$B,$A71)</f>
        <v>2</v>
      </c>
      <c r="AH71" s="32">
        <f>SUMIFS(Raw!$F:$F,Raw!$C:$C,AH$5,Raw!$A:$A,$A$4,Raw!$B:$B,$A71)</f>
        <v>1342</v>
      </c>
      <c r="AI71" s="32">
        <f>SUMIFS(Raw!$F:$F,Raw!$C:$C,AI$5,Raw!$A:$A,$A$4,Raw!$B:$B,$A71)</f>
        <v>0</v>
      </c>
      <c r="AJ71" s="32">
        <f>SUMIFS(Raw!$F:$F,Raw!$C:$C,AJ$5,Raw!$A:$A,$A$4,Raw!$B:$B,$A71)</f>
        <v>5</v>
      </c>
    </row>
    <row r="72" spans="1:36" x14ac:dyDescent="0.25">
      <c r="A72" s="27" t="str">
        <f>IF(Refs!A65="","",Refs!A65)</f>
        <v>111AI4</v>
      </c>
      <c r="B72" s="3" t="str">
        <f>IF(Refs!B65="","",Refs!B65)</f>
        <v>Dorset (DHC)</v>
      </c>
      <c r="C72" s="27" t="str">
        <f>IF(Refs!D65="","",Refs!D65)</f>
        <v>Area</v>
      </c>
      <c r="D72" s="32">
        <f>SUMIFS(Raw!$F:$F,Raw!$C:$C,D$5,Raw!$A:$A,$A$4,Raw!$B:$B,$A72)</f>
        <v>29433</v>
      </c>
      <c r="E72" s="32">
        <f>SUMIFS(Raw!$F:$F,Raw!$C:$C,E$5,Raw!$A:$A,$A$4,Raw!$B:$B,$A72)</f>
        <v>22826</v>
      </c>
      <c r="F72" s="32">
        <f>SUMIFS(Raw!$F:$F,Raw!$C:$C,F$5,Raw!$A:$A,$A$4,Raw!$B:$B,$A72)</f>
        <v>19785</v>
      </c>
      <c r="G72" s="32">
        <f>SUMIFS(Raw!$F:$F,Raw!$C:$C,G$5,Raw!$A:$A,$A$4,Raw!$B:$B,$A72)</f>
        <v>516</v>
      </c>
      <c r="H72" s="32">
        <f>SUMIFS(Raw!$F:$F,Raw!$C:$C,H$5,Raw!$A:$A,$A$4,Raw!$B:$B,$A72)</f>
        <v>147</v>
      </c>
      <c r="I72" s="32">
        <f>SUMIFS(Raw!$F:$F,Raw!$C:$C,I$5,Raw!$A:$A,$A$4,Raw!$B:$B,$A72)</f>
        <v>48</v>
      </c>
      <c r="J72" s="32">
        <f>SUMIFS(Raw!$F:$F,Raw!$C:$C,J$5,Raw!$A:$A,$A$4,Raw!$B:$B,$A72)</f>
        <v>321</v>
      </c>
      <c r="K72" s="32">
        <f>SUMIFS(Raw!$F:$F,Raw!$C:$C,K$5,Raw!$A:$A,$A$4,Raw!$B:$B,$A72)</f>
        <v>1317666</v>
      </c>
      <c r="L72" s="32">
        <f>_xlfn.MINIFS(Raw!$F:$F,Raw!$C:$C,L$5,Raw!$A:$A,$A$4,Raw!$B:$B,$A72, Raw!$F:$F, "&lt;&gt;0")</f>
        <v>58</v>
      </c>
      <c r="M72" s="32">
        <f>_xlfn.MAXIFS(Raw!$F:$F,Raw!$C:$C,M$5,Raw!$A:$A,$A$4,Raw!$B:$B,$A72)</f>
        <v>979</v>
      </c>
      <c r="N72" s="32">
        <f>_xlfn.MINIFS(Raw!$F:$F,Raw!$C:$C,N$5,Raw!$A:$A,$A$4,Raw!$B:$B,$A72, Raw!$F:$F, "&lt;&gt;0")</f>
        <v>136</v>
      </c>
      <c r="O72" s="32">
        <f>_xlfn.MAXIFS(Raw!$F:$F,Raw!$C:$C,O$5,Raw!$A:$A,$A$4,Raw!$B:$B,$A72)</f>
        <v>1204</v>
      </c>
      <c r="P72" s="32">
        <f>SUMIFS(Raw!$F:$F,Raw!$C:$C,P$5,Raw!$A:$A,$A$4,Raw!$B:$B,$A72)</f>
        <v>22457</v>
      </c>
      <c r="Q72" s="32">
        <f>SUMIFS(Raw!$F:$F,Raw!$C:$C,Q$5,Raw!$A:$A,$A$4,Raw!$B:$B,$A72)</f>
        <v>8193</v>
      </c>
      <c r="R72" s="32">
        <f>SUMIFS(Raw!$F:$F,Raw!$C:$C,R$5,Raw!$A:$A,$A$4,Raw!$B:$B,$A72)</f>
        <v>2665</v>
      </c>
      <c r="S72" s="32">
        <f>SUMIFS(Raw!$F:$F,Raw!$C:$C,S$5,Raw!$A:$A,$A$4,Raw!$B:$B,$A72)</f>
        <v>762</v>
      </c>
      <c r="T72" s="32">
        <f>SUMIFS(Raw!$F:$F,Raw!$C:$C,T$5,Raw!$A:$A,$A$4,Raw!$B:$B,$A72)</f>
        <v>2795</v>
      </c>
      <c r="U72" s="32">
        <f>SUMIFS(Raw!$F:$F,Raw!$C:$C,U$5,Raw!$A:$A,$A$4,Raw!$B:$B,$A72)</f>
        <v>3454</v>
      </c>
      <c r="V72" s="32">
        <f>SUMIFS(Raw!$F:$F,Raw!$C:$C,V$5,Raw!$A:$A,$A$4,Raw!$B:$B,$A72)</f>
        <v>0</v>
      </c>
      <c r="W72" s="32">
        <f>SUMIFS(Raw!$F:$F,Raw!$C:$C,W$5,Raw!$A:$A,$A$4,Raw!$B:$B,$A72)</f>
        <v>6814</v>
      </c>
      <c r="X72" s="32">
        <f>SUMIFS(Raw!$F:$F,Raw!$C:$C,X$5,Raw!$A:$A,$A$4,Raw!$B:$B,$A72)</f>
        <v>2270</v>
      </c>
      <c r="Y72" s="32">
        <f>SUMIFS(Raw!$F:$F,Raw!$C:$C,Y$5,Raw!$A:$A,$A$4,Raw!$B:$B,$A72)</f>
        <v>2294</v>
      </c>
      <c r="Z72" s="32">
        <f>SUMIFS(Raw!$F:$F,Raw!$C:$C,Z$5,Raw!$A:$A,$A$4,Raw!$B:$B,$A72)</f>
        <v>66</v>
      </c>
      <c r="AA72" s="32">
        <f>SUMIFS(Raw!$F:$F,Raw!$C:$C,AA$5,Raw!$A:$A,$A$4,Raw!$B:$B,$A72)</f>
        <v>865</v>
      </c>
      <c r="AB72" s="32">
        <f>SUMIFS(Raw!$F:$F,Raw!$C:$C,AB$5,Raw!$A:$A,$A$4,Raw!$B:$B,$A72)</f>
        <v>31</v>
      </c>
      <c r="AC72" s="32">
        <f>SUMIFS(Raw!$F:$F,Raw!$C:$C,AC$5,Raw!$A:$A,$A$4,Raw!$B:$B,$A72)</f>
        <v>1567</v>
      </c>
      <c r="AD72" s="32">
        <f>SUMIFS(Raw!$F:$F,Raw!$C:$C,AD$5,Raw!$A:$A,$A$4,Raw!$B:$B,$A72)</f>
        <v>2070</v>
      </c>
      <c r="AE72" s="32">
        <f>SUMIFS(Raw!$F:$F,Raw!$C:$C,AE$5,Raw!$A:$A,$A$4,Raw!$B:$B,$A72)</f>
        <v>1474</v>
      </c>
      <c r="AF72" s="32">
        <f>SUMIFS(Raw!$F:$F,Raw!$C:$C,AF$5,Raw!$A:$A,$A$4,Raw!$B:$B,$A72)</f>
        <v>750</v>
      </c>
      <c r="AG72" s="32">
        <f>SUMIFS(Raw!$F:$F,Raw!$C:$C,AG$5,Raw!$A:$A,$A$4,Raw!$B:$B,$A72)</f>
        <v>884</v>
      </c>
      <c r="AH72" s="32">
        <f>SUMIFS(Raw!$F:$F,Raw!$C:$C,AH$5,Raw!$A:$A,$A$4,Raw!$B:$B,$A72)</f>
        <v>1601</v>
      </c>
      <c r="AI72" s="32">
        <f>SUMIFS(Raw!$F:$F,Raw!$C:$C,AI$5,Raw!$A:$A,$A$4,Raw!$B:$B,$A72)</f>
        <v>0</v>
      </c>
      <c r="AJ72" s="32">
        <f>SUMIFS(Raw!$F:$F,Raw!$C:$C,AJ$5,Raw!$A:$A,$A$4,Raw!$B:$B,$A72)</f>
        <v>2338</v>
      </c>
    </row>
    <row r="73" spans="1:36" x14ac:dyDescent="0.25">
      <c r="A73" s="27" t="str">
        <f>IF(Refs!A66="","",Refs!A66)</f>
        <v>111AH2</v>
      </c>
      <c r="B73" s="3" t="str">
        <f>IF(Refs!B66="","",Refs!B66)</f>
        <v>Gloucestershire</v>
      </c>
      <c r="C73" s="27" t="str">
        <f>IF(Refs!D66="","",Refs!D66)</f>
        <v>Area</v>
      </c>
      <c r="D73" s="32">
        <f>SUMIFS(Raw!$F:$F,Raw!$C:$C,D$5,Raw!$A:$A,$A$4,Raw!$B:$B,$A73)</f>
        <v>18744</v>
      </c>
      <c r="E73" s="32">
        <f>SUMIFS(Raw!$F:$F,Raw!$C:$C,E$5,Raw!$A:$A,$A$4,Raw!$B:$B,$A73)</f>
        <v>14535</v>
      </c>
      <c r="F73" s="32">
        <f>SUMIFS(Raw!$F:$F,Raw!$C:$C,F$5,Raw!$A:$A,$A$4,Raw!$B:$B,$A73)</f>
        <v>5402</v>
      </c>
      <c r="G73" s="32">
        <f>SUMIFS(Raw!$F:$F,Raw!$C:$C,G$5,Raw!$A:$A,$A$4,Raw!$B:$B,$A73)</f>
        <v>3919</v>
      </c>
      <c r="H73" s="32">
        <f>SUMIFS(Raw!$F:$F,Raw!$C:$C,H$5,Raw!$A:$A,$A$4,Raw!$B:$B,$A73)</f>
        <v>361</v>
      </c>
      <c r="I73" s="32">
        <f>SUMIFS(Raw!$F:$F,Raw!$C:$C,I$5,Raw!$A:$A,$A$4,Raw!$B:$B,$A73)</f>
        <v>399</v>
      </c>
      <c r="J73" s="32">
        <f>SUMIFS(Raw!$F:$F,Raw!$C:$C,J$5,Raw!$A:$A,$A$4,Raw!$B:$B,$A73)</f>
        <v>3159</v>
      </c>
      <c r="K73" s="32">
        <f>SUMIFS(Raw!$F:$F,Raw!$C:$C,K$5,Raw!$A:$A,$A$4,Raw!$B:$B,$A73)</f>
        <v>4610024</v>
      </c>
      <c r="L73" s="32">
        <f>_xlfn.MINIFS(Raw!$F:$F,Raw!$C:$C,L$5,Raw!$A:$A,$A$4,Raw!$B:$B,$A73, Raw!$F:$F, "&lt;&gt;0")</f>
        <v>407</v>
      </c>
      <c r="M73" s="32">
        <f>_xlfn.MAXIFS(Raw!$F:$F,Raw!$C:$C,M$5,Raw!$A:$A,$A$4,Raw!$B:$B,$A73)</f>
        <v>1812</v>
      </c>
      <c r="N73" s="32">
        <f>_xlfn.MINIFS(Raw!$F:$F,Raw!$C:$C,N$5,Raw!$A:$A,$A$4,Raw!$B:$B,$A73, Raw!$F:$F, "&lt;&gt;0")</f>
        <v>654</v>
      </c>
      <c r="O73" s="32">
        <f>_xlfn.MAXIFS(Raw!$F:$F,Raw!$C:$C,O$5,Raw!$A:$A,$A$4,Raw!$B:$B,$A73)</f>
        <v>2054</v>
      </c>
      <c r="P73" s="32">
        <f>SUMIFS(Raw!$F:$F,Raw!$C:$C,P$5,Raw!$A:$A,$A$4,Raw!$B:$B,$A73)</f>
        <v>12738</v>
      </c>
      <c r="Q73" s="32">
        <f>SUMIFS(Raw!$F:$F,Raw!$C:$C,Q$5,Raw!$A:$A,$A$4,Raw!$B:$B,$A73)</f>
        <v>5550</v>
      </c>
      <c r="R73" s="32">
        <f>SUMIFS(Raw!$F:$F,Raw!$C:$C,R$5,Raw!$A:$A,$A$4,Raw!$B:$B,$A73)</f>
        <v>3058</v>
      </c>
      <c r="S73" s="32">
        <f>SUMIFS(Raw!$F:$F,Raw!$C:$C,S$5,Raw!$A:$A,$A$4,Raw!$B:$B,$A73)</f>
        <v>921</v>
      </c>
      <c r="T73" s="32">
        <f>SUMIFS(Raw!$F:$F,Raw!$C:$C,T$5,Raw!$A:$A,$A$4,Raw!$B:$B,$A73)</f>
        <v>2032</v>
      </c>
      <c r="U73" s="32">
        <f>SUMIFS(Raw!$F:$F,Raw!$C:$C,U$5,Raw!$A:$A,$A$4,Raw!$B:$B,$A73)</f>
        <v>1868</v>
      </c>
      <c r="V73" s="32">
        <f>SUMIFS(Raw!$F:$F,Raw!$C:$C,V$5,Raw!$A:$A,$A$4,Raw!$B:$B,$A73)</f>
        <v>4</v>
      </c>
      <c r="W73" s="32">
        <f>SUMIFS(Raw!$F:$F,Raw!$C:$C,W$5,Raw!$A:$A,$A$4,Raw!$B:$B,$A73)</f>
        <v>4640</v>
      </c>
      <c r="X73" s="32">
        <f>SUMIFS(Raw!$F:$F,Raw!$C:$C,X$5,Raw!$A:$A,$A$4,Raw!$B:$B,$A73)</f>
        <v>1345</v>
      </c>
      <c r="Y73" s="32">
        <f>SUMIFS(Raw!$F:$F,Raw!$C:$C,Y$5,Raw!$A:$A,$A$4,Raw!$B:$B,$A73)</f>
        <v>722</v>
      </c>
      <c r="Z73" s="32">
        <f>SUMIFS(Raw!$F:$F,Raw!$C:$C,Z$5,Raw!$A:$A,$A$4,Raw!$B:$B,$A73)</f>
        <v>35</v>
      </c>
      <c r="AA73" s="32">
        <f>SUMIFS(Raw!$F:$F,Raw!$C:$C,AA$5,Raw!$A:$A,$A$4,Raw!$B:$B,$A73)</f>
        <v>126</v>
      </c>
      <c r="AB73" s="32">
        <f>SUMIFS(Raw!$F:$F,Raw!$C:$C,AB$5,Raw!$A:$A,$A$4,Raw!$B:$B,$A73)</f>
        <v>28</v>
      </c>
      <c r="AC73" s="32">
        <f>SUMIFS(Raw!$F:$F,Raw!$C:$C,AC$5,Raw!$A:$A,$A$4,Raw!$B:$B,$A73)</f>
        <v>538</v>
      </c>
      <c r="AD73" s="32">
        <f>SUMIFS(Raw!$F:$F,Raw!$C:$C,AD$5,Raw!$A:$A,$A$4,Raw!$B:$B,$A73)</f>
        <v>1400</v>
      </c>
      <c r="AE73" s="32">
        <f>SUMIFS(Raw!$F:$F,Raw!$C:$C,AE$5,Raw!$A:$A,$A$4,Raw!$B:$B,$A73)</f>
        <v>1065</v>
      </c>
      <c r="AF73" s="32">
        <f>SUMIFS(Raw!$F:$F,Raw!$C:$C,AF$5,Raw!$A:$A,$A$4,Raw!$B:$B,$A73)</f>
        <v>10</v>
      </c>
      <c r="AG73" s="32">
        <f>SUMIFS(Raw!$F:$F,Raw!$C:$C,AG$5,Raw!$A:$A,$A$4,Raw!$B:$B,$A73)</f>
        <v>9</v>
      </c>
      <c r="AH73" s="32">
        <f>SUMIFS(Raw!$F:$F,Raw!$C:$C,AH$5,Raw!$A:$A,$A$4,Raw!$B:$B,$A73)</f>
        <v>112</v>
      </c>
      <c r="AI73" s="32">
        <f>SUMIFS(Raw!$F:$F,Raw!$C:$C,AI$5,Raw!$A:$A,$A$4,Raw!$B:$B,$A73)</f>
        <v>0</v>
      </c>
      <c r="AJ73" s="32">
        <f>SUMIFS(Raw!$F:$F,Raw!$C:$C,AJ$5,Raw!$A:$A,$A$4,Raw!$B:$B,$A73)</f>
        <v>0</v>
      </c>
    </row>
    <row r="74" spans="1:36" x14ac:dyDescent="0.25">
      <c r="A74" s="27" t="str">
        <f>IF(Refs!A67="","",Refs!A67)</f>
        <v>111AH8</v>
      </c>
      <c r="B74" s="3" t="str">
        <f>IF(Refs!B67="","",Refs!B67)</f>
        <v>Somerset (Devon Doctors)</v>
      </c>
      <c r="C74" s="27" t="str">
        <f>IF(Refs!D67="","",Refs!D67)</f>
        <v>Area</v>
      </c>
      <c r="D74" s="32">
        <f>SUMIFS(Raw!$F:$F,Raw!$C:$C,D$5,Raw!$A:$A,$A$4,Raw!$B:$B,$A74)</f>
        <v>17556</v>
      </c>
      <c r="E74" s="32">
        <f>SUMIFS(Raw!$F:$F,Raw!$C:$C,E$5,Raw!$A:$A,$A$4,Raw!$B:$B,$A74)</f>
        <v>12572</v>
      </c>
      <c r="F74" s="32">
        <f>SUMIFS(Raw!$F:$F,Raw!$C:$C,F$5,Raw!$A:$A,$A$4,Raw!$B:$B,$A74)</f>
        <v>4484</v>
      </c>
      <c r="G74" s="32">
        <f>SUMIFS(Raw!$F:$F,Raw!$C:$C,G$5,Raw!$A:$A,$A$4,Raw!$B:$B,$A74)</f>
        <v>3861</v>
      </c>
      <c r="H74" s="32">
        <f>SUMIFS(Raw!$F:$F,Raw!$C:$C,H$5,Raw!$A:$A,$A$4,Raw!$B:$B,$A74)</f>
        <v>393</v>
      </c>
      <c r="I74" s="32">
        <f>SUMIFS(Raw!$F:$F,Raw!$C:$C,I$5,Raw!$A:$A,$A$4,Raw!$B:$B,$A74)</f>
        <v>680</v>
      </c>
      <c r="J74" s="32">
        <f>SUMIFS(Raw!$F:$F,Raw!$C:$C,J$5,Raw!$A:$A,$A$4,Raw!$B:$B,$A74)</f>
        <v>2788</v>
      </c>
      <c r="K74" s="32">
        <f>SUMIFS(Raw!$F:$F,Raw!$C:$C,K$5,Raw!$A:$A,$A$4,Raw!$B:$B,$A74)</f>
        <v>4702152</v>
      </c>
      <c r="L74" s="32">
        <f>_xlfn.MINIFS(Raw!$F:$F,Raw!$C:$C,L$5,Raw!$A:$A,$A$4,Raw!$B:$B,$A74, Raw!$F:$F, "&lt;&gt;0")</f>
        <v>394</v>
      </c>
      <c r="M74" s="32">
        <f>_xlfn.MAXIFS(Raw!$F:$F,Raw!$C:$C,M$5,Raw!$A:$A,$A$4,Raw!$B:$B,$A74)</f>
        <v>1576</v>
      </c>
      <c r="N74" s="32">
        <f>_xlfn.MINIFS(Raw!$F:$F,Raw!$C:$C,N$5,Raw!$A:$A,$A$4,Raw!$B:$B,$A74, Raw!$F:$F, "&lt;&gt;0")</f>
        <v>482</v>
      </c>
      <c r="O74" s="32">
        <f>_xlfn.MAXIFS(Raw!$F:$F,Raw!$C:$C,O$5,Raw!$A:$A,$A$4,Raw!$B:$B,$A74)</f>
        <v>2028</v>
      </c>
      <c r="P74" s="32">
        <f>SUMIFS(Raw!$F:$F,Raw!$C:$C,P$5,Raw!$A:$A,$A$4,Raw!$B:$B,$A74)</f>
        <v>11046</v>
      </c>
      <c r="Q74" s="32">
        <f>SUMIFS(Raw!$F:$F,Raw!$C:$C,Q$5,Raw!$A:$A,$A$4,Raw!$B:$B,$A74)</f>
        <v>7623</v>
      </c>
      <c r="R74" s="32">
        <f>SUMIFS(Raw!$F:$F,Raw!$C:$C,R$5,Raw!$A:$A,$A$4,Raw!$B:$B,$A74)</f>
        <v>2579</v>
      </c>
      <c r="S74" s="32">
        <f>SUMIFS(Raw!$F:$F,Raw!$C:$C,S$5,Raw!$A:$A,$A$4,Raw!$B:$B,$A74)</f>
        <v>1310</v>
      </c>
      <c r="T74" s="32">
        <f>SUMIFS(Raw!$F:$F,Raw!$C:$C,T$5,Raw!$A:$A,$A$4,Raw!$B:$B,$A74)</f>
        <v>938</v>
      </c>
      <c r="U74" s="32">
        <f>SUMIFS(Raw!$F:$F,Raw!$C:$C,U$5,Raw!$A:$A,$A$4,Raw!$B:$B,$A74)</f>
        <v>546</v>
      </c>
      <c r="V74" s="32">
        <f>SUMIFS(Raw!$F:$F,Raw!$C:$C,V$5,Raw!$A:$A,$A$4,Raw!$B:$B,$A74)</f>
        <v>318</v>
      </c>
      <c r="W74" s="32">
        <f>SUMIFS(Raw!$F:$F,Raw!$C:$C,W$5,Raw!$A:$A,$A$4,Raw!$B:$B,$A74)</f>
        <v>2822</v>
      </c>
      <c r="X74" s="32">
        <f>SUMIFS(Raw!$F:$F,Raw!$C:$C,X$5,Raw!$A:$A,$A$4,Raw!$B:$B,$A74)</f>
        <v>1010</v>
      </c>
      <c r="Y74" s="32">
        <f>SUMIFS(Raw!$F:$F,Raw!$C:$C,Y$5,Raw!$A:$A,$A$4,Raw!$B:$B,$A74)</f>
        <v>123</v>
      </c>
      <c r="Z74" s="32">
        <f>SUMIFS(Raw!$F:$F,Raw!$C:$C,Z$5,Raw!$A:$A,$A$4,Raw!$B:$B,$A74)</f>
        <v>24</v>
      </c>
      <c r="AA74" s="32">
        <f>SUMIFS(Raw!$F:$F,Raw!$C:$C,AA$5,Raw!$A:$A,$A$4,Raw!$B:$B,$A74)</f>
        <v>92</v>
      </c>
      <c r="AB74" s="32">
        <f>SUMIFS(Raw!$F:$F,Raw!$C:$C,AB$5,Raw!$A:$A,$A$4,Raw!$B:$B,$A74)</f>
        <v>170</v>
      </c>
      <c r="AC74" s="32">
        <f>SUMIFS(Raw!$F:$F,Raw!$C:$C,AC$5,Raw!$A:$A,$A$4,Raw!$B:$B,$A74)</f>
        <v>1384</v>
      </c>
      <c r="AD74" s="32">
        <f>SUMIFS(Raw!$F:$F,Raw!$C:$C,AD$5,Raw!$A:$A,$A$4,Raw!$B:$B,$A74)</f>
        <v>3347</v>
      </c>
      <c r="AE74" s="32">
        <f>SUMIFS(Raw!$F:$F,Raw!$C:$C,AE$5,Raw!$A:$A,$A$4,Raw!$B:$B,$A74)</f>
        <v>308</v>
      </c>
      <c r="AF74" s="32">
        <f>SUMIFS(Raw!$F:$F,Raw!$C:$C,AF$5,Raw!$A:$A,$A$4,Raw!$B:$B,$A74)</f>
        <v>1110</v>
      </c>
      <c r="AG74" s="32">
        <f>SUMIFS(Raw!$F:$F,Raw!$C:$C,AG$5,Raw!$A:$A,$A$4,Raw!$B:$B,$A74)</f>
        <v>13</v>
      </c>
      <c r="AH74" s="32">
        <f>SUMIFS(Raw!$F:$F,Raw!$C:$C,AH$5,Raw!$A:$A,$A$4,Raw!$B:$B,$A74)</f>
        <v>143</v>
      </c>
      <c r="AI74" s="32">
        <f>SUMIFS(Raw!$F:$F,Raw!$C:$C,AI$5,Raw!$A:$A,$A$4,Raw!$B:$B,$A74)</f>
        <v>159</v>
      </c>
      <c r="AJ74" s="32">
        <f>SUMIFS(Raw!$F:$F,Raw!$C:$C,AJ$5,Raw!$A:$A,$A$4,Raw!$B:$B,$A74)</f>
        <v>1228</v>
      </c>
    </row>
    <row r="75" spans="1:36" x14ac:dyDescent="0.25">
      <c r="A75" s="27" t="str">
        <f>IF(Refs!A68="","",Refs!A68)</f>
        <v>111AL5</v>
      </c>
      <c r="B75" s="3" t="str">
        <f>IF(Refs!B68="","",Refs!B68)</f>
        <v>Somerset (HUC)</v>
      </c>
      <c r="C75" s="27"/>
      <c r="D75" s="32">
        <f>SUMIFS(Raw!$F:$F,Raw!$C:$C,D$5,Raw!$A:$A,$A$4,Raw!$B:$B,$A75)</f>
        <v>897</v>
      </c>
      <c r="E75" s="32">
        <f>SUMIFS(Raw!$F:$F,Raw!$C:$C,E$5,Raw!$A:$A,$A$4,Raw!$B:$B,$A75)</f>
        <v>752</v>
      </c>
      <c r="F75" s="32">
        <f>SUMIFS(Raw!$F:$F,Raw!$C:$C,F$5,Raw!$A:$A,$A$4,Raw!$B:$B,$A75)</f>
        <v>302</v>
      </c>
      <c r="G75" s="32">
        <f>SUMIFS(Raw!$F:$F,Raw!$C:$C,G$5,Raw!$A:$A,$A$4,Raw!$B:$B,$A75)</f>
        <v>145</v>
      </c>
      <c r="H75" s="32">
        <f>SUMIFS(Raw!$F:$F,Raw!$C:$C,H$5,Raw!$A:$A,$A$4,Raw!$B:$B,$A75)</f>
        <v>18</v>
      </c>
      <c r="I75" s="32">
        <f>SUMIFS(Raw!$F:$F,Raw!$C:$C,I$5,Raw!$A:$A,$A$4,Raw!$B:$B,$A75)</f>
        <v>6</v>
      </c>
      <c r="J75" s="32">
        <f>SUMIFS(Raw!$F:$F,Raw!$C:$C,J$5,Raw!$A:$A,$A$4,Raw!$B:$B,$A75)</f>
        <v>121</v>
      </c>
      <c r="K75" s="32">
        <f>SUMIFS(Raw!$F:$F,Raw!$C:$C,K$5,Raw!$A:$A,$A$4,Raw!$B:$B,$A75)</f>
        <v>247874</v>
      </c>
      <c r="L75" s="32">
        <f>_xlfn.MINIFS(Raw!$F:$F,Raw!$C:$C,L$5,Raw!$A:$A,$A$4,Raw!$B:$B,$A75, Raw!$F:$F, "&lt;&gt;0")</f>
        <v>0</v>
      </c>
      <c r="M75" s="32">
        <f>_xlfn.MAXIFS(Raw!$F:$F,Raw!$C:$C,M$5,Raw!$A:$A,$A$4,Raw!$B:$B,$A75)</f>
        <v>0</v>
      </c>
      <c r="N75" s="32">
        <f>_xlfn.MINIFS(Raw!$F:$F,Raw!$C:$C,N$5,Raw!$A:$A,$A$4,Raw!$B:$B,$A75, Raw!$F:$F, "&lt;&gt;0")</f>
        <v>0</v>
      </c>
      <c r="O75" s="32">
        <f>_xlfn.MAXIFS(Raw!$F:$F,Raw!$C:$C,O$5,Raw!$A:$A,$A$4,Raw!$B:$B,$A75)</f>
        <v>0</v>
      </c>
      <c r="P75" s="32">
        <f>SUMIFS(Raw!$F:$F,Raw!$C:$C,P$5,Raw!$A:$A,$A$4,Raw!$B:$B,$A75)</f>
        <v>704</v>
      </c>
      <c r="Q75" s="32">
        <f>SUMIFS(Raw!$F:$F,Raw!$C:$C,Q$5,Raw!$A:$A,$A$4,Raw!$B:$B,$A75)</f>
        <v>458</v>
      </c>
      <c r="R75" s="32">
        <f>SUMIFS(Raw!$F:$F,Raw!$C:$C,R$5,Raw!$A:$A,$A$4,Raw!$B:$B,$A75)</f>
        <v>104</v>
      </c>
      <c r="S75" s="32">
        <f>SUMIFS(Raw!$F:$F,Raw!$C:$C,S$5,Raw!$A:$A,$A$4,Raw!$B:$B,$A75)</f>
        <v>38</v>
      </c>
      <c r="T75" s="32">
        <f>SUMIFS(Raw!$F:$F,Raw!$C:$C,T$5,Raw!$A:$A,$A$4,Raw!$B:$B,$A75)</f>
        <v>72</v>
      </c>
      <c r="U75" s="32">
        <f>SUMIFS(Raw!$F:$F,Raw!$C:$C,U$5,Raw!$A:$A,$A$4,Raw!$B:$B,$A75)</f>
        <v>42</v>
      </c>
      <c r="V75" s="32">
        <f>SUMIFS(Raw!$F:$F,Raw!$C:$C,V$5,Raw!$A:$A,$A$4,Raw!$B:$B,$A75)</f>
        <v>0</v>
      </c>
      <c r="W75" s="32">
        <f>SUMIFS(Raw!$F:$F,Raw!$C:$C,W$5,Raw!$A:$A,$A$4,Raw!$B:$B,$A75)</f>
        <v>112</v>
      </c>
      <c r="X75" s="32">
        <f>SUMIFS(Raw!$F:$F,Raw!$C:$C,X$5,Raw!$A:$A,$A$4,Raw!$B:$B,$A75)</f>
        <v>62</v>
      </c>
      <c r="Y75" s="32">
        <f>SUMIFS(Raw!$F:$F,Raw!$C:$C,Y$5,Raw!$A:$A,$A$4,Raw!$B:$B,$A75)</f>
        <v>100</v>
      </c>
      <c r="Z75" s="32">
        <f>SUMIFS(Raw!$F:$F,Raw!$C:$C,Z$5,Raw!$A:$A,$A$4,Raw!$B:$B,$A75)</f>
        <v>2</v>
      </c>
      <c r="AA75" s="32">
        <f>SUMIFS(Raw!$F:$F,Raw!$C:$C,AA$5,Raw!$A:$A,$A$4,Raw!$B:$B,$A75)</f>
        <v>5</v>
      </c>
      <c r="AB75" s="32">
        <f>SUMIFS(Raw!$F:$F,Raw!$C:$C,AB$5,Raw!$A:$A,$A$4,Raw!$B:$B,$A75)</f>
        <v>16</v>
      </c>
      <c r="AC75" s="32">
        <f>SUMIFS(Raw!$F:$F,Raw!$C:$C,AC$5,Raw!$A:$A,$A$4,Raw!$B:$B,$A75)</f>
        <v>258</v>
      </c>
      <c r="AD75" s="32">
        <f>SUMIFS(Raw!$F:$F,Raw!$C:$C,AD$5,Raw!$A:$A,$A$4,Raw!$B:$B,$A75)</f>
        <v>35</v>
      </c>
      <c r="AE75" s="32">
        <f>SUMIFS(Raw!$F:$F,Raw!$C:$C,AE$5,Raw!$A:$A,$A$4,Raw!$B:$B,$A75)</f>
        <v>16</v>
      </c>
      <c r="AF75" s="32">
        <f>SUMIFS(Raw!$F:$F,Raw!$C:$C,AF$5,Raw!$A:$A,$A$4,Raw!$B:$B,$A75)</f>
        <v>49</v>
      </c>
      <c r="AG75" s="32">
        <f>SUMIFS(Raw!$F:$F,Raw!$C:$C,AG$5,Raw!$A:$A,$A$4,Raw!$B:$B,$A75)</f>
        <v>0</v>
      </c>
      <c r="AH75" s="32">
        <f>SUMIFS(Raw!$F:$F,Raw!$C:$C,AH$5,Raw!$A:$A,$A$4,Raw!$B:$B,$A75)</f>
        <v>7</v>
      </c>
      <c r="AI75" s="32">
        <f>SUMIFS(Raw!$F:$F,Raw!$C:$C,AI$5,Raw!$A:$A,$A$4,Raw!$B:$B,$A75)</f>
        <v>0</v>
      </c>
      <c r="AJ75" s="32">
        <f>SUMIFS(Raw!$F:$F,Raw!$C:$C,AJ$5,Raw!$A:$A,$A$4,Raw!$B:$B,$A75)</f>
        <v>2</v>
      </c>
    </row>
    <row r="76" spans="1:36" ht="19.5" customHeight="1" x14ac:dyDescent="0.25">
      <c r="A76" s="27" t="str">
        <f>IF(Refs!A69="","",Refs!A69)</f>
        <v>111NR1</v>
      </c>
      <c r="B76" s="3" t="str">
        <f>IF(Refs!B69="","",Refs!B69)</f>
        <v>National Resilience (Vocare)</v>
      </c>
      <c r="C76" s="27" t="str">
        <f>IF(Refs!D69="","",Refs!D69)</f>
        <v>Area</v>
      </c>
      <c r="D76" s="32">
        <f>SUMIFS(Raw!$F:$F,Raw!$C:$C,D$5,Raw!$A:$A,$A$4,Raw!$B:$B,$A76)</f>
        <v>38273</v>
      </c>
      <c r="E76" s="32">
        <f>SUMIFS(Raw!$F:$F,Raw!$C:$C,E$5,Raw!$A:$A,$A$4,Raw!$B:$B,$A76)</f>
        <v>31644</v>
      </c>
      <c r="F76" s="32">
        <f>SUMIFS(Raw!$F:$F,Raw!$C:$C,F$5,Raw!$A:$A,$A$4,Raw!$B:$B,$A76)</f>
        <v>15667</v>
      </c>
      <c r="G76" s="32">
        <f>SUMIFS(Raw!$F:$F,Raw!$C:$C,G$5,Raw!$A:$A,$A$4,Raw!$B:$B,$A76)</f>
        <v>5665</v>
      </c>
      <c r="H76" s="32">
        <f>SUMIFS(Raw!$F:$F,Raw!$C:$C,H$5,Raw!$A:$A,$A$4,Raw!$B:$B,$A76)</f>
        <v>514</v>
      </c>
      <c r="I76" s="32">
        <f>SUMIFS(Raw!$F:$F,Raw!$C:$C,I$5,Raw!$A:$A,$A$4,Raw!$B:$B,$A76)</f>
        <v>972</v>
      </c>
      <c r="J76" s="32">
        <f>SUMIFS(Raw!$F:$F,Raw!$C:$C,J$5,Raw!$A:$A,$A$4,Raw!$B:$B,$A76)</f>
        <v>4179</v>
      </c>
      <c r="K76" s="32">
        <f>SUMIFS(Raw!$F:$F,Raw!$C:$C,K$5,Raw!$A:$A,$A$4,Raw!$B:$B,$A76)</f>
        <v>6898118</v>
      </c>
      <c r="L76" s="32">
        <f>_xlfn.MINIFS(Raw!$F:$F,Raw!$C:$C,L$5,Raw!$A:$A,$A$4,Raw!$B:$B,$A76, Raw!$F:$F, "&lt;&gt;0")</f>
        <v>0</v>
      </c>
      <c r="M76" s="32">
        <f>_xlfn.MAXIFS(Raw!$F:$F,Raw!$C:$C,M$5,Raw!$A:$A,$A$4,Raw!$B:$B,$A76)</f>
        <v>0</v>
      </c>
      <c r="N76" s="32">
        <f>_xlfn.MINIFS(Raw!$F:$F,Raw!$C:$C,N$5,Raw!$A:$A,$A$4,Raw!$B:$B,$A76, Raw!$F:$F, "&lt;&gt;0")</f>
        <v>0</v>
      </c>
      <c r="O76" s="32">
        <f>_xlfn.MAXIFS(Raw!$F:$F,Raw!$C:$C,O$5,Raw!$A:$A,$A$4,Raw!$B:$B,$A76)</f>
        <v>0</v>
      </c>
      <c r="P76" s="32">
        <f>SUMIFS(Raw!$F:$F,Raw!$C:$C,P$5,Raw!$A:$A,$A$4,Raw!$B:$B,$A76)</f>
        <v>28595</v>
      </c>
      <c r="Q76" s="32">
        <f>SUMIFS(Raw!$F:$F,Raw!$C:$C,Q$5,Raw!$A:$A,$A$4,Raw!$B:$B,$A76)</f>
        <v>8953</v>
      </c>
      <c r="R76" s="32">
        <f>SUMIFS(Raw!$F:$F,Raw!$C:$C,R$5,Raw!$A:$A,$A$4,Raw!$B:$B,$A76)</f>
        <v>5378</v>
      </c>
      <c r="S76" s="32">
        <f>SUMIFS(Raw!$F:$F,Raw!$C:$C,S$5,Raw!$A:$A,$A$4,Raw!$B:$B,$A76)</f>
        <v>1021</v>
      </c>
      <c r="T76" s="32">
        <f>SUMIFS(Raw!$F:$F,Raw!$C:$C,T$5,Raw!$A:$A,$A$4,Raw!$B:$B,$A76)</f>
        <v>2882</v>
      </c>
      <c r="U76" s="32">
        <f>SUMIFS(Raw!$F:$F,Raw!$C:$C,U$5,Raw!$A:$A,$A$4,Raw!$B:$B,$A76)</f>
        <v>5280</v>
      </c>
      <c r="V76" s="32">
        <f>SUMIFS(Raw!$F:$F,Raw!$C:$C,V$5,Raw!$A:$A,$A$4,Raw!$B:$B,$A76)</f>
        <v>2</v>
      </c>
      <c r="W76" s="32">
        <f>SUMIFS(Raw!$F:$F,Raw!$C:$C,W$5,Raw!$A:$A,$A$4,Raw!$B:$B,$A76)</f>
        <v>9155</v>
      </c>
      <c r="X76" s="32">
        <f>SUMIFS(Raw!$F:$F,Raw!$C:$C,X$5,Raw!$A:$A,$A$4,Raw!$B:$B,$A76)</f>
        <v>2864</v>
      </c>
      <c r="Y76" s="32">
        <f>SUMIFS(Raw!$F:$F,Raw!$C:$C,Y$5,Raw!$A:$A,$A$4,Raw!$B:$B,$A76)</f>
        <v>1239</v>
      </c>
      <c r="Z76" s="32">
        <f>SUMIFS(Raw!$F:$F,Raw!$C:$C,Z$5,Raw!$A:$A,$A$4,Raw!$B:$B,$A76)</f>
        <v>597</v>
      </c>
      <c r="AA76" s="32">
        <f>SUMIFS(Raw!$F:$F,Raw!$C:$C,AA$5,Raw!$A:$A,$A$4,Raw!$B:$B,$A76)</f>
        <v>398</v>
      </c>
      <c r="AB76" s="32">
        <f>SUMIFS(Raw!$F:$F,Raw!$C:$C,AB$5,Raw!$A:$A,$A$4,Raw!$B:$B,$A76)</f>
        <v>51</v>
      </c>
      <c r="AC76" s="32">
        <f>SUMIFS(Raw!$F:$F,Raw!$C:$C,AC$5,Raw!$A:$A,$A$4,Raw!$B:$B,$A76)</f>
        <v>691</v>
      </c>
      <c r="AD76" s="32">
        <f>SUMIFS(Raw!$F:$F,Raw!$C:$C,AD$5,Raw!$A:$A,$A$4,Raw!$B:$B,$A76)</f>
        <v>5436</v>
      </c>
      <c r="AE76" s="32">
        <f>SUMIFS(Raw!$F:$F,Raw!$C:$C,AE$5,Raw!$A:$A,$A$4,Raw!$B:$B,$A76)</f>
        <v>2209</v>
      </c>
      <c r="AF76" s="32">
        <f>SUMIFS(Raw!$F:$F,Raw!$C:$C,AF$5,Raw!$A:$A,$A$4,Raw!$B:$B,$A76)</f>
        <v>422</v>
      </c>
      <c r="AG76" s="32">
        <f>SUMIFS(Raw!$F:$F,Raw!$C:$C,AG$5,Raw!$A:$A,$A$4,Raw!$B:$B,$A76)</f>
        <v>0</v>
      </c>
      <c r="AH76" s="32">
        <f>SUMIFS(Raw!$F:$F,Raw!$C:$C,AH$5,Raw!$A:$A,$A$4,Raw!$B:$B,$A76)</f>
        <v>568</v>
      </c>
      <c r="AI76" s="32">
        <f>SUMIFS(Raw!$F:$F,Raw!$C:$C,AI$5,Raw!$A:$A,$A$4,Raw!$B:$B,$A76)</f>
        <v>0</v>
      </c>
      <c r="AJ76" s="32">
        <f>SUMIFS(Raw!$F:$F,Raw!$C:$C,AJ$5,Raw!$A:$A,$A$4,Raw!$B:$B,$A76)</f>
        <v>1035</v>
      </c>
    </row>
    <row r="77" spans="1:36" x14ac:dyDescent="0.25">
      <c r="A77" s="27" t="str">
        <f>IF(Refs!A70="","",Refs!A70)</f>
        <v>111SA1</v>
      </c>
      <c r="B77" s="3" t="str">
        <f>IF(Refs!B70="","",Refs!B70)</f>
        <v>Service Advisor Modules (IC24)</v>
      </c>
      <c r="C77" s="27"/>
      <c r="D77" s="32">
        <f>SUMIFS(Raw!$F:$F,Raw!$C:$C,D$5,Raw!$A:$A,$A$4,Raw!$B:$B,$A77)</f>
        <v>763</v>
      </c>
      <c r="E77" s="32">
        <f>SUMIFS(Raw!$F:$F,Raw!$C:$C,E$5,Raw!$A:$A,$A$4,Raw!$B:$B,$A77)</f>
        <v>504</v>
      </c>
      <c r="F77" s="32">
        <f>SUMIFS(Raw!$F:$F,Raw!$C:$C,F$5,Raw!$A:$A,$A$4,Raw!$B:$B,$A77)</f>
        <v>323</v>
      </c>
      <c r="G77" s="32">
        <f>SUMIFS(Raw!$F:$F,Raw!$C:$C,G$5,Raw!$A:$A,$A$4,Raw!$B:$B,$A77)</f>
        <v>38</v>
      </c>
      <c r="H77" s="32">
        <f>SUMIFS(Raw!$F:$F,Raw!$C:$C,H$5,Raw!$A:$A,$A$4,Raw!$B:$B,$A77)</f>
        <v>12</v>
      </c>
      <c r="I77" s="32">
        <f>SUMIFS(Raw!$F:$F,Raw!$C:$C,I$5,Raw!$A:$A,$A$4,Raw!$B:$B,$A77)</f>
        <v>4</v>
      </c>
      <c r="J77" s="32">
        <f>SUMIFS(Raw!$F:$F,Raw!$C:$C,J$5,Raw!$A:$A,$A$4,Raw!$B:$B,$A77)</f>
        <v>22</v>
      </c>
      <c r="K77" s="32">
        <f>SUMIFS(Raw!$F:$F,Raw!$C:$C,K$5,Raw!$A:$A,$A$4,Raw!$B:$B,$A77)</f>
        <v>73418</v>
      </c>
      <c r="L77" s="32">
        <f>_xlfn.MINIFS(Raw!$F:$F,Raw!$C:$C,L$5,Raw!$A:$A,$A$4,Raw!$B:$B,$A77, Raw!$F:$F, "&lt;&gt;0")</f>
        <v>0</v>
      </c>
      <c r="M77" s="32">
        <f>_xlfn.MAXIFS(Raw!$F:$F,Raw!$C:$C,M$5,Raw!$A:$A,$A$4,Raw!$B:$B,$A77)</f>
        <v>0</v>
      </c>
      <c r="N77" s="32">
        <f>_xlfn.MINIFS(Raw!$F:$F,Raw!$C:$C,N$5,Raw!$A:$A,$A$4,Raw!$B:$B,$A77, Raw!$F:$F, "&lt;&gt;0")</f>
        <v>0</v>
      </c>
      <c r="O77" s="32">
        <f>_xlfn.MAXIFS(Raw!$F:$F,Raw!$C:$C,O$5,Raw!$A:$A,$A$4,Raw!$B:$B,$A77)</f>
        <v>0</v>
      </c>
      <c r="P77" s="32">
        <f>SUMIFS(Raw!$F:$F,Raw!$C:$C,P$5,Raw!$A:$A,$A$4,Raw!$B:$B,$A77)</f>
        <v>467</v>
      </c>
      <c r="Q77" s="32">
        <f>SUMIFS(Raw!$F:$F,Raw!$C:$C,Q$5,Raw!$A:$A,$A$4,Raw!$B:$B,$A77)</f>
        <v>187</v>
      </c>
      <c r="R77" s="32">
        <f>SUMIFS(Raw!$F:$F,Raw!$C:$C,R$5,Raw!$A:$A,$A$4,Raw!$B:$B,$A77)</f>
        <v>36</v>
      </c>
      <c r="S77" s="32">
        <f>SUMIFS(Raw!$F:$F,Raw!$C:$C,S$5,Raw!$A:$A,$A$4,Raw!$B:$B,$A77)</f>
        <v>24</v>
      </c>
      <c r="T77" s="32">
        <f>SUMIFS(Raw!$F:$F,Raw!$C:$C,T$5,Raw!$A:$A,$A$4,Raw!$B:$B,$A77)</f>
        <v>14</v>
      </c>
      <c r="U77" s="32">
        <f>SUMIFS(Raw!$F:$F,Raw!$C:$C,U$5,Raw!$A:$A,$A$4,Raw!$B:$B,$A77)</f>
        <v>7</v>
      </c>
      <c r="V77" s="32">
        <f>SUMIFS(Raw!$F:$F,Raw!$C:$C,V$5,Raw!$A:$A,$A$4,Raw!$B:$B,$A77)</f>
        <v>0</v>
      </c>
      <c r="W77" s="32">
        <f>SUMIFS(Raw!$F:$F,Raw!$C:$C,W$5,Raw!$A:$A,$A$4,Raw!$B:$B,$A77)</f>
        <v>57</v>
      </c>
      <c r="X77" s="32">
        <f>SUMIFS(Raw!$F:$F,Raw!$C:$C,X$5,Raw!$A:$A,$A$4,Raw!$B:$B,$A77)</f>
        <v>854</v>
      </c>
      <c r="Y77" s="32">
        <f>SUMIFS(Raw!$F:$F,Raw!$C:$C,Y$5,Raw!$A:$A,$A$4,Raw!$B:$B,$A77)</f>
        <v>11</v>
      </c>
      <c r="Z77" s="32">
        <f>SUMIFS(Raw!$F:$F,Raw!$C:$C,Z$5,Raw!$A:$A,$A$4,Raw!$B:$B,$A77)</f>
        <v>1</v>
      </c>
      <c r="AA77" s="32">
        <f>SUMIFS(Raw!$F:$F,Raw!$C:$C,AA$5,Raw!$A:$A,$A$4,Raw!$B:$B,$A77)</f>
        <v>208</v>
      </c>
      <c r="AB77" s="32">
        <f>SUMIFS(Raw!$F:$F,Raw!$C:$C,AB$5,Raw!$A:$A,$A$4,Raw!$B:$B,$A77)</f>
        <v>0</v>
      </c>
      <c r="AC77" s="32">
        <f>SUMIFS(Raw!$F:$F,Raw!$C:$C,AC$5,Raw!$A:$A,$A$4,Raw!$B:$B,$A77)</f>
        <v>8</v>
      </c>
      <c r="AD77" s="32">
        <f>SUMIFS(Raw!$F:$F,Raw!$C:$C,AD$5,Raw!$A:$A,$A$4,Raw!$B:$B,$A77)</f>
        <v>28</v>
      </c>
      <c r="AE77" s="32">
        <f>SUMIFS(Raw!$F:$F,Raw!$C:$C,AE$5,Raw!$A:$A,$A$4,Raw!$B:$B,$A77)</f>
        <v>6</v>
      </c>
      <c r="AF77" s="32">
        <f>SUMIFS(Raw!$F:$F,Raw!$C:$C,AF$5,Raw!$A:$A,$A$4,Raw!$B:$B,$A77)</f>
        <v>0</v>
      </c>
      <c r="AG77" s="32">
        <f>SUMIFS(Raw!$F:$F,Raw!$C:$C,AG$5,Raw!$A:$A,$A$4,Raw!$B:$B,$A77)</f>
        <v>1</v>
      </c>
      <c r="AH77" s="32">
        <f>SUMIFS(Raw!$F:$F,Raw!$C:$C,AH$5,Raw!$A:$A,$A$4,Raw!$B:$B,$A77)</f>
        <v>1</v>
      </c>
      <c r="AI77" s="32">
        <f>SUMIFS(Raw!$F:$F,Raw!$C:$C,AI$5,Raw!$A:$A,$A$4,Raw!$B:$B,$A77)</f>
        <v>0</v>
      </c>
      <c r="AJ77" s="32">
        <f>SUMIFS(Raw!$F:$F,Raw!$C:$C,AJ$5,Raw!$A:$A,$A$4,Raw!$B:$B,$A77)</f>
        <v>0</v>
      </c>
    </row>
    <row r="78" spans="1:36" ht="15" customHeight="1" x14ac:dyDescent="0.25">
      <c r="A78" s="13" t="str">
        <f>IF(Refs!A77="","",Refs!A77)</f>
        <v/>
      </c>
      <c r="B78" s="3" t="str">
        <f>IF(Refs!B77="","",Refs!B77)</f>
        <v/>
      </c>
      <c r="C78" s="27" t="str">
        <f>IF(Refs!D77="","",Refs!D77)</f>
        <v/>
      </c>
      <c r="D78" s="32"/>
      <c r="E78" s="32"/>
      <c r="F78" s="32"/>
      <c r="G78" s="32"/>
      <c r="H78" s="32"/>
      <c r="I78" s="32"/>
      <c r="J78" s="32"/>
      <c r="K78" s="32"/>
      <c r="L78" s="32"/>
      <c r="M78" s="32"/>
      <c r="N78" s="32"/>
      <c r="O78" s="32"/>
      <c r="P78" s="32"/>
      <c r="Q78" s="32"/>
      <c r="R78" s="32"/>
      <c r="S78" s="32"/>
      <c r="T78" s="32"/>
      <c r="U78" s="32"/>
      <c r="W78" s="32"/>
      <c r="X78" s="32"/>
      <c r="Y78" s="32"/>
      <c r="Z78" s="32"/>
      <c r="AA78" s="32"/>
      <c r="AB78" s="32"/>
      <c r="AC78" s="32"/>
    </row>
    <row r="79" spans="1:36" ht="138" customHeight="1" x14ac:dyDescent="0.25">
      <c r="A79" s="126" t="s">
        <v>744</v>
      </c>
      <c r="B79" s="126"/>
      <c r="C79" s="27" t="str">
        <f>IF(Refs!D78="","",Refs!D78)</f>
        <v/>
      </c>
      <c r="D79" s="32"/>
      <c r="E79" s="32"/>
      <c r="F79" s="32"/>
      <c r="G79" s="32"/>
      <c r="H79" s="32"/>
      <c r="I79" s="32"/>
      <c r="J79" s="32"/>
      <c r="K79" s="32"/>
      <c r="L79" s="32"/>
      <c r="M79" s="32"/>
      <c r="N79" s="32"/>
      <c r="O79" s="32"/>
      <c r="P79" s="32"/>
      <c r="Q79" s="32"/>
      <c r="R79" s="32"/>
      <c r="S79" s="32"/>
      <c r="T79" s="32"/>
      <c r="U79" s="32"/>
      <c r="W79" s="32"/>
      <c r="X79" s="32"/>
      <c r="Y79" s="32"/>
      <c r="Z79" s="32"/>
      <c r="AA79" s="32"/>
      <c r="AB79" s="32"/>
      <c r="AC79" s="32"/>
    </row>
    <row r="80" spans="1:36" ht="113.25" customHeight="1" x14ac:dyDescent="0.25">
      <c r="A80" s="127"/>
      <c r="B80" s="127"/>
      <c r="C80" s="27" t="str">
        <f>IF(Refs!D79="","",Refs!D79)</f>
        <v/>
      </c>
      <c r="D80" s="32"/>
      <c r="E80" s="32"/>
      <c r="F80" s="32"/>
      <c r="G80" s="32"/>
      <c r="H80" s="32"/>
      <c r="I80" s="32"/>
      <c r="J80" s="32"/>
      <c r="K80" s="32"/>
      <c r="L80" s="32"/>
      <c r="M80" s="32"/>
      <c r="N80" s="32"/>
      <c r="O80" s="32"/>
      <c r="P80" s="32"/>
      <c r="Q80" s="32"/>
      <c r="R80" s="32"/>
      <c r="S80" s="32"/>
      <c r="T80" s="32"/>
      <c r="U80" s="32"/>
      <c r="W80" s="32"/>
      <c r="X80" s="32"/>
      <c r="Y80" s="32"/>
      <c r="Z80" s="32"/>
      <c r="AA80" s="32"/>
      <c r="AB80" s="32"/>
      <c r="AC80" s="32"/>
    </row>
    <row r="81" spans="1:29" ht="15" customHeight="1" x14ac:dyDescent="0.25">
      <c r="A81" s="126"/>
      <c r="B81" s="126"/>
      <c r="C81" s="27" t="str">
        <f>IF(Refs!D80="","",Refs!D80)</f>
        <v/>
      </c>
      <c r="W81" s="32"/>
      <c r="X81" s="32"/>
      <c r="Y81" s="32"/>
      <c r="Z81" s="32"/>
      <c r="AA81" s="32"/>
      <c r="AB81" s="32"/>
      <c r="AC81" s="32"/>
    </row>
    <row r="82" spans="1:29" ht="15" customHeight="1" x14ac:dyDescent="0.25">
      <c r="A82" s="126"/>
      <c r="B82" s="126"/>
      <c r="C82" s="27" t="str">
        <f>IF(Refs!D81="","",Refs!D81)</f>
        <v/>
      </c>
      <c r="W82" s="32"/>
      <c r="X82" s="32"/>
      <c r="Y82" s="32"/>
      <c r="Z82" s="32"/>
      <c r="AA82" s="32"/>
      <c r="AB82" s="32"/>
      <c r="AC82" s="32"/>
    </row>
    <row r="83" spans="1:29" ht="15" customHeight="1" x14ac:dyDescent="0.25">
      <c r="A83" s="126"/>
      <c r="B83" s="126"/>
      <c r="C83" s="27" t="str">
        <f>IF(Refs!D82="","",Refs!D82)</f>
        <v/>
      </c>
      <c r="W83" s="32"/>
      <c r="X83" s="32"/>
      <c r="Y83" s="32"/>
      <c r="Z83" s="32"/>
      <c r="AA83" s="32"/>
      <c r="AB83" s="32"/>
      <c r="AC83" s="32"/>
    </row>
    <row r="84" spans="1:29" ht="15" customHeight="1" x14ac:dyDescent="0.25">
      <c r="A84" s="126"/>
      <c r="B84" s="126"/>
      <c r="C84" s="27" t="str">
        <f>IF(Refs!D83="","",Refs!D83)</f>
        <v/>
      </c>
      <c r="W84" s="32"/>
      <c r="X84" s="32"/>
      <c r="Y84" s="32"/>
      <c r="Z84" s="32"/>
      <c r="AA84" s="32"/>
      <c r="AB84" s="32"/>
      <c r="AC84" s="32"/>
    </row>
    <row r="85" spans="1:29" ht="15" customHeight="1" x14ac:dyDescent="0.25">
      <c r="A85" s="126"/>
      <c r="B85" s="126"/>
      <c r="C85" s="27" t="str">
        <f>IF(Refs!D84="","",Refs!D84)</f>
        <v/>
      </c>
      <c r="W85" s="32"/>
      <c r="X85" s="32"/>
      <c r="Y85" s="32"/>
      <c r="Z85" s="32"/>
      <c r="AA85" s="32"/>
      <c r="AB85" s="32"/>
      <c r="AC85" s="32"/>
    </row>
    <row r="86" spans="1:29" x14ac:dyDescent="0.25">
      <c r="A86" s="126"/>
      <c r="B86" s="126"/>
      <c r="C86" s="27"/>
      <c r="W86" s="32"/>
      <c r="X86" s="32"/>
      <c r="Y86" s="32"/>
      <c r="Z86" s="32"/>
      <c r="AA86" s="32"/>
      <c r="AB86" s="32"/>
      <c r="AC86" s="32"/>
    </row>
    <row r="87" spans="1:29" x14ac:dyDescent="0.25">
      <c r="A87" s="126"/>
      <c r="B87" s="126"/>
      <c r="C87" s="27"/>
      <c r="W87" s="32"/>
      <c r="X87" s="32"/>
      <c r="Y87" s="32"/>
      <c r="Z87" s="32"/>
      <c r="AA87" s="32"/>
      <c r="AB87" s="32"/>
      <c r="AC87" s="32"/>
    </row>
    <row r="88" spans="1:29" x14ac:dyDescent="0.25">
      <c r="C88" s="27"/>
      <c r="W88" s="32"/>
      <c r="X88" s="32"/>
      <c r="Y88" s="32"/>
      <c r="Z88" s="32"/>
      <c r="AA88" s="32"/>
      <c r="AB88" s="32"/>
      <c r="AC88" s="32"/>
    </row>
    <row r="89" spans="1:29" x14ac:dyDescent="0.25">
      <c r="A89" s="13"/>
      <c r="C89" s="27"/>
      <c r="W89" s="32"/>
      <c r="X89" s="32"/>
      <c r="Y89" s="32"/>
      <c r="Z89" s="32"/>
      <c r="AA89" s="32"/>
      <c r="AB89" s="32"/>
      <c r="AC89" s="32"/>
    </row>
    <row r="90" spans="1:29" x14ac:dyDescent="0.25">
      <c r="A90" s="13"/>
      <c r="C90" s="27"/>
      <c r="W90" s="32"/>
      <c r="X90" s="32"/>
      <c r="Y90" s="32"/>
      <c r="Z90" s="32"/>
      <c r="AA90" s="32"/>
      <c r="AB90" s="32"/>
      <c r="AC90" s="32"/>
    </row>
    <row r="91" spans="1:29" x14ac:dyDescent="0.25">
      <c r="A91" s="13"/>
      <c r="C91" s="27"/>
      <c r="W91" s="32"/>
      <c r="X91" s="32"/>
      <c r="Y91" s="32"/>
      <c r="Z91" s="32"/>
      <c r="AA91" s="32"/>
      <c r="AB91" s="32"/>
      <c r="AC91" s="32"/>
    </row>
    <row r="92" spans="1:29" x14ac:dyDescent="0.25">
      <c r="A92" s="13"/>
      <c r="C92" s="27"/>
      <c r="W92" s="32"/>
      <c r="X92" s="32"/>
      <c r="Y92" s="32"/>
      <c r="Z92" s="32"/>
      <c r="AA92" s="32"/>
      <c r="AB92" s="32"/>
      <c r="AC92" s="32"/>
    </row>
    <row r="93" spans="1:29" x14ac:dyDescent="0.25">
      <c r="A93" s="13"/>
      <c r="C93" s="27"/>
      <c r="W93" s="32"/>
      <c r="X93" s="32"/>
      <c r="Y93" s="32"/>
      <c r="Z93" s="32"/>
      <c r="AA93" s="32"/>
      <c r="AB93" s="32"/>
      <c r="AC93" s="32"/>
    </row>
    <row r="94" spans="1:29" x14ac:dyDescent="0.25">
      <c r="A94" s="13"/>
      <c r="C94" s="27"/>
      <c r="W94" s="32"/>
      <c r="X94" s="32"/>
      <c r="Y94" s="32"/>
      <c r="Z94" s="32"/>
      <c r="AA94" s="32"/>
      <c r="AB94" s="32"/>
      <c r="AC94" s="32"/>
    </row>
    <row r="95" spans="1:29" x14ac:dyDescent="0.25">
      <c r="A95" s="13"/>
      <c r="C95" s="27"/>
      <c r="W95" s="32"/>
      <c r="X95" s="32"/>
      <c r="Y95" s="32"/>
      <c r="Z95" s="32"/>
      <c r="AA95" s="32"/>
      <c r="AB95" s="32"/>
      <c r="AC95" s="32"/>
    </row>
    <row r="96" spans="1:29" x14ac:dyDescent="0.25">
      <c r="A96" s="13"/>
      <c r="C96" s="27"/>
      <c r="W96" s="32"/>
      <c r="X96" s="32"/>
      <c r="Y96" s="32"/>
      <c r="Z96" s="32"/>
      <c r="AA96" s="32"/>
      <c r="AB96" s="32"/>
      <c r="AC96" s="32"/>
    </row>
    <row r="97" spans="1:29" x14ac:dyDescent="0.25">
      <c r="A97" s="13"/>
      <c r="W97" s="32"/>
      <c r="X97" s="32"/>
      <c r="Y97" s="32"/>
      <c r="Z97" s="32"/>
      <c r="AA97" s="32"/>
      <c r="AB97" s="32"/>
      <c r="AC97" s="32"/>
    </row>
    <row r="98" spans="1:29" x14ac:dyDescent="0.25">
      <c r="A98" s="13"/>
      <c r="W98" s="32"/>
      <c r="X98" s="32"/>
      <c r="Y98" s="32"/>
      <c r="Z98" s="32"/>
      <c r="AA98" s="32"/>
      <c r="AB98" s="32"/>
      <c r="AC98" s="32"/>
    </row>
    <row r="99" spans="1:29" x14ac:dyDescent="0.25">
      <c r="A99" s="13"/>
      <c r="W99" s="32"/>
      <c r="X99" s="32"/>
      <c r="Y99" s="32"/>
      <c r="Z99" s="32"/>
      <c r="AA99" s="32"/>
      <c r="AB99" s="32"/>
      <c r="AC99" s="32"/>
    </row>
    <row r="100" spans="1:29" x14ac:dyDescent="0.25">
      <c r="A100" s="13"/>
      <c r="W100" s="32"/>
      <c r="X100" s="32"/>
      <c r="Y100" s="32"/>
      <c r="Z100" s="32"/>
      <c r="AA100" s="32"/>
      <c r="AB100" s="32"/>
      <c r="AC100" s="32"/>
    </row>
  </sheetData>
  <mergeCells count="9">
    <mergeCell ref="A81:B87"/>
    <mergeCell ref="W4:AC4"/>
    <mergeCell ref="AD4:AJ4"/>
    <mergeCell ref="A2:B2"/>
    <mergeCell ref="A4:B4"/>
    <mergeCell ref="A80:B80"/>
    <mergeCell ref="A79:B79"/>
    <mergeCell ref="D4:U4"/>
    <mergeCell ref="A7:B7"/>
  </mergeCells>
  <phoneticPr fontId="40" type="noConversion"/>
  <conditionalFormatting sqref="E3:U3">
    <cfRule type="cellIs" dxfId="9" priority="15" operator="notEqual">
      <formula>0</formula>
    </cfRule>
  </conditionalFormatting>
  <conditionalFormatting sqref="D3">
    <cfRule type="cellIs" dxfId="8" priority="14" operator="notEqual">
      <formula>0</formula>
    </cfRule>
  </conditionalFormatting>
  <conditionalFormatting sqref="A1">
    <cfRule type="cellIs" dxfId="7" priority="13" operator="notEqual">
      <formula>0</formula>
    </cfRule>
  </conditionalFormatting>
  <conditionalFormatting sqref="D9:AJ9 D20:U37 W20:AH37 AJ20:AJ37 D11:U18 W11:AH18 AJ11:AJ18 W39:AJ77 D39:U77">
    <cfRule type="cellIs" dxfId="6" priority="12" operator="equal">
      <formula>0</formula>
    </cfRule>
  </conditionalFormatting>
  <conditionalFormatting sqref="AI20:AI37">
    <cfRule type="cellIs" dxfId="5" priority="6" operator="equal">
      <formula>0</formula>
    </cfRule>
  </conditionalFormatting>
  <conditionalFormatting sqref="AI11:AI18">
    <cfRule type="cellIs" dxfId="4" priority="4" operator="equal">
      <formula>0</formula>
    </cfRule>
  </conditionalFormatting>
  <conditionalFormatting sqref="V20:V37">
    <cfRule type="cellIs" dxfId="3" priority="3" operator="equal">
      <formula>0</formula>
    </cfRule>
  </conditionalFormatting>
  <conditionalFormatting sqref="V39:V77">
    <cfRule type="cellIs" dxfId="2" priority="2" operator="equal">
      <formula>0</formula>
    </cfRule>
  </conditionalFormatting>
  <conditionalFormatting sqref="V11:V18">
    <cfRule type="cellIs" dxfId="1" priority="1" operator="equal">
      <formula>0</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0"/>
  </sheetPr>
  <dimension ref="B1:F201"/>
  <sheetViews>
    <sheetView workbookViewId="0"/>
  </sheetViews>
  <sheetFormatPr defaultColWidth="9.109375" defaultRowHeight="13.2" x14ac:dyDescent="0.25"/>
  <cols>
    <col min="1" max="1" width="2.44140625" style="7" customWidth="1"/>
    <col min="2" max="2" width="14.88671875" style="7" customWidth="1"/>
    <col min="3" max="3" width="96.5546875" style="7" bestFit="1" customWidth="1"/>
    <col min="4" max="4" width="20.5546875" style="7" customWidth="1"/>
    <col min="5" max="5" width="11.44140625" style="7" customWidth="1"/>
    <col min="6" max="6" width="17.88671875" style="7" customWidth="1"/>
    <col min="7" max="16384" width="9.109375" style="7"/>
  </cols>
  <sheetData>
    <row r="1" spans="2:6" x14ac:dyDescent="0.25">
      <c r="B1" s="7" t="s">
        <v>731</v>
      </c>
    </row>
    <row r="2" spans="2:6" ht="14.4" x14ac:dyDescent="0.3">
      <c r="C2" s="70"/>
      <c r="D2" s="70"/>
      <c r="E2" s="70"/>
      <c r="F2" s="70"/>
    </row>
    <row r="3" spans="2:6" ht="15.6" x14ac:dyDescent="0.3">
      <c r="B3" s="71" t="s">
        <v>601</v>
      </c>
    </row>
    <row r="4" spans="2:6" ht="13.8" thickBot="1" x14ac:dyDescent="0.3"/>
    <row r="5" spans="2:6" s="55" customFormat="1" ht="15.9" customHeight="1" thickBot="1" x14ac:dyDescent="0.35">
      <c r="B5" s="72" t="s">
        <v>602</v>
      </c>
      <c r="C5" s="73" t="s">
        <v>603</v>
      </c>
      <c r="D5" s="73" t="s">
        <v>604</v>
      </c>
      <c r="E5" s="74" t="s">
        <v>605</v>
      </c>
    </row>
    <row r="6" spans="2:6" s="55" customFormat="1" ht="15.9" customHeight="1" thickBot="1" x14ac:dyDescent="0.35">
      <c r="B6" s="108">
        <v>1</v>
      </c>
      <c r="C6" s="109" t="s">
        <v>593</v>
      </c>
      <c r="D6" s="110" t="s">
        <v>606</v>
      </c>
      <c r="E6" s="111" t="s">
        <v>607</v>
      </c>
    </row>
    <row r="7" spans="2:6" s="55" customFormat="1" ht="15.9" customHeight="1" thickBot="1" x14ac:dyDescent="0.35">
      <c r="B7" s="108">
        <v>2</v>
      </c>
      <c r="C7" s="109" t="s">
        <v>608</v>
      </c>
      <c r="D7" s="110" t="s">
        <v>609</v>
      </c>
      <c r="E7" s="111" t="s">
        <v>607</v>
      </c>
    </row>
    <row r="8" spans="2:6" s="55" customFormat="1" ht="15.9" customHeight="1" thickBot="1" x14ac:dyDescent="0.35">
      <c r="B8" s="75">
        <v>3</v>
      </c>
      <c r="C8" s="76" t="s">
        <v>610</v>
      </c>
      <c r="D8" s="77" t="s">
        <v>611</v>
      </c>
      <c r="E8" s="78" t="s">
        <v>607</v>
      </c>
    </row>
    <row r="9" spans="2:6" s="55" customFormat="1" ht="15.9" customHeight="1" thickBot="1" x14ac:dyDescent="0.35">
      <c r="B9" s="108">
        <v>4</v>
      </c>
      <c r="C9" s="109" t="s">
        <v>347</v>
      </c>
      <c r="D9" s="110" t="s">
        <v>612</v>
      </c>
      <c r="E9" s="111" t="s">
        <v>607</v>
      </c>
    </row>
    <row r="10" spans="2:6" s="55" customFormat="1" ht="15.9" customHeight="1" thickBot="1" x14ac:dyDescent="0.35">
      <c r="B10" s="132" t="s">
        <v>613</v>
      </c>
      <c r="C10" s="134" t="s">
        <v>614</v>
      </c>
      <c r="D10" s="112" t="s">
        <v>615</v>
      </c>
      <c r="E10" s="111" t="s">
        <v>607</v>
      </c>
    </row>
    <row r="11" spans="2:6" s="55" customFormat="1" ht="15.9" customHeight="1" thickBot="1" x14ac:dyDescent="0.35">
      <c r="B11" s="133"/>
      <c r="C11" s="135"/>
      <c r="D11" s="79" t="s">
        <v>616</v>
      </c>
      <c r="E11" s="78" t="s">
        <v>607</v>
      </c>
    </row>
    <row r="12" spans="2:6" s="55" customFormat="1" ht="15.9" customHeight="1" thickBot="1" x14ac:dyDescent="0.35">
      <c r="B12" s="80">
        <v>6</v>
      </c>
      <c r="C12" s="76" t="s">
        <v>617</v>
      </c>
      <c r="D12" s="77" t="s">
        <v>618</v>
      </c>
      <c r="E12" s="78" t="s">
        <v>607</v>
      </c>
    </row>
    <row r="13" spans="2:6" s="55" customFormat="1" ht="30.6" thickBot="1" x14ac:dyDescent="0.35">
      <c r="B13" s="75">
        <v>7</v>
      </c>
      <c r="C13" s="76" t="s">
        <v>619</v>
      </c>
      <c r="D13" s="77" t="s">
        <v>612</v>
      </c>
      <c r="E13" s="78" t="s">
        <v>607</v>
      </c>
    </row>
    <row r="14" spans="2:6" s="55" customFormat="1" ht="15.6" thickBot="1" x14ac:dyDescent="0.35">
      <c r="B14" s="75">
        <v>8</v>
      </c>
      <c r="C14" s="76" t="s">
        <v>620</v>
      </c>
      <c r="D14" s="77" t="s">
        <v>612</v>
      </c>
      <c r="E14" s="78" t="s">
        <v>607</v>
      </c>
    </row>
    <row r="15" spans="2:6" s="55" customFormat="1" ht="15.9" customHeight="1" thickBot="1" x14ac:dyDescent="0.35">
      <c r="B15" s="75">
        <v>9</v>
      </c>
      <c r="C15" s="76" t="s">
        <v>621</v>
      </c>
      <c r="D15" s="77" t="s">
        <v>622</v>
      </c>
      <c r="E15" s="78" t="s">
        <v>607</v>
      </c>
    </row>
    <row r="16" spans="2:6" s="55" customFormat="1" ht="15.9" customHeight="1" thickBot="1" x14ac:dyDescent="0.35">
      <c r="B16" s="75">
        <v>10</v>
      </c>
      <c r="C16" s="76" t="s">
        <v>623</v>
      </c>
      <c r="D16" s="77" t="s">
        <v>624</v>
      </c>
      <c r="E16" s="78" t="s">
        <v>607</v>
      </c>
    </row>
    <row r="17" spans="2:6" s="55" customFormat="1" ht="15.9" customHeight="1" thickBot="1" x14ac:dyDescent="0.35">
      <c r="B17" s="75">
        <v>11</v>
      </c>
      <c r="C17" s="76" t="s">
        <v>625</v>
      </c>
      <c r="D17" s="81" t="s">
        <v>626</v>
      </c>
      <c r="E17" s="78" t="s">
        <v>607</v>
      </c>
    </row>
    <row r="18" spans="2:6" s="55" customFormat="1" ht="15.9" customHeight="1" thickBot="1" x14ac:dyDescent="0.35">
      <c r="B18" s="75">
        <v>12</v>
      </c>
      <c r="C18" s="76" t="s">
        <v>627</v>
      </c>
      <c r="D18" s="81" t="s">
        <v>628</v>
      </c>
      <c r="E18" s="78" t="s">
        <v>607</v>
      </c>
    </row>
    <row r="19" spans="2:6" s="55" customFormat="1" ht="15.9" customHeight="1" thickBot="1" x14ac:dyDescent="0.35">
      <c r="B19" s="75">
        <v>13</v>
      </c>
      <c r="C19" s="76" t="s">
        <v>629</v>
      </c>
      <c r="D19" s="81" t="s">
        <v>628</v>
      </c>
      <c r="E19" s="78" t="s">
        <v>607</v>
      </c>
    </row>
    <row r="20" spans="2:6" s="55" customFormat="1" ht="30.6" thickBot="1" x14ac:dyDescent="0.35">
      <c r="B20" s="80">
        <v>14</v>
      </c>
      <c r="C20" s="82" t="s">
        <v>630</v>
      </c>
      <c r="D20" s="83" t="s">
        <v>628</v>
      </c>
      <c r="E20" s="78" t="s">
        <v>607</v>
      </c>
    </row>
    <row r="21" spans="2:6" s="55" customFormat="1" ht="30.6" thickBot="1" x14ac:dyDescent="0.35">
      <c r="B21" s="75">
        <v>15</v>
      </c>
      <c r="C21" s="76" t="s">
        <v>631</v>
      </c>
      <c r="D21" s="81" t="s">
        <v>632</v>
      </c>
      <c r="E21" s="78" t="s">
        <v>607</v>
      </c>
    </row>
    <row r="22" spans="2:6" s="55" customFormat="1" ht="15.6" thickBot="1" x14ac:dyDescent="0.35">
      <c r="B22" s="75">
        <v>16</v>
      </c>
      <c r="C22" s="76" t="s">
        <v>633</v>
      </c>
      <c r="D22" s="81" t="s">
        <v>632</v>
      </c>
      <c r="E22" s="78" t="s">
        <v>607</v>
      </c>
    </row>
    <row r="23" spans="2:6" s="55" customFormat="1" ht="30.6" thickBot="1" x14ac:dyDescent="0.35">
      <c r="B23" s="75">
        <v>17</v>
      </c>
      <c r="C23" s="76" t="s">
        <v>634</v>
      </c>
      <c r="D23" s="81" t="s">
        <v>635</v>
      </c>
      <c r="E23" s="78" t="s">
        <v>607</v>
      </c>
    </row>
    <row r="24" spans="2:6" s="55" customFormat="1" ht="30.6" thickBot="1" x14ac:dyDescent="0.35">
      <c r="B24" s="80">
        <v>18</v>
      </c>
      <c r="C24" s="82" t="s">
        <v>636</v>
      </c>
      <c r="D24" s="83" t="s">
        <v>635</v>
      </c>
      <c r="E24" s="78" t="s">
        <v>607</v>
      </c>
    </row>
    <row r="26" spans="2:6" ht="15.6" x14ac:dyDescent="0.3">
      <c r="B26" s="71" t="s">
        <v>637</v>
      </c>
    </row>
    <row r="27" spans="2:6" ht="13.8" thickBot="1" x14ac:dyDescent="0.3"/>
    <row r="28" spans="2:6" ht="15.6" thickBot="1" x14ac:dyDescent="0.3">
      <c r="B28" s="84" t="s">
        <v>602</v>
      </c>
      <c r="C28" s="85" t="s">
        <v>603</v>
      </c>
      <c r="D28" s="85" t="s">
        <v>638</v>
      </c>
      <c r="E28" s="85" t="s">
        <v>639</v>
      </c>
      <c r="F28" s="85" t="s">
        <v>640</v>
      </c>
    </row>
    <row r="29" spans="2:6" ht="63" thickBot="1" x14ac:dyDescent="0.3">
      <c r="B29" s="86">
        <v>1</v>
      </c>
      <c r="C29" s="87" t="s">
        <v>593</v>
      </c>
      <c r="D29" s="88" t="s">
        <v>351</v>
      </c>
      <c r="E29" s="88" t="s">
        <v>607</v>
      </c>
      <c r="F29" s="88" t="s">
        <v>641</v>
      </c>
    </row>
    <row r="30" spans="2:6" ht="15.9" customHeight="1" thickBot="1" x14ac:dyDescent="0.3">
      <c r="B30" s="89" t="s">
        <v>642</v>
      </c>
      <c r="C30" s="129" t="s">
        <v>643</v>
      </c>
      <c r="D30" s="130"/>
      <c r="E30" s="130"/>
      <c r="F30" s="131"/>
    </row>
    <row r="31" spans="2:6" ht="15.6" thickBot="1" x14ac:dyDescent="0.3">
      <c r="B31" s="89" t="s">
        <v>644</v>
      </c>
      <c r="C31" s="129" t="s">
        <v>645</v>
      </c>
      <c r="D31" s="130"/>
      <c r="E31" s="130"/>
      <c r="F31" s="131"/>
    </row>
    <row r="32" spans="2:6" ht="15.6" thickBot="1" x14ac:dyDescent="0.3">
      <c r="B32" s="89" t="s">
        <v>646</v>
      </c>
      <c r="C32" s="129" t="s">
        <v>647</v>
      </c>
      <c r="D32" s="130"/>
      <c r="E32" s="130"/>
      <c r="F32" s="131"/>
    </row>
    <row r="33" spans="2:6" ht="15.6" thickBot="1" x14ac:dyDescent="0.3">
      <c r="B33" s="89" t="s">
        <v>648</v>
      </c>
      <c r="C33" s="129" t="s">
        <v>649</v>
      </c>
      <c r="D33" s="130"/>
      <c r="E33" s="130"/>
      <c r="F33" s="131"/>
    </row>
    <row r="34" spans="2:6" ht="15.6" thickBot="1" x14ac:dyDescent="0.3">
      <c r="B34" s="89" t="s">
        <v>604</v>
      </c>
      <c r="C34" s="129" t="s">
        <v>606</v>
      </c>
      <c r="D34" s="130"/>
      <c r="E34" s="130"/>
      <c r="F34" s="131"/>
    </row>
    <row r="35" spans="2:6" ht="15" x14ac:dyDescent="0.3">
      <c r="B35" s="90"/>
      <c r="C35" s="16"/>
      <c r="D35" s="16"/>
      <c r="E35" s="16"/>
      <c r="F35" s="16"/>
    </row>
    <row r="36" spans="2:6" ht="15.6" thickBot="1" x14ac:dyDescent="0.35">
      <c r="B36" s="90"/>
      <c r="C36" s="16"/>
      <c r="D36" s="16"/>
      <c r="E36" s="16"/>
      <c r="F36" s="16"/>
    </row>
    <row r="37" spans="2:6" ht="15.6" thickBot="1" x14ac:dyDescent="0.3">
      <c r="B37" s="84" t="s">
        <v>602</v>
      </c>
      <c r="C37" s="85" t="s">
        <v>603</v>
      </c>
      <c r="D37" s="85" t="s">
        <v>638</v>
      </c>
      <c r="E37" s="85" t="s">
        <v>639</v>
      </c>
      <c r="F37" s="85" t="s">
        <v>640</v>
      </c>
    </row>
    <row r="38" spans="2:6" ht="63" thickBot="1" x14ac:dyDescent="0.3">
      <c r="B38" s="86">
        <v>2</v>
      </c>
      <c r="C38" s="87" t="s">
        <v>608</v>
      </c>
      <c r="D38" s="88" t="s">
        <v>350</v>
      </c>
      <c r="E38" s="88" t="s">
        <v>607</v>
      </c>
      <c r="F38" s="88" t="s">
        <v>641</v>
      </c>
    </row>
    <row r="39" spans="2:6" ht="30.9" customHeight="1" thickBot="1" x14ac:dyDescent="0.3">
      <c r="B39" s="89" t="s">
        <v>642</v>
      </c>
      <c r="C39" s="129" t="s">
        <v>650</v>
      </c>
      <c r="D39" s="130"/>
      <c r="E39" s="130"/>
      <c r="F39" s="131"/>
    </row>
    <row r="40" spans="2:6" ht="15.6" thickBot="1" x14ac:dyDescent="0.3">
      <c r="B40" s="89" t="s">
        <v>644</v>
      </c>
      <c r="C40" s="129" t="s">
        <v>651</v>
      </c>
      <c r="D40" s="130"/>
      <c r="E40" s="130"/>
      <c r="F40" s="131"/>
    </row>
    <row r="41" spans="2:6" ht="15.6" thickBot="1" x14ac:dyDescent="0.3">
      <c r="B41" s="89" t="s">
        <v>646</v>
      </c>
      <c r="C41" s="129" t="s">
        <v>652</v>
      </c>
      <c r="D41" s="130"/>
      <c r="E41" s="130"/>
      <c r="F41" s="131"/>
    </row>
    <row r="42" spans="2:6" ht="15.6" thickBot="1" x14ac:dyDescent="0.3">
      <c r="B42" s="89" t="s">
        <v>648</v>
      </c>
      <c r="C42" s="129" t="s">
        <v>649</v>
      </c>
      <c r="D42" s="130"/>
      <c r="E42" s="130"/>
      <c r="F42" s="131"/>
    </row>
    <row r="43" spans="2:6" ht="15.6" thickBot="1" x14ac:dyDescent="0.3">
      <c r="B43" s="89" t="s">
        <v>604</v>
      </c>
      <c r="C43" s="129" t="s">
        <v>609</v>
      </c>
      <c r="D43" s="130"/>
      <c r="E43" s="130"/>
      <c r="F43" s="131"/>
    </row>
    <row r="44" spans="2:6" ht="15" x14ac:dyDescent="0.3">
      <c r="B44" s="90"/>
      <c r="C44" s="16"/>
      <c r="D44" s="16"/>
      <c r="E44" s="16"/>
      <c r="F44" s="16"/>
    </row>
    <row r="45" spans="2:6" ht="15.6" thickBot="1" x14ac:dyDescent="0.35">
      <c r="B45" s="90"/>
      <c r="C45" s="16"/>
      <c r="D45" s="16"/>
      <c r="E45" s="16"/>
      <c r="F45" s="16"/>
    </row>
    <row r="46" spans="2:6" ht="15.6" thickBot="1" x14ac:dyDescent="0.3">
      <c r="B46" s="84" t="s">
        <v>602</v>
      </c>
      <c r="C46" s="85" t="s">
        <v>603</v>
      </c>
      <c r="D46" s="85" t="s">
        <v>638</v>
      </c>
      <c r="E46" s="85" t="s">
        <v>639</v>
      </c>
      <c r="F46" s="85" t="s">
        <v>640</v>
      </c>
    </row>
    <row r="47" spans="2:6" ht="63" thickBot="1" x14ac:dyDescent="0.3">
      <c r="B47" s="86">
        <v>3</v>
      </c>
      <c r="C47" s="87" t="s">
        <v>610</v>
      </c>
      <c r="D47" s="88" t="s">
        <v>653</v>
      </c>
      <c r="E47" s="88" t="s">
        <v>607</v>
      </c>
      <c r="F47" s="88" t="s">
        <v>641</v>
      </c>
    </row>
    <row r="48" spans="2:6" ht="30.9" customHeight="1" thickBot="1" x14ac:dyDescent="0.3">
      <c r="B48" s="89" t="s">
        <v>642</v>
      </c>
      <c r="C48" s="129" t="s">
        <v>650</v>
      </c>
      <c r="D48" s="130"/>
      <c r="E48" s="130"/>
      <c r="F48" s="131"/>
    </row>
    <row r="49" spans="2:6" ht="15.6" thickBot="1" x14ac:dyDescent="0.3">
      <c r="B49" s="89" t="s">
        <v>654</v>
      </c>
      <c r="C49" s="129" t="s">
        <v>655</v>
      </c>
      <c r="D49" s="130"/>
      <c r="E49" s="130"/>
      <c r="F49" s="131"/>
    </row>
    <row r="50" spans="2:6" ht="15.6" thickBot="1" x14ac:dyDescent="0.3">
      <c r="B50" s="89" t="s">
        <v>648</v>
      </c>
      <c r="C50" s="129" t="s">
        <v>649</v>
      </c>
      <c r="D50" s="130"/>
      <c r="E50" s="130"/>
      <c r="F50" s="131"/>
    </row>
    <row r="51" spans="2:6" ht="15.6" thickBot="1" x14ac:dyDescent="0.3">
      <c r="B51" s="91" t="s">
        <v>604</v>
      </c>
      <c r="C51" s="136" t="s">
        <v>611</v>
      </c>
      <c r="D51" s="137"/>
      <c r="E51" s="137"/>
      <c r="F51" s="138"/>
    </row>
    <row r="52" spans="2:6" ht="15" x14ac:dyDescent="0.3">
      <c r="B52" s="90"/>
      <c r="C52" s="16"/>
      <c r="D52" s="16"/>
      <c r="E52" s="16"/>
      <c r="F52" s="16"/>
    </row>
    <row r="53" spans="2:6" ht="15.6" thickBot="1" x14ac:dyDescent="0.35">
      <c r="B53" s="90"/>
      <c r="C53" s="16"/>
      <c r="D53" s="16"/>
      <c r="E53" s="16"/>
      <c r="F53" s="16"/>
    </row>
    <row r="54" spans="2:6" ht="15.6" thickBot="1" x14ac:dyDescent="0.3">
      <c r="B54" s="84" t="s">
        <v>602</v>
      </c>
      <c r="C54" s="85" t="s">
        <v>603</v>
      </c>
      <c r="D54" s="85" t="s">
        <v>638</v>
      </c>
      <c r="E54" s="85" t="s">
        <v>639</v>
      </c>
      <c r="F54" s="85" t="s">
        <v>640</v>
      </c>
    </row>
    <row r="55" spans="2:6" ht="16.2" thickBot="1" x14ac:dyDescent="0.3">
      <c r="B55" s="86">
        <v>4</v>
      </c>
      <c r="C55" s="87" t="s">
        <v>347</v>
      </c>
      <c r="D55" s="88" t="s">
        <v>352</v>
      </c>
      <c r="E55" s="88" t="s">
        <v>607</v>
      </c>
      <c r="F55" s="88" t="s">
        <v>656</v>
      </c>
    </row>
    <row r="56" spans="2:6" ht="15.6" thickBot="1" x14ac:dyDescent="0.3">
      <c r="B56" s="89" t="s">
        <v>642</v>
      </c>
      <c r="C56" s="129" t="s">
        <v>657</v>
      </c>
      <c r="D56" s="130"/>
      <c r="E56" s="130"/>
      <c r="F56" s="131"/>
    </row>
    <row r="57" spans="2:6" ht="15.6" thickBot="1" x14ac:dyDescent="0.3">
      <c r="B57" s="89" t="s">
        <v>644</v>
      </c>
      <c r="C57" s="129" t="s">
        <v>658</v>
      </c>
      <c r="D57" s="130"/>
      <c r="E57" s="130"/>
      <c r="F57" s="131"/>
    </row>
    <row r="58" spans="2:6" ht="15.6" thickBot="1" x14ac:dyDescent="0.3">
      <c r="B58" s="92" t="s">
        <v>646</v>
      </c>
      <c r="C58" s="139" t="s">
        <v>659</v>
      </c>
      <c r="D58" s="140"/>
      <c r="E58" s="140"/>
      <c r="F58" s="141"/>
    </row>
    <row r="59" spans="2:6" ht="15.6" thickBot="1" x14ac:dyDescent="0.3">
      <c r="B59" s="93" t="s">
        <v>648</v>
      </c>
      <c r="C59" s="129" t="s">
        <v>649</v>
      </c>
      <c r="D59" s="130"/>
      <c r="E59" s="130"/>
      <c r="F59" s="131"/>
    </row>
    <row r="60" spans="2:6" ht="15.6" thickBot="1" x14ac:dyDescent="0.3">
      <c r="B60" s="94" t="s">
        <v>660</v>
      </c>
      <c r="C60" s="129" t="s">
        <v>612</v>
      </c>
      <c r="D60" s="130"/>
      <c r="E60" s="130"/>
      <c r="F60" s="131"/>
    </row>
    <row r="61" spans="2:6" ht="43.5" customHeight="1" x14ac:dyDescent="0.3">
      <c r="B61" s="90"/>
      <c r="C61" s="16"/>
      <c r="D61" s="16"/>
      <c r="E61" s="16"/>
      <c r="F61" s="16"/>
    </row>
    <row r="62" spans="2:6" ht="15" x14ac:dyDescent="0.3">
      <c r="B62" s="90"/>
      <c r="C62" s="16"/>
      <c r="D62" s="16"/>
      <c r="E62" s="16"/>
      <c r="F62" s="16"/>
    </row>
    <row r="63" spans="2:6" ht="15.6" thickBot="1" x14ac:dyDescent="0.35">
      <c r="B63" s="90"/>
      <c r="C63" s="16"/>
      <c r="D63" s="16"/>
      <c r="E63" s="16"/>
      <c r="F63" s="16"/>
    </row>
    <row r="64" spans="2:6" ht="15.6" thickBot="1" x14ac:dyDescent="0.3">
      <c r="B64" s="84" t="s">
        <v>602</v>
      </c>
      <c r="C64" s="85" t="s">
        <v>603</v>
      </c>
      <c r="D64" s="85" t="s">
        <v>638</v>
      </c>
      <c r="E64" s="85" t="s">
        <v>639</v>
      </c>
      <c r="F64" s="85" t="s">
        <v>640</v>
      </c>
    </row>
    <row r="65" spans="2:6" ht="20.399999999999999" customHeight="1" x14ac:dyDescent="0.25">
      <c r="B65" s="142" t="s">
        <v>661</v>
      </c>
      <c r="C65" s="142" t="s">
        <v>662</v>
      </c>
      <c r="D65" s="95" t="s">
        <v>663</v>
      </c>
      <c r="E65" s="142" t="s">
        <v>607</v>
      </c>
      <c r="F65" s="142" t="s">
        <v>664</v>
      </c>
    </row>
    <row r="66" spans="2:6" ht="42.9" customHeight="1" thickBot="1" x14ac:dyDescent="0.3">
      <c r="B66" s="143"/>
      <c r="C66" s="143"/>
      <c r="D66" s="95" t="s">
        <v>665</v>
      </c>
      <c r="E66" s="143"/>
      <c r="F66" s="143"/>
    </row>
    <row r="67" spans="2:6" ht="30.9" customHeight="1" thickBot="1" x14ac:dyDescent="0.3">
      <c r="B67" s="91" t="s">
        <v>642</v>
      </c>
      <c r="C67" s="136" t="s">
        <v>666</v>
      </c>
      <c r="D67" s="137"/>
      <c r="E67" s="137"/>
      <c r="F67" s="138"/>
    </row>
    <row r="68" spans="2:6" ht="15" x14ac:dyDescent="0.25">
      <c r="B68" s="144" t="s">
        <v>644</v>
      </c>
      <c r="C68" s="146" t="s">
        <v>667</v>
      </c>
      <c r="D68" s="147"/>
      <c r="E68" s="147"/>
      <c r="F68" s="148"/>
    </row>
    <row r="69" spans="2:6" ht="15.6" thickBot="1" x14ac:dyDescent="0.3">
      <c r="B69" s="145"/>
      <c r="C69" s="149" t="s">
        <v>668</v>
      </c>
      <c r="D69" s="150"/>
      <c r="E69" s="150"/>
      <c r="F69" s="151"/>
    </row>
    <row r="70" spans="2:6" ht="15" x14ac:dyDescent="0.25">
      <c r="B70" s="144" t="s">
        <v>646</v>
      </c>
      <c r="C70" s="146" t="s">
        <v>669</v>
      </c>
      <c r="D70" s="147"/>
      <c r="E70" s="147"/>
      <c r="F70" s="148"/>
    </row>
    <row r="71" spans="2:6" ht="15.9" customHeight="1" thickBot="1" x14ac:dyDescent="0.3">
      <c r="B71" s="145"/>
      <c r="C71" s="149" t="s">
        <v>670</v>
      </c>
      <c r="D71" s="150"/>
      <c r="E71" s="150"/>
      <c r="F71" s="151"/>
    </row>
    <row r="72" spans="2:6" ht="15.6" customHeight="1" thickBot="1" x14ac:dyDescent="0.3">
      <c r="B72" s="91" t="s">
        <v>648</v>
      </c>
      <c r="C72" s="96" t="s">
        <v>649</v>
      </c>
      <c r="D72" s="97"/>
      <c r="E72" s="97"/>
      <c r="F72" s="98"/>
    </row>
    <row r="73" spans="2:6" ht="15.6" thickBot="1" x14ac:dyDescent="0.3">
      <c r="B73" s="91" t="s">
        <v>660</v>
      </c>
      <c r="C73" s="96" t="s">
        <v>671</v>
      </c>
      <c r="D73" s="97"/>
      <c r="E73" s="97"/>
      <c r="F73" s="98"/>
    </row>
    <row r="74" spans="2:6" ht="15.9" customHeight="1" x14ac:dyDescent="0.3">
      <c r="B74" s="90"/>
      <c r="C74" s="16"/>
      <c r="D74" s="16"/>
      <c r="E74" s="16"/>
      <c r="F74" s="16"/>
    </row>
    <row r="75" spans="2:6" ht="15" x14ac:dyDescent="0.3">
      <c r="B75" s="90"/>
      <c r="C75" s="16"/>
      <c r="D75" s="16"/>
      <c r="E75" s="16"/>
      <c r="F75" s="16"/>
    </row>
    <row r="76" spans="2:6" ht="15" x14ac:dyDescent="0.3">
      <c r="B76" s="90"/>
      <c r="C76" s="16"/>
      <c r="D76" s="16"/>
      <c r="E76" s="16"/>
      <c r="F76" s="16"/>
    </row>
    <row r="77" spans="2:6" ht="15" x14ac:dyDescent="0.3">
      <c r="B77" s="90"/>
      <c r="C77" s="16"/>
      <c r="D77" s="16"/>
      <c r="E77" s="16"/>
      <c r="F77" s="16"/>
    </row>
    <row r="78" spans="2:6" ht="31.5" customHeight="1" thickBot="1" x14ac:dyDescent="0.35">
      <c r="B78" s="90"/>
      <c r="C78" s="16"/>
      <c r="D78" s="16"/>
      <c r="E78" s="16"/>
      <c r="F78" s="16"/>
    </row>
    <row r="79" spans="2:6" ht="15.6" thickBot="1" x14ac:dyDescent="0.3">
      <c r="B79" s="84" t="s">
        <v>602</v>
      </c>
      <c r="C79" s="85" t="s">
        <v>603</v>
      </c>
      <c r="D79" s="85" t="s">
        <v>638</v>
      </c>
      <c r="E79" s="85" t="s">
        <v>639</v>
      </c>
      <c r="F79" s="85" t="s">
        <v>640</v>
      </c>
    </row>
    <row r="80" spans="2:6" ht="16.2" thickBot="1" x14ac:dyDescent="0.3">
      <c r="B80" s="86">
        <v>6</v>
      </c>
      <c r="C80" s="87" t="s">
        <v>617</v>
      </c>
      <c r="D80" s="88" t="s">
        <v>672</v>
      </c>
      <c r="E80" s="88" t="s">
        <v>607</v>
      </c>
      <c r="F80" s="88" t="s">
        <v>656</v>
      </c>
    </row>
    <row r="81" spans="2:6" ht="30.9" customHeight="1" thickBot="1" x14ac:dyDescent="0.3">
      <c r="B81" s="91" t="s">
        <v>642</v>
      </c>
      <c r="C81" s="136" t="s">
        <v>673</v>
      </c>
      <c r="D81" s="137"/>
      <c r="E81" s="137"/>
      <c r="F81" s="138"/>
    </row>
    <row r="82" spans="2:6" ht="15.6" thickBot="1" x14ac:dyDescent="0.3">
      <c r="B82" s="91" t="s">
        <v>644</v>
      </c>
      <c r="C82" s="136" t="s">
        <v>674</v>
      </c>
      <c r="D82" s="137"/>
      <c r="E82" s="137"/>
      <c r="F82" s="138"/>
    </row>
    <row r="83" spans="2:6" ht="15.6" customHeight="1" x14ac:dyDescent="0.25">
      <c r="B83" s="152" t="s">
        <v>646</v>
      </c>
      <c r="C83" s="146" t="s">
        <v>675</v>
      </c>
      <c r="D83" s="147"/>
      <c r="E83" s="147"/>
      <c r="F83" s="148"/>
    </row>
    <row r="84" spans="2:6" ht="15.6" thickBot="1" x14ac:dyDescent="0.3">
      <c r="B84" s="153"/>
      <c r="C84" s="149" t="s">
        <v>676</v>
      </c>
      <c r="D84" s="150"/>
      <c r="E84" s="150"/>
      <c r="F84" s="151"/>
    </row>
    <row r="85" spans="2:6" ht="15.6" thickBot="1" x14ac:dyDescent="0.3">
      <c r="B85" s="91" t="s">
        <v>648</v>
      </c>
      <c r="C85" s="136" t="s">
        <v>649</v>
      </c>
      <c r="D85" s="137"/>
      <c r="E85" s="137"/>
      <c r="F85" s="138"/>
    </row>
    <row r="86" spans="2:6" ht="15.6" thickBot="1" x14ac:dyDescent="0.3">
      <c r="B86" s="91" t="s">
        <v>660</v>
      </c>
      <c r="C86" s="136" t="s">
        <v>618</v>
      </c>
      <c r="D86" s="137"/>
      <c r="E86" s="137"/>
      <c r="F86" s="138"/>
    </row>
    <row r="87" spans="2:6" ht="15" x14ac:dyDescent="0.3">
      <c r="B87" s="90"/>
      <c r="C87" s="16"/>
      <c r="D87" s="16"/>
      <c r="E87" s="16"/>
      <c r="F87" s="16"/>
    </row>
    <row r="88" spans="2:6" ht="15.6" thickBot="1" x14ac:dyDescent="0.35">
      <c r="B88" s="90"/>
      <c r="C88" s="16"/>
      <c r="D88" s="16"/>
      <c r="E88" s="16"/>
      <c r="F88" s="16"/>
    </row>
    <row r="89" spans="2:6" ht="31.5" customHeight="1" thickBot="1" x14ac:dyDescent="0.3">
      <c r="B89" s="84" t="s">
        <v>602</v>
      </c>
      <c r="C89" s="85" t="s">
        <v>603</v>
      </c>
      <c r="D89" s="85" t="s">
        <v>638</v>
      </c>
      <c r="E89" s="85" t="s">
        <v>639</v>
      </c>
      <c r="F89" s="85" t="s">
        <v>640</v>
      </c>
    </row>
    <row r="90" spans="2:6" ht="31.8" thickBot="1" x14ac:dyDescent="0.3">
      <c r="B90" s="99">
        <v>7</v>
      </c>
      <c r="C90" s="100" t="s">
        <v>619</v>
      </c>
      <c r="D90" s="101" t="s">
        <v>677</v>
      </c>
      <c r="E90" s="101" t="s">
        <v>607</v>
      </c>
      <c r="F90" s="101" t="s">
        <v>656</v>
      </c>
    </row>
    <row r="91" spans="2:6" ht="15.6" thickBot="1" x14ac:dyDescent="0.3">
      <c r="B91" s="91" t="s">
        <v>642</v>
      </c>
      <c r="C91" s="136" t="s">
        <v>678</v>
      </c>
      <c r="D91" s="137"/>
      <c r="E91" s="137"/>
      <c r="F91" s="138"/>
    </row>
    <row r="92" spans="2:6" ht="15.9" customHeight="1" thickBot="1" x14ac:dyDescent="0.3">
      <c r="B92" s="91" t="s">
        <v>644</v>
      </c>
      <c r="C92" s="136" t="s">
        <v>679</v>
      </c>
      <c r="D92" s="137"/>
      <c r="E92" s="137"/>
      <c r="F92" s="138"/>
    </row>
    <row r="93" spans="2:6" ht="15.6" thickBot="1" x14ac:dyDescent="0.3">
      <c r="B93" s="91" t="s">
        <v>646</v>
      </c>
      <c r="C93" s="136" t="s">
        <v>680</v>
      </c>
      <c r="D93" s="137"/>
      <c r="E93" s="137"/>
      <c r="F93" s="138"/>
    </row>
    <row r="94" spans="2:6" ht="15.6" thickBot="1" x14ac:dyDescent="0.3">
      <c r="B94" s="91" t="s">
        <v>648</v>
      </c>
      <c r="C94" s="136" t="s">
        <v>681</v>
      </c>
      <c r="D94" s="137"/>
      <c r="E94" s="137"/>
      <c r="F94" s="138"/>
    </row>
    <row r="95" spans="2:6" ht="15.6" thickBot="1" x14ac:dyDescent="0.3">
      <c r="B95" s="91" t="s">
        <v>604</v>
      </c>
      <c r="C95" s="136" t="s">
        <v>612</v>
      </c>
      <c r="D95" s="137"/>
      <c r="E95" s="137"/>
      <c r="F95" s="138"/>
    </row>
    <row r="96" spans="2:6" ht="15" x14ac:dyDescent="0.3">
      <c r="B96" s="90"/>
      <c r="C96" s="16"/>
      <c r="D96" s="16"/>
      <c r="E96" s="16"/>
      <c r="F96" s="16"/>
    </row>
    <row r="97" spans="2:6" ht="15.6" thickBot="1" x14ac:dyDescent="0.35">
      <c r="B97" s="90"/>
      <c r="C97" s="16"/>
      <c r="D97" s="16"/>
      <c r="E97" s="16"/>
      <c r="F97" s="16"/>
    </row>
    <row r="98" spans="2:6" ht="15.6" thickBot="1" x14ac:dyDescent="0.3">
      <c r="B98" s="84" t="s">
        <v>602</v>
      </c>
      <c r="C98" s="85" t="s">
        <v>603</v>
      </c>
      <c r="D98" s="85" t="s">
        <v>638</v>
      </c>
      <c r="E98" s="85" t="s">
        <v>639</v>
      </c>
      <c r="F98" s="85" t="s">
        <v>640</v>
      </c>
    </row>
    <row r="99" spans="2:6" ht="16.2" thickBot="1" x14ac:dyDescent="0.3">
      <c r="B99" s="86">
        <v>8</v>
      </c>
      <c r="C99" s="87" t="s">
        <v>620</v>
      </c>
      <c r="D99" s="88" t="s">
        <v>682</v>
      </c>
      <c r="E99" s="88" t="s">
        <v>607</v>
      </c>
      <c r="F99" s="88" t="s">
        <v>656</v>
      </c>
    </row>
    <row r="100" spans="2:6" ht="15.6" thickBot="1" x14ac:dyDescent="0.3">
      <c r="B100" s="89" t="s">
        <v>642</v>
      </c>
      <c r="C100" s="129" t="s">
        <v>683</v>
      </c>
      <c r="D100" s="130"/>
      <c r="E100" s="130"/>
      <c r="F100" s="131"/>
    </row>
    <row r="101" spans="2:6" ht="15.6" thickBot="1" x14ac:dyDescent="0.3">
      <c r="B101" s="91" t="s">
        <v>644</v>
      </c>
      <c r="C101" s="136" t="s">
        <v>684</v>
      </c>
      <c r="D101" s="137"/>
      <c r="E101" s="137"/>
      <c r="F101" s="138"/>
    </row>
    <row r="102" spans="2:6" ht="15.6" thickBot="1" x14ac:dyDescent="0.3">
      <c r="B102" s="91" t="s">
        <v>646</v>
      </c>
      <c r="C102" s="136" t="s">
        <v>685</v>
      </c>
      <c r="D102" s="137"/>
      <c r="E102" s="137"/>
      <c r="F102" s="138"/>
    </row>
    <row r="103" spans="2:6" ht="15.6" thickBot="1" x14ac:dyDescent="0.3">
      <c r="B103" s="91" t="s">
        <v>648</v>
      </c>
      <c r="C103" s="136" t="s">
        <v>649</v>
      </c>
      <c r="D103" s="137"/>
      <c r="E103" s="137"/>
      <c r="F103" s="138"/>
    </row>
    <row r="104" spans="2:6" ht="15.6" thickBot="1" x14ac:dyDescent="0.3">
      <c r="B104" s="91" t="s">
        <v>604</v>
      </c>
      <c r="C104" s="136" t="s">
        <v>612</v>
      </c>
      <c r="D104" s="137"/>
      <c r="E104" s="137"/>
      <c r="F104" s="138"/>
    </row>
    <row r="105" spans="2:6" ht="15" x14ac:dyDescent="0.3">
      <c r="B105" s="90"/>
      <c r="C105" s="16"/>
      <c r="D105" s="16"/>
      <c r="E105" s="16"/>
      <c r="F105" s="16"/>
    </row>
    <row r="106" spans="2:6" ht="15.6" thickBot="1" x14ac:dyDescent="0.35">
      <c r="B106" s="90"/>
      <c r="C106" s="16"/>
      <c r="D106" s="16"/>
      <c r="E106" s="16"/>
      <c r="F106" s="16"/>
    </row>
    <row r="107" spans="2:6" ht="15.6" thickBot="1" x14ac:dyDescent="0.3">
      <c r="B107" s="84" t="s">
        <v>602</v>
      </c>
      <c r="C107" s="85" t="s">
        <v>603</v>
      </c>
      <c r="D107" s="85" t="s">
        <v>638</v>
      </c>
      <c r="E107" s="85" t="s">
        <v>639</v>
      </c>
      <c r="F107" s="85" t="s">
        <v>640</v>
      </c>
    </row>
    <row r="108" spans="2:6" ht="16.2" thickBot="1" x14ac:dyDescent="0.3">
      <c r="B108" s="86">
        <v>9</v>
      </c>
      <c r="C108" s="87" t="s">
        <v>621</v>
      </c>
      <c r="D108" s="88" t="s">
        <v>686</v>
      </c>
      <c r="E108" s="88" t="s">
        <v>607</v>
      </c>
      <c r="F108" s="88" t="s">
        <v>656</v>
      </c>
    </row>
    <row r="109" spans="2:6" ht="30.9" customHeight="1" thickBot="1" x14ac:dyDescent="0.3">
      <c r="B109" s="89" t="s">
        <v>642</v>
      </c>
      <c r="C109" s="129" t="s">
        <v>687</v>
      </c>
      <c r="D109" s="130"/>
      <c r="E109" s="130"/>
      <c r="F109" s="131"/>
    </row>
    <row r="110" spans="2:6" ht="15.6" thickBot="1" x14ac:dyDescent="0.3">
      <c r="B110" s="89" t="s">
        <v>644</v>
      </c>
      <c r="C110" s="129" t="s">
        <v>688</v>
      </c>
      <c r="D110" s="130"/>
      <c r="E110" s="130"/>
      <c r="F110" s="131"/>
    </row>
    <row r="111" spans="2:6" ht="15.6" thickBot="1" x14ac:dyDescent="0.3">
      <c r="B111" s="91" t="s">
        <v>646</v>
      </c>
      <c r="C111" s="136" t="s">
        <v>689</v>
      </c>
      <c r="D111" s="137"/>
      <c r="E111" s="137"/>
      <c r="F111" s="138"/>
    </row>
    <row r="112" spans="2:6" ht="15.6" thickBot="1" x14ac:dyDescent="0.3">
      <c r="B112" s="91" t="s">
        <v>648</v>
      </c>
      <c r="C112" s="136" t="s">
        <v>649</v>
      </c>
      <c r="D112" s="137"/>
      <c r="E112" s="137"/>
      <c r="F112" s="138"/>
    </row>
    <row r="113" spans="2:6" ht="15.6" thickBot="1" x14ac:dyDescent="0.3">
      <c r="B113" s="91" t="s">
        <v>604</v>
      </c>
      <c r="C113" s="136" t="s">
        <v>622</v>
      </c>
      <c r="D113" s="137"/>
      <c r="E113" s="137"/>
      <c r="F113" s="138"/>
    </row>
    <row r="114" spans="2:6" ht="15" x14ac:dyDescent="0.3">
      <c r="B114" s="90"/>
      <c r="C114" s="16"/>
      <c r="D114" s="16"/>
      <c r="E114" s="16"/>
      <c r="F114" s="16"/>
    </row>
    <row r="115" spans="2:6" ht="15.6" thickBot="1" x14ac:dyDescent="0.35">
      <c r="B115" s="90"/>
      <c r="C115" s="16"/>
      <c r="D115" s="16"/>
      <c r="E115" s="16"/>
      <c r="F115" s="16"/>
    </row>
    <row r="116" spans="2:6" ht="15.6" thickBot="1" x14ac:dyDescent="0.3">
      <c r="B116" s="84" t="s">
        <v>602</v>
      </c>
      <c r="C116" s="85" t="s">
        <v>603</v>
      </c>
      <c r="D116" s="85" t="s">
        <v>638</v>
      </c>
      <c r="E116" s="85" t="s">
        <v>639</v>
      </c>
      <c r="F116" s="85" t="s">
        <v>640</v>
      </c>
    </row>
    <row r="117" spans="2:6" ht="16.2" thickBot="1" x14ac:dyDescent="0.3">
      <c r="B117" s="86">
        <v>10</v>
      </c>
      <c r="C117" s="87" t="s">
        <v>623</v>
      </c>
      <c r="D117" s="88" t="s">
        <v>690</v>
      </c>
      <c r="E117" s="88" t="s">
        <v>607</v>
      </c>
      <c r="F117" s="88" t="s">
        <v>656</v>
      </c>
    </row>
    <row r="118" spans="2:6" ht="30.9" customHeight="1" thickBot="1" x14ac:dyDescent="0.3">
      <c r="B118" s="89" t="s">
        <v>642</v>
      </c>
      <c r="C118" s="129" t="s">
        <v>691</v>
      </c>
      <c r="D118" s="130"/>
      <c r="E118" s="130"/>
      <c r="F118" s="131"/>
    </row>
    <row r="119" spans="2:6" ht="15.6" thickBot="1" x14ac:dyDescent="0.3">
      <c r="B119" s="89" t="s">
        <v>644</v>
      </c>
      <c r="C119" s="129" t="s">
        <v>692</v>
      </c>
      <c r="D119" s="130"/>
      <c r="E119" s="130"/>
      <c r="F119" s="131"/>
    </row>
    <row r="120" spans="2:6" ht="15.6" thickBot="1" x14ac:dyDescent="0.3">
      <c r="B120" s="89" t="s">
        <v>646</v>
      </c>
      <c r="C120" s="129" t="s">
        <v>689</v>
      </c>
      <c r="D120" s="130"/>
      <c r="E120" s="130"/>
      <c r="F120" s="131"/>
    </row>
    <row r="121" spans="2:6" ht="15.6" thickBot="1" x14ac:dyDescent="0.3">
      <c r="B121" s="89" t="s">
        <v>648</v>
      </c>
      <c r="C121" s="129" t="s">
        <v>649</v>
      </c>
      <c r="D121" s="130"/>
      <c r="E121" s="130"/>
      <c r="F121" s="131"/>
    </row>
    <row r="122" spans="2:6" ht="15.6" thickBot="1" x14ac:dyDescent="0.3">
      <c r="B122" s="91" t="s">
        <v>604</v>
      </c>
      <c r="C122" s="136" t="s">
        <v>624</v>
      </c>
      <c r="D122" s="137"/>
      <c r="E122" s="137"/>
      <c r="F122" s="138"/>
    </row>
    <row r="123" spans="2:6" ht="15" x14ac:dyDescent="0.25">
      <c r="B123" s="102"/>
      <c r="C123" s="103"/>
      <c r="D123" s="103"/>
      <c r="E123" s="103"/>
      <c r="F123" s="103"/>
    </row>
    <row r="124" spans="2:6" ht="15" x14ac:dyDescent="0.3">
      <c r="B124" s="90"/>
      <c r="C124" s="16"/>
      <c r="D124" s="16"/>
      <c r="E124" s="16"/>
      <c r="F124" s="16"/>
    </row>
    <row r="125" spans="2:6" ht="15.6" thickBot="1" x14ac:dyDescent="0.35">
      <c r="B125" s="90"/>
      <c r="C125" s="16"/>
      <c r="D125" s="16"/>
      <c r="E125" s="16"/>
      <c r="F125" s="16"/>
    </row>
    <row r="126" spans="2:6" ht="15.6" thickBot="1" x14ac:dyDescent="0.3">
      <c r="B126" s="84" t="s">
        <v>602</v>
      </c>
      <c r="C126" s="85" t="s">
        <v>603</v>
      </c>
      <c r="D126" s="85" t="s">
        <v>638</v>
      </c>
      <c r="E126" s="85" t="s">
        <v>639</v>
      </c>
      <c r="F126" s="85" t="s">
        <v>640</v>
      </c>
    </row>
    <row r="127" spans="2:6" ht="16.2" thickBot="1" x14ac:dyDescent="0.3">
      <c r="B127" s="86">
        <v>11</v>
      </c>
      <c r="C127" s="87" t="s">
        <v>625</v>
      </c>
      <c r="D127" s="88" t="s">
        <v>693</v>
      </c>
      <c r="E127" s="88" t="s">
        <v>607</v>
      </c>
      <c r="F127" s="88" t="s">
        <v>656</v>
      </c>
    </row>
    <row r="128" spans="2:6" ht="30.9" customHeight="1" thickBot="1" x14ac:dyDescent="0.3">
      <c r="B128" s="89" t="s">
        <v>642</v>
      </c>
      <c r="C128" s="129" t="s">
        <v>694</v>
      </c>
      <c r="D128" s="130"/>
      <c r="E128" s="130"/>
      <c r="F128" s="131"/>
    </row>
    <row r="129" spans="2:6" ht="15.6" thickBot="1" x14ac:dyDescent="0.3">
      <c r="B129" s="89" t="s">
        <v>644</v>
      </c>
      <c r="C129" s="129" t="s">
        <v>695</v>
      </c>
      <c r="D129" s="130"/>
      <c r="E129" s="130"/>
      <c r="F129" s="131"/>
    </row>
    <row r="130" spans="2:6" ht="15.6" thickBot="1" x14ac:dyDescent="0.3">
      <c r="B130" s="89" t="s">
        <v>646</v>
      </c>
      <c r="C130" s="129" t="s">
        <v>696</v>
      </c>
      <c r="D130" s="130"/>
      <c r="E130" s="130"/>
      <c r="F130" s="131"/>
    </row>
    <row r="131" spans="2:6" ht="15.6" thickBot="1" x14ac:dyDescent="0.3">
      <c r="B131" s="89" t="s">
        <v>648</v>
      </c>
      <c r="C131" s="129" t="s">
        <v>649</v>
      </c>
      <c r="D131" s="130"/>
      <c r="E131" s="130"/>
      <c r="F131" s="131"/>
    </row>
    <row r="132" spans="2:6" ht="15.6" thickBot="1" x14ac:dyDescent="0.3">
      <c r="B132" s="91" t="s">
        <v>604</v>
      </c>
      <c r="C132" s="136" t="s">
        <v>697</v>
      </c>
      <c r="D132" s="137"/>
      <c r="E132" s="137"/>
      <c r="F132" s="138"/>
    </row>
    <row r="133" spans="2:6" ht="15" x14ac:dyDescent="0.3">
      <c r="B133" s="90"/>
      <c r="C133" s="16"/>
      <c r="D133" s="16"/>
      <c r="E133" s="16"/>
      <c r="F133" s="16"/>
    </row>
    <row r="134" spans="2:6" ht="15.6" thickBot="1" x14ac:dyDescent="0.35">
      <c r="B134" s="90"/>
      <c r="C134" s="16"/>
      <c r="D134" s="16"/>
      <c r="E134" s="16"/>
      <c r="F134" s="16"/>
    </row>
    <row r="135" spans="2:6" ht="15.6" thickBot="1" x14ac:dyDescent="0.3">
      <c r="B135" s="84" t="s">
        <v>602</v>
      </c>
      <c r="C135" s="85" t="s">
        <v>603</v>
      </c>
      <c r="D135" s="85" t="s">
        <v>638</v>
      </c>
      <c r="E135" s="85" t="s">
        <v>639</v>
      </c>
      <c r="F135" s="85" t="s">
        <v>640</v>
      </c>
    </row>
    <row r="136" spans="2:6" ht="31.8" thickBot="1" x14ac:dyDescent="0.3">
      <c r="B136" s="86">
        <v>12</v>
      </c>
      <c r="C136" s="87" t="s">
        <v>627</v>
      </c>
      <c r="D136" s="88" t="s">
        <v>698</v>
      </c>
      <c r="E136" s="88" t="s">
        <v>607</v>
      </c>
      <c r="F136" s="88" t="s">
        <v>656</v>
      </c>
    </row>
    <row r="137" spans="2:6" ht="30.9" customHeight="1" thickBot="1" x14ac:dyDescent="0.3">
      <c r="B137" s="89" t="s">
        <v>642</v>
      </c>
      <c r="C137" s="129" t="s">
        <v>699</v>
      </c>
      <c r="D137" s="130"/>
      <c r="E137" s="130"/>
      <c r="F137" s="131"/>
    </row>
    <row r="138" spans="2:6" ht="15.6" thickBot="1" x14ac:dyDescent="0.3">
      <c r="B138" s="89" t="s">
        <v>644</v>
      </c>
      <c r="C138" s="129" t="s">
        <v>700</v>
      </c>
      <c r="D138" s="130"/>
      <c r="E138" s="130"/>
      <c r="F138" s="131"/>
    </row>
    <row r="139" spans="2:6" ht="15.6" thickBot="1" x14ac:dyDescent="0.3">
      <c r="B139" s="91" t="s">
        <v>646</v>
      </c>
      <c r="C139" s="136" t="s">
        <v>701</v>
      </c>
      <c r="D139" s="137"/>
      <c r="E139" s="137"/>
      <c r="F139" s="138"/>
    </row>
    <row r="140" spans="2:6" ht="15.6" thickBot="1" x14ac:dyDescent="0.3">
      <c r="B140" s="91" t="s">
        <v>648</v>
      </c>
      <c r="C140" s="136" t="s">
        <v>649</v>
      </c>
      <c r="D140" s="137"/>
      <c r="E140" s="137"/>
      <c r="F140" s="138"/>
    </row>
    <row r="141" spans="2:6" ht="15.6" thickBot="1" x14ac:dyDescent="0.3">
      <c r="B141" s="91" t="s">
        <v>604</v>
      </c>
      <c r="C141" s="136" t="s">
        <v>702</v>
      </c>
      <c r="D141" s="137"/>
      <c r="E141" s="137"/>
      <c r="F141" s="138"/>
    </row>
    <row r="142" spans="2:6" ht="15" x14ac:dyDescent="0.3">
      <c r="B142" s="90"/>
      <c r="C142" s="16"/>
      <c r="D142" s="16"/>
      <c r="E142" s="16"/>
      <c r="F142" s="16"/>
    </row>
    <row r="143" spans="2:6" ht="15.6" thickBot="1" x14ac:dyDescent="0.35">
      <c r="B143" s="90"/>
      <c r="C143" s="16"/>
      <c r="D143" s="16"/>
      <c r="E143" s="16"/>
      <c r="F143" s="16"/>
    </row>
    <row r="144" spans="2:6" ht="15.6" thickBot="1" x14ac:dyDescent="0.3">
      <c r="B144" s="84" t="s">
        <v>602</v>
      </c>
      <c r="C144" s="85" t="s">
        <v>603</v>
      </c>
      <c r="D144" s="85" t="s">
        <v>638</v>
      </c>
      <c r="E144" s="85" t="s">
        <v>639</v>
      </c>
      <c r="F144" s="85" t="s">
        <v>640</v>
      </c>
    </row>
    <row r="145" spans="2:6" ht="16.2" thickBot="1" x14ac:dyDescent="0.3">
      <c r="B145" s="86">
        <v>13</v>
      </c>
      <c r="C145" s="87" t="s">
        <v>629</v>
      </c>
      <c r="D145" s="88" t="s">
        <v>703</v>
      </c>
      <c r="E145" s="88" t="s">
        <v>607</v>
      </c>
      <c r="F145" s="88" t="s">
        <v>656</v>
      </c>
    </row>
    <row r="146" spans="2:6" ht="30.9" customHeight="1" thickBot="1" x14ac:dyDescent="0.3">
      <c r="B146" s="89" t="s">
        <v>642</v>
      </c>
      <c r="C146" s="129" t="s">
        <v>704</v>
      </c>
      <c r="D146" s="130"/>
      <c r="E146" s="130"/>
      <c r="F146" s="131"/>
    </row>
    <row r="147" spans="2:6" ht="15.6" thickBot="1" x14ac:dyDescent="0.3">
      <c r="B147" s="89" t="s">
        <v>644</v>
      </c>
      <c r="C147" s="129" t="s">
        <v>705</v>
      </c>
      <c r="D147" s="130"/>
      <c r="E147" s="130"/>
      <c r="F147" s="131"/>
    </row>
    <row r="148" spans="2:6" ht="15.6" thickBot="1" x14ac:dyDescent="0.3">
      <c r="B148" s="89" t="s">
        <v>646</v>
      </c>
      <c r="C148" s="129" t="s">
        <v>706</v>
      </c>
      <c r="D148" s="130"/>
      <c r="E148" s="130"/>
      <c r="F148" s="131"/>
    </row>
    <row r="149" spans="2:6" ht="15.6" thickBot="1" x14ac:dyDescent="0.3">
      <c r="B149" s="91" t="s">
        <v>648</v>
      </c>
      <c r="C149" s="136" t="s">
        <v>649</v>
      </c>
      <c r="D149" s="137"/>
      <c r="E149" s="137"/>
      <c r="F149" s="138"/>
    </row>
    <row r="150" spans="2:6" ht="15.6" thickBot="1" x14ac:dyDescent="0.3">
      <c r="B150" s="91" t="s">
        <v>604</v>
      </c>
      <c r="C150" s="136" t="s">
        <v>702</v>
      </c>
      <c r="D150" s="137"/>
      <c r="E150" s="137"/>
      <c r="F150" s="138"/>
    </row>
    <row r="151" spans="2:6" ht="15" x14ac:dyDescent="0.3">
      <c r="B151" s="90"/>
      <c r="C151" s="16"/>
      <c r="D151" s="16"/>
      <c r="E151" s="16"/>
      <c r="F151" s="16"/>
    </row>
    <row r="152" spans="2:6" ht="15.6" thickBot="1" x14ac:dyDescent="0.35">
      <c r="B152" s="90"/>
      <c r="C152" s="16"/>
      <c r="D152" s="16"/>
      <c r="E152" s="16"/>
      <c r="F152" s="16"/>
    </row>
    <row r="153" spans="2:6" ht="15.6" thickBot="1" x14ac:dyDescent="0.3">
      <c r="B153" s="84" t="s">
        <v>602</v>
      </c>
      <c r="C153" s="85" t="s">
        <v>603</v>
      </c>
      <c r="D153" s="85" t="s">
        <v>638</v>
      </c>
      <c r="E153" s="85" t="s">
        <v>639</v>
      </c>
      <c r="F153" s="85" t="s">
        <v>640</v>
      </c>
    </row>
    <row r="154" spans="2:6" ht="31.8" thickBot="1" x14ac:dyDescent="0.3">
      <c r="B154" s="86">
        <v>14</v>
      </c>
      <c r="C154" s="87" t="s">
        <v>630</v>
      </c>
      <c r="D154" s="88" t="s">
        <v>707</v>
      </c>
      <c r="E154" s="88" t="s">
        <v>607</v>
      </c>
      <c r="F154" s="88" t="s">
        <v>656</v>
      </c>
    </row>
    <row r="155" spans="2:6" ht="15.9" customHeight="1" thickBot="1" x14ac:dyDescent="0.3">
      <c r="B155" s="104" t="s">
        <v>642</v>
      </c>
      <c r="C155" s="129" t="s">
        <v>708</v>
      </c>
      <c r="D155" s="130"/>
      <c r="E155" s="130"/>
      <c r="F155" s="131"/>
    </row>
    <row r="156" spans="2:6" ht="15.6" thickBot="1" x14ac:dyDescent="0.3">
      <c r="B156" s="104" t="s">
        <v>644</v>
      </c>
      <c r="C156" s="129" t="s">
        <v>709</v>
      </c>
      <c r="D156" s="130"/>
      <c r="E156" s="130"/>
      <c r="F156" s="131"/>
    </row>
    <row r="157" spans="2:6" ht="15.6" thickBot="1" x14ac:dyDescent="0.3">
      <c r="B157" s="105" t="s">
        <v>646</v>
      </c>
      <c r="C157" s="136" t="s">
        <v>710</v>
      </c>
      <c r="D157" s="137"/>
      <c r="E157" s="137"/>
      <c r="F157" s="138"/>
    </row>
    <row r="158" spans="2:6" ht="15.6" thickBot="1" x14ac:dyDescent="0.3">
      <c r="B158" s="105" t="s">
        <v>648</v>
      </c>
      <c r="C158" s="136" t="s">
        <v>649</v>
      </c>
      <c r="D158" s="137"/>
      <c r="E158" s="137"/>
      <c r="F158" s="138"/>
    </row>
    <row r="159" spans="2:6" ht="15.6" thickBot="1" x14ac:dyDescent="0.3">
      <c r="B159" s="105" t="s">
        <v>604</v>
      </c>
      <c r="C159" s="136" t="s">
        <v>702</v>
      </c>
      <c r="D159" s="137"/>
      <c r="E159" s="137"/>
      <c r="F159" s="138"/>
    </row>
    <row r="160" spans="2:6" ht="15" x14ac:dyDescent="0.3">
      <c r="B160" s="90"/>
      <c r="C160" s="16"/>
      <c r="D160" s="16"/>
      <c r="E160" s="16"/>
      <c r="F160" s="16"/>
    </row>
    <row r="161" spans="2:6" ht="15.6" thickBot="1" x14ac:dyDescent="0.35">
      <c r="B161" s="90"/>
      <c r="C161" s="16"/>
      <c r="D161" s="16"/>
      <c r="E161" s="16"/>
      <c r="F161" s="16"/>
    </row>
    <row r="162" spans="2:6" ht="15.6" thickBot="1" x14ac:dyDescent="0.3">
      <c r="B162" s="84" t="s">
        <v>602</v>
      </c>
      <c r="C162" s="85" t="s">
        <v>603</v>
      </c>
      <c r="D162" s="85" t="s">
        <v>638</v>
      </c>
      <c r="E162" s="85" t="s">
        <v>639</v>
      </c>
      <c r="F162" s="85" t="s">
        <v>640</v>
      </c>
    </row>
    <row r="163" spans="2:6" ht="31.8" thickBot="1" x14ac:dyDescent="0.3">
      <c r="B163" s="86">
        <v>15</v>
      </c>
      <c r="C163" s="87" t="s">
        <v>631</v>
      </c>
      <c r="D163" s="88" t="s">
        <v>711</v>
      </c>
      <c r="E163" s="88" t="s">
        <v>607</v>
      </c>
      <c r="F163" s="88" t="s">
        <v>656</v>
      </c>
    </row>
    <row r="164" spans="2:6" ht="15.9" customHeight="1" thickBot="1" x14ac:dyDescent="0.3">
      <c r="B164" s="89" t="s">
        <v>642</v>
      </c>
      <c r="C164" s="129" t="s">
        <v>712</v>
      </c>
      <c r="D164" s="130"/>
      <c r="E164" s="130"/>
      <c r="F164" s="131"/>
    </row>
    <row r="165" spans="2:6" ht="15.6" thickBot="1" x14ac:dyDescent="0.3">
      <c r="B165" s="89" t="s">
        <v>644</v>
      </c>
      <c r="C165" s="129" t="s">
        <v>713</v>
      </c>
      <c r="D165" s="130"/>
      <c r="E165" s="130"/>
      <c r="F165" s="131"/>
    </row>
    <row r="166" spans="2:6" ht="31.5" customHeight="1" thickBot="1" x14ac:dyDescent="0.3">
      <c r="B166" s="91" t="s">
        <v>646</v>
      </c>
      <c r="C166" s="136" t="s">
        <v>714</v>
      </c>
      <c r="D166" s="137"/>
      <c r="E166" s="137"/>
      <c r="F166" s="138"/>
    </row>
    <row r="167" spans="2:6" ht="15.6" thickBot="1" x14ac:dyDescent="0.3">
      <c r="B167" s="91" t="s">
        <v>648</v>
      </c>
      <c r="C167" s="136" t="s">
        <v>649</v>
      </c>
      <c r="D167" s="137"/>
      <c r="E167" s="137"/>
      <c r="F167" s="138"/>
    </row>
    <row r="168" spans="2:6" ht="15.6" thickBot="1" x14ac:dyDescent="0.3">
      <c r="B168" s="91" t="s">
        <v>604</v>
      </c>
      <c r="C168" s="136" t="s">
        <v>632</v>
      </c>
      <c r="D168" s="137"/>
      <c r="E168" s="137"/>
      <c r="F168" s="138"/>
    </row>
    <row r="169" spans="2:6" ht="15.9" customHeight="1" thickBot="1" x14ac:dyDescent="0.3">
      <c r="B169" s="91" t="s">
        <v>715</v>
      </c>
      <c r="C169" s="136" t="s">
        <v>716</v>
      </c>
      <c r="D169" s="137"/>
      <c r="E169" s="137"/>
      <c r="F169" s="138"/>
    </row>
    <row r="170" spans="2:6" ht="15" x14ac:dyDescent="0.3">
      <c r="B170" s="90"/>
      <c r="C170" s="16"/>
      <c r="D170" s="16"/>
      <c r="E170" s="16"/>
      <c r="F170" s="16"/>
    </row>
    <row r="171" spans="2:6" ht="15.6" thickBot="1" x14ac:dyDescent="0.35">
      <c r="B171" s="90"/>
      <c r="C171" s="16"/>
      <c r="D171" s="16"/>
      <c r="E171" s="16"/>
      <c r="F171" s="16"/>
    </row>
    <row r="172" spans="2:6" ht="31.5" customHeight="1" thickBot="1" x14ac:dyDescent="0.3">
      <c r="B172" s="106" t="s">
        <v>602</v>
      </c>
      <c r="C172" s="85" t="s">
        <v>603</v>
      </c>
      <c r="D172" s="85" t="s">
        <v>638</v>
      </c>
      <c r="E172" s="85" t="s">
        <v>639</v>
      </c>
      <c r="F172" s="85" t="s">
        <v>640</v>
      </c>
    </row>
    <row r="173" spans="2:6" ht="47.4" thickBot="1" x14ac:dyDescent="0.3">
      <c r="B173" s="86">
        <v>16</v>
      </c>
      <c r="C173" s="87" t="s">
        <v>717</v>
      </c>
      <c r="D173" s="88" t="s">
        <v>718</v>
      </c>
      <c r="E173" s="88" t="s">
        <v>607</v>
      </c>
      <c r="F173" s="88" t="s">
        <v>656</v>
      </c>
    </row>
    <row r="174" spans="2:6" ht="15.6" thickBot="1" x14ac:dyDescent="0.3">
      <c r="B174" s="89" t="s">
        <v>642</v>
      </c>
      <c r="C174" s="129" t="s">
        <v>719</v>
      </c>
      <c r="D174" s="130"/>
      <c r="E174" s="130"/>
      <c r="F174" s="131"/>
    </row>
    <row r="175" spans="2:6" ht="15.6" thickBot="1" x14ac:dyDescent="0.3">
      <c r="B175" s="89" t="s">
        <v>644</v>
      </c>
      <c r="C175" s="129" t="s">
        <v>720</v>
      </c>
      <c r="D175" s="130"/>
      <c r="E175" s="130"/>
      <c r="F175" s="131"/>
    </row>
    <row r="176" spans="2:6" ht="66.900000000000006" customHeight="1" thickBot="1" x14ac:dyDescent="0.3">
      <c r="B176" s="89" t="s">
        <v>646</v>
      </c>
      <c r="C176" s="129" t="s">
        <v>721</v>
      </c>
      <c r="D176" s="130"/>
      <c r="E176" s="130"/>
      <c r="F176" s="131"/>
    </row>
    <row r="177" spans="2:6" ht="15.6" thickBot="1" x14ac:dyDescent="0.3">
      <c r="B177" s="91" t="s">
        <v>648</v>
      </c>
      <c r="C177" s="96" t="s">
        <v>649</v>
      </c>
      <c r="D177" s="97"/>
      <c r="E177" s="97"/>
      <c r="F177" s="98"/>
    </row>
    <row r="178" spans="2:6" ht="15.6" thickBot="1" x14ac:dyDescent="0.3">
      <c r="B178" s="91" t="s">
        <v>604</v>
      </c>
      <c r="C178" s="107" t="s">
        <v>632</v>
      </c>
      <c r="D178" s="97"/>
      <c r="E178" s="97"/>
      <c r="F178" s="98"/>
    </row>
    <row r="179" spans="2:6" ht="15.6" thickBot="1" x14ac:dyDescent="0.3">
      <c r="B179" s="91" t="s">
        <v>715</v>
      </c>
      <c r="C179" s="136" t="s">
        <v>722</v>
      </c>
      <c r="D179" s="137"/>
      <c r="E179" s="137"/>
      <c r="F179" s="138"/>
    </row>
    <row r="180" spans="2:6" ht="15" x14ac:dyDescent="0.25">
      <c r="B180" s="102"/>
      <c r="C180" s="103"/>
      <c r="D180" s="103"/>
      <c r="E180" s="103"/>
      <c r="F180" s="103"/>
    </row>
    <row r="181" spans="2:6" ht="15.6" thickBot="1" x14ac:dyDescent="0.35">
      <c r="B181" s="90"/>
      <c r="C181" s="16"/>
      <c r="D181" s="16"/>
      <c r="E181" s="16"/>
      <c r="F181" s="16"/>
    </row>
    <row r="182" spans="2:6" ht="15.9" customHeight="1" thickBot="1" x14ac:dyDescent="0.3">
      <c r="B182" s="106" t="s">
        <v>602</v>
      </c>
      <c r="C182" s="85" t="s">
        <v>603</v>
      </c>
      <c r="D182" s="85" t="s">
        <v>638</v>
      </c>
      <c r="E182" s="85" t="s">
        <v>639</v>
      </c>
      <c r="F182" s="85" t="s">
        <v>640</v>
      </c>
    </row>
    <row r="183" spans="2:6" ht="35.1" customHeight="1" thickBot="1" x14ac:dyDescent="0.3">
      <c r="B183" s="86">
        <v>17</v>
      </c>
      <c r="C183" s="87" t="s">
        <v>634</v>
      </c>
      <c r="D183" s="88" t="s">
        <v>723</v>
      </c>
      <c r="E183" s="88" t="s">
        <v>607</v>
      </c>
      <c r="F183" s="88" t="s">
        <v>656</v>
      </c>
    </row>
    <row r="184" spans="2:6" ht="15.6" thickBot="1" x14ac:dyDescent="0.3">
      <c r="B184" s="89" t="s">
        <v>642</v>
      </c>
      <c r="C184" s="129" t="s">
        <v>724</v>
      </c>
      <c r="D184" s="130"/>
      <c r="E184" s="130"/>
      <c r="F184" s="131"/>
    </row>
    <row r="185" spans="2:6" ht="15.6" thickBot="1" x14ac:dyDescent="0.3">
      <c r="B185" s="89" t="s">
        <v>644</v>
      </c>
      <c r="C185" s="129" t="s">
        <v>725</v>
      </c>
      <c r="D185" s="130"/>
      <c r="E185" s="130"/>
      <c r="F185" s="131"/>
    </row>
    <row r="186" spans="2:6" ht="15.6" thickBot="1" x14ac:dyDescent="0.3">
      <c r="B186" s="91" t="s">
        <v>646</v>
      </c>
      <c r="C186" s="136" t="s">
        <v>726</v>
      </c>
      <c r="D186" s="137"/>
      <c r="E186" s="137"/>
      <c r="F186" s="138"/>
    </row>
    <row r="187" spans="2:6" ht="15.6" thickBot="1" x14ac:dyDescent="0.3">
      <c r="B187" s="91" t="s">
        <v>648</v>
      </c>
      <c r="C187" s="136" t="s">
        <v>649</v>
      </c>
      <c r="D187" s="137"/>
      <c r="E187" s="137"/>
      <c r="F187" s="138"/>
    </row>
    <row r="188" spans="2:6" ht="15.6" thickBot="1" x14ac:dyDescent="0.3">
      <c r="B188" s="91" t="s">
        <v>604</v>
      </c>
      <c r="C188" s="136" t="s">
        <v>635</v>
      </c>
      <c r="D188" s="137"/>
      <c r="E188" s="137"/>
      <c r="F188" s="138"/>
    </row>
    <row r="189" spans="2:6" ht="15.6" customHeight="1" x14ac:dyDescent="0.3">
      <c r="B189" s="90"/>
      <c r="C189" s="16"/>
      <c r="D189" s="16"/>
      <c r="E189" s="16"/>
      <c r="F189" s="16"/>
    </row>
    <row r="190" spans="2:6" ht="15.6" thickBot="1" x14ac:dyDescent="0.35">
      <c r="B190" s="90"/>
      <c r="C190" s="16"/>
      <c r="D190" s="16"/>
      <c r="E190" s="16"/>
      <c r="F190" s="16"/>
    </row>
    <row r="191" spans="2:6" ht="15.6" thickBot="1" x14ac:dyDescent="0.3">
      <c r="B191" s="84" t="s">
        <v>602</v>
      </c>
      <c r="C191" s="85" t="s">
        <v>603</v>
      </c>
      <c r="D191" s="85" t="s">
        <v>638</v>
      </c>
      <c r="E191" s="85" t="s">
        <v>639</v>
      </c>
      <c r="F191" s="85" t="s">
        <v>640</v>
      </c>
    </row>
    <row r="192" spans="2:6" ht="32.1" customHeight="1" thickBot="1" x14ac:dyDescent="0.3">
      <c r="B192" s="86">
        <v>18</v>
      </c>
      <c r="C192" s="87" t="s">
        <v>636</v>
      </c>
      <c r="D192" s="88" t="s">
        <v>727</v>
      </c>
      <c r="E192" s="88" t="s">
        <v>607</v>
      </c>
      <c r="F192" s="88" t="s">
        <v>656</v>
      </c>
    </row>
    <row r="193" spans="2:6" ht="15.6" thickBot="1" x14ac:dyDescent="0.3">
      <c r="B193" s="89" t="s">
        <v>642</v>
      </c>
      <c r="C193" s="129" t="s">
        <v>724</v>
      </c>
      <c r="D193" s="130"/>
      <c r="E193" s="130"/>
      <c r="F193" s="131"/>
    </row>
    <row r="194" spans="2:6" ht="15.6" thickBot="1" x14ac:dyDescent="0.3">
      <c r="B194" s="89" t="s">
        <v>644</v>
      </c>
      <c r="C194" s="129" t="s">
        <v>728</v>
      </c>
      <c r="D194" s="130"/>
      <c r="E194" s="130"/>
      <c r="F194" s="131"/>
    </row>
    <row r="195" spans="2:6" ht="15.6" thickBot="1" x14ac:dyDescent="0.3">
      <c r="B195" s="89" t="s">
        <v>646</v>
      </c>
      <c r="C195" s="129" t="s">
        <v>729</v>
      </c>
      <c r="D195" s="130"/>
      <c r="E195" s="130"/>
      <c r="F195" s="131"/>
    </row>
    <row r="196" spans="2:6" ht="15.6" thickBot="1" x14ac:dyDescent="0.3">
      <c r="B196" s="89" t="s">
        <v>648</v>
      </c>
      <c r="C196" s="129" t="s">
        <v>649</v>
      </c>
      <c r="D196" s="130"/>
      <c r="E196" s="130"/>
      <c r="F196" s="131"/>
    </row>
    <row r="197" spans="2:6" ht="15.6" thickBot="1" x14ac:dyDescent="0.3">
      <c r="B197" s="89" t="s">
        <v>604</v>
      </c>
      <c r="C197" s="129" t="s">
        <v>730</v>
      </c>
      <c r="D197" s="130"/>
      <c r="E197" s="130"/>
      <c r="F197" s="131"/>
    </row>
    <row r="198" spans="2:6" ht="31.5" customHeight="1" x14ac:dyDescent="0.25"/>
    <row r="201" spans="2:6" ht="15.9" customHeight="1" x14ac:dyDescent="0.25"/>
  </sheetData>
  <mergeCells count="99">
    <mergeCell ref="C197:F197"/>
    <mergeCell ref="C187:F187"/>
    <mergeCell ref="C188:F188"/>
    <mergeCell ref="C193:F193"/>
    <mergeCell ref="C194:F194"/>
    <mergeCell ref="C195:F195"/>
    <mergeCell ref="C196:F196"/>
    <mergeCell ref="C186:F186"/>
    <mergeCell ref="C165:F165"/>
    <mergeCell ref="C166:F166"/>
    <mergeCell ref="C167:F167"/>
    <mergeCell ref="C168:F168"/>
    <mergeCell ref="C169:F169"/>
    <mergeCell ref="C174:F174"/>
    <mergeCell ref="C175:F175"/>
    <mergeCell ref="C176:F176"/>
    <mergeCell ref="C179:F179"/>
    <mergeCell ref="C184:F184"/>
    <mergeCell ref="C185:F185"/>
    <mergeCell ref="C164:F164"/>
    <mergeCell ref="C141:F141"/>
    <mergeCell ref="C146:F146"/>
    <mergeCell ref="C147:F147"/>
    <mergeCell ref="C148:F148"/>
    <mergeCell ref="C149:F149"/>
    <mergeCell ref="C150:F150"/>
    <mergeCell ref="C155:F155"/>
    <mergeCell ref="C156:F156"/>
    <mergeCell ref="C157:F157"/>
    <mergeCell ref="C158:F158"/>
    <mergeCell ref="C159:F159"/>
    <mergeCell ref="C140:F140"/>
    <mergeCell ref="C120:F120"/>
    <mergeCell ref="C121:F121"/>
    <mergeCell ref="C122:F122"/>
    <mergeCell ref="C128:F128"/>
    <mergeCell ref="C129:F129"/>
    <mergeCell ref="C130:F130"/>
    <mergeCell ref="C131:F131"/>
    <mergeCell ref="C132:F132"/>
    <mergeCell ref="C137:F137"/>
    <mergeCell ref="C138:F138"/>
    <mergeCell ref="C139:F139"/>
    <mergeCell ref="C119:F119"/>
    <mergeCell ref="C100:F100"/>
    <mergeCell ref="C101:F101"/>
    <mergeCell ref="C102:F102"/>
    <mergeCell ref="C103:F103"/>
    <mergeCell ref="C104:F104"/>
    <mergeCell ref="C109:F109"/>
    <mergeCell ref="C110:F110"/>
    <mergeCell ref="C111:F111"/>
    <mergeCell ref="C112:F112"/>
    <mergeCell ref="C113:F113"/>
    <mergeCell ref="C118:F118"/>
    <mergeCell ref="C95:F95"/>
    <mergeCell ref="C81:F81"/>
    <mergeCell ref="C82:F82"/>
    <mergeCell ref="B83:B84"/>
    <mergeCell ref="C83:F83"/>
    <mergeCell ref="C84:F84"/>
    <mergeCell ref="C85:F85"/>
    <mergeCell ref="C86:F86"/>
    <mergeCell ref="C91:F91"/>
    <mergeCell ref="C92:F92"/>
    <mergeCell ref="C93:F93"/>
    <mergeCell ref="C94:F94"/>
    <mergeCell ref="C67:F67"/>
    <mergeCell ref="B68:B69"/>
    <mergeCell ref="C68:F68"/>
    <mergeCell ref="C69:F69"/>
    <mergeCell ref="B70:B71"/>
    <mergeCell ref="C70:F70"/>
    <mergeCell ref="C71:F71"/>
    <mergeCell ref="C58:F58"/>
    <mergeCell ref="C59:F59"/>
    <mergeCell ref="C60:F60"/>
    <mergeCell ref="B65:B66"/>
    <mergeCell ref="C65:C66"/>
    <mergeCell ref="E65:E66"/>
    <mergeCell ref="F65:F66"/>
    <mergeCell ref="C57:F57"/>
    <mergeCell ref="C34:F34"/>
    <mergeCell ref="C39:F39"/>
    <mergeCell ref="C40:F40"/>
    <mergeCell ref="C41:F41"/>
    <mergeCell ref="C42:F42"/>
    <mergeCell ref="C43:F43"/>
    <mergeCell ref="C48:F48"/>
    <mergeCell ref="C49:F49"/>
    <mergeCell ref="C50:F50"/>
    <mergeCell ref="C51:F51"/>
    <mergeCell ref="C56:F56"/>
    <mergeCell ref="C33:F33"/>
    <mergeCell ref="B10:B11"/>
    <mergeCell ref="C10:C11"/>
    <mergeCell ref="C30:F30"/>
    <mergeCell ref="C31:F31"/>
    <mergeCell ref="C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Q46"/>
  <sheetViews>
    <sheetView workbookViewId="0">
      <pane ySplit="3" topLeftCell="A4" activePane="bottomLeft" state="frozen"/>
      <selection activeCell="A24" sqref="A24"/>
      <selection pane="bottomLeft"/>
    </sheetView>
  </sheetViews>
  <sheetFormatPr defaultRowHeight="14.4" x14ac:dyDescent="0.3"/>
  <cols>
    <col min="1" max="1" width="55.5546875" customWidth="1"/>
    <col min="2" max="3" width="19.44140625" bestFit="1" customWidth="1"/>
    <col min="4" max="4" width="54.5546875" bestFit="1" customWidth="1"/>
    <col min="5" max="5" width="21" bestFit="1" customWidth="1"/>
    <col min="6" max="6" width="8.33203125" bestFit="1" customWidth="1"/>
    <col min="7" max="7" width="7" customWidth="1"/>
  </cols>
  <sheetData>
    <row r="1" spans="1:17" x14ac:dyDescent="0.3">
      <c r="A1" s="18" t="s">
        <v>435</v>
      </c>
    </row>
    <row r="2" spans="1:17" x14ac:dyDescent="0.3">
      <c r="A2" s="18"/>
    </row>
    <row r="3" spans="1:17" ht="28.8" x14ac:dyDescent="0.3">
      <c r="A3" s="19" t="s">
        <v>65</v>
      </c>
      <c r="B3" s="19" t="s">
        <v>66</v>
      </c>
      <c r="C3" s="20" t="s">
        <v>67</v>
      </c>
      <c r="D3" s="19" t="s">
        <v>68</v>
      </c>
      <c r="E3" s="19" t="s">
        <v>69</v>
      </c>
      <c r="F3" s="20" t="s">
        <v>70</v>
      </c>
      <c r="G3" s="20" t="s">
        <v>71</v>
      </c>
      <c r="P3" s="21"/>
      <c r="Q3" s="21"/>
    </row>
    <row r="4" spans="1:17" x14ac:dyDescent="0.3">
      <c r="A4" s="47" t="s">
        <v>72</v>
      </c>
      <c r="B4" s="47" t="s">
        <v>259</v>
      </c>
      <c r="C4" s="47" t="s">
        <v>74</v>
      </c>
      <c r="D4" s="47" t="s">
        <v>75</v>
      </c>
      <c r="E4" s="47" t="s">
        <v>76</v>
      </c>
      <c r="F4" s="47" t="s">
        <v>77</v>
      </c>
      <c r="G4" s="47" t="s">
        <v>32</v>
      </c>
      <c r="I4" s="21"/>
      <c r="J4" s="21"/>
    </row>
    <row r="5" spans="1:17" x14ac:dyDescent="0.3">
      <c r="A5" s="47" t="s">
        <v>89</v>
      </c>
      <c r="B5" s="47" t="s">
        <v>340</v>
      </c>
      <c r="C5" s="47" t="s">
        <v>43</v>
      </c>
      <c r="D5" s="47" t="s">
        <v>90</v>
      </c>
      <c r="E5" s="47" t="s">
        <v>76</v>
      </c>
      <c r="F5" s="47" t="s">
        <v>77</v>
      </c>
      <c r="G5" s="47" t="s">
        <v>32</v>
      </c>
      <c r="I5" s="21"/>
      <c r="J5" s="21"/>
    </row>
    <row r="6" spans="1:17" x14ac:dyDescent="0.3">
      <c r="A6" s="154" t="s">
        <v>94</v>
      </c>
      <c r="B6" s="154" t="s">
        <v>95</v>
      </c>
      <c r="C6" s="47" t="s">
        <v>29</v>
      </c>
      <c r="D6" s="47" t="s">
        <v>98</v>
      </c>
      <c r="E6" s="47" t="s">
        <v>96</v>
      </c>
      <c r="F6" s="47" t="s">
        <v>97</v>
      </c>
      <c r="G6" s="47" t="s">
        <v>17</v>
      </c>
      <c r="I6" s="21"/>
      <c r="J6" s="21"/>
    </row>
    <row r="7" spans="1:17" x14ac:dyDescent="0.3">
      <c r="A7" s="157"/>
      <c r="B7" s="157"/>
      <c r="C7" s="47" t="s">
        <v>30</v>
      </c>
      <c r="D7" s="47" t="s">
        <v>99</v>
      </c>
      <c r="E7" s="47" t="s">
        <v>82</v>
      </c>
      <c r="F7" s="47" t="s">
        <v>83</v>
      </c>
      <c r="G7" s="47" t="s">
        <v>25</v>
      </c>
      <c r="I7" s="21"/>
      <c r="J7" s="21"/>
    </row>
    <row r="8" spans="1:17" x14ac:dyDescent="0.3">
      <c r="A8" s="157"/>
      <c r="B8" s="157"/>
      <c r="C8" s="47" t="s">
        <v>428</v>
      </c>
      <c r="D8" s="47" t="s">
        <v>429</v>
      </c>
      <c r="E8" s="47" t="s">
        <v>96</v>
      </c>
      <c r="F8" s="47" t="s">
        <v>97</v>
      </c>
      <c r="G8" s="47" t="s">
        <v>17</v>
      </c>
      <c r="I8" s="21"/>
      <c r="J8" s="21"/>
    </row>
    <row r="9" spans="1:17" x14ac:dyDescent="0.3">
      <c r="A9" s="157"/>
      <c r="B9" s="157"/>
      <c r="C9" s="47" t="s">
        <v>434</v>
      </c>
      <c r="D9" s="47" t="s">
        <v>433</v>
      </c>
      <c r="E9" s="47" t="s">
        <v>96</v>
      </c>
      <c r="F9" s="47" t="s">
        <v>97</v>
      </c>
      <c r="G9" s="47" t="s">
        <v>17</v>
      </c>
      <c r="I9" s="21"/>
      <c r="J9" s="21"/>
    </row>
    <row r="10" spans="1:17" x14ac:dyDescent="0.3">
      <c r="A10" s="157"/>
      <c r="B10" s="157"/>
      <c r="C10" s="47" t="s">
        <v>589</v>
      </c>
      <c r="D10" s="47" t="s">
        <v>590</v>
      </c>
      <c r="E10" s="47" t="s">
        <v>96</v>
      </c>
      <c r="F10" s="47" t="s">
        <v>97</v>
      </c>
      <c r="G10" s="47" t="s">
        <v>17</v>
      </c>
      <c r="I10" s="21"/>
      <c r="J10" s="21"/>
    </row>
    <row r="11" spans="1:17" x14ac:dyDescent="0.3">
      <c r="A11" s="155"/>
      <c r="B11" s="155"/>
      <c r="C11" s="47" t="s">
        <v>426</v>
      </c>
      <c r="D11" s="47" t="s">
        <v>427</v>
      </c>
      <c r="E11" s="47" t="s">
        <v>96</v>
      </c>
      <c r="F11" s="47" t="s">
        <v>97</v>
      </c>
      <c r="G11" s="47" t="s">
        <v>17</v>
      </c>
      <c r="I11" s="21"/>
      <c r="J11" s="21"/>
    </row>
    <row r="12" spans="1:17" x14ac:dyDescent="0.3">
      <c r="A12" s="47" t="s">
        <v>91</v>
      </c>
      <c r="B12" s="47" t="s">
        <v>92</v>
      </c>
      <c r="C12" s="47" t="s">
        <v>49</v>
      </c>
      <c r="D12" s="47" t="s">
        <v>93</v>
      </c>
      <c r="E12" s="47" t="s">
        <v>76</v>
      </c>
      <c r="F12" s="47" t="s">
        <v>77</v>
      </c>
      <c r="G12" s="47" t="s">
        <v>32</v>
      </c>
      <c r="I12" s="21"/>
      <c r="J12" s="21"/>
    </row>
    <row r="13" spans="1:17" x14ac:dyDescent="0.3">
      <c r="A13" s="154" t="s">
        <v>101</v>
      </c>
      <c r="B13" s="154" t="s">
        <v>101</v>
      </c>
      <c r="C13" s="47" t="s">
        <v>27</v>
      </c>
      <c r="D13" s="47" t="s">
        <v>102</v>
      </c>
      <c r="E13" s="47" t="s">
        <v>82</v>
      </c>
      <c r="F13" s="47" t="s">
        <v>83</v>
      </c>
      <c r="G13" s="47" t="s">
        <v>25</v>
      </c>
      <c r="I13" s="21"/>
      <c r="J13" s="21"/>
    </row>
    <row r="14" spans="1:17" x14ac:dyDescent="0.3">
      <c r="A14" s="157"/>
      <c r="B14" s="157"/>
      <c r="C14" s="47" t="s">
        <v>28</v>
      </c>
      <c r="D14" s="47" t="s">
        <v>103</v>
      </c>
      <c r="E14" s="47" t="s">
        <v>82</v>
      </c>
      <c r="F14" s="47" t="s">
        <v>83</v>
      </c>
      <c r="G14" s="47" t="s">
        <v>25</v>
      </c>
      <c r="I14" s="21"/>
      <c r="J14" s="21"/>
    </row>
    <row r="15" spans="1:17" x14ac:dyDescent="0.3">
      <c r="A15" s="157"/>
      <c r="B15" s="157"/>
      <c r="C15" s="47" t="s">
        <v>53</v>
      </c>
      <c r="D15" s="47" t="s">
        <v>104</v>
      </c>
      <c r="E15" s="47" t="s">
        <v>82</v>
      </c>
      <c r="F15" s="47" t="s">
        <v>83</v>
      </c>
      <c r="G15" s="47" t="s">
        <v>25</v>
      </c>
      <c r="I15" s="21"/>
      <c r="J15" s="21"/>
    </row>
    <row r="16" spans="1:17" x14ac:dyDescent="0.3">
      <c r="A16" s="157"/>
      <c r="B16" s="157"/>
      <c r="C16" s="47" t="s">
        <v>47</v>
      </c>
      <c r="D16" s="47" t="s">
        <v>105</v>
      </c>
      <c r="E16" s="47" t="s">
        <v>82</v>
      </c>
      <c r="F16" s="47" t="s">
        <v>83</v>
      </c>
      <c r="G16" s="47" t="s">
        <v>25</v>
      </c>
      <c r="I16" s="21"/>
      <c r="J16" s="21"/>
    </row>
    <row r="17" spans="1:10" x14ac:dyDescent="0.3">
      <c r="A17" s="157"/>
      <c r="B17" s="157"/>
      <c r="C17" s="114" t="s">
        <v>732</v>
      </c>
      <c r="D17" s="114" t="s">
        <v>733</v>
      </c>
      <c r="E17" s="47" t="s">
        <v>76</v>
      </c>
      <c r="F17" s="47" t="s">
        <v>77</v>
      </c>
      <c r="G17" s="47" t="s">
        <v>32</v>
      </c>
      <c r="I17" s="21"/>
      <c r="J17" s="21"/>
    </row>
    <row r="18" spans="1:10" x14ac:dyDescent="0.3">
      <c r="A18" s="155"/>
      <c r="B18" s="155"/>
      <c r="C18" s="114" t="s">
        <v>747</v>
      </c>
      <c r="D18" s="114" t="s">
        <v>748</v>
      </c>
      <c r="E18" s="47" t="s">
        <v>76</v>
      </c>
      <c r="F18" s="47" t="s">
        <v>77</v>
      </c>
      <c r="G18" s="47" t="s">
        <v>32</v>
      </c>
      <c r="I18" s="21"/>
      <c r="J18" s="21"/>
    </row>
    <row r="19" spans="1:10" x14ac:dyDescent="0.3">
      <c r="A19" s="156" t="s">
        <v>430</v>
      </c>
      <c r="B19" s="156" t="s">
        <v>106</v>
      </c>
      <c r="C19" s="47" t="s">
        <v>35</v>
      </c>
      <c r="D19" s="47" t="s">
        <v>107</v>
      </c>
      <c r="E19" s="47" t="s">
        <v>82</v>
      </c>
      <c r="F19" s="47" t="s">
        <v>83</v>
      </c>
      <c r="G19" s="47" t="s">
        <v>25</v>
      </c>
      <c r="I19" s="21"/>
      <c r="J19" s="21"/>
    </row>
    <row r="20" spans="1:10" x14ac:dyDescent="0.3">
      <c r="A20" s="156"/>
      <c r="B20" s="156"/>
      <c r="C20" s="47" t="s">
        <v>38</v>
      </c>
      <c r="D20" s="47" t="s">
        <v>108</v>
      </c>
      <c r="E20" s="47" t="s">
        <v>82</v>
      </c>
      <c r="F20" s="47" t="s">
        <v>83</v>
      </c>
      <c r="G20" s="47" t="s">
        <v>25</v>
      </c>
      <c r="I20" s="21"/>
      <c r="J20" s="21"/>
    </row>
    <row r="21" spans="1:10" x14ac:dyDescent="0.3">
      <c r="A21" s="156"/>
      <c r="B21" s="156"/>
      <c r="C21" s="47" t="s">
        <v>739</v>
      </c>
      <c r="D21" s="47" t="s">
        <v>740</v>
      </c>
      <c r="E21" s="47" t="s">
        <v>742</v>
      </c>
      <c r="F21" s="47" t="s">
        <v>750</v>
      </c>
      <c r="G21" s="47" t="s">
        <v>741</v>
      </c>
      <c r="I21" s="21"/>
      <c r="J21" s="21"/>
    </row>
    <row r="22" spans="1:10" x14ac:dyDescent="0.3">
      <c r="A22" s="47" t="s">
        <v>109</v>
      </c>
      <c r="B22" s="47" t="s">
        <v>110</v>
      </c>
      <c r="C22" s="47" t="s">
        <v>21</v>
      </c>
      <c r="D22" s="47" t="s">
        <v>111</v>
      </c>
      <c r="E22" s="47" t="s">
        <v>87</v>
      </c>
      <c r="F22" s="47" t="s">
        <v>88</v>
      </c>
      <c r="G22" s="47" t="s">
        <v>19</v>
      </c>
      <c r="I22" s="21"/>
      <c r="J22" s="21"/>
    </row>
    <row r="23" spans="1:10" x14ac:dyDescent="0.3">
      <c r="A23" s="156" t="s">
        <v>112</v>
      </c>
      <c r="B23" s="156" t="s">
        <v>113</v>
      </c>
      <c r="C23" s="47" t="s">
        <v>51</v>
      </c>
      <c r="D23" s="47" t="s">
        <v>114</v>
      </c>
      <c r="E23" s="47" t="s">
        <v>84</v>
      </c>
      <c r="F23" s="47" t="s">
        <v>85</v>
      </c>
      <c r="G23" s="47" t="s">
        <v>22</v>
      </c>
      <c r="I23" s="21"/>
      <c r="J23" s="21"/>
    </row>
    <row r="24" spans="1:10" x14ac:dyDescent="0.3">
      <c r="A24" s="156"/>
      <c r="B24" s="156"/>
      <c r="C24" s="47" t="s">
        <v>40</v>
      </c>
      <c r="D24" s="47" t="s">
        <v>115</v>
      </c>
      <c r="E24" s="47" t="s">
        <v>84</v>
      </c>
      <c r="F24" s="47" t="s">
        <v>85</v>
      </c>
      <c r="G24" s="47" t="s">
        <v>22</v>
      </c>
      <c r="I24" s="21"/>
      <c r="J24" s="21"/>
    </row>
    <row r="25" spans="1:10" x14ac:dyDescent="0.3">
      <c r="A25" s="156"/>
      <c r="B25" s="156"/>
      <c r="C25" s="47" t="s">
        <v>56</v>
      </c>
      <c r="D25" s="47" t="s">
        <v>116</v>
      </c>
      <c r="E25" s="47" t="s">
        <v>84</v>
      </c>
      <c r="F25" s="47" t="s">
        <v>85</v>
      </c>
      <c r="G25" s="47" t="s">
        <v>22</v>
      </c>
      <c r="I25" s="21"/>
      <c r="J25" s="21"/>
    </row>
    <row r="26" spans="1:10" x14ac:dyDescent="0.3">
      <c r="A26" s="46" t="s">
        <v>117</v>
      </c>
      <c r="B26" s="46" t="s">
        <v>118</v>
      </c>
      <c r="C26" s="47" t="s">
        <v>31</v>
      </c>
      <c r="D26" s="47" t="s">
        <v>119</v>
      </c>
      <c r="E26" s="47" t="s">
        <v>84</v>
      </c>
      <c r="F26" s="47" t="s">
        <v>85</v>
      </c>
      <c r="G26" s="47" t="s">
        <v>22</v>
      </c>
      <c r="I26" s="21"/>
      <c r="J26" s="21"/>
    </row>
    <row r="27" spans="1:10" x14ac:dyDescent="0.3">
      <c r="A27" s="46" t="s">
        <v>341</v>
      </c>
      <c r="B27" s="46" t="s">
        <v>204</v>
      </c>
      <c r="C27" s="47" t="s">
        <v>322</v>
      </c>
      <c r="D27" s="47" t="s">
        <v>333</v>
      </c>
      <c r="E27" s="47" t="s">
        <v>76</v>
      </c>
      <c r="F27" s="47" t="s">
        <v>77</v>
      </c>
      <c r="G27" s="47" t="s">
        <v>32</v>
      </c>
      <c r="I27" s="21"/>
      <c r="J27" s="21"/>
    </row>
    <row r="28" spans="1:10" x14ac:dyDescent="0.3">
      <c r="A28" s="46" t="s">
        <v>367</v>
      </c>
      <c r="B28" s="46" t="s">
        <v>320</v>
      </c>
      <c r="C28" s="47" t="s">
        <v>321</v>
      </c>
      <c r="D28" s="47" t="s">
        <v>334</v>
      </c>
      <c r="E28" s="47" t="s">
        <v>128</v>
      </c>
      <c r="F28" s="47" t="s">
        <v>129</v>
      </c>
      <c r="G28" s="47" t="s">
        <v>55</v>
      </c>
      <c r="I28" s="21"/>
      <c r="J28" s="21"/>
    </row>
    <row r="29" spans="1:10" x14ac:dyDescent="0.3">
      <c r="A29" s="154" t="s">
        <v>749</v>
      </c>
      <c r="B29" s="154" t="s">
        <v>751</v>
      </c>
      <c r="C29" s="47" t="s">
        <v>424</v>
      </c>
      <c r="D29" s="47" t="s">
        <v>425</v>
      </c>
      <c r="E29" s="47" t="s">
        <v>96</v>
      </c>
      <c r="F29" s="47" t="s">
        <v>97</v>
      </c>
      <c r="G29" s="47" t="s">
        <v>17</v>
      </c>
      <c r="I29" s="21"/>
      <c r="J29" s="21"/>
    </row>
    <row r="30" spans="1:10" x14ac:dyDescent="0.3">
      <c r="A30" s="155"/>
      <c r="B30" s="155"/>
      <c r="C30" s="47" t="s">
        <v>745</v>
      </c>
      <c r="D30" s="47" t="s">
        <v>746</v>
      </c>
      <c r="E30" s="47" t="s">
        <v>96</v>
      </c>
      <c r="F30" s="47" t="s">
        <v>97</v>
      </c>
      <c r="G30" s="47" t="s">
        <v>17</v>
      </c>
      <c r="I30" s="21"/>
      <c r="J30" s="21"/>
    </row>
    <row r="31" spans="1:10" x14ac:dyDescent="0.3">
      <c r="A31" s="46" t="s">
        <v>124</v>
      </c>
      <c r="B31" s="46" t="s">
        <v>125</v>
      </c>
      <c r="C31" s="47" t="s">
        <v>126</v>
      </c>
      <c r="D31" s="47" t="s">
        <v>127</v>
      </c>
      <c r="E31" s="47" t="s">
        <v>140</v>
      </c>
      <c r="F31" s="47" t="s">
        <v>123</v>
      </c>
      <c r="G31" s="47" t="s">
        <v>0</v>
      </c>
      <c r="I31" s="21"/>
      <c r="J31" s="21"/>
    </row>
    <row r="32" spans="1:10" x14ac:dyDescent="0.3">
      <c r="A32" s="47" t="s">
        <v>120</v>
      </c>
      <c r="B32" s="47" t="s">
        <v>121</v>
      </c>
      <c r="C32" s="47" t="s">
        <v>2</v>
      </c>
      <c r="D32" s="47" t="s">
        <v>122</v>
      </c>
      <c r="E32" s="47" t="s">
        <v>140</v>
      </c>
      <c r="F32" s="47" t="s">
        <v>123</v>
      </c>
      <c r="G32" s="47" t="s">
        <v>0</v>
      </c>
      <c r="I32" s="21"/>
      <c r="J32" s="21"/>
    </row>
    <row r="33" spans="1:10" x14ac:dyDescent="0.3">
      <c r="A33" s="154" t="s">
        <v>78</v>
      </c>
      <c r="B33" s="158" t="s">
        <v>79</v>
      </c>
      <c r="C33" s="47" t="s">
        <v>54</v>
      </c>
      <c r="D33" s="47" t="s">
        <v>80</v>
      </c>
      <c r="E33" s="47" t="s">
        <v>76</v>
      </c>
      <c r="F33" s="47" t="s">
        <v>77</v>
      </c>
      <c r="G33" s="47" t="s">
        <v>32</v>
      </c>
      <c r="I33" s="21"/>
      <c r="J33" s="21"/>
    </row>
    <row r="34" spans="1:10" x14ac:dyDescent="0.3">
      <c r="A34" s="157"/>
      <c r="B34" s="159"/>
      <c r="C34" s="47" t="s">
        <v>41</v>
      </c>
      <c r="D34" s="47" t="s">
        <v>81</v>
      </c>
      <c r="E34" s="47" t="s">
        <v>82</v>
      </c>
      <c r="F34" s="47" t="s">
        <v>83</v>
      </c>
      <c r="G34" s="47" t="s">
        <v>25</v>
      </c>
      <c r="I34" s="21"/>
      <c r="J34" s="21"/>
    </row>
    <row r="35" spans="1:10" x14ac:dyDescent="0.3">
      <c r="A35" s="157"/>
      <c r="B35" s="159"/>
      <c r="C35" s="47" t="s">
        <v>46</v>
      </c>
      <c r="D35" s="47" t="s">
        <v>86</v>
      </c>
      <c r="E35" s="47" t="s">
        <v>87</v>
      </c>
      <c r="F35" s="47" t="s">
        <v>88</v>
      </c>
      <c r="G35" s="47" t="s">
        <v>19</v>
      </c>
      <c r="I35" s="21"/>
      <c r="J35" s="21"/>
    </row>
    <row r="36" spans="1:10" x14ac:dyDescent="0.3">
      <c r="A36" s="157"/>
      <c r="B36" s="159"/>
      <c r="C36" s="47" t="s">
        <v>431</v>
      </c>
      <c r="D36" s="47" t="s">
        <v>432</v>
      </c>
      <c r="E36" s="47" t="s">
        <v>84</v>
      </c>
      <c r="F36" s="47" t="s">
        <v>85</v>
      </c>
      <c r="G36" s="47" t="s">
        <v>22</v>
      </c>
      <c r="I36" s="21"/>
      <c r="J36" s="21"/>
    </row>
    <row r="37" spans="1:10" x14ac:dyDescent="0.3">
      <c r="A37" s="155"/>
      <c r="B37" s="160"/>
      <c r="C37" s="47" t="s">
        <v>591</v>
      </c>
      <c r="D37" s="47" t="s">
        <v>592</v>
      </c>
      <c r="E37" s="47" t="s">
        <v>76</v>
      </c>
      <c r="F37" s="47" t="s">
        <v>77</v>
      </c>
      <c r="G37" s="47" t="s">
        <v>32</v>
      </c>
      <c r="I37" s="21"/>
      <c r="J37" s="21"/>
    </row>
    <row r="38" spans="1:10" x14ac:dyDescent="0.3">
      <c r="A38" s="156" t="s">
        <v>130</v>
      </c>
      <c r="B38" s="156" t="s">
        <v>131</v>
      </c>
      <c r="C38" s="47" t="s">
        <v>37</v>
      </c>
      <c r="D38" s="47" t="s">
        <v>132</v>
      </c>
      <c r="E38" s="47" t="s">
        <v>87</v>
      </c>
      <c r="F38" s="47" t="s">
        <v>88</v>
      </c>
      <c r="G38" s="47" t="s">
        <v>19</v>
      </c>
      <c r="I38" s="21"/>
      <c r="J38" s="21"/>
    </row>
    <row r="39" spans="1:10" x14ac:dyDescent="0.3">
      <c r="A39" s="156"/>
      <c r="B39" s="156"/>
      <c r="C39" s="47" t="s">
        <v>44</v>
      </c>
      <c r="D39" s="47" t="s">
        <v>133</v>
      </c>
      <c r="E39" s="47" t="s">
        <v>87</v>
      </c>
      <c r="F39" s="47" t="s">
        <v>88</v>
      </c>
      <c r="G39" s="47" t="s">
        <v>19</v>
      </c>
      <c r="I39" s="21"/>
      <c r="J39" s="21"/>
    </row>
    <row r="40" spans="1:10" x14ac:dyDescent="0.3">
      <c r="A40" s="47" t="s">
        <v>134</v>
      </c>
      <c r="B40" s="47" t="s">
        <v>135</v>
      </c>
      <c r="C40" s="47" t="s">
        <v>50</v>
      </c>
      <c r="D40" s="47" t="s">
        <v>244</v>
      </c>
      <c r="E40" s="47" t="s">
        <v>87</v>
      </c>
      <c r="F40" s="47" t="s">
        <v>88</v>
      </c>
      <c r="G40" s="47" t="s">
        <v>19</v>
      </c>
      <c r="I40" s="21"/>
      <c r="J40" s="21"/>
    </row>
    <row r="41" spans="1:10" x14ac:dyDescent="0.3">
      <c r="A41" s="156" t="s">
        <v>136</v>
      </c>
      <c r="B41" s="154" t="s">
        <v>136</v>
      </c>
      <c r="C41" s="47" t="s">
        <v>52</v>
      </c>
      <c r="D41" s="47" t="s">
        <v>137</v>
      </c>
      <c r="E41" s="47" t="s">
        <v>96</v>
      </c>
      <c r="F41" s="47" t="s">
        <v>97</v>
      </c>
      <c r="G41" s="47" t="s">
        <v>17</v>
      </c>
      <c r="I41" s="21"/>
      <c r="J41" s="21"/>
    </row>
    <row r="42" spans="1:10" x14ac:dyDescent="0.3">
      <c r="A42" s="156"/>
      <c r="B42" s="155"/>
      <c r="C42" s="47" t="s">
        <v>737</v>
      </c>
      <c r="D42" s="47" t="s">
        <v>743</v>
      </c>
      <c r="E42" s="47" t="s">
        <v>742</v>
      </c>
      <c r="F42" s="47" t="s">
        <v>750</v>
      </c>
      <c r="G42" s="47" t="s">
        <v>741</v>
      </c>
      <c r="I42" s="21"/>
      <c r="J42" s="21"/>
    </row>
    <row r="43" spans="1:10" x14ac:dyDescent="0.3">
      <c r="A43" s="50"/>
      <c r="B43" s="50"/>
      <c r="C43" s="49"/>
      <c r="D43" s="49"/>
      <c r="E43" s="49"/>
      <c r="F43" s="49"/>
      <c r="G43" s="49"/>
      <c r="I43" s="21"/>
      <c r="J43" s="21"/>
    </row>
    <row r="44" spans="1:10" x14ac:dyDescent="0.3">
      <c r="A44" s="49"/>
      <c r="B44" s="49"/>
      <c r="C44" s="49"/>
      <c r="D44" s="49"/>
      <c r="E44" s="49"/>
      <c r="F44" s="49"/>
      <c r="G44" s="49"/>
      <c r="I44" s="21"/>
      <c r="J44" s="21"/>
    </row>
    <row r="45" spans="1:10" x14ac:dyDescent="0.3">
      <c r="I45" s="21"/>
      <c r="J45" s="21"/>
    </row>
    <row r="46" spans="1:10" x14ac:dyDescent="0.3">
      <c r="I46" s="21"/>
      <c r="J46" s="21"/>
    </row>
  </sheetData>
  <mergeCells count="16">
    <mergeCell ref="B29:B30"/>
    <mergeCell ref="A29:A30"/>
    <mergeCell ref="A6:A11"/>
    <mergeCell ref="B6:B11"/>
    <mergeCell ref="A23:A25"/>
    <mergeCell ref="B23:B25"/>
    <mergeCell ref="A19:A21"/>
    <mergeCell ref="B19:B21"/>
    <mergeCell ref="A13:A18"/>
    <mergeCell ref="B13:B18"/>
    <mergeCell ref="B41:B42"/>
    <mergeCell ref="A41:A42"/>
    <mergeCell ref="A38:A39"/>
    <mergeCell ref="B38:B39"/>
    <mergeCell ref="A33:A37"/>
    <mergeCell ref="B33:B3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0"/>
  </sheetPr>
  <dimension ref="A1:K112"/>
  <sheetViews>
    <sheetView workbookViewId="0">
      <pane ySplit="2" topLeftCell="A3" activePane="bottomLeft" state="frozen"/>
      <selection pane="bottomLeft"/>
    </sheetView>
  </sheetViews>
  <sheetFormatPr defaultColWidth="8.88671875" defaultRowHeight="14.4" x14ac:dyDescent="0.3"/>
  <cols>
    <col min="1" max="1" width="8.88671875" style="16"/>
    <col min="2" max="2" width="54.5546875" style="16" bestFit="1" customWidth="1"/>
    <col min="3" max="3" width="21.44140625" style="16" bestFit="1" customWidth="1"/>
    <col min="4" max="4" width="11.44140625" style="16" customWidth="1"/>
    <col min="5" max="5" width="46.5546875" style="16" bestFit="1" customWidth="1"/>
    <col min="6" max="6" width="47.44140625" style="16" bestFit="1" customWidth="1"/>
    <col min="7" max="7" width="12.44140625" style="16" customWidth="1"/>
    <col min="8" max="8" width="47.44140625" style="16" bestFit="1" customWidth="1"/>
    <col min="9" max="9" width="19.44140625" style="16" bestFit="1" customWidth="1"/>
    <col min="10" max="10" width="62.5546875" style="59" bestFit="1" customWidth="1"/>
    <col min="11" max="11" width="19.44140625" style="59" customWidth="1"/>
    <col min="12" max="16384" width="8.88671875" style="16"/>
  </cols>
  <sheetData>
    <row r="1" spans="1:11" ht="30" customHeight="1" x14ac:dyDescent="0.3">
      <c r="A1" s="58" t="s">
        <v>436</v>
      </c>
      <c r="B1" s="22"/>
    </row>
    <row r="2" spans="1:11" ht="66" x14ac:dyDescent="0.3">
      <c r="A2" s="60" t="s">
        <v>437</v>
      </c>
      <c r="B2" s="60" t="s">
        <v>438</v>
      </c>
      <c r="C2" s="10" t="s">
        <v>138</v>
      </c>
      <c r="D2" s="10" t="s">
        <v>370</v>
      </c>
      <c r="E2" s="10" t="s">
        <v>371</v>
      </c>
      <c r="F2" s="10" t="s">
        <v>372</v>
      </c>
      <c r="G2" s="10" t="s">
        <v>373</v>
      </c>
      <c r="H2" s="10" t="s">
        <v>374</v>
      </c>
      <c r="I2" s="10" t="s">
        <v>375</v>
      </c>
      <c r="J2" s="60" t="s">
        <v>439</v>
      </c>
      <c r="K2" s="60" t="s">
        <v>440</v>
      </c>
    </row>
    <row r="3" spans="1:11" customFormat="1" x14ac:dyDescent="0.3">
      <c r="A3" s="59" t="s">
        <v>146</v>
      </c>
      <c r="B3" s="59" t="s">
        <v>441</v>
      </c>
      <c r="C3" s="16" t="s">
        <v>140</v>
      </c>
      <c r="D3" s="16" t="s">
        <v>2</v>
      </c>
      <c r="E3" s="16" t="s">
        <v>122</v>
      </c>
      <c r="F3" s="16" t="s">
        <v>141</v>
      </c>
      <c r="G3" s="16" t="s">
        <v>121</v>
      </c>
      <c r="H3" s="16" t="s">
        <v>141</v>
      </c>
      <c r="I3" s="16" t="s">
        <v>121</v>
      </c>
      <c r="J3" s="59" t="s">
        <v>442</v>
      </c>
      <c r="K3" s="59" t="s">
        <v>376</v>
      </c>
    </row>
    <row r="4" spans="1:11" customFormat="1" x14ac:dyDescent="0.3">
      <c r="A4" s="59" t="s">
        <v>144</v>
      </c>
      <c r="B4" s="59" t="s">
        <v>443</v>
      </c>
      <c r="C4" s="16" t="s">
        <v>140</v>
      </c>
      <c r="D4" s="16" t="s">
        <v>2</v>
      </c>
      <c r="E4" s="16" t="s">
        <v>122</v>
      </c>
      <c r="F4" s="16" t="s">
        <v>141</v>
      </c>
      <c r="G4" s="16" t="s">
        <v>121</v>
      </c>
      <c r="H4" s="16" t="s">
        <v>141</v>
      </c>
      <c r="I4" s="16" t="s">
        <v>121</v>
      </c>
      <c r="J4" s="59" t="s">
        <v>442</v>
      </c>
      <c r="K4" s="59" t="s">
        <v>376</v>
      </c>
    </row>
    <row r="5" spans="1:11" customFormat="1" x14ac:dyDescent="0.3">
      <c r="A5" s="59" t="s">
        <v>147</v>
      </c>
      <c r="B5" s="59" t="s">
        <v>444</v>
      </c>
      <c r="C5" s="16" t="s">
        <v>140</v>
      </c>
      <c r="D5" s="16" t="s">
        <v>2</v>
      </c>
      <c r="E5" s="16" t="s">
        <v>122</v>
      </c>
      <c r="F5" s="16" t="s">
        <v>141</v>
      </c>
      <c r="G5" s="16" t="s">
        <v>121</v>
      </c>
      <c r="H5" s="16" t="s">
        <v>141</v>
      </c>
      <c r="I5" s="16" t="s">
        <v>121</v>
      </c>
      <c r="J5" s="59" t="s">
        <v>442</v>
      </c>
      <c r="K5" s="59" t="s">
        <v>376</v>
      </c>
    </row>
    <row r="6" spans="1:11" customFormat="1" x14ac:dyDescent="0.3">
      <c r="A6" s="59" t="s">
        <v>139</v>
      </c>
      <c r="B6" s="59" t="s">
        <v>445</v>
      </c>
      <c r="C6" s="16" t="s">
        <v>140</v>
      </c>
      <c r="D6" s="16" t="s">
        <v>2</v>
      </c>
      <c r="E6" s="16" t="s">
        <v>122</v>
      </c>
      <c r="F6" s="16" t="s">
        <v>141</v>
      </c>
      <c r="G6" s="16" t="s">
        <v>121</v>
      </c>
      <c r="H6" s="16" t="s">
        <v>141</v>
      </c>
      <c r="I6" s="16" t="s">
        <v>121</v>
      </c>
      <c r="J6" s="59" t="s">
        <v>442</v>
      </c>
      <c r="K6" s="59" t="s">
        <v>376</v>
      </c>
    </row>
    <row r="7" spans="1:11" customFormat="1" x14ac:dyDescent="0.3">
      <c r="A7" s="59" t="s">
        <v>142</v>
      </c>
      <c r="B7" s="59" t="s">
        <v>446</v>
      </c>
      <c r="C7" s="16" t="s">
        <v>140</v>
      </c>
      <c r="D7" s="16" t="s">
        <v>2</v>
      </c>
      <c r="E7" s="16" t="s">
        <v>122</v>
      </c>
      <c r="F7" s="16" t="s">
        <v>141</v>
      </c>
      <c r="G7" s="16" t="s">
        <v>121</v>
      </c>
      <c r="H7" s="16" t="s">
        <v>141</v>
      </c>
      <c r="I7" s="16" t="s">
        <v>121</v>
      </c>
      <c r="J7" s="59" t="s">
        <v>442</v>
      </c>
      <c r="K7" s="59" t="s">
        <v>376</v>
      </c>
    </row>
    <row r="8" spans="1:11" customFormat="1" x14ac:dyDescent="0.3">
      <c r="A8" s="59" t="s">
        <v>143</v>
      </c>
      <c r="B8" s="59" t="s">
        <v>447</v>
      </c>
      <c r="C8" s="16" t="s">
        <v>140</v>
      </c>
      <c r="D8" s="16" t="s">
        <v>2</v>
      </c>
      <c r="E8" s="16" t="s">
        <v>122</v>
      </c>
      <c r="F8" s="16" t="s">
        <v>141</v>
      </c>
      <c r="G8" s="16" t="s">
        <v>121</v>
      </c>
      <c r="H8" s="16" t="s">
        <v>141</v>
      </c>
      <c r="I8" s="16" t="s">
        <v>121</v>
      </c>
      <c r="J8" s="59" t="s">
        <v>442</v>
      </c>
      <c r="K8" s="59" t="s">
        <v>376</v>
      </c>
    </row>
    <row r="9" spans="1:11" customFormat="1" x14ac:dyDescent="0.3">
      <c r="A9" s="59" t="s">
        <v>145</v>
      </c>
      <c r="B9" s="59" t="s">
        <v>448</v>
      </c>
      <c r="C9" s="16" t="s">
        <v>140</v>
      </c>
      <c r="D9" s="16" t="s">
        <v>2</v>
      </c>
      <c r="E9" s="16" t="s">
        <v>122</v>
      </c>
      <c r="F9" s="16" t="s">
        <v>141</v>
      </c>
      <c r="G9" s="16" t="s">
        <v>121</v>
      </c>
      <c r="H9" s="16" t="s">
        <v>141</v>
      </c>
      <c r="I9" s="16" t="s">
        <v>121</v>
      </c>
      <c r="J9" s="59" t="s">
        <v>442</v>
      </c>
      <c r="K9" s="59" t="s">
        <v>376</v>
      </c>
    </row>
    <row r="10" spans="1:11" customFormat="1" x14ac:dyDescent="0.3">
      <c r="A10" s="59" t="s">
        <v>323</v>
      </c>
      <c r="B10" s="59" t="s">
        <v>449</v>
      </c>
      <c r="C10" s="16" t="s">
        <v>87</v>
      </c>
      <c r="D10" s="16" t="s">
        <v>21</v>
      </c>
      <c r="E10" s="16" t="s">
        <v>111</v>
      </c>
      <c r="F10" s="16" t="s">
        <v>109</v>
      </c>
      <c r="G10" s="16" t="s">
        <v>110</v>
      </c>
      <c r="H10" s="16" t="s">
        <v>109</v>
      </c>
      <c r="I10" s="16" t="s">
        <v>110</v>
      </c>
      <c r="J10" s="59" t="s">
        <v>450</v>
      </c>
      <c r="K10" s="59" t="s">
        <v>377</v>
      </c>
    </row>
    <row r="11" spans="1:11" customFormat="1" x14ac:dyDescent="0.3">
      <c r="A11" s="59" t="s">
        <v>323</v>
      </c>
      <c r="B11" s="59" t="s">
        <v>449</v>
      </c>
      <c r="C11" s="16" t="s">
        <v>87</v>
      </c>
      <c r="D11" s="16" t="s">
        <v>44</v>
      </c>
      <c r="E11" s="16" t="s">
        <v>133</v>
      </c>
      <c r="F11" s="16" t="s">
        <v>200</v>
      </c>
      <c r="G11" s="16" t="s">
        <v>131</v>
      </c>
      <c r="H11" s="16" t="s">
        <v>200</v>
      </c>
      <c r="I11" s="16" t="s">
        <v>131</v>
      </c>
      <c r="J11" s="59" t="s">
        <v>450</v>
      </c>
      <c r="K11" s="59" t="s">
        <v>377</v>
      </c>
    </row>
    <row r="12" spans="1:11" customFormat="1" x14ac:dyDescent="0.3">
      <c r="A12" s="59" t="s">
        <v>151</v>
      </c>
      <c r="B12" s="59" t="s">
        <v>451</v>
      </c>
      <c r="C12" s="16" t="s">
        <v>82</v>
      </c>
      <c r="D12" s="16" t="s">
        <v>27</v>
      </c>
      <c r="E12" s="16" t="s">
        <v>102</v>
      </c>
      <c r="F12" s="16" t="s">
        <v>100</v>
      </c>
      <c r="G12" s="16" t="s">
        <v>101</v>
      </c>
      <c r="H12" s="16" t="s">
        <v>100</v>
      </c>
      <c r="I12" s="16" t="s">
        <v>101</v>
      </c>
      <c r="J12" s="59" t="s">
        <v>452</v>
      </c>
      <c r="K12" s="59" t="s">
        <v>378</v>
      </c>
    </row>
    <row r="13" spans="1:11" customFormat="1" x14ac:dyDescent="0.3">
      <c r="A13" s="59" t="s">
        <v>152</v>
      </c>
      <c r="B13" s="59" t="s">
        <v>453</v>
      </c>
      <c r="C13" s="16" t="s">
        <v>82</v>
      </c>
      <c r="D13" s="16" t="s">
        <v>27</v>
      </c>
      <c r="E13" s="16" t="s">
        <v>102</v>
      </c>
      <c r="F13" s="16" t="s">
        <v>100</v>
      </c>
      <c r="G13" s="16" t="s">
        <v>101</v>
      </c>
      <c r="H13" s="16" t="s">
        <v>100</v>
      </c>
      <c r="I13" s="16" t="s">
        <v>101</v>
      </c>
      <c r="J13" s="59" t="s">
        <v>452</v>
      </c>
      <c r="K13" s="59" t="s">
        <v>378</v>
      </c>
    </row>
    <row r="14" spans="1:11" customFormat="1" x14ac:dyDescent="0.3">
      <c r="A14" s="59" t="s">
        <v>153</v>
      </c>
      <c r="B14" s="59" t="s">
        <v>454</v>
      </c>
      <c r="C14" s="16" t="s">
        <v>82</v>
      </c>
      <c r="D14" s="16" t="s">
        <v>28</v>
      </c>
      <c r="E14" s="16" t="s">
        <v>103</v>
      </c>
      <c r="F14" s="16" t="s">
        <v>100</v>
      </c>
      <c r="G14" s="16" t="s">
        <v>101</v>
      </c>
      <c r="H14" s="16" t="s">
        <v>100</v>
      </c>
      <c r="I14" s="16" t="s">
        <v>101</v>
      </c>
      <c r="J14" s="59" t="s">
        <v>455</v>
      </c>
      <c r="K14" s="59" t="s">
        <v>379</v>
      </c>
    </row>
    <row r="15" spans="1:11" customFormat="1" x14ac:dyDescent="0.3">
      <c r="A15" s="59" t="s">
        <v>154</v>
      </c>
      <c r="B15" s="59" t="s">
        <v>456</v>
      </c>
      <c r="C15" s="16" t="s">
        <v>96</v>
      </c>
      <c r="D15" s="16" t="s">
        <v>29</v>
      </c>
      <c r="E15" s="16" t="s">
        <v>98</v>
      </c>
      <c r="F15" s="16" t="s">
        <v>752</v>
      </c>
      <c r="G15" s="16" t="s">
        <v>95</v>
      </c>
      <c r="H15" s="16" t="s">
        <v>752</v>
      </c>
      <c r="I15" s="16" t="s">
        <v>95</v>
      </c>
      <c r="J15" s="59" t="s">
        <v>457</v>
      </c>
      <c r="K15" s="59" t="s">
        <v>380</v>
      </c>
    </row>
    <row r="16" spans="1:11" customFormat="1" x14ac:dyDescent="0.3">
      <c r="A16" s="59" t="s">
        <v>324</v>
      </c>
      <c r="B16" s="59" t="s">
        <v>458</v>
      </c>
      <c r="C16" s="16" t="s">
        <v>82</v>
      </c>
      <c r="D16" s="16" t="s">
        <v>30</v>
      </c>
      <c r="E16" s="16" t="s">
        <v>99</v>
      </c>
      <c r="F16" s="16" t="s">
        <v>752</v>
      </c>
      <c r="G16" s="16" t="s">
        <v>95</v>
      </c>
      <c r="H16" s="16" t="s">
        <v>752</v>
      </c>
      <c r="I16" s="16" t="s">
        <v>95</v>
      </c>
      <c r="J16" s="59" t="s">
        <v>459</v>
      </c>
      <c r="K16" s="59" t="s">
        <v>381</v>
      </c>
    </row>
    <row r="17" spans="1:11" customFormat="1" x14ac:dyDescent="0.3">
      <c r="A17" s="59" t="s">
        <v>324</v>
      </c>
      <c r="B17" s="59" t="s">
        <v>458</v>
      </c>
      <c r="C17" s="16" t="s">
        <v>82</v>
      </c>
      <c r="D17" s="16" t="s">
        <v>53</v>
      </c>
      <c r="E17" s="16" t="s">
        <v>104</v>
      </c>
      <c r="F17" s="16" t="s">
        <v>100</v>
      </c>
      <c r="G17" s="16" t="s">
        <v>101</v>
      </c>
      <c r="H17" s="16" t="s">
        <v>100</v>
      </c>
      <c r="I17" s="16" t="s">
        <v>101</v>
      </c>
      <c r="J17" s="59" t="s">
        <v>459</v>
      </c>
      <c r="K17" s="59" t="s">
        <v>381</v>
      </c>
    </row>
    <row r="18" spans="1:11" customFormat="1" x14ac:dyDescent="0.3">
      <c r="A18" s="59" t="s">
        <v>158</v>
      </c>
      <c r="B18" s="59" t="s">
        <v>460</v>
      </c>
      <c r="C18" s="16" t="s">
        <v>84</v>
      </c>
      <c r="D18" s="16" t="s">
        <v>31</v>
      </c>
      <c r="E18" s="16" t="s">
        <v>119</v>
      </c>
      <c r="F18" s="16" t="s">
        <v>159</v>
      </c>
      <c r="G18" s="16" t="s">
        <v>118</v>
      </c>
      <c r="H18" s="16" t="s">
        <v>159</v>
      </c>
      <c r="I18" s="16" t="s">
        <v>118</v>
      </c>
      <c r="J18" s="59" t="s">
        <v>461</v>
      </c>
      <c r="K18" s="59" t="s">
        <v>382</v>
      </c>
    </row>
    <row r="19" spans="1:11" customFormat="1" x14ac:dyDescent="0.3">
      <c r="A19" s="59" t="s">
        <v>160</v>
      </c>
      <c r="B19" s="59" t="s">
        <v>462</v>
      </c>
      <c r="C19" s="16" t="s">
        <v>84</v>
      </c>
      <c r="D19" s="16" t="s">
        <v>51</v>
      </c>
      <c r="E19" s="16" t="s">
        <v>114</v>
      </c>
      <c r="F19" s="16" t="s">
        <v>161</v>
      </c>
      <c r="G19" s="16" t="s">
        <v>113</v>
      </c>
      <c r="H19" s="16" t="s">
        <v>161</v>
      </c>
      <c r="I19" s="16" t="s">
        <v>113</v>
      </c>
      <c r="J19" s="59" t="s">
        <v>463</v>
      </c>
      <c r="K19" s="59" t="s">
        <v>383</v>
      </c>
    </row>
    <row r="20" spans="1:11" customFormat="1" x14ac:dyDescent="0.3">
      <c r="A20" s="113" t="s">
        <v>162</v>
      </c>
      <c r="B20" s="113" t="s">
        <v>464</v>
      </c>
      <c r="C20" t="s">
        <v>76</v>
      </c>
      <c r="D20" t="s">
        <v>732</v>
      </c>
      <c r="E20" t="s">
        <v>733</v>
      </c>
      <c r="F20" t="s">
        <v>100</v>
      </c>
      <c r="G20" t="s">
        <v>101</v>
      </c>
      <c r="H20" t="s">
        <v>100</v>
      </c>
      <c r="I20" t="s">
        <v>101</v>
      </c>
      <c r="J20" s="113" t="s">
        <v>465</v>
      </c>
      <c r="K20" s="113" t="s">
        <v>384</v>
      </c>
    </row>
    <row r="21" spans="1:11" customFormat="1" x14ac:dyDescent="0.3">
      <c r="A21" s="59" t="s">
        <v>163</v>
      </c>
      <c r="B21" s="59" t="s">
        <v>466</v>
      </c>
      <c r="C21" s="16" t="s">
        <v>96</v>
      </c>
      <c r="D21" s="16" t="s">
        <v>52</v>
      </c>
      <c r="E21" s="16" t="s">
        <v>137</v>
      </c>
      <c r="F21" s="16" t="s">
        <v>136</v>
      </c>
      <c r="G21" s="16" t="s">
        <v>136</v>
      </c>
      <c r="H21" s="16" t="s">
        <v>136</v>
      </c>
      <c r="I21" s="16" t="s">
        <v>136</v>
      </c>
      <c r="J21" s="59" t="s">
        <v>467</v>
      </c>
      <c r="K21" s="59" t="s">
        <v>385</v>
      </c>
    </row>
    <row r="22" spans="1:11" customFormat="1" x14ac:dyDescent="0.3">
      <c r="A22" s="59" t="s">
        <v>164</v>
      </c>
      <c r="B22" s="59" t="s">
        <v>468</v>
      </c>
      <c r="C22" s="16" t="s">
        <v>96</v>
      </c>
      <c r="D22" s="16" t="s">
        <v>52</v>
      </c>
      <c r="E22" s="16" t="s">
        <v>137</v>
      </c>
      <c r="F22" s="16" t="s">
        <v>136</v>
      </c>
      <c r="G22" s="16" t="s">
        <v>136</v>
      </c>
      <c r="H22" s="16" t="s">
        <v>136</v>
      </c>
      <c r="I22" s="16" t="s">
        <v>136</v>
      </c>
      <c r="J22" s="59" t="s">
        <v>467</v>
      </c>
      <c r="K22" s="59" t="s">
        <v>385</v>
      </c>
    </row>
    <row r="23" spans="1:11" customFormat="1" x14ac:dyDescent="0.3">
      <c r="A23" s="59" t="s">
        <v>165</v>
      </c>
      <c r="B23" s="59" t="s">
        <v>469</v>
      </c>
      <c r="C23" s="16" t="s">
        <v>96</v>
      </c>
      <c r="D23" s="16" t="s">
        <v>52</v>
      </c>
      <c r="E23" s="16" t="s">
        <v>137</v>
      </c>
      <c r="F23" s="16" t="s">
        <v>136</v>
      </c>
      <c r="G23" s="16" t="s">
        <v>136</v>
      </c>
      <c r="H23" s="16" t="s">
        <v>136</v>
      </c>
      <c r="I23" s="16" t="s">
        <v>136</v>
      </c>
      <c r="J23" s="59" t="s">
        <v>467</v>
      </c>
      <c r="K23" s="59" t="s">
        <v>385</v>
      </c>
    </row>
    <row r="24" spans="1:11" customFormat="1" x14ac:dyDescent="0.3">
      <c r="A24" s="59" t="s">
        <v>166</v>
      </c>
      <c r="B24" s="59" t="s">
        <v>470</v>
      </c>
      <c r="C24" s="16" t="s">
        <v>96</v>
      </c>
      <c r="D24" s="16" t="s">
        <v>52</v>
      </c>
      <c r="E24" s="16" t="s">
        <v>137</v>
      </c>
      <c r="F24" s="16" t="s">
        <v>136</v>
      </c>
      <c r="G24" s="16" t="s">
        <v>136</v>
      </c>
      <c r="H24" s="16" t="s">
        <v>136</v>
      </c>
      <c r="I24" s="16" t="s">
        <v>136</v>
      </c>
      <c r="J24" s="59" t="s">
        <v>467</v>
      </c>
      <c r="K24" s="59" t="s">
        <v>385</v>
      </c>
    </row>
    <row r="25" spans="1:11" customFormat="1" x14ac:dyDescent="0.3">
      <c r="A25" s="59" t="s">
        <v>167</v>
      </c>
      <c r="B25" s="59" t="s">
        <v>471</v>
      </c>
      <c r="C25" s="16" t="s">
        <v>96</v>
      </c>
      <c r="D25" s="16" t="s">
        <v>52</v>
      </c>
      <c r="E25" s="16" t="s">
        <v>137</v>
      </c>
      <c r="F25" s="16" t="s">
        <v>136</v>
      </c>
      <c r="G25" s="16" t="s">
        <v>136</v>
      </c>
      <c r="H25" s="16" t="s">
        <v>136</v>
      </c>
      <c r="I25" s="16" t="s">
        <v>136</v>
      </c>
      <c r="J25" s="59" t="s">
        <v>467</v>
      </c>
      <c r="K25" s="59" t="s">
        <v>385</v>
      </c>
    </row>
    <row r="26" spans="1:11" customFormat="1" x14ac:dyDescent="0.3">
      <c r="A26" s="59" t="s">
        <v>168</v>
      </c>
      <c r="B26" s="59" t="s">
        <v>472</v>
      </c>
      <c r="C26" s="16" t="s">
        <v>96</v>
      </c>
      <c r="D26" s="16" t="s">
        <v>52</v>
      </c>
      <c r="E26" s="16" t="s">
        <v>137</v>
      </c>
      <c r="F26" s="16" t="s">
        <v>136</v>
      </c>
      <c r="G26" s="16" t="s">
        <v>136</v>
      </c>
      <c r="H26" s="16" t="s">
        <v>136</v>
      </c>
      <c r="I26" s="16" t="s">
        <v>136</v>
      </c>
      <c r="J26" s="59" t="s">
        <v>467</v>
      </c>
      <c r="K26" s="59" t="s">
        <v>385</v>
      </c>
    </row>
    <row r="27" spans="1:11" customFormat="1" x14ac:dyDescent="0.3">
      <c r="A27" s="59" t="s">
        <v>196</v>
      </c>
      <c r="B27" s="59" t="s">
        <v>473</v>
      </c>
      <c r="C27" s="16" t="s">
        <v>84</v>
      </c>
      <c r="D27" s="16" t="s">
        <v>431</v>
      </c>
      <c r="E27" s="16" t="s">
        <v>432</v>
      </c>
      <c r="F27" s="16" t="s">
        <v>78</v>
      </c>
      <c r="G27" s="16" t="s">
        <v>79</v>
      </c>
      <c r="H27" s="16" t="s">
        <v>78</v>
      </c>
      <c r="I27" s="16" t="s">
        <v>79</v>
      </c>
      <c r="J27" s="59" t="s">
        <v>474</v>
      </c>
      <c r="K27" s="59" t="s">
        <v>386</v>
      </c>
    </row>
    <row r="28" spans="1:11" customFormat="1" x14ac:dyDescent="0.3">
      <c r="A28" s="59" t="s">
        <v>197</v>
      </c>
      <c r="B28" s="59" t="s">
        <v>475</v>
      </c>
      <c r="C28" s="16" t="s">
        <v>82</v>
      </c>
      <c r="D28" s="16" t="s">
        <v>35</v>
      </c>
      <c r="E28" s="16" t="s">
        <v>107</v>
      </c>
      <c r="F28" s="16" t="s">
        <v>198</v>
      </c>
      <c r="G28" s="16" t="s">
        <v>106</v>
      </c>
      <c r="H28" s="16" t="s">
        <v>198</v>
      </c>
      <c r="I28" s="16" t="s">
        <v>106</v>
      </c>
      <c r="J28" s="59" t="s">
        <v>476</v>
      </c>
      <c r="K28" s="59" t="s">
        <v>387</v>
      </c>
    </row>
    <row r="29" spans="1:11" customFormat="1" x14ac:dyDescent="0.3">
      <c r="A29" s="59" t="s">
        <v>202</v>
      </c>
      <c r="B29" s="59" t="s">
        <v>477</v>
      </c>
      <c r="C29" s="16" t="s">
        <v>87</v>
      </c>
      <c r="D29" s="16" t="s">
        <v>37</v>
      </c>
      <c r="E29" s="16" t="s">
        <v>132</v>
      </c>
      <c r="F29" s="16" t="s">
        <v>200</v>
      </c>
      <c r="G29" s="16" t="s">
        <v>131</v>
      </c>
      <c r="H29" s="16" t="s">
        <v>200</v>
      </c>
      <c r="I29" s="16" t="s">
        <v>131</v>
      </c>
      <c r="J29" s="59" t="s">
        <v>478</v>
      </c>
      <c r="K29" s="59" t="s">
        <v>388</v>
      </c>
    </row>
    <row r="30" spans="1:11" customFormat="1" x14ac:dyDescent="0.3">
      <c r="A30" s="59" t="s">
        <v>201</v>
      </c>
      <c r="B30" s="59" t="s">
        <v>479</v>
      </c>
      <c r="C30" s="16" t="s">
        <v>87</v>
      </c>
      <c r="D30" s="16" t="s">
        <v>37</v>
      </c>
      <c r="E30" s="16" t="s">
        <v>132</v>
      </c>
      <c r="F30" s="16" t="s">
        <v>200</v>
      </c>
      <c r="G30" s="16" t="s">
        <v>131</v>
      </c>
      <c r="H30" s="16" t="s">
        <v>200</v>
      </c>
      <c r="I30" s="16" t="s">
        <v>131</v>
      </c>
      <c r="J30" s="59" t="s">
        <v>478</v>
      </c>
      <c r="K30" s="59" t="s">
        <v>388</v>
      </c>
    </row>
    <row r="31" spans="1:11" customFormat="1" x14ac:dyDescent="0.3">
      <c r="A31" s="59" t="s">
        <v>325</v>
      </c>
      <c r="B31" s="59" t="s">
        <v>480</v>
      </c>
      <c r="C31" s="16" t="s">
        <v>87</v>
      </c>
      <c r="D31" s="16" t="s">
        <v>37</v>
      </c>
      <c r="E31" s="16" t="s">
        <v>132</v>
      </c>
      <c r="F31" s="16" t="s">
        <v>200</v>
      </c>
      <c r="G31" s="16" t="s">
        <v>131</v>
      </c>
      <c r="H31" s="16" t="s">
        <v>200</v>
      </c>
      <c r="I31" s="16" t="s">
        <v>131</v>
      </c>
      <c r="J31" s="59" t="s">
        <v>481</v>
      </c>
      <c r="K31" s="59" t="s">
        <v>389</v>
      </c>
    </row>
    <row r="32" spans="1:11" customFormat="1" x14ac:dyDescent="0.3">
      <c r="A32" s="59" t="s">
        <v>325</v>
      </c>
      <c r="B32" s="59" t="s">
        <v>480</v>
      </c>
      <c r="C32" s="16" t="s">
        <v>87</v>
      </c>
      <c r="D32" s="16" t="s">
        <v>44</v>
      </c>
      <c r="E32" s="16" t="s">
        <v>133</v>
      </c>
      <c r="F32" s="16" t="s">
        <v>200</v>
      </c>
      <c r="G32" s="16" t="s">
        <v>131</v>
      </c>
      <c r="H32" s="16" t="s">
        <v>200</v>
      </c>
      <c r="I32" s="16" t="s">
        <v>131</v>
      </c>
      <c r="J32" s="59" t="s">
        <v>481</v>
      </c>
      <c r="K32" s="59" t="s">
        <v>389</v>
      </c>
    </row>
    <row r="33" spans="1:11" customFormat="1" x14ac:dyDescent="0.3">
      <c r="A33" s="59" t="s">
        <v>199</v>
      </c>
      <c r="B33" s="59" t="s">
        <v>482</v>
      </c>
      <c r="C33" s="16" t="s">
        <v>87</v>
      </c>
      <c r="D33" s="16" t="s">
        <v>37</v>
      </c>
      <c r="E33" s="16" t="s">
        <v>132</v>
      </c>
      <c r="F33" s="16" t="s">
        <v>200</v>
      </c>
      <c r="G33" s="16" t="s">
        <v>131</v>
      </c>
      <c r="H33" s="16" t="s">
        <v>200</v>
      </c>
      <c r="I33" s="16" t="s">
        <v>131</v>
      </c>
      <c r="J33" s="59" t="s">
        <v>478</v>
      </c>
      <c r="K33" s="59" t="s">
        <v>388</v>
      </c>
    </row>
    <row r="34" spans="1:11" customFormat="1" x14ac:dyDescent="0.3">
      <c r="A34" s="59" t="s">
        <v>205</v>
      </c>
      <c r="B34" s="59" t="s">
        <v>483</v>
      </c>
      <c r="C34" s="16" t="s">
        <v>76</v>
      </c>
      <c r="D34" s="16" t="s">
        <v>54</v>
      </c>
      <c r="E34" s="16" t="s">
        <v>80</v>
      </c>
      <c r="F34" s="16" t="s">
        <v>78</v>
      </c>
      <c r="G34" s="16" t="s">
        <v>79</v>
      </c>
      <c r="H34" s="16" t="s">
        <v>78</v>
      </c>
      <c r="I34" s="16" t="s">
        <v>79</v>
      </c>
      <c r="J34" s="59" t="s">
        <v>484</v>
      </c>
      <c r="K34" s="59" t="s">
        <v>390</v>
      </c>
    </row>
    <row r="35" spans="1:11" customFormat="1" x14ac:dyDescent="0.3">
      <c r="A35" s="59" t="s">
        <v>209</v>
      </c>
      <c r="B35" s="59" t="s">
        <v>485</v>
      </c>
      <c r="C35" s="16" t="s">
        <v>82</v>
      </c>
      <c r="D35" s="16" t="s">
        <v>38</v>
      </c>
      <c r="E35" s="16" t="s">
        <v>207</v>
      </c>
      <c r="F35" s="16" t="s">
        <v>198</v>
      </c>
      <c r="G35" s="16" t="s">
        <v>106</v>
      </c>
      <c r="H35" s="16" t="s">
        <v>198</v>
      </c>
      <c r="I35" s="16" t="s">
        <v>106</v>
      </c>
      <c r="J35" s="59" t="s">
        <v>486</v>
      </c>
      <c r="K35" s="59" t="s">
        <v>391</v>
      </c>
    </row>
    <row r="36" spans="1:11" customFormat="1" x14ac:dyDescent="0.3">
      <c r="A36" s="59" t="s">
        <v>210</v>
      </c>
      <c r="B36" s="59" t="s">
        <v>487</v>
      </c>
      <c r="C36" s="16" t="s">
        <v>82</v>
      </c>
      <c r="D36" s="16" t="s">
        <v>38</v>
      </c>
      <c r="E36" s="16" t="s">
        <v>207</v>
      </c>
      <c r="F36" s="16" t="s">
        <v>198</v>
      </c>
      <c r="G36" s="16" t="s">
        <v>106</v>
      </c>
      <c r="H36" s="16" t="s">
        <v>198</v>
      </c>
      <c r="I36" s="16" t="s">
        <v>106</v>
      </c>
      <c r="J36" s="59" t="s">
        <v>486</v>
      </c>
      <c r="K36" s="59" t="s">
        <v>391</v>
      </c>
    </row>
    <row r="37" spans="1:11" customFormat="1" x14ac:dyDescent="0.3">
      <c r="A37" s="59" t="s">
        <v>206</v>
      </c>
      <c r="B37" s="59" t="s">
        <v>488</v>
      </c>
      <c r="C37" s="16" t="s">
        <v>82</v>
      </c>
      <c r="D37" s="16" t="s">
        <v>38</v>
      </c>
      <c r="E37" s="16" t="s">
        <v>207</v>
      </c>
      <c r="F37" s="16" t="s">
        <v>198</v>
      </c>
      <c r="G37" s="16" t="s">
        <v>106</v>
      </c>
      <c r="H37" s="16" t="s">
        <v>198</v>
      </c>
      <c r="I37" s="16" t="s">
        <v>106</v>
      </c>
      <c r="J37" s="59" t="s">
        <v>486</v>
      </c>
      <c r="K37" s="59" t="s">
        <v>391</v>
      </c>
    </row>
    <row r="38" spans="1:11" customFormat="1" x14ac:dyDescent="0.3">
      <c r="A38" s="59" t="s">
        <v>211</v>
      </c>
      <c r="B38" s="59" t="s">
        <v>489</v>
      </c>
      <c r="C38" s="16" t="s">
        <v>82</v>
      </c>
      <c r="D38" s="16" t="s">
        <v>38</v>
      </c>
      <c r="E38" s="16" t="s">
        <v>207</v>
      </c>
      <c r="F38" s="16" t="s">
        <v>198</v>
      </c>
      <c r="G38" s="16" t="s">
        <v>106</v>
      </c>
      <c r="H38" s="16" t="s">
        <v>198</v>
      </c>
      <c r="I38" s="16" t="s">
        <v>106</v>
      </c>
      <c r="J38" s="59" t="s">
        <v>486</v>
      </c>
      <c r="K38" s="59" t="s">
        <v>391</v>
      </c>
    </row>
    <row r="39" spans="1:11" customFormat="1" x14ac:dyDescent="0.3">
      <c r="A39" s="59" t="s">
        <v>208</v>
      </c>
      <c r="B39" s="59" t="s">
        <v>490</v>
      </c>
      <c r="C39" s="16" t="s">
        <v>82</v>
      </c>
      <c r="D39" s="16" t="s">
        <v>38</v>
      </c>
      <c r="E39" s="16" t="s">
        <v>207</v>
      </c>
      <c r="F39" s="16" t="s">
        <v>198</v>
      </c>
      <c r="G39" s="16" t="s">
        <v>106</v>
      </c>
      <c r="H39" s="16" t="s">
        <v>198</v>
      </c>
      <c r="I39" s="16" t="s">
        <v>106</v>
      </c>
      <c r="J39" s="59" t="s">
        <v>486</v>
      </c>
      <c r="K39" s="59" t="s">
        <v>391</v>
      </c>
    </row>
    <row r="40" spans="1:11" customFormat="1" x14ac:dyDescent="0.3">
      <c r="A40" s="59" t="s">
        <v>326</v>
      </c>
      <c r="B40" s="59" t="s">
        <v>491</v>
      </c>
      <c r="C40" s="16" t="s">
        <v>84</v>
      </c>
      <c r="D40" s="16" t="s">
        <v>40</v>
      </c>
      <c r="E40" s="16" t="s">
        <v>115</v>
      </c>
      <c r="F40" s="16" t="s">
        <v>161</v>
      </c>
      <c r="G40" s="16" t="s">
        <v>113</v>
      </c>
      <c r="H40" s="16" t="s">
        <v>161</v>
      </c>
      <c r="I40" s="16" t="s">
        <v>113</v>
      </c>
      <c r="J40" s="59" t="s">
        <v>492</v>
      </c>
      <c r="K40" s="59" t="s">
        <v>392</v>
      </c>
    </row>
    <row r="41" spans="1:11" customFormat="1" x14ac:dyDescent="0.3">
      <c r="A41" s="59" t="s">
        <v>212</v>
      </c>
      <c r="B41" s="59" t="s">
        <v>493</v>
      </c>
      <c r="C41" s="16" t="s">
        <v>82</v>
      </c>
      <c r="D41" s="16" t="s">
        <v>41</v>
      </c>
      <c r="E41" s="16" t="s">
        <v>213</v>
      </c>
      <c r="F41" s="16" t="s">
        <v>78</v>
      </c>
      <c r="G41" s="16" t="s">
        <v>79</v>
      </c>
      <c r="H41" s="16" t="s">
        <v>78</v>
      </c>
      <c r="I41" s="16" t="s">
        <v>79</v>
      </c>
      <c r="J41" s="59" t="s">
        <v>494</v>
      </c>
      <c r="K41" s="59" t="s">
        <v>393</v>
      </c>
    </row>
    <row r="42" spans="1:11" customFormat="1" x14ac:dyDescent="0.3">
      <c r="A42" s="59" t="s">
        <v>214</v>
      </c>
      <c r="B42" s="59" t="s">
        <v>495</v>
      </c>
      <c r="C42" s="16" t="s">
        <v>82</v>
      </c>
      <c r="D42" s="16" t="s">
        <v>41</v>
      </c>
      <c r="E42" s="16" t="s">
        <v>213</v>
      </c>
      <c r="F42" s="16" t="s">
        <v>78</v>
      </c>
      <c r="G42" s="16" t="s">
        <v>79</v>
      </c>
      <c r="H42" s="16" t="s">
        <v>78</v>
      </c>
      <c r="I42" s="16" t="s">
        <v>79</v>
      </c>
      <c r="J42" s="59" t="s">
        <v>494</v>
      </c>
      <c r="K42" s="59" t="s">
        <v>393</v>
      </c>
    </row>
    <row r="43" spans="1:11" customFormat="1" x14ac:dyDescent="0.3">
      <c r="A43" s="59" t="s">
        <v>215</v>
      </c>
      <c r="B43" s="59" t="s">
        <v>496</v>
      </c>
      <c r="C43" s="16" t="s">
        <v>82</v>
      </c>
      <c r="D43" s="16" t="s">
        <v>41</v>
      </c>
      <c r="E43" s="16" t="s">
        <v>213</v>
      </c>
      <c r="F43" s="16" t="s">
        <v>78</v>
      </c>
      <c r="G43" s="16" t="s">
        <v>79</v>
      </c>
      <c r="H43" s="16" t="s">
        <v>78</v>
      </c>
      <c r="I43" s="16" t="s">
        <v>79</v>
      </c>
      <c r="J43" s="59" t="s">
        <v>494</v>
      </c>
      <c r="K43" s="59" t="s">
        <v>393</v>
      </c>
    </row>
    <row r="44" spans="1:11" customFormat="1" x14ac:dyDescent="0.3">
      <c r="A44" s="59" t="s">
        <v>216</v>
      </c>
      <c r="B44" s="59" t="s">
        <v>497</v>
      </c>
      <c r="C44" s="16" t="s">
        <v>76</v>
      </c>
      <c r="D44" s="16" t="s">
        <v>43</v>
      </c>
      <c r="E44" s="16" t="s">
        <v>90</v>
      </c>
      <c r="F44" s="16" t="s">
        <v>78</v>
      </c>
      <c r="G44" s="16" t="s">
        <v>79</v>
      </c>
      <c r="H44" s="16" t="s">
        <v>217</v>
      </c>
      <c r="I44" s="16" t="s">
        <v>340</v>
      </c>
      <c r="J44" s="59" t="s">
        <v>498</v>
      </c>
      <c r="K44" s="59" t="s">
        <v>394</v>
      </c>
    </row>
    <row r="45" spans="1:11" customFormat="1" x14ac:dyDescent="0.3">
      <c r="A45" s="59" t="s">
        <v>216</v>
      </c>
      <c r="B45" s="59" t="s">
        <v>497</v>
      </c>
      <c r="C45" s="16" t="s">
        <v>76</v>
      </c>
      <c r="D45" s="16" t="s">
        <v>747</v>
      </c>
      <c r="E45" s="16" t="s">
        <v>748</v>
      </c>
      <c r="F45" s="16" t="s">
        <v>100</v>
      </c>
      <c r="G45" s="16" t="s">
        <v>101</v>
      </c>
      <c r="H45" s="16" t="s">
        <v>100</v>
      </c>
      <c r="I45" s="16" t="s">
        <v>101</v>
      </c>
      <c r="J45" s="59" t="s">
        <v>498</v>
      </c>
      <c r="K45" s="59" t="s">
        <v>394</v>
      </c>
    </row>
    <row r="46" spans="1:11" customFormat="1" x14ac:dyDescent="0.3">
      <c r="A46" s="59" t="s">
        <v>218</v>
      </c>
      <c r="B46" s="59" t="s">
        <v>499</v>
      </c>
      <c r="C46" s="16" t="s">
        <v>87</v>
      </c>
      <c r="D46" s="16" t="s">
        <v>44</v>
      </c>
      <c r="E46" s="16" t="s">
        <v>133</v>
      </c>
      <c r="F46" s="16" t="s">
        <v>200</v>
      </c>
      <c r="G46" s="16" t="s">
        <v>131</v>
      </c>
      <c r="H46" s="16" t="s">
        <v>200</v>
      </c>
      <c r="I46" s="16" t="s">
        <v>131</v>
      </c>
      <c r="J46" s="59" t="s">
        <v>450</v>
      </c>
      <c r="K46" s="59" t="s">
        <v>377</v>
      </c>
    </row>
    <row r="47" spans="1:11" customFormat="1" x14ac:dyDescent="0.3">
      <c r="A47" s="59" t="s">
        <v>219</v>
      </c>
      <c r="B47" s="59" t="s">
        <v>500</v>
      </c>
      <c r="C47" s="16" t="s">
        <v>87</v>
      </c>
      <c r="D47" s="16" t="s">
        <v>46</v>
      </c>
      <c r="E47" s="16" t="s">
        <v>86</v>
      </c>
      <c r="F47" s="16" t="s">
        <v>78</v>
      </c>
      <c r="G47" s="16" t="s">
        <v>79</v>
      </c>
      <c r="H47" s="16" t="s">
        <v>78</v>
      </c>
      <c r="I47" s="16" t="s">
        <v>79</v>
      </c>
      <c r="J47" s="59" t="s">
        <v>501</v>
      </c>
      <c r="K47" s="59" t="s">
        <v>395</v>
      </c>
    </row>
    <row r="48" spans="1:11" customFormat="1" x14ac:dyDescent="0.3">
      <c r="A48" s="59" t="s">
        <v>220</v>
      </c>
      <c r="B48" s="59" t="s">
        <v>502</v>
      </c>
      <c r="C48" s="16" t="s">
        <v>82</v>
      </c>
      <c r="D48" s="16" t="s">
        <v>47</v>
      </c>
      <c r="E48" s="16" t="s">
        <v>105</v>
      </c>
      <c r="F48" s="16" t="s">
        <v>100</v>
      </c>
      <c r="G48" s="16" t="s">
        <v>101</v>
      </c>
      <c r="H48" s="16" t="s">
        <v>100</v>
      </c>
      <c r="I48" s="16" t="s">
        <v>101</v>
      </c>
      <c r="J48" s="59" t="s">
        <v>452</v>
      </c>
      <c r="K48" s="59" t="s">
        <v>378</v>
      </c>
    </row>
    <row r="49" spans="1:11" customFormat="1" x14ac:dyDescent="0.3">
      <c r="A49" s="59" t="s">
        <v>221</v>
      </c>
      <c r="B49" s="59" t="s">
        <v>503</v>
      </c>
      <c r="C49" s="16" t="s">
        <v>76</v>
      </c>
      <c r="D49" s="16" t="s">
        <v>49</v>
      </c>
      <c r="E49" s="16" t="s">
        <v>93</v>
      </c>
      <c r="F49" s="16" t="s">
        <v>222</v>
      </c>
      <c r="G49" s="16" t="s">
        <v>92</v>
      </c>
      <c r="H49" s="16" t="s">
        <v>222</v>
      </c>
      <c r="I49" s="16" t="s">
        <v>92</v>
      </c>
      <c r="J49" s="59" t="s">
        <v>504</v>
      </c>
      <c r="K49" s="59" t="s">
        <v>396</v>
      </c>
    </row>
    <row r="50" spans="1:11" customFormat="1" x14ac:dyDescent="0.3">
      <c r="A50" s="59" t="s">
        <v>223</v>
      </c>
      <c r="B50" s="59" t="s">
        <v>505</v>
      </c>
      <c r="C50" s="16" t="s">
        <v>76</v>
      </c>
      <c r="D50" s="16" t="s">
        <v>74</v>
      </c>
      <c r="E50" s="16" t="s">
        <v>224</v>
      </c>
      <c r="F50" s="16" t="s">
        <v>78</v>
      </c>
      <c r="G50" s="16" t="s">
        <v>79</v>
      </c>
      <c r="H50" s="16" t="s">
        <v>73</v>
      </c>
      <c r="I50" s="16" t="s">
        <v>73</v>
      </c>
      <c r="J50" s="59" t="s">
        <v>506</v>
      </c>
      <c r="K50" s="59" t="s">
        <v>397</v>
      </c>
    </row>
    <row r="51" spans="1:11" customFormat="1" x14ac:dyDescent="0.3">
      <c r="A51" s="59" t="s">
        <v>225</v>
      </c>
      <c r="B51" s="59" t="s">
        <v>507</v>
      </c>
      <c r="C51" s="16" t="s">
        <v>76</v>
      </c>
      <c r="D51" s="16" t="s">
        <v>591</v>
      </c>
      <c r="E51" s="16" t="s">
        <v>592</v>
      </c>
      <c r="F51" s="16" t="s">
        <v>78</v>
      </c>
      <c r="G51" s="16" t="s">
        <v>79</v>
      </c>
      <c r="H51" s="16" t="s">
        <v>78</v>
      </c>
      <c r="I51" s="16" t="s">
        <v>79</v>
      </c>
      <c r="J51" s="59" t="s">
        <v>508</v>
      </c>
      <c r="K51" s="59" t="s">
        <v>398</v>
      </c>
    </row>
    <row r="52" spans="1:11" customFormat="1" x14ac:dyDescent="0.3">
      <c r="A52" s="59" t="s">
        <v>226</v>
      </c>
      <c r="B52" s="59" t="s">
        <v>509</v>
      </c>
      <c r="C52" s="16" t="s">
        <v>140</v>
      </c>
      <c r="D52" s="16" t="s">
        <v>126</v>
      </c>
      <c r="E52" s="16" t="s">
        <v>127</v>
      </c>
      <c r="F52" s="16" t="s">
        <v>327</v>
      </c>
      <c r="G52" s="16" t="s">
        <v>399</v>
      </c>
      <c r="H52" s="16" t="s">
        <v>400</v>
      </c>
      <c r="I52" s="16" t="s">
        <v>125</v>
      </c>
      <c r="J52" s="59" t="s">
        <v>510</v>
      </c>
      <c r="K52" s="59" t="s">
        <v>401</v>
      </c>
    </row>
    <row r="53" spans="1:11" customFormat="1" x14ac:dyDescent="0.3">
      <c r="A53" s="59" t="s">
        <v>227</v>
      </c>
      <c r="B53" s="59" t="s">
        <v>511</v>
      </c>
      <c r="C53" s="16" t="s">
        <v>140</v>
      </c>
      <c r="D53" s="16" t="s">
        <v>126</v>
      </c>
      <c r="E53" s="16" t="s">
        <v>127</v>
      </c>
      <c r="F53" s="16" t="s">
        <v>327</v>
      </c>
      <c r="G53" s="16" t="s">
        <v>399</v>
      </c>
      <c r="H53" s="16" t="s">
        <v>400</v>
      </c>
      <c r="I53" s="16" t="s">
        <v>125</v>
      </c>
      <c r="J53" s="59" t="s">
        <v>512</v>
      </c>
      <c r="K53" s="59" t="s">
        <v>418</v>
      </c>
    </row>
    <row r="54" spans="1:11" customFormat="1" x14ac:dyDescent="0.3">
      <c r="A54" s="59" t="s">
        <v>239</v>
      </c>
      <c r="B54" s="59" t="s">
        <v>513</v>
      </c>
      <c r="C54" s="16" t="s">
        <v>140</v>
      </c>
      <c r="D54" s="16" t="s">
        <v>126</v>
      </c>
      <c r="E54" s="16" t="s">
        <v>127</v>
      </c>
      <c r="F54" s="16" t="s">
        <v>327</v>
      </c>
      <c r="G54" s="16" t="s">
        <v>399</v>
      </c>
      <c r="H54" s="16" t="s">
        <v>400</v>
      </c>
      <c r="I54" s="16" t="s">
        <v>125</v>
      </c>
      <c r="J54" s="59" t="s">
        <v>514</v>
      </c>
      <c r="K54" s="59" t="s">
        <v>402</v>
      </c>
    </row>
    <row r="55" spans="1:11" customFormat="1" x14ac:dyDescent="0.3">
      <c r="A55" s="59" t="s">
        <v>228</v>
      </c>
      <c r="B55" s="59" t="s">
        <v>515</v>
      </c>
      <c r="C55" s="16" t="s">
        <v>140</v>
      </c>
      <c r="D55" s="16" t="s">
        <v>126</v>
      </c>
      <c r="E55" s="16" t="s">
        <v>127</v>
      </c>
      <c r="F55" s="16" t="s">
        <v>327</v>
      </c>
      <c r="G55" s="16" t="s">
        <v>399</v>
      </c>
      <c r="H55" s="16" t="s">
        <v>400</v>
      </c>
      <c r="I55" s="16" t="s">
        <v>125</v>
      </c>
      <c r="J55" s="59" t="s">
        <v>514</v>
      </c>
      <c r="K55" s="59" t="s">
        <v>402</v>
      </c>
    </row>
    <row r="56" spans="1:11" customFormat="1" x14ac:dyDescent="0.3">
      <c r="A56" s="59" t="s">
        <v>229</v>
      </c>
      <c r="B56" s="59" t="s">
        <v>516</v>
      </c>
      <c r="C56" s="16" t="s">
        <v>140</v>
      </c>
      <c r="D56" s="16" t="s">
        <v>126</v>
      </c>
      <c r="E56" s="16" t="s">
        <v>127</v>
      </c>
      <c r="F56" s="16" t="s">
        <v>327</v>
      </c>
      <c r="G56" s="16" t="s">
        <v>399</v>
      </c>
      <c r="H56" s="16" t="s">
        <v>400</v>
      </c>
      <c r="I56" s="16" t="s">
        <v>125</v>
      </c>
      <c r="J56" s="59" t="s">
        <v>510</v>
      </c>
      <c r="K56" s="59" t="s">
        <v>401</v>
      </c>
    </row>
    <row r="57" spans="1:11" customFormat="1" x14ac:dyDescent="0.3">
      <c r="A57" s="59" t="s">
        <v>230</v>
      </c>
      <c r="B57" s="59" t="s">
        <v>517</v>
      </c>
      <c r="C57" s="16" t="s">
        <v>140</v>
      </c>
      <c r="D57" s="16" t="s">
        <v>126</v>
      </c>
      <c r="E57" s="16" t="s">
        <v>127</v>
      </c>
      <c r="F57" s="16" t="s">
        <v>327</v>
      </c>
      <c r="G57" s="16" t="s">
        <v>399</v>
      </c>
      <c r="H57" s="16" t="s">
        <v>400</v>
      </c>
      <c r="I57" s="16" t="s">
        <v>125</v>
      </c>
      <c r="J57" s="59" t="s">
        <v>518</v>
      </c>
      <c r="K57" s="59" t="s">
        <v>403</v>
      </c>
    </row>
    <row r="58" spans="1:11" customFormat="1" x14ac:dyDescent="0.3">
      <c r="A58" s="59" t="s">
        <v>231</v>
      </c>
      <c r="B58" s="59" t="s">
        <v>519</v>
      </c>
      <c r="C58" s="16" t="s">
        <v>140</v>
      </c>
      <c r="D58" s="16" t="s">
        <v>126</v>
      </c>
      <c r="E58" s="16" t="s">
        <v>127</v>
      </c>
      <c r="F58" s="16" t="s">
        <v>327</v>
      </c>
      <c r="G58" s="16" t="s">
        <v>399</v>
      </c>
      <c r="H58" s="16" t="s">
        <v>400</v>
      </c>
      <c r="I58" s="16" t="s">
        <v>125</v>
      </c>
      <c r="J58" s="59" t="s">
        <v>518</v>
      </c>
      <c r="K58" s="59" t="s">
        <v>403</v>
      </c>
    </row>
    <row r="59" spans="1:11" customFormat="1" x14ac:dyDescent="0.3">
      <c r="A59" s="59" t="s">
        <v>328</v>
      </c>
      <c r="B59" s="59" t="s">
        <v>520</v>
      </c>
      <c r="C59" s="16" t="s">
        <v>140</v>
      </c>
      <c r="D59" s="16" t="s">
        <v>126</v>
      </c>
      <c r="E59" s="16" t="s">
        <v>127</v>
      </c>
      <c r="F59" s="16" t="s">
        <v>327</v>
      </c>
      <c r="G59" s="16" t="s">
        <v>399</v>
      </c>
      <c r="H59" s="16" t="s">
        <v>400</v>
      </c>
      <c r="I59" s="16" t="s">
        <v>125</v>
      </c>
      <c r="J59" s="59" t="s">
        <v>514</v>
      </c>
      <c r="K59" s="59" t="s">
        <v>402</v>
      </c>
    </row>
    <row r="60" spans="1:11" customFormat="1" x14ac:dyDescent="0.3">
      <c r="A60" s="59" t="s">
        <v>238</v>
      </c>
      <c r="B60" s="59" t="s">
        <v>521</v>
      </c>
      <c r="C60" s="16" t="s">
        <v>140</v>
      </c>
      <c r="D60" s="16" t="s">
        <v>126</v>
      </c>
      <c r="E60" s="16" t="s">
        <v>127</v>
      </c>
      <c r="F60" s="16" t="s">
        <v>327</v>
      </c>
      <c r="G60" s="16" t="s">
        <v>399</v>
      </c>
      <c r="H60" s="16" t="s">
        <v>400</v>
      </c>
      <c r="I60" s="16" t="s">
        <v>125</v>
      </c>
      <c r="J60" s="59" t="s">
        <v>514</v>
      </c>
      <c r="K60" s="59" t="s">
        <v>402</v>
      </c>
    </row>
    <row r="61" spans="1:11" customFormat="1" x14ac:dyDescent="0.3">
      <c r="A61" s="59" t="s">
        <v>232</v>
      </c>
      <c r="B61" s="59" t="s">
        <v>522</v>
      </c>
      <c r="C61" s="16" t="s">
        <v>140</v>
      </c>
      <c r="D61" s="16" t="s">
        <v>126</v>
      </c>
      <c r="E61" s="16" t="s">
        <v>127</v>
      </c>
      <c r="F61" s="16" t="s">
        <v>327</v>
      </c>
      <c r="G61" s="16" t="s">
        <v>399</v>
      </c>
      <c r="H61" s="16" t="s">
        <v>400</v>
      </c>
      <c r="I61" s="16" t="s">
        <v>125</v>
      </c>
      <c r="J61" s="59" t="s">
        <v>518</v>
      </c>
      <c r="K61" s="59" t="s">
        <v>403</v>
      </c>
    </row>
    <row r="62" spans="1:11" customFormat="1" x14ac:dyDescent="0.3">
      <c r="A62" s="59" t="s">
        <v>233</v>
      </c>
      <c r="B62" s="59" t="s">
        <v>523</v>
      </c>
      <c r="C62" s="16" t="s">
        <v>140</v>
      </c>
      <c r="D62" s="16" t="s">
        <v>126</v>
      </c>
      <c r="E62" s="16" t="s">
        <v>127</v>
      </c>
      <c r="F62" s="16" t="s">
        <v>327</v>
      </c>
      <c r="G62" s="16" t="s">
        <v>399</v>
      </c>
      <c r="H62" s="16" t="s">
        <v>400</v>
      </c>
      <c r="I62" s="16" t="s">
        <v>125</v>
      </c>
      <c r="J62" s="59" t="s">
        <v>518</v>
      </c>
      <c r="K62" s="59" t="s">
        <v>403</v>
      </c>
    </row>
    <row r="63" spans="1:11" customFormat="1" x14ac:dyDescent="0.3">
      <c r="A63" s="59" t="s">
        <v>240</v>
      </c>
      <c r="B63" s="59" t="s">
        <v>524</v>
      </c>
      <c r="C63" s="16" t="s">
        <v>140</v>
      </c>
      <c r="D63" s="16" t="s">
        <v>126</v>
      </c>
      <c r="E63" s="16" t="s">
        <v>127</v>
      </c>
      <c r="F63" s="16" t="s">
        <v>327</v>
      </c>
      <c r="G63" s="16" t="s">
        <v>399</v>
      </c>
      <c r="H63" s="16" t="s">
        <v>400</v>
      </c>
      <c r="I63" s="16" t="s">
        <v>125</v>
      </c>
      <c r="J63" s="59" t="s">
        <v>518</v>
      </c>
      <c r="K63" s="59" t="s">
        <v>403</v>
      </c>
    </row>
    <row r="64" spans="1:11" customFormat="1" x14ac:dyDescent="0.3">
      <c r="A64" s="59" t="s">
        <v>234</v>
      </c>
      <c r="B64" s="59" t="s">
        <v>525</v>
      </c>
      <c r="C64" s="16" t="s">
        <v>140</v>
      </c>
      <c r="D64" s="16" t="s">
        <v>126</v>
      </c>
      <c r="E64" s="16" t="s">
        <v>127</v>
      </c>
      <c r="F64" s="16" t="s">
        <v>327</v>
      </c>
      <c r="G64" s="16" t="s">
        <v>399</v>
      </c>
      <c r="H64" s="16" t="s">
        <v>400</v>
      </c>
      <c r="I64" s="16" t="s">
        <v>125</v>
      </c>
      <c r="J64" s="59" t="s">
        <v>510</v>
      </c>
      <c r="K64" s="59" t="s">
        <v>401</v>
      </c>
    </row>
    <row r="65" spans="1:11" customFormat="1" x14ac:dyDescent="0.3">
      <c r="A65" s="59" t="s">
        <v>235</v>
      </c>
      <c r="B65" s="59" t="s">
        <v>526</v>
      </c>
      <c r="C65" s="16" t="s">
        <v>140</v>
      </c>
      <c r="D65" s="16" t="s">
        <v>126</v>
      </c>
      <c r="E65" s="16" t="s">
        <v>127</v>
      </c>
      <c r="F65" s="16" t="s">
        <v>327</v>
      </c>
      <c r="G65" s="16" t="s">
        <v>399</v>
      </c>
      <c r="H65" s="16" t="s">
        <v>400</v>
      </c>
      <c r="I65" s="16" t="s">
        <v>125</v>
      </c>
      <c r="J65" s="59" t="s">
        <v>510</v>
      </c>
      <c r="K65" s="59" t="s">
        <v>401</v>
      </c>
    </row>
    <row r="66" spans="1:11" customFormat="1" x14ac:dyDescent="0.3">
      <c r="A66" s="59" t="s">
        <v>236</v>
      </c>
      <c r="B66" s="59" t="s">
        <v>527</v>
      </c>
      <c r="C66" s="16" t="s">
        <v>140</v>
      </c>
      <c r="D66" s="16" t="s">
        <v>126</v>
      </c>
      <c r="E66" s="16" t="s">
        <v>127</v>
      </c>
      <c r="F66" s="16" t="s">
        <v>327</v>
      </c>
      <c r="G66" s="16" t="s">
        <v>399</v>
      </c>
      <c r="H66" s="16" t="s">
        <v>400</v>
      </c>
      <c r="I66" s="16" t="s">
        <v>125</v>
      </c>
      <c r="J66" s="59" t="s">
        <v>518</v>
      </c>
      <c r="K66" s="59" t="s">
        <v>403</v>
      </c>
    </row>
    <row r="67" spans="1:11" customFormat="1" x14ac:dyDescent="0.3">
      <c r="A67" s="59" t="s">
        <v>237</v>
      </c>
      <c r="B67" s="59" t="s">
        <v>528</v>
      </c>
      <c r="C67" s="16" t="s">
        <v>140</v>
      </c>
      <c r="D67" s="16" t="s">
        <v>126</v>
      </c>
      <c r="E67" s="16" t="s">
        <v>127</v>
      </c>
      <c r="F67" s="16" t="s">
        <v>327</v>
      </c>
      <c r="G67" s="16" t="s">
        <v>399</v>
      </c>
      <c r="H67" s="16" t="s">
        <v>400</v>
      </c>
      <c r="I67" s="16" t="s">
        <v>125</v>
      </c>
      <c r="J67" s="59" t="s">
        <v>514</v>
      </c>
      <c r="K67" s="59" t="s">
        <v>402</v>
      </c>
    </row>
    <row r="68" spans="1:11" customFormat="1" x14ac:dyDescent="0.3">
      <c r="A68" s="59" t="s">
        <v>241</v>
      </c>
      <c r="B68" s="59" t="s">
        <v>529</v>
      </c>
      <c r="C68" s="16" t="s">
        <v>96</v>
      </c>
      <c r="D68" s="16" t="s">
        <v>745</v>
      </c>
      <c r="E68" s="16" t="s">
        <v>746</v>
      </c>
      <c r="F68" s="16" t="s">
        <v>752</v>
      </c>
      <c r="G68" s="16" t="s">
        <v>95</v>
      </c>
      <c r="H68" s="16" t="s">
        <v>530</v>
      </c>
      <c r="I68" s="16" t="s">
        <v>531</v>
      </c>
      <c r="J68" s="59" t="s">
        <v>532</v>
      </c>
      <c r="K68" s="59" t="s">
        <v>404</v>
      </c>
    </row>
    <row r="69" spans="1:11" customFormat="1" x14ac:dyDescent="0.3">
      <c r="A69" s="59" t="s">
        <v>330</v>
      </c>
      <c r="B69" s="59" t="s">
        <v>530</v>
      </c>
      <c r="C69" s="16" t="s">
        <v>96</v>
      </c>
      <c r="D69" s="16" t="s">
        <v>745</v>
      </c>
      <c r="E69" s="16" t="s">
        <v>746</v>
      </c>
      <c r="F69" s="16" t="s">
        <v>752</v>
      </c>
      <c r="G69" s="16" t="s">
        <v>95</v>
      </c>
      <c r="H69" s="16" t="s">
        <v>530</v>
      </c>
      <c r="I69" s="16" t="s">
        <v>531</v>
      </c>
      <c r="J69" s="59" t="s">
        <v>533</v>
      </c>
      <c r="K69" s="59" t="s">
        <v>405</v>
      </c>
    </row>
    <row r="70" spans="1:11" customFormat="1" x14ac:dyDescent="0.3">
      <c r="A70" s="59" t="s">
        <v>329</v>
      </c>
      <c r="B70" s="59" t="s">
        <v>534</v>
      </c>
      <c r="C70" s="16" t="s">
        <v>96</v>
      </c>
      <c r="D70" s="16" t="s">
        <v>745</v>
      </c>
      <c r="E70" s="16" t="s">
        <v>746</v>
      </c>
      <c r="F70" s="16" t="s">
        <v>752</v>
      </c>
      <c r="G70" s="16" t="s">
        <v>95</v>
      </c>
      <c r="H70" s="16" t="s">
        <v>530</v>
      </c>
      <c r="I70" s="16" t="s">
        <v>531</v>
      </c>
      <c r="J70" s="59" t="s">
        <v>535</v>
      </c>
      <c r="K70" s="59" t="s">
        <v>406</v>
      </c>
    </row>
    <row r="71" spans="1:11" customFormat="1" x14ac:dyDescent="0.3">
      <c r="A71" s="59" t="s">
        <v>242</v>
      </c>
      <c r="B71" s="59" t="s">
        <v>536</v>
      </c>
      <c r="C71" s="16" t="s">
        <v>96</v>
      </c>
      <c r="D71" s="16" t="s">
        <v>745</v>
      </c>
      <c r="E71" s="16" t="s">
        <v>746</v>
      </c>
      <c r="F71" s="16" t="s">
        <v>752</v>
      </c>
      <c r="G71" s="16" t="s">
        <v>95</v>
      </c>
      <c r="H71" s="16" t="s">
        <v>530</v>
      </c>
      <c r="I71" s="16" t="s">
        <v>531</v>
      </c>
      <c r="J71" s="59" t="s">
        <v>537</v>
      </c>
      <c r="K71" s="59" t="s">
        <v>407</v>
      </c>
    </row>
    <row r="72" spans="1:11" customFormat="1" x14ac:dyDescent="0.3">
      <c r="A72" s="59" t="s">
        <v>331</v>
      </c>
      <c r="B72" s="59" t="s">
        <v>538</v>
      </c>
      <c r="C72" s="16" t="s">
        <v>96</v>
      </c>
      <c r="D72" s="16" t="s">
        <v>745</v>
      </c>
      <c r="E72" s="16" t="s">
        <v>746</v>
      </c>
      <c r="F72" s="16" t="s">
        <v>752</v>
      </c>
      <c r="G72" s="16" t="s">
        <v>95</v>
      </c>
      <c r="H72" s="16" t="s">
        <v>530</v>
      </c>
      <c r="I72" s="16" t="s">
        <v>531</v>
      </c>
      <c r="J72" s="59" t="s">
        <v>539</v>
      </c>
      <c r="K72" s="59" t="s">
        <v>408</v>
      </c>
    </row>
    <row r="73" spans="1:11" customFormat="1" x14ac:dyDescent="0.3">
      <c r="A73" s="59" t="s">
        <v>243</v>
      </c>
      <c r="B73" s="59" t="s">
        <v>540</v>
      </c>
      <c r="C73" s="16" t="s">
        <v>87</v>
      </c>
      <c r="D73" s="16" t="s">
        <v>50</v>
      </c>
      <c r="E73" s="16" t="s">
        <v>244</v>
      </c>
      <c r="F73" s="16" t="s">
        <v>245</v>
      </c>
      <c r="G73" s="16" t="s">
        <v>135</v>
      </c>
      <c r="H73" s="16" t="s">
        <v>245</v>
      </c>
      <c r="I73" s="16" t="s">
        <v>135</v>
      </c>
      <c r="J73" s="59" t="s">
        <v>541</v>
      </c>
      <c r="K73" s="59" t="s">
        <v>409</v>
      </c>
    </row>
    <row r="74" spans="1:11" customFormat="1" x14ac:dyDescent="0.3">
      <c r="A74" s="59" t="s">
        <v>247</v>
      </c>
      <c r="B74" s="59" t="s">
        <v>542</v>
      </c>
      <c r="C74" s="16" t="s">
        <v>87</v>
      </c>
      <c r="D74" s="16" t="s">
        <v>50</v>
      </c>
      <c r="E74" s="16" t="s">
        <v>244</v>
      </c>
      <c r="F74" s="16" t="s">
        <v>245</v>
      </c>
      <c r="G74" s="16" t="s">
        <v>135</v>
      </c>
      <c r="H74" s="16" t="s">
        <v>245</v>
      </c>
      <c r="I74" s="16" t="s">
        <v>135</v>
      </c>
      <c r="J74" s="59" t="s">
        <v>541</v>
      </c>
      <c r="K74" s="59" t="s">
        <v>409</v>
      </c>
    </row>
    <row r="75" spans="1:11" customFormat="1" x14ac:dyDescent="0.3">
      <c r="A75" s="59" t="s">
        <v>246</v>
      </c>
      <c r="B75" s="59" t="s">
        <v>543</v>
      </c>
      <c r="C75" s="16" t="s">
        <v>87</v>
      </c>
      <c r="D75" s="16" t="s">
        <v>50</v>
      </c>
      <c r="E75" s="16" t="s">
        <v>244</v>
      </c>
      <c r="F75" s="16" t="s">
        <v>245</v>
      </c>
      <c r="G75" s="16" t="s">
        <v>135</v>
      </c>
      <c r="H75" s="16" t="s">
        <v>245</v>
      </c>
      <c r="I75" s="16" t="s">
        <v>135</v>
      </c>
      <c r="J75" s="59" t="s">
        <v>544</v>
      </c>
      <c r="K75" s="59" t="s">
        <v>410</v>
      </c>
    </row>
    <row r="76" spans="1:11" customFormat="1" x14ac:dyDescent="0.3">
      <c r="A76" s="59" t="s">
        <v>248</v>
      </c>
      <c r="B76" s="59" t="s">
        <v>545</v>
      </c>
      <c r="C76" s="16" t="s">
        <v>87</v>
      </c>
      <c r="D76" s="16" t="s">
        <v>50</v>
      </c>
      <c r="E76" s="16" t="s">
        <v>244</v>
      </c>
      <c r="F76" s="16" t="s">
        <v>245</v>
      </c>
      <c r="G76" s="16" t="s">
        <v>135</v>
      </c>
      <c r="H76" s="16" t="s">
        <v>245</v>
      </c>
      <c r="I76" s="16" t="s">
        <v>135</v>
      </c>
      <c r="J76" s="59" t="s">
        <v>541</v>
      </c>
      <c r="K76" s="59" t="s">
        <v>409</v>
      </c>
    </row>
    <row r="77" spans="1:11" customFormat="1" x14ac:dyDescent="0.3">
      <c r="A77" s="59" t="s">
        <v>332</v>
      </c>
      <c r="B77" s="59" t="s">
        <v>546</v>
      </c>
      <c r="C77" s="16" t="s">
        <v>84</v>
      </c>
      <c r="D77" s="16" t="s">
        <v>56</v>
      </c>
      <c r="E77" s="16" t="s">
        <v>116</v>
      </c>
      <c r="F77" s="57" t="s">
        <v>161</v>
      </c>
      <c r="G77" s="57" t="s">
        <v>113</v>
      </c>
      <c r="H77" s="16" t="s">
        <v>161</v>
      </c>
      <c r="I77" s="16" t="s">
        <v>113</v>
      </c>
      <c r="J77" s="59" t="s">
        <v>547</v>
      </c>
      <c r="K77" s="59" t="s">
        <v>411</v>
      </c>
    </row>
    <row r="78" spans="1:11" customFormat="1" x14ac:dyDescent="0.3">
      <c r="A78" s="59" t="s">
        <v>203</v>
      </c>
      <c r="B78" s="59" t="s">
        <v>548</v>
      </c>
      <c r="C78" s="16" t="s">
        <v>76</v>
      </c>
      <c r="D78" s="16" t="s">
        <v>322</v>
      </c>
      <c r="E78" s="16" t="s">
        <v>333</v>
      </c>
      <c r="F78" s="16" t="s">
        <v>752</v>
      </c>
      <c r="G78" s="16" t="s">
        <v>95</v>
      </c>
      <c r="H78" s="16" t="s">
        <v>204</v>
      </c>
      <c r="I78" s="16" t="s">
        <v>204</v>
      </c>
      <c r="J78" s="59" t="s">
        <v>549</v>
      </c>
      <c r="K78" s="59" t="s">
        <v>412</v>
      </c>
    </row>
    <row r="79" spans="1:11" customFormat="1" x14ac:dyDescent="0.3">
      <c r="A79" s="59" t="s">
        <v>169</v>
      </c>
      <c r="B79" s="59" t="s">
        <v>550</v>
      </c>
      <c r="C79" s="16" t="s">
        <v>128</v>
      </c>
      <c r="D79" s="16" t="s">
        <v>321</v>
      </c>
      <c r="E79" s="16" t="s">
        <v>334</v>
      </c>
      <c r="F79" s="16" t="s">
        <v>413</v>
      </c>
      <c r="G79" s="16" t="s">
        <v>414</v>
      </c>
      <c r="H79" s="16" t="s">
        <v>336</v>
      </c>
      <c r="I79" s="16" t="s">
        <v>335</v>
      </c>
      <c r="J79" s="59" t="s">
        <v>551</v>
      </c>
      <c r="K79" s="59" t="s">
        <v>415</v>
      </c>
    </row>
    <row r="80" spans="1:11" customFormat="1" x14ac:dyDescent="0.3">
      <c r="A80" s="59" t="s">
        <v>170</v>
      </c>
      <c r="B80" s="59" t="s">
        <v>552</v>
      </c>
      <c r="C80" s="16" t="s">
        <v>128</v>
      </c>
      <c r="D80" s="16" t="s">
        <v>321</v>
      </c>
      <c r="E80" s="16" t="s">
        <v>334</v>
      </c>
      <c r="F80" s="16" t="s">
        <v>413</v>
      </c>
      <c r="G80" s="16" t="s">
        <v>414</v>
      </c>
      <c r="H80" s="16" t="s">
        <v>336</v>
      </c>
      <c r="I80" s="16" t="s">
        <v>335</v>
      </c>
      <c r="J80" s="59" t="s">
        <v>551</v>
      </c>
      <c r="K80" s="59" t="s">
        <v>415</v>
      </c>
    </row>
    <row r="81" spans="1:11" customFormat="1" x14ac:dyDescent="0.3">
      <c r="A81" s="59" t="s">
        <v>171</v>
      </c>
      <c r="B81" s="59" t="s">
        <v>553</v>
      </c>
      <c r="C81" s="16" t="s">
        <v>128</v>
      </c>
      <c r="D81" s="16" t="s">
        <v>321</v>
      </c>
      <c r="E81" s="16" t="s">
        <v>334</v>
      </c>
      <c r="F81" s="16" t="s">
        <v>413</v>
      </c>
      <c r="G81" s="16" t="s">
        <v>414</v>
      </c>
      <c r="H81" s="16" t="s">
        <v>336</v>
      </c>
      <c r="I81" s="16" t="s">
        <v>335</v>
      </c>
      <c r="J81" s="59" t="s">
        <v>554</v>
      </c>
      <c r="K81" s="59" t="s">
        <v>416</v>
      </c>
    </row>
    <row r="82" spans="1:11" customFormat="1" x14ac:dyDescent="0.3">
      <c r="A82" s="59" t="s">
        <v>172</v>
      </c>
      <c r="B82" s="59" t="s">
        <v>555</v>
      </c>
      <c r="C82" s="16" t="s">
        <v>128</v>
      </c>
      <c r="D82" s="16" t="s">
        <v>321</v>
      </c>
      <c r="E82" s="16" t="s">
        <v>334</v>
      </c>
      <c r="F82" s="16" t="s">
        <v>413</v>
      </c>
      <c r="G82" s="16" t="s">
        <v>414</v>
      </c>
      <c r="H82" s="16" t="s">
        <v>336</v>
      </c>
      <c r="I82" s="16" t="s">
        <v>335</v>
      </c>
      <c r="J82" s="59" t="s">
        <v>554</v>
      </c>
      <c r="K82" s="59" t="s">
        <v>416</v>
      </c>
    </row>
    <row r="83" spans="1:11" x14ac:dyDescent="0.3">
      <c r="A83" s="59" t="s">
        <v>194</v>
      </c>
      <c r="B83" s="59" t="s">
        <v>556</v>
      </c>
      <c r="C83" s="16" t="s">
        <v>128</v>
      </c>
      <c r="D83" s="16" t="s">
        <v>321</v>
      </c>
      <c r="E83" s="16" t="s">
        <v>334</v>
      </c>
      <c r="F83" s="16" t="s">
        <v>413</v>
      </c>
      <c r="G83" s="16" t="s">
        <v>414</v>
      </c>
      <c r="H83" s="16" t="s">
        <v>336</v>
      </c>
      <c r="I83" s="16" t="s">
        <v>335</v>
      </c>
      <c r="J83" s="59" t="s">
        <v>557</v>
      </c>
      <c r="K83" s="59" t="s">
        <v>417</v>
      </c>
    </row>
    <row r="84" spans="1:11" customFormat="1" x14ac:dyDescent="0.3">
      <c r="A84" s="59" t="s">
        <v>173</v>
      </c>
      <c r="B84" s="59" t="s">
        <v>558</v>
      </c>
      <c r="C84" s="16" t="s">
        <v>128</v>
      </c>
      <c r="D84" s="16" t="s">
        <v>321</v>
      </c>
      <c r="E84" s="16" t="s">
        <v>334</v>
      </c>
      <c r="F84" s="16" t="s">
        <v>413</v>
      </c>
      <c r="G84" s="16" t="s">
        <v>414</v>
      </c>
      <c r="H84" s="16" t="s">
        <v>336</v>
      </c>
      <c r="I84" s="16" t="s">
        <v>335</v>
      </c>
      <c r="J84" s="59" t="s">
        <v>551</v>
      </c>
      <c r="K84" s="59" t="s">
        <v>415</v>
      </c>
    </row>
    <row r="85" spans="1:11" customFormat="1" x14ac:dyDescent="0.3">
      <c r="A85" s="59" t="s">
        <v>175</v>
      </c>
      <c r="B85" s="59" t="s">
        <v>559</v>
      </c>
      <c r="C85" s="16" t="s">
        <v>128</v>
      </c>
      <c r="D85" s="16" t="s">
        <v>321</v>
      </c>
      <c r="E85" s="16" t="s">
        <v>334</v>
      </c>
      <c r="F85" s="16" t="s">
        <v>413</v>
      </c>
      <c r="G85" s="16" t="s">
        <v>414</v>
      </c>
      <c r="H85" s="16" t="s">
        <v>336</v>
      </c>
      <c r="I85" s="16" t="s">
        <v>335</v>
      </c>
      <c r="J85" s="59" t="s">
        <v>551</v>
      </c>
      <c r="K85" s="59" t="s">
        <v>415</v>
      </c>
    </row>
    <row r="86" spans="1:11" customFormat="1" x14ac:dyDescent="0.3">
      <c r="A86" s="59" t="s">
        <v>191</v>
      </c>
      <c r="B86" s="59" t="s">
        <v>560</v>
      </c>
      <c r="C86" s="16" t="s">
        <v>128</v>
      </c>
      <c r="D86" s="16" t="s">
        <v>321</v>
      </c>
      <c r="E86" s="16" t="s">
        <v>334</v>
      </c>
      <c r="F86" s="16" t="s">
        <v>413</v>
      </c>
      <c r="G86" s="16" t="s">
        <v>414</v>
      </c>
      <c r="H86" s="16" t="s">
        <v>336</v>
      </c>
      <c r="I86" s="16" t="s">
        <v>335</v>
      </c>
      <c r="J86" s="59" t="s">
        <v>551</v>
      </c>
      <c r="K86" s="59" t="s">
        <v>415</v>
      </c>
    </row>
    <row r="87" spans="1:11" customFormat="1" x14ac:dyDescent="0.3">
      <c r="A87" s="59" t="s">
        <v>177</v>
      </c>
      <c r="B87" s="59" t="s">
        <v>561</v>
      </c>
      <c r="C87" s="16" t="s">
        <v>128</v>
      </c>
      <c r="D87" s="16" t="s">
        <v>321</v>
      </c>
      <c r="E87" s="16" t="s">
        <v>334</v>
      </c>
      <c r="F87" s="16" t="s">
        <v>413</v>
      </c>
      <c r="G87" s="16" t="s">
        <v>414</v>
      </c>
      <c r="H87" s="16" t="s">
        <v>336</v>
      </c>
      <c r="I87" s="16" t="s">
        <v>335</v>
      </c>
      <c r="J87" s="59" t="s">
        <v>551</v>
      </c>
      <c r="K87" s="59" t="s">
        <v>415</v>
      </c>
    </row>
    <row r="88" spans="1:11" x14ac:dyDescent="0.3">
      <c r="A88" s="59" t="s">
        <v>178</v>
      </c>
      <c r="B88" s="59" t="s">
        <v>562</v>
      </c>
      <c r="C88" s="16" t="s">
        <v>128</v>
      </c>
      <c r="D88" s="16" t="s">
        <v>321</v>
      </c>
      <c r="E88" s="16" t="s">
        <v>334</v>
      </c>
      <c r="F88" s="16" t="s">
        <v>413</v>
      </c>
      <c r="G88" s="16" t="s">
        <v>414</v>
      </c>
      <c r="H88" s="16" t="s">
        <v>336</v>
      </c>
      <c r="I88" s="16" t="s">
        <v>335</v>
      </c>
      <c r="J88" s="59" t="s">
        <v>557</v>
      </c>
      <c r="K88" s="59" t="s">
        <v>417</v>
      </c>
    </row>
    <row r="89" spans="1:11" customFormat="1" x14ac:dyDescent="0.3">
      <c r="A89" s="59" t="s">
        <v>176</v>
      </c>
      <c r="B89" s="59" t="s">
        <v>563</v>
      </c>
      <c r="C89" s="16" t="s">
        <v>128</v>
      </c>
      <c r="D89" s="16" t="s">
        <v>321</v>
      </c>
      <c r="E89" s="16" t="s">
        <v>334</v>
      </c>
      <c r="F89" s="16" t="s">
        <v>413</v>
      </c>
      <c r="G89" s="16" t="s">
        <v>414</v>
      </c>
      <c r="H89" s="16" t="s">
        <v>336</v>
      </c>
      <c r="I89" s="16" t="s">
        <v>335</v>
      </c>
      <c r="J89" s="59" t="s">
        <v>554</v>
      </c>
      <c r="K89" s="59" t="s">
        <v>416</v>
      </c>
    </row>
    <row r="90" spans="1:11" x14ac:dyDescent="0.3">
      <c r="A90" s="59" t="s">
        <v>181</v>
      </c>
      <c r="B90" s="59" t="s">
        <v>564</v>
      </c>
      <c r="C90" s="16" t="s">
        <v>128</v>
      </c>
      <c r="D90" s="16" t="s">
        <v>321</v>
      </c>
      <c r="E90" s="16" t="s">
        <v>334</v>
      </c>
      <c r="F90" s="16" t="s">
        <v>413</v>
      </c>
      <c r="G90" s="16" t="s">
        <v>414</v>
      </c>
      <c r="H90" s="16" t="s">
        <v>336</v>
      </c>
      <c r="I90" s="16" t="s">
        <v>335</v>
      </c>
      <c r="J90" s="59" t="s">
        <v>557</v>
      </c>
      <c r="K90" s="59" t="s">
        <v>417</v>
      </c>
    </row>
    <row r="91" spans="1:11" x14ac:dyDescent="0.3">
      <c r="A91" s="59" t="s">
        <v>195</v>
      </c>
      <c r="B91" s="59" t="s">
        <v>565</v>
      </c>
      <c r="C91" s="16" t="s">
        <v>128</v>
      </c>
      <c r="D91" s="16" t="s">
        <v>321</v>
      </c>
      <c r="E91" s="16" t="s">
        <v>334</v>
      </c>
      <c r="F91" s="16" t="s">
        <v>413</v>
      </c>
      <c r="G91" s="16" t="s">
        <v>414</v>
      </c>
      <c r="H91" s="16" t="s">
        <v>336</v>
      </c>
      <c r="I91" s="16" t="s">
        <v>335</v>
      </c>
      <c r="J91" s="59" t="s">
        <v>557</v>
      </c>
      <c r="K91" s="59" t="s">
        <v>417</v>
      </c>
    </row>
    <row r="92" spans="1:11" customFormat="1" x14ac:dyDescent="0.3">
      <c r="A92" s="59" t="s">
        <v>193</v>
      </c>
      <c r="B92" s="59" t="s">
        <v>566</v>
      </c>
      <c r="C92" s="16" t="s">
        <v>128</v>
      </c>
      <c r="D92" s="16" t="s">
        <v>321</v>
      </c>
      <c r="E92" s="16" t="s">
        <v>334</v>
      </c>
      <c r="F92" s="16" t="s">
        <v>413</v>
      </c>
      <c r="G92" s="16" t="s">
        <v>414</v>
      </c>
      <c r="H92" s="16" t="s">
        <v>336</v>
      </c>
      <c r="I92" s="16" t="s">
        <v>335</v>
      </c>
      <c r="J92" s="59" t="s">
        <v>554</v>
      </c>
      <c r="K92" s="59" t="s">
        <v>416</v>
      </c>
    </row>
    <row r="93" spans="1:11" customFormat="1" x14ac:dyDescent="0.3">
      <c r="A93" s="59" t="s">
        <v>177</v>
      </c>
      <c r="B93" s="59" t="s">
        <v>561</v>
      </c>
      <c r="C93" s="16" t="s">
        <v>128</v>
      </c>
      <c r="D93" s="16" t="s">
        <v>321</v>
      </c>
      <c r="E93" s="16" t="s">
        <v>334</v>
      </c>
      <c r="F93" s="16" t="s">
        <v>413</v>
      </c>
      <c r="G93" s="16" t="s">
        <v>414</v>
      </c>
      <c r="H93" s="16" t="s">
        <v>336</v>
      </c>
      <c r="I93" s="16" t="s">
        <v>335</v>
      </c>
      <c r="J93" s="59" t="s">
        <v>551</v>
      </c>
      <c r="K93" s="59" t="s">
        <v>415</v>
      </c>
    </row>
    <row r="94" spans="1:11" customFormat="1" x14ac:dyDescent="0.3">
      <c r="A94" s="59" t="s">
        <v>180</v>
      </c>
      <c r="B94" s="59" t="s">
        <v>567</v>
      </c>
      <c r="C94" s="16" t="s">
        <v>140</v>
      </c>
      <c r="D94" s="16" t="s">
        <v>321</v>
      </c>
      <c r="E94" s="16" t="s">
        <v>334</v>
      </c>
      <c r="F94" s="16" t="s">
        <v>413</v>
      </c>
      <c r="G94" s="16" t="s">
        <v>414</v>
      </c>
      <c r="H94" s="16" t="s">
        <v>336</v>
      </c>
      <c r="I94" s="16" t="s">
        <v>335</v>
      </c>
      <c r="J94" s="59" t="s">
        <v>442</v>
      </c>
      <c r="K94" s="59" t="s">
        <v>376</v>
      </c>
    </row>
    <row r="95" spans="1:11" customFormat="1" x14ac:dyDescent="0.3">
      <c r="A95" s="59" t="s">
        <v>174</v>
      </c>
      <c r="B95" s="59" t="s">
        <v>568</v>
      </c>
      <c r="C95" s="16" t="s">
        <v>128</v>
      </c>
      <c r="D95" s="16" t="s">
        <v>321</v>
      </c>
      <c r="E95" s="16" t="s">
        <v>334</v>
      </c>
      <c r="F95" s="16" t="s">
        <v>413</v>
      </c>
      <c r="G95" s="16" t="s">
        <v>414</v>
      </c>
      <c r="H95" s="16" t="s">
        <v>336</v>
      </c>
      <c r="I95" s="16" t="s">
        <v>335</v>
      </c>
      <c r="J95" s="59" t="s">
        <v>554</v>
      </c>
      <c r="K95" s="59" t="s">
        <v>416</v>
      </c>
    </row>
    <row r="96" spans="1:11" customFormat="1" x14ac:dyDescent="0.3">
      <c r="A96" s="59" t="s">
        <v>179</v>
      </c>
      <c r="B96" s="59" t="s">
        <v>569</v>
      </c>
      <c r="C96" s="16" t="s">
        <v>128</v>
      </c>
      <c r="D96" s="16" t="s">
        <v>321</v>
      </c>
      <c r="E96" s="16" t="s">
        <v>334</v>
      </c>
      <c r="F96" s="16" t="s">
        <v>413</v>
      </c>
      <c r="G96" s="16" t="s">
        <v>414</v>
      </c>
      <c r="H96" s="16" t="s">
        <v>336</v>
      </c>
      <c r="I96" s="16" t="s">
        <v>335</v>
      </c>
      <c r="J96" s="59" t="s">
        <v>554</v>
      </c>
      <c r="K96" s="59" t="s">
        <v>416</v>
      </c>
    </row>
    <row r="97" spans="1:11" x14ac:dyDescent="0.3">
      <c r="A97" s="59" t="s">
        <v>182</v>
      </c>
      <c r="B97" s="59" t="s">
        <v>570</v>
      </c>
      <c r="C97" s="16" t="s">
        <v>128</v>
      </c>
      <c r="D97" s="16" t="s">
        <v>321</v>
      </c>
      <c r="E97" s="16" t="s">
        <v>334</v>
      </c>
      <c r="F97" s="16" t="s">
        <v>413</v>
      </c>
      <c r="G97" s="16" t="s">
        <v>414</v>
      </c>
      <c r="H97" s="16" t="s">
        <v>336</v>
      </c>
      <c r="I97" s="16" t="s">
        <v>335</v>
      </c>
      <c r="J97" s="59" t="s">
        <v>557</v>
      </c>
      <c r="K97" s="59" t="s">
        <v>417</v>
      </c>
    </row>
    <row r="98" spans="1:11" x14ac:dyDescent="0.3">
      <c r="A98" s="59" t="s">
        <v>183</v>
      </c>
      <c r="B98" s="59" t="s">
        <v>571</v>
      </c>
      <c r="C98" s="16" t="s">
        <v>128</v>
      </c>
      <c r="D98" s="16" t="s">
        <v>321</v>
      </c>
      <c r="E98" s="16" t="s">
        <v>334</v>
      </c>
      <c r="F98" s="16" t="s">
        <v>413</v>
      </c>
      <c r="G98" s="16" t="s">
        <v>414</v>
      </c>
      <c r="H98" s="16" t="s">
        <v>336</v>
      </c>
      <c r="I98" s="16" t="s">
        <v>335</v>
      </c>
      <c r="J98" s="59" t="s">
        <v>557</v>
      </c>
      <c r="K98" s="59" t="s">
        <v>417</v>
      </c>
    </row>
    <row r="99" spans="1:11" x14ac:dyDescent="0.3">
      <c r="A99" s="59" t="s">
        <v>185</v>
      </c>
      <c r="B99" s="59" t="s">
        <v>572</v>
      </c>
      <c r="C99" s="16" t="s">
        <v>128</v>
      </c>
      <c r="D99" s="16" t="s">
        <v>321</v>
      </c>
      <c r="E99" s="16" t="s">
        <v>334</v>
      </c>
      <c r="F99" s="16" t="s">
        <v>413</v>
      </c>
      <c r="G99" s="16" t="s">
        <v>414</v>
      </c>
      <c r="H99" s="16" t="s">
        <v>336</v>
      </c>
      <c r="I99" s="16" t="s">
        <v>335</v>
      </c>
      <c r="J99" s="59" t="s">
        <v>557</v>
      </c>
      <c r="K99" s="59" t="s">
        <v>417</v>
      </c>
    </row>
    <row r="100" spans="1:11" customFormat="1" x14ac:dyDescent="0.3">
      <c r="A100" s="59" t="s">
        <v>184</v>
      </c>
      <c r="B100" s="59" t="s">
        <v>573</v>
      </c>
      <c r="C100" s="16" t="s">
        <v>128</v>
      </c>
      <c r="D100" s="16" t="s">
        <v>321</v>
      </c>
      <c r="E100" s="16" t="s">
        <v>334</v>
      </c>
      <c r="F100" s="16" t="s">
        <v>413</v>
      </c>
      <c r="G100" s="16" t="s">
        <v>414</v>
      </c>
      <c r="H100" s="16" t="s">
        <v>336</v>
      </c>
      <c r="I100" s="16" t="s">
        <v>335</v>
      </c>
      <c r="J100" s="59" t="s">
        <v>554</v>
      </c>
      <c r="K100" s="59" t="s">
        <v>416</v>
      </c>
    </row>
    <row r="101" spans="1:11" customFormat="1" x14ac:dyDescent="0.3">
      <c r="A101" s="59" t="s">
        <v>186</v>
      </c>
      <c r="B101" s="59" t="s">
        <v>574</v>
      </c>
      <c r="C101" s="16" t="s">
        <v>128</v>
      </c>
      <c r="D101" s="16" t="s">
        <v>321</v>
      </c>
      <c r="E101" s="16" t="s">
        <v>334</v>
      </c>
      <c r="F101" s="16" t="s">
        <v>413</v>
      </c>
      <c r="G101" s="16" t="s">
        <v>414</v>
      </c>
      <c r="H101" s="16" t="s">
        <v>336</v>
      </c>
      <c r="I101" s="16" t="s">
        <v>335</v>
      </c>
      <c r="J101" s="59" t="s">
        <v>554</v>
      </c>
      <c r="K101" s="59" t="s">
        <v>416</v>
      </c>
    </row>
    <row r="102" spans="1:11" customFormat="1" x14ac:dyDescent="0.3">
      <c r="A102" s="59" t="s">
        <v>187</v>
      </c>
      <c r="B102" s="59" t="s">
        <v>575</v>
      </c>
      <c r="C102" s="16" t="s">
        <v>128</v>
      </c>
      <c r="D102" s="16" t="s">
        <v>321</v>
      </c>
      <c r="E102" s="16" t="s">
        <v>334</v>
      </c>
      <c r="F102" s="16" t="s">
        <v>413</v>
      </c>
      <c r="G102" s="16" t="s">
        <v>414</v>
      </c>
      <c r="H102" s="16" t="s">
        <v>336</v>
      </c>
      <c r="I102" s="16" t="s">
        <v>335</v>
      </c>
      <c r="J102" s="59" t="s">
        <v>554</v>
      </c>
      <c r="K102" s="59" t="s">
        <v>416</v>
      </c>
    </row>
    <row r="103" spans="1:11" x14ac:dyDescent="0.3">
      <c r="A103" s="59" t="s">
        <v>188</v>
      </c>
      <c r="B103" s="59" t="s">
        <v>576</v>
      </c>
      <c r="C103" s="16" t="s">
        <v>128</v>
      </c>
      <c r="D103" s="16" t="s">
        <v>321</v>
      </c>
      <c r="E103" s="16" t="s">
        <v>334</v>
      </c>
      <c r="F103" s="16" t="s">
        <v>413</v>
      </c>
      <c r="G103" s="16" t="s">
        <v>414</v>
      </c>
      <c r="H103" s="16" t="s">
        <v>336</v>
      </c>
      <c r="I103" s="16" t="s">
        <v>335</v>
      </c>
      <c r="J103" s="59" t="s">
        <v>557</v>
      </c>
      <c r="K103" s="59" t="s">
        <v>417</v>
      </c>
    </row>
    <row r="104" spans="1:11" customFormat="1" x14ac:dyDescent="0.3">
      <c r="A104" s="59" t="s">
        <v>189</v>
      </c>
      <c r="B104" s="59" t="s">
        <v>577</v>
      </c>
      <c r="C104" s="16" t="s">
        <v>128</v>
      </c>
      <c r="D104" s="16" t="s">
        <v>321</v>
      </c>
      <c r="E104" s="16" t="s">
        <v>334</v>
      </c>
      <c r="F104" s="16" t="s">
        <v>413</v>
      </c>
      <c r="G104" s="16" t="s">
        <v>414</v>
      </c>
      <c r="H104" s="16" t="s">
        <v>336</v>
      </c>
      <c r="I104" s="16" t="s">
        <v>335</v>
      </c>
      <c r="J104" s="59" t="s">
        <v>551</v>
      </c>
      <c r="K104" s="59" t="s">
        <v>415</v>
      </c>
    </row>
    <row r="105" spans="1:11" customFormat="1" x14ac:dyDescent="0.3">
      <c r="A105" s="59" t="s">
        <v>190</v>
      </c>
      <c r="B105" s="59" t="s">
        <v>578</v>
      </c>
      <c r="C105" s="16" t="s">
        <v>128</v>
      </c>
      <c r="D105" s="16" t="s">
        <v>321</v>
      </c>
      <c r="E105" s="16" t="s">
        <v>334</v>
      </c>
      <c r="F105" s="16" t="s">
        <v>413</v>
      </c>
      <c r="G105" s="16" t="s">
        <v>414</v>
      </c>
      <c r="H105" s="16" t="s">
        <v>336</v>
      </c>
      <c r="I105" s="16" t="s">
        <v>335</v>
      </c>
      <c r="J105" s="59" t="s">
        <v>554</v>
      </c>
      <c r="K105" s="59" t="s">
        <v>416</v>
      </c>
    </row>
    <row r="106" spans="1:11" x14ac:dyDescent="0.3">
      <c r="A106" s="59" t="s">
        <v>192</v>
      </c>
      <c r="B106" s="59" t="s">
        <v>579</v>
      </c>
      <c r="C106" s="16" t="s">
        <v>128</v>
      </c>
      <c r="D106" s="16" t="s">
        <v>321</v>
      </c>
      <c r="E106" s="16" t="s">
        <v>334</v>
      </c>
      <c r="F106" s="16" t="s">
        <v>413</v>
      </c>
      <c r="G106" s="16" t="s">
        <v>414</v>
      </c>
      <c r="H106" s="16" t="s">
        <v>336</v>
      </c>
      <c r="I106" s="16" t="s">
        <v>335</v>
      </c>
      <c r="J106" s="59" t="s">
        <v>557</v>
      </c>
      <c r="K106" s="59" t="s">
        <v>417</v>
      </c>
    </row>
    <row r="107" spans="1:11" customFormat="1" x14ac:dyDescent="0.3">
      <c r="A107" s="59" t="s">
        <v>149</v>
      </c>
      <c r="B107" s="59" t="s">
        <v>580</v>
      </c>
      <c r="C107" s="16" t="s">
        <v>96</v>
      </c>
      <c r="D107" s="16" t="s">
        <v>589</v>
      </c>
      <c r="E107" s="16" t="s">
        <v>590</v>
      </c>
      <c r="F107" s="16" t="s">
        <v>752</v>
      </c>
      <c r="G107" s="16" t="s">
        <v>95</v>
      </c>
      <c r="H107" s="16" t="s">
        <v>752</v>
      </c>
      <c r="I107" s="16" t="s">
        <v>95</v>
      </c>
      <c r="J107" s="59" t="s">
        <v>512</v>
      </c>
      <c r="K107" s="59" t="s">
        <v>418</v>
      </c>
    </row>
    <row r="108" spans="1:11" customFormat="1" x14ac:dyDescent="0.3">
      <c r="A108" s="59" t="s">
        <v>148</v>
      </c>
      <c r="B108" s="59" t="s">
        <v>581</v>
      </c>
      <c r="C108" s="16" t="s">
        <v>96</v>
      </c>
      <c r="D108" s="16" t="s">
        <v>428</v>
      </c>
      <c r="E108" s="16" t="s">
        <v>429</v>
      </c>
      <c r="F108" s="16" t="s">
        <v>752</v>
      </c>
      <c r="G108" s="16" t="s">
        <v>95</v>
      </c>
      <c r="H108" s="16" t="s">
        <v>752</v>
      </c>
      <c r="I108" s="16" t="s">
        <v>95</v>
      </c>
      <c r="J108" s="59" t="s">
        <v>582</v>
      </c>
      <c r="K108" s="59" t="s">
        <v>419</v>
      </c>
    </row>
    <row r="109" spans="1:11" customFormat="1" x14ac:dyDescent="0.3">
      <c r="A109" s="59" t="s">
        <v>155</v>
      </c>
      <c r="B109" s="59" t="s">
        <v>583</v>
      </c>
      <c r="C109" s="16" t="s">
        <v>96</v>
      </c>
      <c r="D109" s="16" t="s">
        <v>426</v>
      </c>
      <c r="E109" s="16" t="s">
        <v>427</v>
      </c>
      <c r="F109" s="16" t="s">
        <v>752</v>
      </c>
      <c r="G109" s="16" t="s">
        <v>95</v>
      </c>
      <c r="H109" s="16" t="s">
        <v>752</v>
      </c>
      <c r="I109" s="16" t="s">
        <v>95</v>
      </c>
      <c r="J109" s="59" t="s">
        <v>584</v>
      </c>
      <c r="K109" s="59" t="s">
        <v>420</v>
      </c>
    </row>
    <row r="110" spans="1:11" customFormat="1" x14ac:dyDescent="0.3">
      <c r="A110" s="59" t="s">
        <v>156</v>
      </c>
      <c r="B110" s="59" t="s">
        <v>585</v>
      </c>
      <c r="C110" s="16" t="s">
        <v>96</v>
      </c>
      <c r="D110" s="16" t="s">
        <v>426</v>
      </c>
      <c r="E110" s="16" t="s">
        <v>427</v>
      </c>
      <c r="F110" s="16" t="s">
        <v>752</v>
      </c>
      <c r="G110" s="16" t="s">
        <v>95</v>
      </c>
      <c r="H110" s="16" t="s">
        <v>752</v>
      </c>
      <c r="I110" s="16" t="s">
        <v>95</v>
      </c>
      <c r="J110" s="59" t="s">
        <v>584</v>
      </c>
      <c r="K110" s="59" t="s">
        <v>420</v>
      </c>
    </row>
    <row r="111" spans="1:11" customFormat="1" x14ac:dyDescent="0.3">
      <c r="A111" s="59" t="s">
        <v>157</v>
      </c>
      <c r="B111" s="59" t="s">
        <v>586</v>
      </c>
      <c r="C111" s="16" t="s">
        <v>96</v>
      </c>
      <c r="D111" s="16" t="s">
        <v>426</v>
      </c>
      <c r="E111" s="16" t="s">
        <v>427</v>
      </c>
      <c r="F111" s="16" t="s">
        <v>752</v>
      </c>
      <c r="G111" s="16" t="s">
        <v>95</v>
      </c>
      <c r="H111" s="16" t="s">
        <v>752</v>
      </c>
      <c r="I111" s="16" t="s">
        <v>95</v>
      </c>
      <c r="J111" s="59" t="s">
        <v>584</v>
      </c>
      <c r="K111" s="59" t="s">
        <v>420</v>
      </c>
    </row>
    <row r="112" spans="1:11" customFormat="1" x14ac:dyDescent="0.3">
      <c r="A112" s="59" t="s">
        <v>150</v>
      </c>
      <c r="B112" s="59" t="s">
        <v>587</v>
      </c>
      <c r="C112" s="16" t="s">
        <v>96</v>
      </c>
      <c r="D112" s="16" t="s">
        <v>434</v>
      </c>
      <c r="E112" s="16" t="s">
        <v>433</v>
      </c>
      <c r="F112" s="16" t="s">
        <v>752</v>
      </c>
      <c r="G112" s="16" t="s">
        <v>95</v>
      </c>
      <c r="H112" s="16" t="s">
        <v>752</v>
      </c>
      <c r="I112" s="16" t="s">
        <v>95</v>
      </c>
      <c r="J112" s="59" t="s">
        <v>588</v>
      </c>
      <c r="K112" s="59" t="s">
        <v>421</v>
      </c>
    </row>
  </sheetData>
  <autoFilter ref="A2:K112" xr:uid="{FBA202BE-28DC-4EC5-831B-5810B0091A4F}"/>
  <pageMargins left="0.7" right="0.7" top="0.75" bottom="0.75" header="0.3" footer="0.3"/>
  <pageSetup paperSize="9" orientation="portrait" horizontalDpi="90" verticalDpi="9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F1288"/>
  <sheetViews>
    <sheetView workbookViewId="0"/>
  </sheetViews>
  <sheetFormatPr defaultRowHeight="14.4" x14ac:dyDescent="0.3"/>
  <cols>
    <col min="1" max="1" width="15.44140625" style="1" bestFit="1" customWidth="1"/>
    <col min="2" max="2" width="12.5546875" bestFit="1" customWidth="1"/>
    <col min="3" max="3" width="12.44140625" bestFit="1" customWidth="1"/>
    <col min="4" max="4" width="11.44140625" bestFit="1" customWidth="1"/>
    <col min="5" max="5" width="12.5546875" bestFit="1" customWidth="1"/>
  </cols>
  <sheetData>
    <row r="1" spans="1:6" x14ac:dyDescent="0.3">
      <c r="A1" s="44" t="s">
        <v>306</v>
      </c>
      <c r="B1" s="43" t="s">
        <v>307</v>
      </c>
      <c r="C1" s="43" t="s">
        <v>308</v>
      </c>
      <c r="D1" s="43" t="s">
        <v>303</v>
      </c>
      <c r="E1" s="43" t="s">
        <v>304</v>
      </c>
      <c r="F1" s="43" t="s">
        <v>305</v>
      </c>
    </row>
    <row r="2" spans="1:6" x14ac:dyDescent="0.3">
      <c r="A2" s="1">
        <v>44986</v>
      </c>
      <c r="B2" t="s">
        <v>2</v>
      </c>
      <c r="C2" t="s">
        <v>15</v>
      </c>
      <c r="D2" t="s">
        <v>0</v>
      </c>
      <c r="E2" t="s">
        <v>1</v>
      </c>
      <c r="F2">
        <v>98686</v>
      </c>
    </row>
    <row r="3" spans="1:6" x14ac:dyDescent="0.3">
      <c r="A3" s="1">
        <v>44986</v>
      </c>
      <c r="B3" t="s">
        <v>2</v>
      </c>
      <c r="C3" t="s">
        <v>7</v>
      </c>
      <c r="D3" t="s">
        <v>0</v>
      </c>
      <c r="E3" t="s">
        <v>1</v>
      </c>
      <c r="F3">
        <v>72601</v>
      </c>
    </row>
    <row r="4" spans="1:6" x14ac:dyDescent="0.3">
      <c r="A4" s="1">
        <v>44986</v>
      </c>
      <c r="B4" t="s">
        <v>2</v>
      </c>
      <c r="C4" t="s">
        <v>4</v>
      </c>
      <c r="D4" t="s">
        <v>0</v>
      </c>
      <c r="E4" t="s">
        <v>1</v>
      </c>
      <c r="F4">
        <v>27768</v>
      </c>
    </row>
    <row r="5" spans="1:6" x14ac:dyDescent="0.3">
      <c r="A5" s="1">
        <v>44986</v>
      </c>
      <c r="B5" t="s">
        <v>2</v>
      </c>
      <c r="C5" t="s">
        <v>9</v>
      </c>
      <c r="D5" t="s">
        <v>0</v>
      </c>
      <c r="E5" t="s">
        <v>1</v>
      </c>
      <c r="F5">
        <v>18225</v>
      </c>
    </row>
    <row r="6" spans="1:6" x14ac:dyDescent="0.3">
      <c r="A6" s="1">
        <v>44986</v>
      </c>
      <c r="B6" t="s">
        <v>2</v>
      </c>
      <c r="C6" t="s">
        <v>271</v>
      </c>
      <c r="D6" t="s">
        <v>0</v>
      </c>
      <c r="E6" t="s">
        <v>1</v>
      </c>
      <c r="F6">
        <v>1654</v>
      </c>
    </row>
    <row r="7" spans="1:6" x14ac:dyDescent="0.3">
      <c r="A7" s="1">
        <v>44986</v>
      </c>
      <c r="B7" t="s">
        <v>2</v>
      </c>
      <c r="C7" t="s">
        <v>272</v>
      </c>
      <c r="D7" t="s">
        <v>0</v>
      </c>
      <c r="E7" t="s">
        <v>1</v>
      </c>
      <c r="F7">
        <v>1218</v>
      </c>
    </row>
    <row r="8" spans="1:6" x14ac:dyDescent="0.3">
      <c r="A8" s="1">
        <v>44986</v>
      </c>
      <c r="B8" t="s">
        <v>2</v>
      </c>
      <c r="C8" t="s">
        <v>273</v>
      </c>
      <c r="D8" t="s">
        <v>0</v>
      </c>
      <c r="E8" t="s">
        <v>1</v>
      </c>
      <c r="F8">
        <v>15353</v>
      </c>
    </row>
    <row r="9" spans="1:6" x14ac:dyDescent="0.3">
      <c r="A9" s="1">
        <v>44986</v>
      </c>
      <c r="B9" t="s">
        <v>2</v>
      </c>
      <c r="C9" t="s">
        <v>274</v>
      </c>
      <c r="D9" t="s">
        <v>0</v>
      </c>
      <c r="E9" t="s">
        <v>1</v>
      </c>
      <c r="F9">
        <v>29985862</v>
      </c>
    </row>
    <row r="10" spans="1:6" x14ac:dyDescent="0.3">
      <c r="A10" s="1">
        <v>44986</v>
      </c>
      <c r="B10" t="s">
        <v>2</v>
      </c>
      <c r="C10" t="s">
        <v>309</v>
      </c>
      <c r="D10" t="s">
        <v>0</v>
      </c>
      <c r="E10" t="s">
        <v>1</v>
      </c>
      <c r="F10">
        <v>153</v>
      </c>
    </row>
    <row r="11" spans="1:6" x14ac:dyDescent="0.3">
      <c r="A11" s="1">
        <v>44986</v>
      </c>
      <c r="B11" t="s">
        <v>2</v>
      </c>
      <c r="C11" t="s">
        <v>310</v>
      </c>
      <c r="D11" t="s">
        <v>0</v>
      </c>
      <c r="E11" t="s">
        <v>1</v>
      </c>
      <c r="F11">
        <v>2258</v>
      </c>
    </row>
    <row r="12" spans="1:6" x14ac:dyDescent="0.3">
      <c r="A12" s="1">
        <v>44986</v>
      </c>
      <c r="B12" t="s">
        <v>2</v>
      </c>
      <c r="C12" t="s">
        <v>311</v>
      </c>
      <c r="D12" t="s">
        <v>0</v>
      </c>
      <c r="E12" t="s">
        <v>1</v>
      </c>
      <c r="F12">
        <v>266</v>
      </c>
    </row>
    <row r="13" spans="1:6" x14ac:dyDescent="0.3">
      <c r="A13" s="1">
        <v>44986</v>
      </c>
      <c r="B13" t="s">
        <v>2</v>
      </c>
      <c r="C13" t="s">
        <v>312</v>
      </c>
      <c r="D13" t="s">
        <v>0</v>
      </c>
      <c r="E13" t="s">
        <v>1</v>
      </c>
      <c r="F13">
        <v>2714</v>
      </c>
    </row>
    <row r="14" spans="1:6" x14ac:dyDescent="0.3">
      <c r="A14" s="1">
        <v>44986</v>
      </c>
      <c r="B14" t="s">
        <v>2</v>
      </c>
      <c r="C14" t="s">
        <v>8</v>
      </c>
      <c r="D14" t="s">
        <v>0</v>
      </c>
      <c r="E14" t="s">
        <v>1</v>
      </c>
      <c r="F14">
        <v>70335</v>
      </c>
    </row>
    <row r="15" spans="1:6" x14ac:dyDescent="0.3">
      <c r="A15" s="1">
        <v>44986</v>
      </c>
      <c r="B15" t="s">
        <v>2</v>
      </c>
      <c r="C15" t="s">
        <v>6</v>
      </c>
      <c r="D15" t="s">
        <v>0</v>
      </c>
      <c r="E15" t="s">
        <v>1</v>
      </c>
      <c r="F15">
        <v>23552</v>
      </c>
    </row>
    <row r="16" spans="1:6" x14ac:dyDescent="0.3">
      <c r="A16" s="1">
        <v>44986</v>
      </c>
      <c r="B16" t="s">
        <v>2</v>
      </c>
      <c r="C16" t="s">
        <v>10</v>
      </c>
      <c r="D16" t="s">
        <v>0</v>
      </c>
      <c r="E16" t="s">
        <v>1</v>
      </c>
      <c r="F16">
        <v>5275</v>
      </c>
    </row>
    <row r="17" spans="1:6" x14ac:dyDescent="0.3">
      <c r="A17" s="1">
        <v>44986</v>
      </c>
      <c r="B17" t="s">
        <v>2</v>
      </c>
      <c r="C17" t="s">
        <v>5</v>
      </c>
      <c r="D17" t="s">
        <v>0</v>
      </c>
      <c r="E17" t="s">
        <v>1</v>
      </c>
      <c r="F17">
        <v>2242</v>
      </c>
    </row>
    <row r="18" spans="1:6" x14ac:dyDescent="0.3">
      <c r="A18" s="1">
        <v>44986</v>
      </c>
      <c r="B18" t="s">
        <v>2</v>
      </c>
      <c r="C18" t="s">
        <v>3</v>
      </c>
      <c r="D18" t="s">
        <v>0</v>
      </c>
      <c r="E18" t="s">
        <v>1</v>
      </c>
      <c r="F18">
        <v>10254</v>
      </c>
    </row>
    <row r="19" spans="1:6" x14ac:dyDescent="0.3">
      <c r="A19" s="1">
        <v>44986</v>
      </c>
      <c r="B19" t="s">
        <v>2</v>
      </c>
      <c r="C19" t="s">
        <v>11</v>
      </c>
      <c r="D19" t="s">
        <v>0</v>
      </c>
      <c r="E19" t="s">
        <v>1</v>
      </c>
      <c r="F19">
        <v>8641</v>
      </c>
    </row>
    <row r="20" spans="1:6" x14ac:dyDescent="0.3">
      <c r="A20" s="1">
        <v>44986</v>
      </c>
      <c r="B20" t="s">
        <v>2</v>
      </c>
      <c r="C20" t="s">
        <v>13</v>
      </c>
      <c r="D20" t="s">
        <v>0</v>
      </c>
      <c r="E20" t="s">
        <v>1</v>
      </c>
      <c r="F20">
        <v>7</v>
      </c>
    </row>
    <row r="21" spans="1:6" x14ac:dyDescent="0.3">
      <c r="A21" s="1">
        <v>44986</v>
      </c>
      <c r="B21" t="s">
        <v>2</v>
      </c>
      <c r="C21" t="s">
        <v>280</v>
      </c>
      <c r="D21" t="s">
        <v>0</v>
      </c>
      <c r="E21" t="s">
        <v>1</v>
      </c>
      <c r="F21">
        <v>24023</v>
      </c>
    </row>
    <row r="22" spans="1:6" x14ac:dyDescent="0.3">
      <c r="A22" s="1">
        <v>44986</v>
      </c>
      <c r="B22" t="s">
        <v>2</v>
      </c>
      <c r="C22" t="s">
        <v>14</v>
      </c>
      <c r="D22" t="s">
        <v>0</v>
      </c>
      <c r="E22" t="s">
        <v>1</v>
      </c>
      <c r="F22">
        <v>6671</v>
      </c>
    </row>
    <row r="23" spans="1:6" x14ac:dyDescent="0.3">
      <c r="A23" s="1">
        <v>44986</v>
      </c>
      <c r="B23" t="s">
        <v>2</v>
      </c>
      <c r="C23" t="s">
        <v>12</v>
      </c>
      <c r="D23" t="s">
        <v>0</v>
      </c>
      <c r="E23" t="s">
        <v>1</v>
      </c>
      <c r="F23">
        <v>6827</v>
      </c>
    </row>
    <row r="24" spans="1:6" x14ac:dyDescent="0.3">
      <c r="A24" s="1">
        <v>44986</v>
      </c>
      <c r="B24" t="s">
        <v>2</v>
      </c>
      <c r="C24" t="s">
        <v>16</v>
      </c>
      <c r="D24" t="s">
        <v>0</v>
      </c>
      <c r="E24" t="s">
        <v>1</v>
      </c>
      <c r="F24">
        <v>256</v>
      </c>
    </row>
    <row r="25" spans="1:6" x14ac:dyDescent="0.3">
      <c r="A25" s="1">
        <v>44986</v>
      </c>
      <c r="B25" t="s">
        <v>2</v>
      </c>
      <c r="C25" t="s">
        <v>284</v>
      </c>
      <c r="D25" t="s">
        <v>0</v>
      </c>
      <c r="E25" t="s">
        <v>1</v>
      </c>
      <c r="F25">
        <v>883</v>
      </c>
    </row>
    <row r="26" spans="1:6" x14ac:dyDescent="0.3">
      <c r="A26" s="1">
        <v>44986</v>
      </c>
      <c r="B26" t="s">
        <v>2</v>
      </c>
      <c r="C26" t="s">
        <v>270</v>
      </c>
      <c r="D26" t="s">
        <v>0</v>
      </c>
      <c r="E26" t="s">
        <v>1</v>
      </c>
      <c r="F26">
        <v>95</v>
      </c>
    </row>
    <row r="27" spans="1:6" x14ac:dyDescent="0.3">
      <c r="A27" s="1">
        <v>44986</v>
      </c>
      <c r="B27" t="s">
        <v>2</v>
      </c>
      <c r="C27" t="s">
        <v>287</v>
      </c>
      <c r="D27" t="s">
        <v>0</v>
      </c>
      <c r="E27" t="s">
        <v>1</v>
      </c>
      <c r="F27">
        <v>4396</v>
      </c>
    </row>
    <row r="28" spans="1:6" x14ac:dyDescent="0.3">
      <c r="A28" s="1">
        <v>44986</v>
      </c>
      <c r="B28" t="s">
        <v>2</v>
      </c>
      <c r="C28" t="s">
        <v>289</v>
      </c>
      <c r="D28" t="s">
        <v>0</v>
      </c>
      <c r="E28" t="s">
        <v>1</v>
      </c>
      <c r="F28">
        <v>8282</v>
      </c>
    </row>
    <row r="29" spans="1:6" x14ac:dyDescent="0.3">
      <c r="A29" s="1">
        <v>44986</v>
      </c>
      <c r="B29" t="s">
        <v>2</v>
      </c>
      <c r="C29" t="s">
        <v>291</v>
      </c>
      <c r="D29" t="s">
        <v>0</v>
      </c>
      <c r="E29" t="s">
        <v>1</v>
      </c>
      <c r="F29">
        <v>6263</v>
      </c>
    </row>
    <row r="30" spans="1:6" x14ac:dyDescent="0.3">
      <c r="A30" s="1">
        <v>44986</v>
      </c>
      <c r="B30" t="s">
        <v>2</v>
      </c>
      <c r="C30" t="s">
        <v>293</v>
      </c>
      <c r="D30" t="s">
        <v>0</v>
      </c>
      <c r="E30" t="s">
        <v>1</v>
      </c>
      <c r="F30">
        <v>1524</v>
      </c>
    </row>
    <row r="31" spans="1:6" x14ac:dyDescent="0.3">
      <c r="A31" s="1">
        <v>44986</v>
      </c>
      <c r="B31" t="s">
        <v>2</v>
      </c>
      <c r="C31" t="s">
        <v>295</v>
      </c>
      <c r="D31" t="s">
        <v>0</v>
      </c>
      <c r="E31" t="s">
        <v>1</v>
      </c>
      <c r="F31">
        <v>6885</v>
      </c>
    </row>
    <row r="32" spans="1:6" x14ac:dyDescent="0.3">
      <c r="A32" s="1">
        <v>44986</v>
      </c>
      <c r="B32" t="s">
        <v>2</v>
      </c>
      <c r="C32" t="s">
        <v>297</v>
      </c>
      <c r="D32" t="s">
        <v>0</v>
      </c>
      <c r="E32" t="s">
        <v>1</v>
      </c>
      <c r="F32">
        <v>1229</v>
      </c>
    </row>
    <row r="33" spans="1:6" x14ac:dyDescent="0.3">
      <c r="A33" s="1">
        <v>44986</v>
      </c>
      <c r="B33" t="s">
        <v>2</v>
      </c>
      <c r="C33" t="s">
        <v>299</v>
      </c>
      <c r="D33" t="s">
        <v>0</v>
      </c>
      <c r="E33" t="s">
        <v>1</v>
      </c>
      <c r="F33">
        <v>0</v>
      </c>
    </row>
    <row r="34" spans="1:6" x14ac:dyDescent="0.3">
      <c r="A34" s="44">
        <v>44986</v>
      </c>
      <c r="B34" s="43" t="s">
        <v>2</v>
      </c>
      <c r="C34" s="43" t="s">
        <v>301</v>
      </c>
      <c r="D34" s="43" t="s">
        <v>0</v>
      </c>
      <c r="E34" s="43" t="s">
        <v>1</v>
      </c>
      <c r="F34">
        <v>107</v>
      </c>
    </row>
    <row r="35" spans="1:6" x14ac:dyDescent="0.3">
      <c r="A35" s="1">
        <v>44986</v>
      </c>
      <c r="B35" t="s">
        <v>21</v>
      </c>
      <c r="C35" t="s">
        <v>15</v>
      </c>
      <c r="D35" t="s">
        <v>19</v>
      </c>
      <c r="E35" t="s">
        <v>20</v>
      </c>
      <c r="F35">
        <v>9881</v>
      </c>
    </row>
    <row r="36" spans="1:6" x14ac:dyDescent="0.3">
      <c r="A36" s="1">
        <v>44986</v>
      </c>
      <c r="B36" t="s">
        <v>21</v>
      </c>
      <c r="C36" t="s">
        <v>7</v>
      </c>
      <c r="D36" t="s">
        <v>19</v>
      </c>
      <c r="E36" t="s">
        <v>20</v>
      </c>
      <c r="F36">
        <v>7149</v>
      </c>
    </row>
    <row r="37" spans="1:6" x14ac:dyDescent="0.3">
      <c r="A37" s="1">
        <v>44986</v>
      </c>
      <c r="B37" t="s">
        <v>21</v>
      </c>
      <c r="C37" t="s">
        <v>4</v>
      </c>
      <c r="D37" t="s">
        <v>19</v>
      </c>
      <c r="E37" t="s">
        <v>20</v>
      </c>
      <c r="F37">
        <v>4484</v>
      </c>
    </row>
    <row r="38" spans="1:6" x14ac:dyDescent="0.3">
      <c r="A38" s="1">
        <v>44986</v>
      </c>
      <c r="B38" t="s">
        <v>21</v>
      </c>
      <c r="C38" t="s">
        <v>9</v>
      </c>
      <c r="D38" t="s">
        <v>19</v>
      </c>
      <c r="E38" t="s">
        <v>20</v>
      </c>
      <c r="F38">
        <v>2732</v>
      </c>
    </row>
    <row r="39" spans="1:6" x14ac:dyDescent="0.3">
      <c r="A39" s="1">
        <v>44986</v>
      </c>
      <c r="B39" t="s">
        <v>21</v>
      </c>
      <c r="C39" t="s">
        <v>271</v>
      </c>
      <c r="D39" t="s">
        <v>19</v>
      </c>
      <c r="E39" t="s">
        <v>20</v>
      </c>
      <c r="F39">
        <v>307</v>
      </c>
    </row>
    <row r="40" spans="1:6" x14ac:dyDescent="0.3">
      <c r="A40" s="1">
        <v>44986</v>
      </c>
      <c r="B40" t="s">
        <v>21</v>
      </c>
      <c r="C40" t="s">
        <v>272</v>
      </c>
      <c r="D40" t="s">
        <v>19</v>
      </c>
      <c r="E40" t="s">
        <v>20</v>
      </c>
      <c r="F40">
        <v>281</v>
      </c>
    </row>
    <row r="41" spans="1:6" x14ac:dyDescent="0.3">
      <c r="A41" s="1">
        <v>44986</v>
      </c>
      <c r="B41" t="s">
        <v>21</v>
      </c>
      <c r="C41" t="s">
        <v>273</v>
      </c>
      <c r="D41" t="s">
        <v>19</v>
      </c>
      <c r="E41" t="s">
        <v>20</v>
      </c>
      <c r="F41">
        <v>2144</v>
      </c>
    </row>
    <row r="42" spans="1:6" x14ac:dyDescent="0.3">
      <c r="A42" s="1">
        <v>44986</v>
      </c>
      <c r="B42" t="s">
        <v>21</v>
      </c>
      <c r="C42" t="s">
        <v>274</v>
      </c>
      <c r="D42" t="s">
        <v>19</v>
      </c>
      <c r="E42" t="s">
        <v>20</v>
      </c>
      <c r="F42">
        <v>1114298</v>
      </c>
    </row>
    <row r="43" spans="1:6" x14ac:dyDescent="0.3">
      <c r="A43" s="1">
        <v>44986</v>
      </c>
      <c r="B43" t="s">
        <v>21</v>
      </c>
      <c r="C43" t="s">
        <v>309</v>
      </c>
      <c r="D43" t="s">
        <v>19</v>
      </c>
      <c r="E43" t="s">
        <v>20</v>
      </c>
      <c r="F43">
        <v>212</v>
      </c>
    </row>
    <row r="44" spans="1:6" x14ac:dyDescent="0.3">
      <c r="A44" s="1">
        <v>44986</v>
      </c>
      <c r="B44" t="s">
        <v>21</v>
      </c>
      <c r="C44" t="s">
        <v>310</v>
      </c>
      <c r="D44" t="s">
        <v>19</v>
      </c>
      <c r="E44" t="s">
        <v>20</v>
      </c>
      <c r="F44">
        <v>1884</v>
      </c>
    </row>
    <row r="45" spans="1:6" x14ac:dyDescent="0.3">
      <c r="A45" s="1">
        <v>44986</v>
      </c>
      <c r="B45" t="s">
        <v>21</v>
      </c>
      <c r="C45" t="s">
        <v>311</v>
      </c>
      <c r="D45" t="s">
        <v>19</v>
      </c>
      <c r="E45" t="s">
        <v>20</v>
      </c>
      <c r="F45">
        <v>460</v>
      </c>
    </row>
    <row r="46" spans="1:6" x14ac:dyDescent="0.3">
      <c r="A46" s="1">
        <v>44986</v>
      </c>
      <c r="B46" t="s">
        <v>21</v>
      </c>
      <c r="C46" t="s">
        <v>312</v>
      </c>
      <c r="D46" t="s">
        <v>19</v>
      </c>
      <c r="E46" t="s">
        <v>20</v>
      </c>
      <c r="F46">
        <v>2291</v>
      </c>
    </row>
    <row r="47" spans="1:6" x14ac:dyDescent="0.3">
      <c r="A47" s="1">
        <v>44986</v>
      </c>
      <c r="B47" t="s">
        <v>21</v>
      </c>
      <c r="C47" t="s">
        <v>8</v>
      </c>
      <c r="D47" t="s">
        <v>19</v>
      </c>
      <c r="E47" t="s">
        <v>20</v>
      </c>
      <c r="F47">
        <v>7466</v>
      </c>
    </row>
    <row r="48" spans="1:6" x14ac:dyDescent="0.3">
      <c r="A48" s="1">
        <v>44986</v>
      </c>
      <c r="B48" t="s">
        <v>21</v>
      </c>
      <c r="C48" t="s">
        <v>6</v>
      </c>
      <c r="D48" t="s">
        <v>19</v>
      </c>
      <c r="E48" t="s">
        <v>20</v>
      </c>
      <c r="F48">
        <v>4030</v>
      </c>
    </row>
    <row r="49" spans="1:6" x14ac:dyDescent="0.3">
      <c r="A49" s="1">
        <v>44986</v>
      </c>
      <c r="B49" t="s">
        <v>21</v>
      </c>
      <c r="C49" t="s">
        <v>10</v>
      </c>
      <c r="D49" t="s">
        <v>19</v>
      </c>
      <c r="E49" t="s">
        <v>20</v>
      </c>
      <c r="F49">
        <v>1181</v>
      </c>
    </row>
    <row r="50" spans="1:6" x14ac:dyDescent="0.3">
      <c r="A50" s="1">
        <v>44986</v>
      </c>
      <c r="B50" t="s">
        <v>21</v>
      </c>
      <c r="C50" t="s">
        <v>5</v>
      </c>
      <c r="D50" t="s">
        <v>19</v>
      </c>
      <c r="E50" t="s">
        <v>20</v>
      </c>
      <c r="F50">
        <v>1086</v>
      </c>
    </row>
    <row r="51" spans="1:6" x14ac:dyDescent="0.3">
      <c r="A51" s="1">
        <v>44986</v>
      </c>
      <c r="B51" t="s">
        <v>21</v>
      </c>
      <c r="C51" t="s">
        <v>3</v>
      </c>
      <c r="D51" t="s">
        <v>19</v>
      </c>
      <c r="E51" t="s">
        <v>20</v>
      </c>
      <c r="F51">
        <v>982</v>
      </c>
    </row>
    <row r="52" spans="1:6" x14ac:dyDescent="0.3">
      <c r="A52" s="1">
        <v>44986</v>
      </c>
      <c r="B52" t="s">
        <v>21</v>
      </c>
      <c r="C52" t="s">
        <v>11</v>
      </c>
      <c r="D52" t="s">
        <v>19</v>
      </c>
      <c r="E52" t="s">
        <v>20</v>
      </c>
      <c r="F52">
        <v>1173</v>
      </c>
    </row>
    <row r="53" spans="1:6" x14ac:dyDescent="0.3">
      <c r="A53" s="1">
        <v>44986</v>
      </c>
      <c r="B53" t="s">
        <v>21</v>
      </c>
      <c r="C53" t="s">
        <v>13</v>
      </c>
      <c r="D53" t="s">
        <v>19</v>
      </c>
      <c r="E53" t="s">
        <v>20</v>
      </c>
      <c r="F53">
        <v>0</v>
      </c>
    </row>
    <row r="54" spans="1:6" x14ac:dyDescent="0.3">
      <c r="A54" s="1">
        <v>44986</v>
      </c>
      <c r="B54" t="s">
        <v>21</v>
      </c>
      <c r="C54" t="s">
        <v>280</v>
      </c>
      <c r="D54" t="s">
        <v>19</v>
      </c>
      <c r="E54" t="s">
        <v>20</v>
      </c>
      <c r="F54">
        <v>2301</v>
      </c>
    </row>
    <row r="55" spans="1:6" x14ac:dyDescent="0.3">
      <c r="A55" s="1">
        <v>44986</v>
      </c>
      <c r="B55" t="s">
        <v>21</v>
      </c>
      <c r="C55" t="s">
        <v>14</v>
      </c>
      <c r="D55" t="s">
        <v>19</v>
      </c>
      <c r="E55" t="s">
        <v>20</v>
      </c>
      <c r="F55">
        <v>1213</v>
      </c>
    </row>
    <row r="56" spans="1:6" x14ac:dyDescent="0.3">
      <c r="A56" s="1">
        <v>44986</v>
      </c>
      <c r="B56" t="s">
        <v>21</v>
      </c>
      <c r="C56" t="s">
        <v>12</v>
      </c>
      <c r="D56" t="s">
        <v>19</v>
      </c>
      <c r="E56" t="s">
        <v>20</v>
      </c>
      <c r="F56">
        <v>541</v>
      </c>
    </row>
    <row r="57" spans="1:6" x14ac:dyDescent="0.3">
      <c r="A57" s="1">
        <v>44986</v>
      </c>
      <c r="B57" t="s">
        <v>21</v>
      </c>
      <c r="C57" t="s">
        <v>16</v>
      </c>
      <c r="D57" t="s">
        <v>19</v>
      </c>
      <c r="E57" t="s">
        <v>20</v>
      </c>
      <c r="F57">
        <v>31</v>
      </c>
    </row>
    <row r="58" spans="1:6" x14ac:dyDescent="0.3">
      <c r="A58" s="1">
        <v>44986</v>
      </c>
      <c r="B58" t="s">
        <v>21</v>
      </c>
      <c r="C58" t="s">
        <v>284</v>
      </c>
      <c r="D58" t="s">
        <v>19</v>
      </c>
      <c r="E58" t="s">
        <v>20</v>
      </c>
      <c r="F58">
        <v>19</v>
      </c>
    </row>
    <row r="59" spans="1:6" x14ac:dyDescent="0.3">
      <c r="A59" s="1">
        <v>44986</v>
      </c>
      <c r="B59" t="s">
        <v>21</v>
      </c>
      <c r="C59" t="s">
        <v>270</v>
      </c>
      <c r="D59" t="s">
        <v>19</v>
      </c>
      <c r="E59" t="s">
        <v>20</v>
      </c>
      <c r="F59">
        <v>8</v>
      </c>
    </row>
    <row r="60" spans="1:6" x14ac:dyDescent="0.3">
      <c r="A60" s="1">
        <v>44986</v>
      </c>
      <c r="B60" t="s">
        <v>21</v>
      </c>
      <c r="C60" t="s">
        <v>287</v>
      </c>
      <c r="D60" t="s">
        <v>19</v>
      </c>
      <c r="E60" t="s">
        <v>20</v>
      </c>
      <c r="F60">
        <v>282</v>
      </c>
    </row>
    <row r="61" spans="1:6" x14ac:dyDescent="0.3">
      <c r="A61" s="1">
        <v>44986</v>
      </c>
      <c r="B61" t="s">
        <v>21</v>
      </c>
      <c r="C61" t="s">
        <v>289</v>
      </c>
      <c r="D61" t="s">
        <v>19</v>
      </c>
      <c r="E61" t="s">
        <v>20</v>
      </c>
      <c r="F61">
        <v>916</v>
      </c>
    </row>
    <row r="62" spans="1:6" x14ac:dyDescent="0.3">
      <c r="A62" s="1">
        <v>44986</v>
      </c>
      <c r="B62" t="s">
        <v>21</v>
      </c>
      <c r="C62" t="s">
        <v>291</v>
      </c>
      <c r="D62" t="s">
        <v>19</v>
      </c>
      <c r="E62" t="s">
        <v>20</v>
      </c>
      <c r="F62">
        <v>1099</v>
      </c>
    </row>
    <row r="63" spans="1:6" x14ac:dyDescent="0.3">
      <c r="A63" s="1">
        <v>44986</v>
      </c>
      <c r="B63" t="s">
        <v>21</v>
      </c>
      <c r="C63" t="s">
        <v>293</v>
      </c>
      <c r="D63" t="s">
        <v>19</v>
      </c>
      <c r="E63" t="s">
        <v>20</v>
      </c>
      <c r="F63">
        <v>1</v>
      </c>
    </row>
    <row r="64" spans="1:6" x14ac:dyDescent="0.3">
      <c r="A64" s="1">
        <v>44986</v>
      </c>
      <c r="B64" t="s">
        <v>21</v>
      </c>
      <c r="C64" t="s">
        <v>295</v>
      </c>
      <c r="D64" t="s">
        <v>19</v>
      </c>
      <c r="E64" t="s">
        <v>20</v>
      </c>
      <c r="F64">
        <v>25</v>
      </c>
    </row>
    <row r="65" spans="1:6" x14ac:dyDescent="0.3">
      <c r="A65" s="1">
        <v>44986</v>
      </c>
      <c r="B65" t="s">
        <v>21</v>
      </c>
      <c r="C65" t="s">
        <v>297</v>
      </c>
      <c r="D65" t="s">
        <v>19</v>
      </c>
      <c r="E65" t="s">
        <v>20</v>
      </c>
      <c r="F65">
        <v>437</v>
      </c>
    </row>
    <row r="66" spans="1:6" x14ac:dyDescent="0.3">
      <c r="A66" s="1">
        <v>44986</v>
      </c>
      <c r="B66" t="s">
        <v>21</v>
      </c>
      <c r="C66" t="s">
        <v>299</v>
      </c>
      <c r="D66" t="s">
        <v>19</v>
      </c>
      <c r="E66" t="s">
        <v>20</v>
      </c>
      <c r="F66">
        <v>0</v>
      </c>
    </row>
    <row r="67" spans="1:6" x14ac:dyDescent="0.3">
      <c r="A67" s="44">
        <v>44986</v>
      </c>
      <c r="B67" s="43" t="s">
        <v>21</v>
      </c>
      <c r="C67" s="43" t="s">
        <v>301</v>
      </c>
      <c r="D67" s="43" t="s">
        <v>19</v>
      </c>
      <c r="E67" s="43" t="s">
        <v>20</v>
      </c>
      <c r="F67">
        <v>1</v>
      </c>
    </row>
    <row r="68" spans="1:6" x14ac:dyDescent="0.3">
      <c r="A68" s="1">
        <v>44986</v>
      </c>
      <c r="B68" t="s">
        <v>27</v>
      </c>
      <c r="C68" t="s">
        <v>15</v>
      </c>
      <c r="D68" t="s">
        <v>25</v>
      </c>
      <c r="E68" t="s">
        <v>26</v>
      </c>
      <c r="F68">
        <v>25131</v>
      </c>
    </row>
    <row r="69" spans="1:6" x14ac:dyDescent="0.3">
      <c r="A69" s="1">
        <v>44986</v>
      </c>
      <c r="B69" t="s">
        <v>27</v>
      </c>
      <c r="C69" t="s">
        <v>7</v>
      </c>
      <c r="D69" t="s">
        <v>25</v>
      </c>
      <c r="E69" t="s">
        <v>26</v>
      </c>
      <c r="F69">
        <v>19432</v>
      </c>
    </row>
    <row r="70" spans="1:6" x14ac:dyDescent="0.3">
      <c r="A70" s="1">
        <v>44986</v>
      </c>
      <c r="B70" t="s">
        <v>27</v>
      </c>
      <c r="C70" t="s">
        <v>4</v>
      </c>
      <c r="D70" t="s">
        <v>25</v>
      </c>
      <c r="E70" t="s">
        <v>26</v>
      </c>
      <c r="F70">
        <v>7294</v>
      </c>
    </row>
    <row r="71" spans="1:6" x14ac:dyDescent="0.3">
      <c r="A71" s="1">
        <v>44986</v>
      </c>
      <c r="B71" t="s">
        <v>27</v>
      </c>
      <c r="C71" t="s">
        <v>9</v>
      </c>
      <c r="D71" t="s">
        <v>25</v>
      </c>
      <c r="E71" t="s">
        <v>26</v>
      </c>
      <c r="F71">
        <v>3166</v>
      </c>
    </row>
    <row r="72" spans="1:6" x14ac:dyDescent="0.3">
      <c r="A72" s="1">
        <v>44986</v>
      </c>
      <c r="B72" t="s">
        <v>27</v>
      </c>
      <c r="C72" t="s">
        <v>271</v>
      </c>
      <c r="D72" t="s">
        <v>25</v>
      </c>
      <c r="E72" t="s">
        <v>26</v>
      </c>
      <c r="F72">
        <v>201</v>
      </c>
    </row>
    <row r="73" spans="1:6" x14ac:dyDescent="0.3">
      <c r="A73" s="1">
        <v>44986</v>
      </c>
      <c r="B73" t="s">
        <v>27</v>
      </c>
      <c r="C73" t="s">
        <v>272</v>
      </c>
      <c r="D73" t="s">
        <v>25</v>
      </c>
      <c r="E73" t="s">
        <v>26</v>
      </c>
      <c r="F73">
        <v>186</v>
      </c>
    </row>
    <row r="74" spans="1:6" x14ac:dyDescent="0.3">
      <c r="A74" s="1">
        <v>44986</v>
      </c>
      <c r="B74" t="s">
        <v>27</v>
      </c>
      <c r="C74" t="s">
        <v>273</v>
      </c>
      <c r="D74" t="s">
        <v>25</v>
      </c>
      <c r="E74" t="s">
        <v>26</v>
      </c>
      <c r="F74">
        <v>2779</v>
      </c>
    </row>
    <row r="75" spans="1:6" x14ac:dyDescent="0.3">
      <c r="A75" s="1">
        <v>44986</v>
      </c>
      <c r="B75" t="s">
        <v>27</v>
      </c>
      <c r="C75" t="s">
        <v>274</v>
      </c>
      <c r="D75" t="s">
        <v>25</v>
      </c>
      <c r="E75" t="s">
        <v>26</v>
      </c>
      <c r="F75">
        <v>6953966</v>
      </c>
    </row>
    <row r="76" spans="1:6" x14ac:dyDescent="0.3">
      <c r="A76" s="1">
        <v>44986</v>
      </c>
      <c r="B76" t="s">
        <v>27</v>
      </c>
      <c r="C76" t="s">
        <v>309</v>
      </c>
      <c r="D76" t="s">
        <v>25</v>
      </c>
      <c r="E76" t="s">
        <v>26</v>
      </c>
      <c r="F76">
        <v>440</v>
      </c>
    </row>
    <row r="77" spans="1:6" x14ac:dyDescent="0.3">
      <c r="A77" s="1">
        <v>44986</v>
      </c>
      <c r="B77" t="s">
        <v>27</v>
      </c>
      <c r="C77" t="s">
        <v>310</v>
      </c>
      <c r="D77" t="s">
        <v>25</v>
      </c>
      <c r="E77" t="s">
        <v>26</v>
      </c>
      <c r="F77">
        <v>1671</v>
      </c>
    </row>
    <row r="78" spans="1:6" x14ac:dyDescent="0.3">
      <c r="A78" s="1">
        <v>44986</v>
      </c>
      <c r="B78" t="s">
        <v>27</v>
      </c>
      <c r="C78" t="s">
        <v>311</v>
      </c>
      <c r="D78" t="s">
        <v>25</v>
      </c>
      <c r="E78" t="s">
        <v>26</v>
      </c>
      <c r="F78">
        <v>583</v>
      </c>
    </row>
    <row r="79" spans="1:6" x14ac:dyDescent="0.3">
      <c r="A79" s="1">
        <v>44986</v>
      </c>
      <c r="B79" t="s">
        <v>27</v>
      </c>
      <c r="C79" t="s">
        <v>312</v>
      </c>
      <c r="D79" t="s">
        <v>25</v>
      </c>
      <c r="E79" t="s">
        <v>26</v>
      </c>
      <c r="F79">
        <v>1895</v>
      </c>
    </row>
    <row r="80" spans="1:6" x14ac:dyDescent="0.3">
      <c r="A80" s="1">
        <v>44986</v>
      </c>
      <c r="B80" t="s">
        <v>27</v>
      </c>
      <c r="C80" t="s">
        <v>8</v>
      </c>
      <c r="D80" t="s">
        <v>25</v>
      </c>
      <c r="E80" t="s">
        <v>26</v>
      </c>
      <c r="F80">
        <v>16752</v>
      </c>
    </row>
    <row r="81" spans="1:6" x14ac:dyDescent="0.3">
      <c r="A81" s="1">
        <v>44986</v>
      </c>
      <c r="B81" t="s">
        <v>27</v>
      </c>
      <c r="C81" t="s">
        <v>6</v>
      </c>
      <c r="D81" t="s">
        <v>25</v>
      </c>
      <c r="E81" t="s">
        <v>26</v>
      </c>
      <c r="F81">
        <v>9712</v>
      </c>
    </row>
    <row r="82" spans="1:6" x14ac:dyDescent="0.3">
      <c r="A82" s="1">
        <v>44986</v>
      </c>
      <c r="B82" t="s">
        <v>27</v>
      </c>
      <c r="C82" t="s">
        <v>10</v>
      </c>
      <c r="D82" t="s">
        <v>25</v>
      </c>
      <c r="E82" t="s">
        <v>26</v>
      </c>
      <c r="F82">
        <v>3803</v>
      </c>
    </row>
    <row r="83" spans="1:6" x14ac:dyDescent="0.3">
      <c r="A83" s="1">
        <v>44986</v>
      </c>
      <c r="B83" t="s">
        <v>27</v>
      </c>
      <c r="C83" t="s">
        <v>5</v>
      </c>
      <c r="D83" t="s">
        <v>25</v>
      </c>
      <c r="E83" t="s">
        <v>26</v>
      </c>
      <c r="F83">
        <v>915</v>
      </c>
    </row>
    <row r="84" spans="1:6" x14ac:dyDescent="0.3">
      <c r="A84" s="1">
        <v>44986</v>
      </c>
      <c r="B84" t="s">
        <v>27</v>
      </c>
      <c r="C84" t="s">
        <v>3</v>
      </c>
      <c r="D84" t="s">
        <v>25</v>
      </c>
      <c r="E84" t="s">
        <v>26</v>
      </c>
      <c r="F84">
        <v>1599</v>
      </c>
    </row>
    <row r="85" spans="1:6" x14ac:dyDescent="0.3">
      <c r="A85" s="1">
        <v>44986</v>
      </c>
      <c r="B85" t="s">
        <v>27</v>
      </c>
      <c r="C85" t="s">
        <v>11</v>
      </c>
      <c r="D85" t="s">
        <v>25</v>
      </c>
      <c r="E85" t="s">
        <v>26</v>
      </c>
      <c r="F85">
        <v>1387</v>
      </c>
    </row>
    <row r="86" spans="1:6" x14ac:dyDescent="0.3">
      <c r="A86" s="1">
        <v>44986</v>
      </c>
      <c r="B86" t="s">
        <v>27</v>
      </c>
      <c r="C86" t="s">
        <v>13</v>
      </c>
      <c r="D86" t="s">
        <v>25</v>
      </c>
      <c r="E86" t="s">
        <v>26</v>
      </c>
      <c r="F86">
        <v>5</v>
      </c>
    </row>
    <row r="87" spans="1:6" x14ac:dyDescent="0.3">
      <c r="A87" s="1">
        <v>44986</v>
      </c>
      <c r="B87" t="s">
        <v>27</v>
      </c>
      <c r="C87" t="s">
        <v>280</v>
      </c>
      <c r="D87" t="s">
        <v>25</v>
      </c>
      <c r="E87" t="s">
        <v>26</v>
      </c>
      <c r="F87">
        <v>8022</v>
      </c>
    </row>
    <row r="88" spans="1:6" x14ac:dyDescent="0.3">
      <c r="A88" s="1">
        <v>44986</v>
      </c>
      <c r="B88" t="s">
        <v>27</v>
      </c>
      <c r="C88" t="s">
        <v>14</v>
      </c>
      <c r="D88" t="s">
        <v>25</v>
      </c>
      <c r="E88" t="s">
        <v>26</v>
      </c>
      <c r="F88">
        <v>1474</v>
      </c>
    </row>
    <row r="89" spans="1:6" x14ac:dyDescent="0.3">
      <c r="A89" s="1">
        <v>44986</v>
      </c>
      <c r="B89" t="s">
        <v>27</v>
      </c>
      <c r="C89" t="s">
        <v>12</v>
      </c>
      <c r="D89" t="s">
        <v>25</v>
      </c>
      <c r="E89" t="s">
        <v>26</v>
      </c>
      <c r="F89">
        <v>651</v>
      </c>
    </row>
    <row r="90" spans="1:6" x14ac:dyDescent="0.3">
      <c r="A90" s="1">
        <v>44986</v>
      </c>
      <c r="B90" t="s">
        <v>27</v>
      </c>
      <c r="C90" t="s">
        <v>16</v>
      </c>
      <c r="D90" t="s">
        <v>25</v>
      </c>
      <c r="E90" t="s">
        <v>26</v>
      </c>
      <c r="F90">
        <v>81</v>
      </c>
    </row>
    <row r="91" spans="1:6" x14ac:dyDescent="0.3">
      <c r="A91" s="1">
        <v>44986</v>
      </c>
      <c r="B91" t="s">
        <v>27</v>
      </c>
      <c r="C91" t="s">
        <v>284</v>
      </c>
      <c r="D91" t="s">
        <v>25</v>
      </c>
      <c r="E91" t="s">
        <v>26</v>
      </c>
      <c r="F91">
        <v>500</v>
      </c>
    </row>
    <row r="92" spans="1:6" x14ac:dyDescent="0.3">
      <c r="A92" s="1">
        <v>44986</v>
      </c>
      <c r="B92" t="s">
        <v>27</v>
      </c>
      <c r="C92" t="s">
        <v>270</v>
      </c>
      <c r="D92" t="s">
        <v>25</v>
      </c>
      <c r="E92" t="s">
        <v>26</v>
      </c>
      <c r="F92">
        <v>38</v>
      </c>
    </row>
    <row r="93" spans="1:6" x14ac:dyDescent="0.3">
      <c r="A93" s="1">
        <v>44986</v>
      </c>
      <c r="B93" t="s">
        <v>27</v>
      </c>
      <c r="C93" t="s">
        <v>287</v>
      </c>
      <c r="D93" t="s">
        <v>25</v>
      </c>
      <c r="E93" t="s">
        <v>26</v>
      </c>
      <c r="F93">
        <v>2083</v>
      </c>
    </row>
    <row r="94" spans="1:6" x14ac:dyDescent="0.3">
      <c r="A94" s="1">
        <v>44986</v>
      </c>
      <c r="B94" t="s">
        <v>27</v>
      </c>
      <c r="C94" t="s">
        <v>289</v>
      </c>
      <c r="D94" t="s">
        <v>25</v>
      </c>
      <c r="E94" t="s">
        <v>26</v>
      </c>
      <c r="F94">
        <v>912</v>
      </c>
    </row>
    <row r="95" spans="1:6" x14ac:dyDescent="0.3">
      <c r="A95" s="1">
        <v>44986</v>
      </c>
      <c r="B95" t="s">
        <v>27</v>
      </c>
      <c r="C95" t="s">
        <v>291</v>
      </c>
      <c r="D95" t="s">
        <v>25</v>
      </c>
      <c r="E95" t="s">
        <v>26</v>
      </c>
      <c r="F95">
        <v>1829</v>
      </c>
    </row>
    <row r="96" spans="1:6" x14ac:dyDescent="0.3">
      <c r="A96" s="1">
        <v>44986</v>
      </c>
      <c r="B96" t="s">
        <v>27</v>
      </c>
      <c r="C96" t="s">
        <v>293</v>
      </c>
      <c r="D96" t="s">
        <v>25</v>
      </c>
      <c r="E96" t="s">
        <v>26</v>
      </c>
      <c r="F96">
        <v>1672</v>
      </c>
    </row>
    <row r="97" spans="1:6" x14ac:dyDescent="0.3">
      <c r="A97" s="1">
        <v>44986</v>
      </c>
      <c r="B97" t="s">
        <v>27</v>
      </c>
      <c r="C97" t="s">
        <v>295</v>
      </c>
      <c r="D97" t="s">
        <v>25</v>
      </c>
      <c r="E97" t="s">
        <v>26</v>
      </c>
      <c r="F97">
        <v>1049</v>
      </c>
    </row>
    <row r="98" spans="1:6" x14ac:dyDescent="0.3">
      <c r="A98" s="1">
        <v>44986</v>
      </c>
      <c r="B98" t="s">
        <v>27</v>
      </c>
      <c r="C98" t="s">
        <v>297</v>
      </c>
      <c r="D98" t="s">
        <v>25</v>
      </c>
      <c r="E98" t="s">
        <v>26</v>
      </c>
      <c r="F98">
        <v>402</v>
      </c>
    </row>
    <row r="99" spans="1:6" x14ac:dyDescent="0.3">
      <c r="A99" s="1">
        <v>44986</v>
      </c>
      <c r="B99" t="s">
        <v>27</v>
      </c>
      <c r="C99" t="s">
        <v>299</v>
      </c>
      <c r="D99" t="s">
        <v>25</v>
      </c>
      <c r="E99" t="s">
        <v>26</v>
      </c>
      <c r="F99">
        <v>0</v>
      </c>
    </row>
    <row r="100" spans="1:6" x14ac:dyDescent="0.3">
      <c r="A100" s="44">
        <v>44986</v>
      </c>
      <c r="B100" s="43" t="s">
        <v>27</v>
      </c>
      <c r="C100" s="43" t="s">
        <v>301</v>
      </c>
      <c r="D100" s="43" t="s">
        <v>25</v>
      </c>
      <c r="E100" s="43" t="s">
        <v>26</v>
      </c>
      <c r="F100">
        <v>84</v>
      </c>
    </row>
    <row r="101" spans="1:6" x14ac:dyDescent="0.3">
      <c r="A101" s="1">
        <v>44986</v>
      </c>
      <c r="B101" t="s">
        <v>28</v>
      </c>
      <c r="C101" t="s">
        <v>15</v>
      </c>
      <c r="D101" t="s">
        <v>25</v>
      </c>
      <c r="E101" t="s">
        <v>26</v>
      </c>
      <c r="F101">
        <v>23534</v>
      </c>
    </row>
    <row r="102" spans="1:6" x14ac:dyDescent="0.3">
      <c r="A102" s="1">
        <v>44986</v>
      </c>
      <c r="B102" t="s">
        <v>28</v>
      </c>
      <c r="C102" t="s">
        <v>7</v>
      </c>
      <c r="D102" t="s">
        <v>25</v>
      </c>
      <c r="E102" t="s">
        <v>26</v>
      </c>
      <c r="F102">
        <v>17816</v>
      </c>
    </row>
    <row r="103" spans="1:6" x14ac:dyDescent="0.3">
      <c r="A103" s="1">
        <v>44986</v>
      </c>
      <c r="B103" t="s">
        <v>28</v>
      </c>
      <c r="C103" t="s">
        <v>4</v>
      </c>
      <c r="D103" t="s">
        <v>25</v>
      </c>
      <c r="E103" t="s">
        <v>26</v>
      </c>
      <c r="F103">
        <v>6826</v>
      </c>
    </row>
    <row r="104" spans="1:6" x14ac:dyDescent="0.3">
      <c r="A104" s="1">
        <v>44986</v>
      </c>
      <c r="B104" t="s">
        <v>28</v>
      </c>
      <c r="C104" t="s">
        <v>9</v>
      </c>
      <c r="D104" t="s">
        <v>25</v>
      </c>
      <c r="E104" t="s">
        <v>26</v>
      </c>
      <c r="F104">
        <v>3373</v>
      </c>
    </row>
    <row r="105" spans="1:6" x14ac:dyDescent="0.3">
      <c r="A105" s="1">
        <v>44986</v>
      </c>
      <c r="B105" t="s">
        <v>28</v>
      </c>
      <c r="C105" t="s">
        <v>271</v>
      </c>
      <c r="D105" t="s">
        <v>25</v>
      </c>
      <c r="E105" t="s">
        <v>26</v>
      </c>
      <c r="F105">
        <v>305</v>
      </c>
    </row>
    <row r="106" spans="1:6" x14ac:dyDescent="0.3">
      <c r="A106" s="1">
        <v>44986</v>
      </c>
      <c r="B106" t="s">
        <v>28</v>
      </c>
      <c r="C106" t="s">
        <v>272</v>
      </c>
      <c r="D106" t="s">
        <v>25</v>
      </c>
      <c r="E106" t="s">
        <v>26</v>
      </c>
      <c r="F106">
        <v>250</v>
      </c>
    </row>
    <row r="107" spans="1:6" x14ac:dyDescent="0.3">
      <c r="A107" s="1">
        <v>44986</v>
      </c>
      <c r="B107" t="s">
        <v>28</v>
      </c>
      <c r="C107" t="s">
        <v>273</v>
      </c>
      <c r="D107" t="s">
        <v>25</v>
      </c>
      <c r="E107" t="s">
        <v>26</v>
      </c>
      <c r="F107">
        <v>2818</v>
      </c>
    </row>
    <row r="108" spans="1:6" x14ac:dyDescent="0.3">
      <c r="A108" s="1">
        <v>44986</v>
      </c>
      <c r="B108" t="s">
        <v>28</v>
      </c>
      <c r="C108" t="s">
        <v>274</v>
      </c>
      <c r="D108" t="s">
        <v>25</v>
      </c>
      <c r="E108" t="s">
        <v>26</v>
      </c>
      <c r="F108">
        <v>6246860</v>
      </c>
    </row>
    <row r="109" spans="1:6" x14ac:dyDescent="0.3">
      <c r="A109" s="1">
        <v>44986</v>
      </c>
      <c r="B109" t="s">
        <v>28</v>
      </c>
      <c r="C109" t="s">
        <v>309</v>
      </c>
      <c r="D109" t="s">
        <v>25</v>
      </c>
      <c r="E109" t="s">
        <v>26</v>
      </c>
      <c r="F109">
        <v>413</v>
      </c>
    </row>
    <row r="110" spans="1:6" x14ac:dyDescent="0.3">
      <c r="A110" s="1">
        <v>44986</v>
      </c>
      <c r="B110" t="s">
        <v>28</v>
      </c>
      <c r="C110" t="s">
        <v>310</v>
      </c>
      <c r="D110" t="s">
        <v>25</v>
      </c>
      <c r="E110" t="s">
        <v>26</v>
      </c>
      <c r="F110">
        <v>1677</v>
      </c>
    </row>
    <row r="111" spans="1:6" x14ac:dyDescent="0.3">
      <c r="A111" s="1">
        <v>44986</v>
      </c>
      <c r="B111" t="s">
        <v>28</v>
      </c>
      <c r="C111" t="s">
        <v>311</v>
      </c>
      <c r="D111" t="s">
        <v>25</v>
      </c>
      <c r="E111" t="s">
        <v>26</v>
      </c>
      <c r="F111">
        <v>586</v>
      </c>
    </row>
    <row r="112" spans="1:6" x14ac:dyDescent="0.3">
      <c r="A112" s="1">
        <v>44986</v>
      </c>
      <c r="B112" t="s">
        <v>28</v>
      </c>
      <c r="C112" t="s">
        <v>312</v>
      </c>
      <c r="D112" t="s">
        <v>25</v>
      </c>
      <c r="E112" t="s">
        <v>26</v>
      </c>
      <c r="F112">
        <v>1911</v>
      </c>
    </row>
    <row r="113" spans="1:6" x14ac:dyDescent="0.3">
      <c r="A113" s="1">
        <v>44986</v>
      </c>
      <c r="B113" t="s">
        <v>28</v>
      </c>
      <c r="C113" t="s">
        <v>8</v>
      </c>
      <c r="D113" t="s">
        <v>25</v>
      </c>
      <c r="E113" t="s">
        <v>26</v>
      </c>
      <c r="F113">
        <v>15056</v>
      </c>
    </row>
    <row r="114" spans="1:6" x14ac:dyDescent="0.3">
      <c r="A114" s="1">
        <v>44986</v>
      </c>
      <c r="B114" t="s">
        <v>28</v>
      </c>
      <c r="C114" t="s">
        <v>6</v>
      </c>
      <c r="D114" t="s">
        <v>25</v>
      </c>
      <c r="E114" t="s">
        <v>26</v>
      </c>
      <c r="F114">
        <v>9337</v>
      </c>
    </row>
    <row r="115" spans="1:6" x14ac:dyDescent="0.3">
      <c r="A115" s="1">
        <v>44986</v>
      </c>
      <c r="B115" t="s">
        <v>28</v>
      </c>
      <c r="C115" t="s">
        <v>10</v>
      </c>
      <c r="D115" t="s">
        <v>25</v>
      </c>
      <c r="E115" t="s">
        <v>26</v>
      </c>
      <c r="F115">
        <v>3281</v>
      </c>
    </row>
    <row r="116" spans="1:6" x14ac:dyDescent="0.3">
      <c r="A116" s="1">
        <v>44986</v>
      </c>
      <c r="B116" t="s">
        <v>28</v>
      </c>
      <c r="C116" t="s">
        <v>5</v>
      </c>
      <c r="D116" t="s">
        <v>25</v>
      </c>
      <c r="E116" t="s">
        <v>26</v>
      </c>
      <c r="F116">
        <v>777</v>
      </c>
    </row>
    <row r="117" spans="1:6" x14ac:dyDescent="0.3">
      <c r="A117" s="1">
        <v>44986</v>
      </c>
      <c r="B117" t="s">
        <v>28</v>
      </c>
      <c r="C117" t="s">
        <v>3</v>
      </c>
      <c r="D117" t="s">
        <v>25</v>
      </c>
      <c r="E117" t="s">
        <v>26</v>
      </c>
      <c r="F117">
        <v>1463</v>
      </c>
    </row>
    <row r="118" spans="1:6" x14ac:dyDescent="0.3">
      <c r="A118" s="1">
        <v>44986</v>
      </c>
      <c r="B118" t="s">
        <v>28</v>
      </c>
      <c r="C118" t="s">
        <v>11</v>
      </c>
      <c r="D118" t="s">
        <v>25</v>
      </c>
      <c r="E118" t="s">
        <v>26</v>
      </c>
      <c r="F118">
        <v>1290</v>
      </c>
    </row>
    <row r="119" spans="1:6" x14ac:dyDescent="0.3">
      <c r="A119" s="1">
        <v>44986</v>
      </c>
      <c r="B119" t="s">
        <v>28</v>
      </c>
      <c r="C119" t="s">
        <v>13</v>
      </c>
      <c r="D119" t="s">
        <v>25</v>
      </c>
      <c r="E119" t="s">
        <v>26</v>
      </c>
      <c r="F119">
        <v>2</v>
      </c>
    </row>
    <row r="120" spans="1:6" x14ac:dyDescent="0.3">
      <c r="A120" s="1">
        <v>44986</v>
      </c>
      <c r="B120" t="s">
        <v>28</v>
      </c>
      <c r="C120" t="s">
        <v>280</v>
      </c>
      <c r="D120" t="s">
        <v>25</v>
      </c>
      <c r="E120" t="s">
        <v>26</v>
      </c>
      <c r="F120">
        <v>6107</v>
      </c>
    </row>
    <row r="121" spans="1:6" x14ac:dyDescent="0.3">
      <c r="A121" s="1">
        <v>44986</v>
      </c>
      <c r="B121" t="s">
        <v>28</v>
      </c>
      <c r="C121" t="s">
        <v>14</v>
      </c>
      <c r="D121" t="s">
        <v>25</v>
      </c>
      <c r="E121" t="s">
        <v>26</v>
      </c>
      <c r="F121">
        <v>1392</v>
      </c>
    </row>
    <row r="122" spans="1:6" x14ac:dyDescent="0.3">
      <c r="A122" s="1">
        <v>44986</v>
      </c>
      <c r="B122" t="s">
        <v>28</v>
      </c>
      <c r="C122" t="s">
        <v>12</v>
      </c>
      <c r="D122" t="s">
        <v>25</v>
      </c>
      <c r="E122" t="s">
        <v>26</v>
      </c>
      <c r="F122">
        <v>899</v>
      </c>
    </row>
    <row r="123" spans="1:6" x14ac:dyDescent="0.3">
      <c r="A123" s="1">
        <v>44986</v>
      </c>
      <c r="B123" t="s">
        <v>28</v>
      </c>
      <c r="C123" t="s">
        <v>16</v>
      </c>
      <c r="D123" t="s">
        <v>25</v>
      </c>
      <c r="E123" t="s">
        <v>26</v>
      </c>
      <c r="F123">
        <v>65</v>
      </c>
    </row>
    <row r="124" spans="1:6" x14ac:dyDescent="0.3">
      <c r="A124" s="1">
        <v>44986</v>
      </c>
      <c r="B124" t="s">
        <v>28</v>
      </c>
      <c r="C124" t="s">
        <v>284</v>
      </c>
      <c r="D124" t="s">
        <v>25</v>
      </c>
      <c r="E124" t="s">
        <v>26</v>
      </c>
      <c r="F124">
        <v>586</v>
      </c>
    </row>
    <row r="125" spans="1:6" x14ac:dyDescent="0.3">
      <c r="A125" s="1">
        <v>44986</v>
      </c>
      <c r="B125" t="s">
        <v>28</v>
      </c>
      <c r="C125" t="s">
        <v>270</v>
      </c>
      <c r="D125" t="s">
        <v>25</v>
      </c>
      <c r="E125" t="s">
        <v>26</v>
      </c>
      <c r="F125">
        <v>104</v>
      </c>
    </row>
    <row r="126" spans="1:6" x14ac:dyDescent="0.3">
      <c r="A126" s="1">
        <v>44986</v>
      </c>
      <c r="B126" t="s">
        <v>28</v>
      </c>
      <c r="C126" t="s">
        <v>287</v>
      </c>
      <c r="D126" t="s">
        <v>25</v>
      </c>
      <c r="E126" t="s">
        <v>26</v>
      </c>
      <c r="F126">
        <v>2071</v>
      </c>
    </row>
    <row r="127" spans="1:6" x14ac:dyDescent="0.3">
      <c r="A127" s="1">
        <v>44986</v>
      </c>
      <c r="B127" t="s">
        <v>28</v>
      </c>
      <c r="C127" t="s">
        <v>289</v>
      </c>
      <c r="D127" t="s">
        <v>25</v>
      </c>
      <c r="E127" t="s">
        <v>26</v>
      </c>
      <c r="F127">
        <v>1077</v>
      </c>
    </row>
    <row r="128" spans="1:6" x14ac:dyDescent="0.3">
      <c r="A128" s="1">
        <v>44986</v>
      </c>
      <c r="B128" t="s">
        <v>28</v>
      </c>
      <c r="C128" t="s">
        <v>291</v>
      </c>
      <c r="D128" t="s">
        <v>25</v>
      </c>
      <c r="E128" t="s">
        <v>26</v>
      </c>
      <c r="F128">
        <v>1648</v>
      </c>
    </row>
    <row r="129" spans="1:6" x14ac:dyDescent="0.3">
      <c r="A129" s="1">
        <v>44986</v>
      </c>
      <c r="B129" t="s">
        <v>28</v>
      </c>
      <c r="C129" t="s">
        <v>293</v>
      </c>
      <c r="D129" t="s">
        <v>25</v>
      </c>
      <c r="E129" t="s">
        <v>26</v>
      </c>
      <c r="F129">
        <v>1112</v>
      </c>
    </row>
    <row r="130" spans="1:6" x14ac:dyDescent="0.3">
      <c r="A130" s="1">
        <v>44986</v>
      </c>
      <c r="B130" t="s">
        <v>28</v>
      </c>
      <c r="C130" t="s">
        <v>295</v>
      </c>
      <c r="D130" t="s">
        <v>25</v>
      </c>
      <c r="E130" t="s">
        <v>26</v>
      </c>
      <c r="F130">
        <v>667</v>
      </c>
    </row>
    <row r="131" spans="1:6" x14ac:dyDescent="0.3">
      <c r="A131" s="1">
        <v>44986</v>
      </c>
      <c r="B131" t="s">
        <v>28</v>
      </c>
      <c r="C131" t="s">
        <v>297</v>
      </c>
      <c r="D131" t="s">
        <v>25</v>
      </c>
      <c r="E131" t="s">
        <v>26</v>
      </c>
      <c r="F131">
        <v>442</v>
      </c>
    </row>
    <row r="132" spans="1:6" x14ac:dyDescent="0.3">
      <c r="A132" s="1">
        <v>44986</v>
      </c>
      <c r="B132" t="s">
        <v>28</v>
      </c>
      <c r="C132" t="s">
        <v>299</v>
      </c>
      <c r="D132" t="s">
        <v>25</v>
      </c>
      <c r="E132" t="s">
        <v>26</v>
      </c>
      <c r="F132">
        <v>0</v>
      </c>
    </row>
    <row r="133" spans="1:6" x14ac:dyDescent="0.3">
      <c r="A133" s="44">
        <v>44986</v>
      </c>
      <c r="B133" s="43" t="s">
        <v>28</v>
      </c>
      <c r="C133" s="43" t="s">
        <v>301</v>
      </c>
      <c r="D133" s="43" t="s">
        <v>25</v>
      </c>
      <c r="E133" s="43" t="s">
        <v>26</v>
      </c>
      <c r="F133">
        <v>43</v>
      </c>
    </row>
    <row r="134" spans="1:6" x14ac:dyDescent="0.3">
      <c r="A134" s="1">
        <v>44986</v>
      </c>
      <c r="B134" t="s">
        <v>29</v>
      </c>
      <c r="C134" t="s">
        <v>15</v>
      </c>
      <c r="D134" t="s">
        <v>17</v>
      </c>
      <c r="E134" t="s">
        <v>18</v>
      </c>
      <c r="F134">
        <v>39497</v>
      </c>
    </row>
    <row r="135" spans="1:6" x14ac:dyDescent="0.3">
      <c r="A135" s="1">
        <v>44986</v>
      </c>
      <c r="B135" t="s">
        <v>29</v>
      </c>
      <c r="C135" t="s">
        <v>7</v>
      </c>
      <c r="D135" t="s">
        <v>17</v>
      </c>
      <c r="E135" t="s">
        <v>18</v>
      </c>
      <c r="F135">
        <v>22848</v>
      </c>
    </row>
    <row r="136" spans="1:6" x14ac:dyDescent="0.3">
      <c r="A136" s="1">
        <v>44986</v>
      </c>
      <c r="B136" t="s">
        <v>29</v>
      </c>
      <c r="C136" t="s">
        <v>4</v>
      </c>
      <c r="D136" t="s">
        <v>17</v>
      </c>
      <c r="E136" t="s">
        <v>18</v>
      </c>
      <c r="F136">
        <v>12769</v>
      </c>
    </row>
    <row r="137" spans="1:6" x14ac:dyDescent="0.3">
      <c r="A137" s="1">
        <v>44986</v>
      </c>
      <c r="B137" t="s">
        <v>29</v>
      </c>
      <c r="C137" t="s">
        <v>9</v>
      </c>
      <c r="D137" t="s">
        <v>17</v>
      </c>
      <c r="E137" t="s">
        <v>18</v>
      </c>
      <c r="F137">
        <v>2414</v>
      </c>
    </row>
    <row r="138" spans="1:6" x14ac:dyDescent="0.3">
      <c r="A138" s="1">
        <v>44986</v>
      </c>
      <c r="B138" t="s">
        <v>29</v>
      </c>
      <c r="C138" t="s">
        <v>271</v>
      </c>
      <c r="D138" t="s">
        <v>17</v>
      </c>
      <c r="E138" t="s">
        <v>18</v>
      </c>
      <c r="F138">
        <v>278</v>
      </c>
    </row>
    <row r="139" spans="1:6" x14ac:dyDescent="0.3">
      <c r="A139" s="1">
        <v>44986</v>
      </c>
      <c r="B139" t="s">
        <v>29</v>
      </c>
      <c r="C139" t="s">
        <v>272</v>
      </c>
      <c r="D139" t="s">
        <v>17</v>
      </c>
      <c r="E139" t="s">
        <v>18</v>
      </c>
      <c r="F139">
        <v>2136</v>
      </c>
    </row>
    <row r="140" spans="1:6" x14ac:dyDescent="0.3">
      <c r="A140" s="1">
        <v>44986</v>
      </c>
      <c r="B140" t="s">
        <v>29</v>
      </c>
      <c r="C140" t="s">
        <v>273</v>
      </c>
      <c r="D140" t="s">
        <v>17</v>
      </c>
      <c r="E140" t="s">
        <v>18</v>
      </c>
      <c r="F140">
        <v>0</v>
      </c>
    </row>
    <row r="141" spans="1:6" x14ac:dyDescent="0.3">
      <c r="A141" s="1">
        <v>44986</v>
      </c>
      <c r="B141" t="s">
        <v>29</v>
      </c>
      <c r="C141" t="s">
        <v>274</v>
      </c>
      <c r="D141" t="s">
        <v>17</v>
      </c>
      <c r="E141" t="s">
        <v>18</v>
      </c>
      <c r="F141">
        <v>3478681</v>
      </c>
    </row>
    <row r="142" spans="1:6" x14ac:dyDescent="0.3">
      <c r="A142" s="1">
        <v>44986</v>
      </c>
      <c r="B142" t="s">
        <v>29</v>
      </c>
      <c r="C142" t="s">
        <v>309</v>
      </c>
      <c r="D142" t="s">
        <v>17</v>
      </c>
      <c r="E142" t="s">
        <v>18</v>
      </c>
      <c r="F142">
        <v>66</v>
      </c>
    </row>
    <row r="143" spans="1:6" x14ac:dyDescent="0.3">
      <c r="A143" s="1">
        <v>44986</v>
      </c>
      <c r="B143" t="s">
        <v>29</v>
      </c>
      <c r="C143" t="s">
        <v>310</v>
      </c>
      <c r="D143" t="s">
        <v>17</v>
      </c>
      <c r="E143" t="s">
        <v>18</v>
      </c>
      <c r="F143">
        <v>1113</v>
      </c>
    </row>
    <row r="144" spans="1:6" x14ac:dyDescent="0.3">
      <c r="A144" s="1">
        <v>44986</v>
      </c>
      <c r="B144" t="s">
        <v>29</v>
      </c>
      <c r="C144" t="s">
        <v>311</v>
      </c>
      <c r="D144" t="s">
        <v>17</v>
      </c>
      <c r="E144" t="s">
        <v>18</v>
      </c>
      <c r="F144">
        <v>148</v>
      </c>
    </row>
    <row r="145" spans="1:6" x14ac:dyDescent="0.3">
      <c r="A145" s="1">
        <v>44986</v>
      </c>
      <c r="B145" t="s">
        <v>29</v>
      </c>
      <c r="C145" t="s">
        <v>312</v>
      </c>
      <c r="D145" t="s">
        <v>17</v>
      </c>
      <c r="E145" t="s">
        <v>18</v>
      </c>
      <c r="F145">
        <v>1505</v>
      </c>
    </row>
    <row r="146" spans="1:6" x14ac:dyDescent="0.3">
      <c r="A146" s="1">
        <v>44986</v>
      </c>
      <c r="B146" t="s">
        <v>29</v>
      </c>
      <c r="C146" t="s">
        <v>8</v>
      </c>
      <c r="D146" t="s">
        <v>17</v>
      </c>
      <c r="E146" t="s">
        <v>18</v>
      </c>
      <c r="F146">
        <v>22485</v>
      </c>
    </row>
    <row r="147" spans="1:6" x14ac:dyDescent="0.3">
      <c r="A147" s="1">
        <v>44986</v>
      </c>
      <c r="B147" t="s">
        <v>29</v>
      </c>
      <c r="C147" t="s">
        <v>6</v>
      </c>
      <c r="D147" t="s">
        <v>17</v>
      </c>
      <c r="E147" t="s">
        <v>18</v>
      </c>
      <c r="F147">
        <v>8489</v>
      </c>
    </row>
    <row r="148" spans="1:6" x14ac:dyDescent="0.3">
      <c r="A148" s="1">
        <v>44986</v>
      </c>
      <c r="B148" t="s">
        <v>29</v>
      </c>
      <c r="C148" t="s">
        <v>10</v>
      </c>
      <c r="D148" t="s">
        <v>17</v>
      </c>
      <c r="E148" t="s">
        <v>18</v>
      </c>
      <c r="F148">
        <v>5687</v>
      </c>
    </row>
    <row r="149" spans="1:6" x14ac:dyDescent="0.3">
      <c r="A149" s="1">
        <v>44986</v>
      </c>
      <c r="B149" t="s">
        <v>29</v>
      </c>
      <c r="C149" t="s">
        <v>5</v>
      </c>
      <c r="D149" t="s">
        <v>17</v>
      </c>
      <c r="E149" t="s">
        <v>18</v>
      </c>
      <c r="F149">
        <v>1237</v>
      </c>
    </row>
    <row r="150" spans="1:6" x14ac:dyDescent="0.3">
      <c r="A150" s="1">
        <v>44986</v>
      </c>
      <c r="B150" t="s">
        <v>29</v>
      </c>
      <c r="C150" t="s">
        <v>3</v>
      </c>
      <c r="D150" t="s">
        <v>17</v>
      </c>
      <c r="E150" t="s">
        <v>18</v>
      </c>
      <c r="F150">
        <v>3338</v>
      </c>
    </row>
    <row r="151" spans="1:6" x14ac:dyDescent="0.3">
      <c r="A151" s="1">
        <v>44986</v>
      </c>
      <c r="B151" t="s">
        <v>29</v>
      </c>
      <c r="C151" t="s">
        <v>11</v>
      </c>
      <c r="D151" t="s">
        <v>17</v>
      </c>
      <c r="E151" t="s">
        <v>18</v>
      </c>
      <c r="F151">
        <v>2065</v>
      </c>
    </row>
    <row r="152" spans="1:6" x14ac:dyDescent="0.3">
      <c r="A152" s="1">
        <v>44986</v>
      </c>
      <c r="B152" t="s">
        <v>29</v>
      </c>
      <c r="C152" t="s">
        <v>13</v>
      </c>
      <c r="D152" t="s">
        <v>17</v>
      </c>
      <c r="E152" t="s">
        <v>18</v>
      </c>
      <c r="F152">
        <v>16</v>
      </c>
    </row>
    <row r="153" spans="1:6" x14ac:dyDescent="0.3">
      <c r="A153" s="1">
        <v>44986</v>
      </c>
      <c r="B153" t="s">
        <v>29</v>
      </c>
      <c r="C153" t="s">
        <v>280</v>
      </c>
      <c r="D153" t="s">
        <v>17</v>
      </c>
      <c r="E153" t="s">
        <v>18</v>
      </c>
      <c r="F153">
        <v>5797</v>
      </c>
    </row>
    <row r="154" spans="1:6" x14ac:dyDescent="0.3">
      <c r="A154" s="1">
        <v>44986</v>
      </c>
      <c r="B154" t="s">
        <v>29</v>
      </c>
      <c r="C154" t="s">
        <v>14</v>
      </c>
      <c r="D154" t="s">
        <v>17</v>
      </c>
      <c r="E154" t="s">
        <v>18</v>
      </c>
      <c r="F154">
        <v>2979</v>
      </c>
    </row>
    <row r="155" spans="1:6" x14ac:dyDescent="0.3">
      <c r="A155" s="1">
        <v>44986</v>
      </c>
      <c r="B155" t="s">
        <v>29</v>
      </c>
      <c r="C155" t="s">
        <v>12</v>
      </c>
      <c r="D155" t="s">
        <v>17</v>
      </c>
      <c r="E155" t="s">
        <v>18</v>
      </c>
      <c r="F155">
        <v>1107</v>
      </c>
    </row>
    <row r="156" spans="1:6" x14ac:dyDescent="0.3">
      <c r="A156" s="1">
        <v>44986</v>
      </c>
      <c r="B156" t="s">
        <v>29</v>
      </c>
      <c r="C156" t="s">
        <v>16</v>
      </c>
      <c r="D156" t="s">
        <v>17</v>
      </c>
      <c r="E156" t="s">
        <v>18</v>
      </c>
      <c r="F156">
        <v>92</v>
      </c>
    </row>
    <row r="157" spans="1:6" x14ac:dyDescent="0.3">
      <c r="A157" s="1">
        <v>44986</v>
      </c>
      <c r="B157" t="s">
        <v>29</v>
      </c>
      <c r="C157" t="s">
        <v>284</v>
      </c>
      <c r="D157" t="s">
        <v>17</v>
      </c>
      <c r="E157" t="s">
        <v>18</v>
      </c>
      <c r="F157">
        <v>485</v>
      </c>
    </row>
    <row r="158" spans="1:6" x14ac:dyDescent="0.3">
      <c r="A158" s="1">
        <v>44986</v>
      </c>
      <c r="B158" t="s">
        <v>29</v>
      </c>
      <c r="C158" t="s">
        <v>270</v>
      </c>
      <c r="D158" t="s">
        <v>17</v>
      </c>
      <c r="E158" t="s">
        <v>18</v>
      </c>
      <c r="F158">
        <v>241</v>
      </c>
    </row>
    <row r="159" spans="1:6" x14ac:dyDescent="0.3">
      <c r="A159" s="1">
        <v>44986</v>
      </c>
      <c r="B159" t="s">
        <v>29</v>
      </c>
      <c r="C159" t="s">
        <v>287</v>
      </c>
      <c r="D159" t="s">
        <v>17</v>
      </c>
      <c r="E159" t="s">
        <v>18</v>
      </c>
      <c r="F159">
        <v>1007</v>
      </c>
    </row>
    <row r="160" spans="1:6" x14ac:dyDescent="0.3">
      <c r="A160" s="1">
        <v>44986</v>
      </c>
      <c r="B160" t="s">
        <v>29</v>
      </c>
      <c r="C160" t="s">
        <v>289</v>
      </c>
      <c r="D160" t="s">
        <v>17</v>
      </c>
      <c r="E160" t="s">
        <v>18</v>
      </c>
      <c r="F160">
        <v>5211</v>
      </c>
    </row>
    <row r="161" spans="1:6" x14ac:dyDescent="0.3">
      <c r="A161" s="1">
        <v>44986</v>
      </c>
      <c r="B161" t="s">
        <v>29</v>
      </c>
      <c r="C161" t="s">
        <v>291</v>
      </c>
      <c r="D161" t="s">
        <v>17</v>
      </c>
      <c r="E161" t="s">
        <v>18</v>
      </c>
      <c r="F161">
        <v>1999</v>
      </c>
    </row>
    <row r="162" spans="1:6" x14ac:dyDescent="0.3">
      <c r="A162" s="1">
        <v>44986</v>
      </c>
      <c r="B162" t="s">
        <v>29</v>
      </c>
      <c r="C162" t="s">
        <v>293</v>
      </c>
      <c r="D162" t="s">
        <v>17</v>
      </c>
      <c r="E162" t="s">
        <v>18</v>
      </c>
      <c r="F162">
        <v>331</v>
      </c>
    </row>
    <row r="163" spans="1:6" x14ac:dyDescent="0.3">
      <c r="A163" s="1">
        <v>44986</v>
      </c>
      <c r="B163" t="s">
        <v>29</v>
      </c>
      <c r="C163" t="s">
        <v>295</v>
      </c>
      <c r="D163" t="s">
        <v>17</v>
      </c>
      <c r="E163" t="s">
        <v>18</v>
      </c>
      <c r="F163">
        <v>35</v>
      </c>
    </row>
    <row r="164" spans="1:6" x14ac:dyDescent="0.3">
      <c r="A164" s="1">
        <v>44986</v>
      </c>
      <c r="B164" t="s">
        <v>29</v>
      </c>
      <c r="C164" t="s">
        <v>297</v>
      </c>
      <c r="D164" t="s">
        <v>17</v>
      </c>
      <c r="E164" t="s">
        <v>18</v>
      </c>
      <c r="F164">
        <v>1062</v>
      </c>
    </row>
    <row r="165" spans="1:6" x14ac:dyDescent="0.3">
      <c r="A165" s="1">
        <v>44986</v>
      </c>
      <c r="B165" t="s">
        <v>29</v>
      </c>
      <c r="C165" t="s">
        <v>299</v>
      </c>
      <c r="D165" t="s">
        <v>17</v>
      </c>
      <c r="E165" t="s">
        <v>18</v>
      </c>
      <c r="F165">
        <v>0</v>
      </c>
    </row>
    <row r="166" spans="1:6" x14ac:dyDescent="0.3">
      <c r="A166" s="44">
        <v>44986</v>
      </c>
      <c r="B166" s="43" t="s">
        <v>29</v>
      </c>
      <c r="C166" s="43" t="s">
        <v>301</v>
      </c>
      <c r="D166" s="43" t="s">
        <v>17</v>
      </c>
      <c r="E166" s="43" t="s">
        <v>18</v>
      </c>
      <c r="F166">
        <v>1</v>
      </c>
    </row>
    <row r="167" spans="1:6" x14ac:dyDescent="0.3">
      <c r="A167" s="1">
        <v>44986</v>
      </c>
      <c r="B167" t="s">
        <v>30</v>
      </c>
      <c r="C167" t="s">
        <v>15</v>
      </c>
      <c r="D167" t="s">
        <v>25</v>
      </c>
      <c r="E167" t="s">
        <v>18</v>
      </c>
      <c r="F167">
        <v>14613</v>
      </c>
    </row>
    <row r="168" spans="1:6" x14ac:dyDescent="0.3">
      <c r="A168" s="1">
        <v>44986</v>
      </c>
      <c r="B168" t="s">
        <v>30</v>
      </c>
      <c r="C168" t="s">
        <v>7</v>
      </c>
      <c r="D168" t="s">
        <v>25</v>
      </c>
      <c r="E168" t="s">
        <v>18</v>
      </c>
      <c r="F168">
        <v>8568</v>
      </c>
    </row>
    <row r="169" spans="1:6" x14ac:dyDescent="0.3">
      <c r="A169" s="1">
        <v>44986</v>
      </c>
      <c r="B169" t="s">
        <v>30</v>
      </c>
      <c r="C169" t="s">
        <v>4</v>
      </c>
      <c r="D169" t="s">
        <v>25</v>
      </c>
      <c r="E169" t="s">
        <v>18</v>
      </c>
      <c r="F169">
        <v>5050</v>
      </c>
    </row>
    <row r="170" spans="1:6" x14ac:dyDescent="0.3">
      <c r="A170" s="1">
        <v>44986</v>
      </c>
      <c r="B170" t="s">
        <v>30</v>
      </c>
      <c r="C170" t="s">
        <v>9</v>
      </c>
      <c r="D170" t="s">
        <v>25</v>
      </c>
      <c r="E170" t="s">
        <v>18</v>
      </c>
      <c r="F170">
        <v>760</v>
      </c>
    </row>
    <row r="171" spans="1:6" x14ac:dyDescent="0.3">
      <c r="A171" s="1">
        <v>44986</v>
      </c>
      <c r="B171" t="s">
        <v>30</v>
      </c>
      <c r="C171" t="s">
        <v>271</v>
      </c>
      <c r="D171" t="s">
        <v>25</v>
      </c>
      <c r="E171" t="s">
        <v>18</v>
      </c>
      <c r="F171">
        <v>103</v>
      </c>
    </row>
    <row r="172" spans="1:6" x14ac:dyDescent="0.3">
      <c r="A172" s="1">
        <v>44986</v>
      </c>
      <c r="B172" t="s">
        <v>30</v>
      </c>
      <c r="C172" t="s">
        <v>272</v>
      </c>
      <c r="D172" t="s">
        <v>25</v>
      </c>
      <c r="E172" t="s">
        <v>18</v>
      </c>
      <c r="F172">
        <v>657</v>
      </c>
    </row>
    <row r="173" spans="1:6" x14ac:dyDescent="0.3">
      <c r="A173" s="1">
        <v>44986</v>
      </c>
      <c r="B173" t="s">
        <v>30</v>
      </c>
      <c r="C173" t="s">
        <v>273</v>
      </c>
      <c r="D173" t="s">
        <v>25</v>
      </c>
      <c r="E173" t="s">
        <v>18</v>
      </c>
      <c r="F173">
        <v>0</v>
      </c>
    </row>
    <row r="174" spans="1:6" x14ac:dyDescent="0.3">
      <c r="A174" s="1">
        <v>44986</v>
      </c>
      <c r="B174" t="s">
        <v>30</v>
      </c>
      <c r="C174" t="s">
        <v>274</v>
      </c>
      <c r="D174" t="s">
        <v>25</v>
      </c>
      <c r="E174" t="s">
        <v>18</v>
      </c>
      <c r="F174">
        <v>1194501</v>
      </c>
    </row>
    <row r="175" spans="1:6" x14ac:dyDescent="0.3">
      <c r="A175" s="1">
        <v>44986</v>
      </c>
      <c r="B175" t="s">
        <v>30</v>
      </c>
      <c r="C175" t="s">
        <v>309</v>
      </c>
      <c r="D175" t="s">
        <v>25</v>
      </c>
      <c r="E175" t="s">
        <v>18</v>
      </c>
      <c r="F175">
        <v>53</v>
      </c>
    </row>
    <row r="176" spans="1:6" x14ac:dyDescent="0.3">
      <c r="A176" s="1">
        <v>44986</v>
      </c>
      <c r="B176" t="s">
        <v>30</v>
      </c>
      <c r="C176" t="s">
        <v>310</v>
      </c>
      <c r="D176" t="s">
        <v>25</v>
      </c>
      <c r="E176" t="s">
        <v>18</v>
      </c>
      <c r="F176">
        <v>995</v>
      </c>
    </row>
    <row r="177" spans="1:6" x14ac:dyDescent="0.3">
      <c r="A177" s="1">
        <v>44986</v>
      </c>
      <c r="B177" t="s">
        <v>30</v>
      </c>
      <c r="C177" t="s">
        <v>311</v>
      </c>
      <c r="D177" t="s">
        <v>25</v>
      </c>
      <c r="E177" t="s">
        <v>18</v>
      </c>
      <c r="F177">
        <v>124</v>
      </c>
    </row>
    <row r="178" spans="1:6" x14ac:dyDescent="0.3">
      <c r="A178" s="1">
        <v>44986</v>
      </c>
      <c r="B178" t="s">
        <v>30</v>
      </c>
      <c r="C178" t="s">
        <v>312</v>
      </c>
      <c r="D178" t="s">
        <v>25</v>
      </c>
      <c r="E178" t="s">
        <v>18</v>
      </c>
      <c r="F178">
        <v>1603</v>
      </c>
    </row>
    <row r="179" spans="1:6" x14ac:dyDescent="0.3">
      <c r="A179" s="1">
        <v>44986</v>
      </c>
      <c r="B179" t="s">
        <v>30</v>
      </c>
      <c r="C179" t="s">
        <v>8</v>
      </c>
      <c r="D179" t="s">
        <v>25</v>
      </c>
      <c r="E179" t="s">
        <v>18</v>
      </c>
      <c r="F179">
        <v>7941</v>
      </c>
    </row>
    <row r="180" spans="1:6" x14ac:dyDescent="0.3">
      <c r="A180" s="1">
        <v>44986</v>
      </c>
      <c r="B180" t="s">
        <v>30</v>
      </c>
      <c r="C180" t="s">
        <v>6</v>
      </c>
      <c r="D180" t="s">
        <v>25</v>
      </c>
      <c r="E180" t="s">
        <v>18</v>
      </c>
      <c r="F180">
        <v>3248</v>
      </c>
    </row>
    <row r="181" spans="1:6" x14ac:dyDescent="0.3">
      <c r="A181" s="1">
        <v>44986</v>
      </c>
      <c r="B181" t="s">
        <v>30</v>
      </c>
      <c r="C181" t="s">
        <v>10</v>
      </c>
      <c r="D181" t="s">
        <v>25</v>
      </c>
      <c r="E181" t="s">
        <v>18</v>
      </c>
      <c r="F181">
        <v>1885</v>
      </c>
    </row>
    <row r="182" spans="1:6" x14ac:dyDescent="0.3">
      <c r="A182" s="1">
        <v>44986</v>
      </c>
      <c r="B182" t="s">
        <v>30</v>
      </c>
      <c r="C182" t="s">
        <v>5</v>
      </c>
      <c r="D182" t="s">
        <v>25</v>
      </c>
      <c r="E182" t="s">
        <v>18</v>
      </c>
      <c r="F182">
        <v>439</v>
      </c>
    </row>
    <row r="183" spans="1:6" x14ac:dyDescent="0.3">
      <c r="A183" s="1">
        <v>44986</v>
      </c>
      <c r="B183" t="s">
        <v>30</v>
      </c>
      <c r="C183" t="s">
        <v>3</v>
      </c>
      <c r="D183" t="s">
        <v>25</v>
      </c>
      <c r="E183" t="s">
        <v>18</v>
      </c>
      <c r="F183">
        <v>1109</v>
      </c>
    </row>
    <row r="184" spans="1:6" x14ac:dyDescent="0.3">
      <c r="A184" s="1">
        <v>44986</v>
      </c>
      <c r="B184" t="s">
        <v>30</v>
      </c>
      <c r="C184" t="s">
        <v>11</v>
      </c>
      <c r="D184" t="s">
        <v>25</v>
      </c>
      <c r="E184" t="s">
        <v>18</v>
      </c>
      <c r="F184">
        <v>999</v>
      </c>
    </row>
    <row r="185" spans="1:6" x14ac:dyDescent="0.3">
      <c r="A185" s="1">
        <v>44986</v>
      </c>
      <c r="B185" t="s">
        <v>30</v>
      </c>
      <c r="C185" t="s">
        <v>13</v>
      </c>
      <c r="D185" t="s">
        <v>25</v>
      </c>
      <c r="E185" t="s">
        <v>18</v>
      </c>
      <c r="F185">
        <v>5</v>
      </c>
    </row>
    <row r="186" spans="1:6" x14ac:dyDescent="0.3">
      <c r="A186" s="1">
        <v>44986</v>
      </c>
      <c r="B186" t="s">
        <v>30</v>
      </c>
      <c r="C186" t="s">
        <v>280</v>
      </c>
      <c r="D186" t="s">
        <v>25</v>
      </c>
      <c r="E186" t="s">
        <v>18</v>
      </c>
      <c r="F186">
        <v>2448</v>
      </c>
    </row>
    <row r="187" spans="1:6" x14ac:dyDescent="0.3">
      <c r="A187" s="1">
        <v>44986</v>
      </c>
      <c r="B187" t="s">
        <v>30</v>
      </c>
      <c r="C187" t="s">
        <v>14</v>
      </c>
      <c r="D187" t="s">
        <v>25</v>
      </c>
      <c r="E187" t="s">
        <v>18</v>
      </c>
      <c r="F187">
        <v>622</v>
      </c>
    </row>
    <row r="188" spans="1:6" x14ac:dyDescent="0.3">
      <c r="A188" s="1">
        <v>44986</v>
      </c>
      <c r="B188" t="s">
        <v>30</v>
      </c>
      <c r="C188" t="s">
        <v>12</v>
      </c>
      <c r="D188" t="s">
        <v>25</v>
      </c>
      <c r="E188" t="s">
        <v>18</v>
      </c>
      <c r="F188">
        <v>413</v>
      </c>
    </row>
    <row r="189" spans="1:6" x14ac:dyDescent="0.3">
      <c r="A189" s="1">
        <v>44986</v>
      </c>
      <c r="B189" t="s">
        <v>30</v>
      </c>
      <c r="C189" t="s">
        <v>16</v>
      </c>
      <c r="D189" t="s">
        <v>25</v>
      </c>
      <c r="E189" t="s">
        <v>18</v>
      </c>
      <c r="F189">
        <v>29</v>
      </c>
    </row>
    <row r="190" spans="1:6" x14ac:dyDescent="0.3">
      <c r="A190" s="1">
        <v>44986</v>
      </c>
      <c r="B190" t="s">
        <v>30</v>
      </c>
      <c r="C190" t="s">
        <v>284</v>
      </c>
      <c r="D190" t="s">
        <v>25</v>
      </c>
      <c r="E190" t="s">
        <v>18</v>
      </c>
      <c r="F190">
        <v>176</v>
      </c>
    </row>
    <row r="191" spans="1:6" x14ac:dyDescent="0.3">
      <c r="A191" s="1">
        <v>44986</v>
      </c>
      <c r="B191" t="s">
        <v>30</v>
      </c>
      <c r="C191" t="s">
        <v>270</v>
      </c>
      <c r="D191" t="s">
        <v>25</v>
      </c>
      <c r="E191" t="s">
        <v>18</v>
      </c>
      <c r="F191">
        <v>71</v>
      </c>
    </row>
    <row r="192" spans="1:6" x14ac:dyDescent="0.3">
      <c r="A192" s="1">
        <v>44986</v>
      </c>
      <c r="B192" t="s">
        <v>30</v>
      </c>
      <c r="C192" t="s">
        <v>287</v>
      </c>
      <c r="D192" t="s">
        <v>25</v>
      </c>
      <c r="E192" t="s">
        <v>18</v>
      </c>
      <c r="F192">
        <v>581</v>
      </c>
    </row>
    <row r="193" spans="1:6" x14ac:dyDescent="0.3">
      <c r="A193" s="1">
        <v>44986</v>
      </c>
      <c r="B193" t="s">
        <v>30</v>
      </c>
      <c r="C193" t="s">
        <v>289</v>
      </c>
      <c r="D193" t="s">
        <v>25</v>
      </c>
      <c r="E193" t="s">
        <v>18</v>
      </c>
      <c r="F193">
        <v>1446</v>
      </c>
    </row>
    <row r="194" spans="1:6" x14ac:dyDescent="0.3">
      <c r="A194" s="1">
        <v>44986</v>
      </c>
      <c r="B194" t="s">
        <v>30</v>
      </c>
      <c r="C194" t="s">
        <v>291</v>
      </c>
      <c r="D194" t="s">
        <v>25</v>
      </c>
      <c r="E194" t="s">
        <v>18</v>
      </c>
      <c r="F194">
        <v>611</v>
      </c>
    </row>
    <row r="195" spans="1:6" x14ac:dyDescent="0.3">
      <c r="A195" s="1">
        <v>44986</v>
      </c>
      <c r="B195" t="s">
        <v>30</v>
      </c>
      <c r="C195" t="s">
        <v>293</v>
      </c>
      <c r="D195" t="s">
        <v>25</v>
      </c>
      <c r="E195" t="s">
        <v>18</v>
      </c>
      <c r="F195">
        <v>8</v>
      </c>
    </row>
    <row r="196" spans="1:6" x14ac:dyDescent="0.3">
      <c r="A196" s="1">
        <v>44986</v>
      </c>
      <c r="B196" t="s">
        <v>30</v>
      </c>
      <c r="C196" t="s">
        <v>295</v>
      </c>
      <c r="D196" t="s">
        <v>25</v>
      </c>
      <c r="E196" t="s">
        <v>18</v>
      </c>
      <c r="F196">
        <v>6</v>
      </c>
    </row>
    <row r="197" spans="1:6" x14ac:dyDescent="0.3">
      <c r="A197" s="1">
        <v>44986</v>
      </c>
      <c r="B197" t="s">
        <v>30</v>
      </c>
      <c r="C197" t="s">
        <v>297</v>
      </c>
      <c r="D197" t="s">
        <v>25</v>
      </c>
      <c r="E197" t="s">
        <v>18</v>
      </c>
      <c r="F197">
        <v>387</v>
      </c>
    </row>
    <row r="198" spans="1:6" x14ac:dyDescent="0.3">
      <c r="A198" s="1">
        <v>44986</v>
      </c>
      <c r="B198" t="s">
        <v>30</v>
      </c>
      <c r="C198" t="s">
        <v>299</v>
      </c>
      <c r="D198" t="s">
        <v>25</v>
      </c>
      <c r="E198" t="s">
        <v>18</v>
      </c>
      <c r="F198">
        <v>0</v>
      </c>
    </row>
    <row r="199" spans="1:6" x14ac:dyDescent="0.3">
      <c r="A199" s="44">
        <v>44986</v>
      </c>
      <c r="B199" s="43" t="s">
        <v>30</v>
      </c>
      <c r="C199" s="43" t="s">
        <v>301</v>
      </c>
      <c r="D199" s="43" t="s">
        <v>25</v>
      </c>
      <c r="E199" s="43" t="s">
        <v>18</v>
      </c>
      <c r="F199">
        <v>25</v>
      </c>
    </row>
    <row r="200" spans="1:6" x14ac:dyDescent="0.3">
      <c r="A200" s="1">
        <v>44986</v>
      </c>
      <c r="B200" t="s">
        <v>31</v>
      </c>
      <c r="C200" t="s">
        <v>15</v>
      </c>
      <c r="D200" t="s">
        <v>22</v>
      </c>
      <c r="E200" t="s">
        <v>23</v>
      </c>
      <c r="F200">
        <v>37160</v>
      </c>
    </row>
    <row r="201" spans="1:6" x14ac:dyDescent="0.3">
      <c r="A201" s="1">
        <v>44986</v>
      </c>
      <c r="B201" t="s">
        <v>31</v>
      </c>
      <c r="C201" t="s">
        <v>7</v>
      </c>
      <c r="D201" t="s">
        <v>22</v>
      </c>
      <c r="E201" t="s">
        <v>23</v>
      </c>
      <c r="F201">
        <v>27212</v>
      </c>
    </row>
    <row r="202" spans="1:6" x14ac:dyDescent="0.3">
      <c r="A202" s="1">
        <v>44986</v>
      </c>
      <c r="B202" t="s">
        <v>31</v>
      </c>
      <c r="C202" t="s">
        <v>4</v>
      </c>
      <c r="D202" t="s">
        <v>22</v>
      </c>
      <c r="E202" t="s">
        <v>23</v>
      </c>
      <c r="F202">
        <v>7925</v>
      </c>
    </row>
    <row r="203" spans="1:6" x14ac:dyDescent="0.3">
      <c r="A203" s="1">
        <v>44986</v>
      </c>
      <c r="B203" t="s">
        <v>31</v>
      </c>
      <c r="C203" t="s">
        <v>9</v>
      </c>
      <c r="D203" t="s">
        <v>22</v>
      </c>
      <c r="E203" t="s">
        <v>23</v>
      </c>
      <c r="F203">
        <v>9632</v>
      </c>
    </row>
    <row r="204" spans="1:6" x14ac:dyDescent="0.3">
      <c r="A204" s="1">
        <v>44986</v>
      </c>
      <c r="B204" t="s">
        <v>31</v>
      </c>
      <c r="C204" t="s">
        <v>271</v>
      </c>
      <c r="D204" t="s">
        <v>22</v>
      </c>
      <c r="E204" t="s">
        <v>23</v>
      </c>
      <c r="F204">
        <v>628</v>
      </c>
    </row>
    <row r="205" spans="1:6" x14ac:dyDescent="0.3">
      <c r="A205" s="1">
        <v>44986</v>
      </c>
      <c r="B205" t="s">
        <v>31</v>
      </c>
      <c r="C205" t="s">
        <v>272</v>
      </c>
      <c r="D205" t="s">
        <v>22</v>
      </c>
      <c r="E205" t="s">
        <v>23</v>
      </c>
      <c r="F205">
        <v>2140</v>
      </c>
    </row>
    <row r="206" spans="1:6" x14ac:dyDescent="0.3">
      <c r="A206" s="1">
        <v>44986</v>
      </c>
      <c r="B206" t="s">
        <v>31</v>
      </c>
      <c r="C206" t="s">
        <v>273</v>
      </c>
      <c r="D206" t="s">
        <v>22</v>
      </c>
      <c r="E206" t="s">
        <v>23</v>
      </c>
      <c r="F206">
        <v>6864</v>
      </c>
    </row>
    <row r="207" spans="1:6" x14ac:dyDescent="0.3">
      <c r="A207" s="1">
        <v>44986</v>
      </c>
      <c r="B207" t="s">
        <v>31</v>
      </c>
      <c r="C207" t="s">
        <v>274</v>
      </c>
      <c r="D207" t="s">
        <v>22</v>
      </c>
      <c r="E207" t="s">
        <v>23</v>
      </c>
      <c r="F207">
        <v>22363319</v>
      </c>
    </row>
    <row r="208" spans="1:6" x14ac:dyDescent="0.3">
      <c r="A208" s="1">
        <v>44986</v>
      </c>
      <c r="B208" t="s">
        <v>31</v>
      </c>
      <c r="C208" t="s">
        <v>309</v>
      </c>
      <c r="D208" t="s">
        <v>22</v>
      </c>
      <c r="E208" t="s">
        <v>23</v>
      </c>
      <c r="F208">
        <v>934</v>
      </c>
    </row>
    <row r="209" spans="1:6" x14ac:dyDescent="0.3">
      <c r="A209" s="1">
        <v>44986</v>
      </c>
      <c r="B209" t="s">
        <v>31</v>
      </c>
      <c r="C209" t="s">
        <v>310</v>
      </c>
      <c r="D209" t="s">
        <v>22</v>
      </c>
      <c r="E209" t="s">
        <v>23</v>
      </c>
      <c r="F209">
        <v>5001</v>
      </c>
    </row>
    <row r="210" spans="1:6" x14ac:dyDescent="0.3">
      <c r="A210" s="1">
        <v>44986</v>
      </c>
      <c r="B210" t="s">
        <v>31</v>
      </c>
      <c r="C210" t="s">
        <v>311</v>
      </c>
      <c r="D210" t="s">
        <v>22</v>
      </c>
      <c r="E210" t="s">
        <v>23</v>
      </c>
      <c r="F210">
        <v>1041</v>
      </c>
    </row>
    <row r="211" spans="1:6" x14ac:dyDescent="0.3">
      <c r="A211" s="1">
        <v>44986</v>
      </c>
      <c r="B211" t="s">
        <v>31</v>
      </c>
      <c r="C211" t="s">
        <v>312</v>
      </c>
      <c r="D211" t="s">
        <v>22</v>
      </c>
      <c r="E211" t="s">
        <v>23</v>
      </c>
      <c r="F211">
        <v>5260</v>
      </c>
    </row>
    <row r="212" spans="1:6" x14ac:dyDescent="0.3">
      <c r="A212" s="1">
        <v>44986</v>
      </c>
      <c r="B212" t="s">
        <v>31</v>
      </c>
      <c r="C212" t="s">
        <v>8</v>
      </c>
      <c r="D212" t="s">
        <v>22</v>
      </c>
      <c r="E212" t="s">
        <v>23</v>
      </c>
      <c r="F212">
        <v>31506</v>
      </c>
    </row>
    <row r="213" spans="1:6" x14ac:dyDescent="0.3">
      <c r="A213" s="1">
        <v>44986</v>
      </c>
      <c r="B213" t="s">
        <v>31</v>
      </c>
      <c r="C213" t="s">
        <v>6</v>
      </c>
      <c r="D213" t="s">
        <v>22</v>
      </c>
      <c r="E213" t="s">
        <v>23</v>
      </c>
      <c r="F213">
        <v>18897</v>
      </c>
    </row>
    <row r="214" spans="1:6" x14ac:dyDescent="0.3">
      <c r="A214" s="1">
        <v>44986</v>
      </c>
      <c r="B214" t="s">
        <v>31</v>
      </c>
      <c r="C214" t="s">
        <v>10</v>
      </c>
      <c r="D214" t="s">
        <v>22</v>
      </c>
      <c r="E214" t="s">
        <v>23</v>
      </c>
      <c r="F214">
        <v>4716</v>
      </c>
    </row>
    <row r="215" spans="1:6" x14ac:dyDescent="0.3">
      <c r="A215" s="1">
        <v>44986</v>
      </c>
      <c r="B215" t="s">
        <v>31</v>
      </c>
      <c r="C215" t="s">
        <v>5</v>
      </c>
      <c r="D215" t="s">
        <v>22</v>
      </c>
      <c r="E215" t="s">
        <v>23</v>
      </c>
      <c r="F215">
        <v>2440</v>
      </c>
    </row>
    <row r="216" spans="1:6" x14ac:dyDescent="0.3">
      <c r="A216" s="1">
        <v>44986</v>
      </c>
      <c r="B216" t="s">
        <v>31</v>
      </c>
      <c r="C216" t="s">
        <v>3</v>
      </c>
      <c r="D216" t="s">
        <v>22</v>
      </c>
      <c r="E216" t="s">
        <v>23</v>
      </c>
      <c r="F216">
        <v>2269</v>
      </c>
    </row>
    <row r="217" spans="1:6" x14ac:dyDescent="0.3">
      <c r="A217" s="1">
        <v>44986</v>
      </c>
      <c r="B217" t="s">
        <v>31</v>
      </c>
      <c r="C217" t="s">
        <v>11</v>
      </c>
      <c r="D217" t="s">
        <v>22</v>
      </c>
      <c r="E217" t="s">
        <v>23</v>
      </c>
      <c r="F217">
        <v>3455</v>
      </c>
    </row>
    <row r="218" spans="1:6" x14ac:dyDescent="0.3">
      <c r="A218" s="1">
        <v>44986</v>
      </c>
      <c r="B218" t="s">
        <v>31</v>
      </c>
      <c r="C218" t="s">
        <v>13</v>
      </c>
      <c r="D218" t="s">
        <v>22</v>
      </c>
      <c r="E218" t="s">
        <v>23</v>
      </c>
      <c r="F218">
        <v>51</v>
      </c>
    </row>
    <row r="219" spans="1:6" x14ac:dyDescent="0.3">
      <c r="A219" s="1">
        <v>44986</v>
      </c>
      <c r="B219" t="s">
        <v>31</v>
      </c>
      <c r="C219" t="s">
        <v>280</v>
      </c>
      <c r="D219" t="s">
        <v>22</v>
      </c>
      <c r="E219" t="s">
        <v>23</v>
      </c>
      <c r="F219">
        <v>6267</v>
      </c>
    </row>
    <row r="220" spans="1:6" x14ac:dyDescent="0.3">
      <c r="A220" s="1">
        <v>44986</v>
      </c>
      <c r="B220" t="s">
        <v>31</v>
      </c>
      <c r="C220" t="s">
        <v>14</v>
      </c>
      <c r="D220" t="s">
        <v>22</v>
      </c>
      <c r="E220" t="s">
        <v>23</v>
      </c>
      <c r="F220">
        <v>1900</v>
      </c>
    </row>
    <row r="221" spans="1:6" x14ac:dyDescent="0.3">
      <c r="A221" s="1">
        <v>44986</v>
      </c>
      <c r="B221" t="s">
        <v>31</v>
      </c>
      <c r="C221" t="s">
        <v>12</v>
      </c>
      <c r="D221" t="s">
        <v>22</v>
      </c>
      <c r="E221" t="s">
        <v>23</v>
      </c>
      <c r="F221">
        <v>2971</v>
      </c>
    </row>
    <row r="222" spans="1:6" x14ac:dyDescent="0.3">
      <c r="A222" s="1">
        <v>44986</v>
      </c>
      <c r="B222" t="s">
        <v>31</v>
      </c>
      <c r="C222" t="s">
        <v>16</v>
      </c>
      <c r="D222" t="s">
        <v>22</v>
      </c>
      <c r="E222" t="s">
        <v>23</v>
      </c>
      <c r="F222">
        <v>95</v>
      </c>
    </row>
    <row r="223" spans="1:6" x14ac:dyDescent="0.3">
      <c r="A223" s="1">
        <v>44986</v>
      </c>
      <c r="B223" t="s">
        <v>31</v>
      </c>
      <c r="C223" t="s">
        <v>284</v>
      </c>
      <c r="D223" t="s">
        <v>22</v>
      </c>
      <c r="E223" t="s">
        <v>23</v>
      </c>
      <c r="F223">
        <v>248</v>
      </c>
    </row>
    <row r="224" spans="1:6" x14ac:dyDescent="0.3">
      <c r="A224" s="1">
        <v>44986</v>
      </c>
      <c r="B224" t="s">
        <v>31</v>
      </c>
      <c r="C224" t="s">
        <v>270</v>
      </c>
      <c r="D224" t="s">
        <v>22</v>
      </c>
      <c r="E224" t="s">
        <v>23</v>
      </c>
      <c r="F224">
        <v>41</v>
      </c>
    </row>
    <row r="225" spans="1:6" x14ac:dyDescent="0.3">
      <c r="A225" s="1">
        <v>44986</v>
      </c>
      <c r="B225" t="s">
        <v>31</v>
      </c>
      <c r="C225" t="s">
        <v>287</v>
      </c>
      <c r="D225" t="s">
        <v>22</v>
      </c>
      <c r="E225" t="s">
        <v>23</v>
      </c>
      <c r="F225">
        <v>0</v>
      </c>
    </row>
    <row r="226" spans="1:6" x14ac:dyDescent="0.3">
      <c r="A226" s="1">
        <v>44986</v>
      </c>
      <c r="B226" t="s">
        <v>31</v>
      </c>
      <c r="C226" t="s">
        <v>289</v>
      </c>
      <c r="D226" t="s">
        <v>22</v>
      </c>
      <c r="E226" t="s">
        <v>23</v>
      </c>
      <c r="F226">
        <v>5391</v>
      </c>
    </row>
    <row r="227" spans="1:6" x14ac:dyDescent="0.3">
      <c r="A227" s="1">
        <v>44986</v>
      </c>
      <c r="B227" t="s">
        <v>31</v>
      </c>
      <c r="C227" t="s">
        <v>291</v>
      </c>
      <c r="D227" t="s">
        <v>22</v>
      </c>
      <c r="E227" t="s">
        <v>23</v>
      </c>
      <c r="F227">
        <v>1957</v>
      </c>
    </row>
    <row r="228" spans="1:6" x14ac:dyDescent="0.3">
      <c r="A228" s="1">
        <v>44986</v>
      </c>
      <c r="B228" t="s">
        <v>31</v>
      </c>
      <c r="C228" t="s">
        <v>293</v>
      </c>
      <c r="D228" t="s">
        <v>22</v>
      </c>
      <c r="E228" t="s">
        <v>23</v>
      </c>
      <c r="F228">
        <v>1968</v>
      </c>
    </row>
    <row r="229" spans="1:6" x14ac:dyDescent="0.3">
      <c r="A229" s="1">
        <v>44986</v>
      </c>
      <c r="B229" t="s">
        <v>31</v>
      </c>
      <c r="C229" t="s">
        <v>295</v>
      </c>
      <c r="D229" t="s">
        <v>22</v>
      </c>
      <c r="E229" t="s">
        <v>23</v>
      </c>
      <c r="F229">
        <v>438</v>
      </c>
    </row>
    <row r="230" spans="1:6" x14ac:dyDescent="0.3">
      <c r="A230" s="1">
        <v>44986</v>
      </c>
      <c r="B230" t="s">
        <v>31</v>
      </c>
      <c r="C230" t="s">
        <v>297</v>
      </c>
      <c r="D230" t="s">
        <v>22</v>
      </c>
      <c r="E230" t="s">
        <v>23</v>
      </c>
      <c r="F230">
        <v>644</v>
      </c>
    </row>
    <row r="231" spans="1:6" x14ac:dyDescent="0.3">
      <c r="A231" s="1">
        <v>44986</v>
      </c>
      <c r="B231" t="s">
        <v>31</v>
      </c>
      <c r="C231" t="s">
        <v>299</v>
      </c>
      <c r="D231" t="s">
        <v>22</v>
      </c>
      <c r="E231" t="s">
        <v>23</v>
      </c>
      <c r="F231">
        <v>7</v>
      </c>
    </row>
    <row r="232" spans="1:6" x14ac:dyDescent="0.3">
      <c r="A232" s="44">
        <v>44986</v>
      </c>
      <c r="B232" s="43" t="s">
        <v>31</v>
      </c>
      <c r="C232" s="43" t="s">
        <v>301</v>
      </c>
      <c r="D232" s="43" t="s">
        <v>22</v>
      </c>
      <c r="E232" s="43" t="s">
        <v>23</v>
      </c>
      <c r="F232">
        <v>5</v>
      </c>
    </row>
    <row r="233" spans="1:6" x14ac:dyDescent="0.3">
      <c r="A233" s="1">
        <v>44986</v>
      </c>
      <c r="B233" t="s">
        <v>51</v>
      </c>
      <c r="C233" t="s">
        <v>15</v>
      </c>
      <c r="D233" t="s">
        <v>22</v>
      </c>
      <c r="E233" t="s">
        <v>39</v>
      </c>
      <c r="F233">
        <v>61407</v>
      </c>
    </row>
    <row r="234" spans="1:6" x14ac:dyDescent="0.3">
      <c r="A234" s="1">
        <v>44986</v>
      </c>
      <c r="B234" t="s">
        <v>51</v>
      </c>
      <c r="C234" t="s">
        <v>7</v>
      </c>
      <c r="D234" t="s">
        <v>22</v>
      </c>
      <c r="E234" t="s">
        <v>39</v>
      </c>
      <c r="F234">
        <v>48977</v>
      </c>
    </row>
    <row r="235" spans="1:6" x14ac:dyDescent="0.3">
      <c r="A235" s="1">
        <v>44986</v>
      </c>
      <c r="B235" t="s">
        <v>51</v>
      </c>
      <c r="C235" t="s">
        <v>4</v>
      </c>
      <c r="D235" t="s">
        <v>22</v>
      </c>
      <c r="E235" t="s">
        <v>39</v>
      </c>
      <c r="F235">
        <v>20973</v>
      </c>
    </row>
    <row r="236" spans="1:6" x14ac:dyDescent="0.3">
      <c r="A236" s="1">
        <v>44986</v>
      </c>
      <c r="B236" t="s">
        <v>51</v>
      </c>
      <c r="C236" t="s">
        <v>9</v>
      </c>
      <c r="D236" t="s">
        <v>22</v>
      </c>
      <c r="E236" t="s">
        <v>39</v>
      </c>
      <c r="F236">
        <v>12430</v>
      </c>
    </row>
    <row r="237" spans="1:6" x14ac:dyDescent="0.3">
      <c r="A237" s="1">
        <v>44986</v>
      </c>
      <c r="B237" t="s">
        <v>51</v>
      </c>
      <c r="C237" t="s">
        <v>271</v>
      </c>
      <c r="D237" t="s">
        <v>22</v>
      </c>
      <c r="E237" t="s">
        <v>39</v>
      </c>
      <c r="F237">
        <v>2085</v>
      </c>
    </row>
    <row r="238" spans="1:6" x14ac:dyDescent="0.3">
      <c r="A238" s="1">
        <v>44986</v>
      </c>
      <c r="B238" t="s">
        <v>51</v>
      </c>
      <c r="C238" t="s">
        <v>272</v>
      </c>
      <c r="D238" t="s">
        <v>22</v>
      </c>
      <c r="E238" t="s">
        <v>39</v>
      </c>
      <c r="F238">
        <v>1548</v>
      </c>
    </row>
    <row r="239" spans="1:6" x14ac:dyDescent="0.3">
      <c r="A239" s="1">
        <v>44986</v>
      </c>
      <c r="B239" t="s">
        <v>51</v>
      </c>
      <c r="C239" t="s">
        <v>273</v>
      </c>
      <c r="D239" t="s">
        <v>22</v>
      </c>
      <c r="E239" t="s">
        <v>39</v>
      </c>
      <c r="F239">
        <v>8797</v>
      </c>
    </row>
    <row r="240" spans="1:6" x14ac:dyDescent="0.3">
      <c r="A240" s="1">
        <v>44986</v>
      </c>
      <c r="B240" t="s">
        <v>51</v>
      </c>
      <c r="C240" t="s">
        <v>274</v>
      </c>
      <c r="D240" t="s">
        <v>22</v>
      </c>
      <c r="E240" t="s">
        <v>39</v>
      </c>
      <c r="F240">
        <v>13638013</v>
      </c>
    </row>
    <row r="241" spans="1:6" x14ac:dyDescent="0.3">
      <c r="A241" s="1">
        <v>44986</v>
      </c>
      <c r="B241" t="s">
        <v>51</v>
      </c>
      <c r="C241" t="s">
        <v>309</v>
      </c>
      <c r="D241" t="s">
        <v>22</v>
      </c>
      <c r="E241" t="s">
        <v>39</v>
      </c>
      <c r="F241">
        <v>239</v>
      </c>
    </row>
    <row r="242" spans="1:6" x14ac:dyDescent="0.3">
      <c r="A242" s="1">
        <v>44986</v>
      </c>
      <c r="B242" t="s">
        <v>51</v>
      </c>
      <c r="C242" t="s">
        <v>310</v>
      </c>
      <c r="D242" t="s">
        <v>22</v>
      </c>
      <c r="E242" t="s">
        <v>39</v>
      </c>
      <c r="F242">
        <v>1745</v>
      </c>
    </row>
    <row r="243" spans="1:6" x14ac:dyDescent="0.3">
      <c r="A243" s="1">
        <v>44986</v>
      </c>
      <c r="B243" t="s">
        <v>51</v>
      </c>
      <c r="C243" t="s">
        <v>311</v>
      </c>
      <c r="D243" t="s">
        <v>22</v>
      </c>
      <c r="E243" t="s">
        <v>39</v>
      </c>
      <c r="F243">
        <v>379</v>
      </c>
    </row>
    <row r="244" spans="1:6" x14ac:dyDescent="0.3">
      <c r="A244" s="1">
        <v>44986</v>
      </c>
      <c r="B244" t="s">
        <v>51</v>
      </c>
      <c r="C244" t="s">
        <v>312</v>
      </c>
      <c r="D244" t="s">
        <v>22</v>
      </c>
      <c r="E244" t="s">
        <v>39</v>
      </c>
      <c r="F244">
        <v>1920</v>
      </c>
    </row>
    <row r="245" spans="1:6" x14ac:dyDescent="0.3">
      <c r="A245" s="1">
        <v>44986</v>
      </c>
      <c r="B245" t="s">
        <v>51</v>
      </c>
      <c r="C245" t="s">
        <v>8</v>
      </c>
      <c r="D245" t="s">
        <v>22</v>
      </c>
      <c r="E245" t="s">
        <v>39</v>
      </c>
      <c r="F245">
        <v>43855</v>
      </c>
    </row>
    <row r="246" spans="1:6" x14ac:dyDescent="0.3">
      <c r="A246" s="1">
        <v>44986</v>
      </c>
      <c r="B246" t="s">
        <v>51</v>
      </c>
      <c r="C246" t="s">
        <v>6</v>
      </c>
      <c r="D246" t="s">
        <v>22</v>
      </c>
      <c r="E246" t="s">
        <v>39</v>
      </c>
      <c r="F246">
        <v>22572</v>
      </c>
    </row>
    <row r="247" spans="1:6" x14ac:dyDescent="0.3">
      <c r="A247" s="1">
        <v>44986</v>
      </c>
      <c r="B247" t="s">
        <v>51</v>
      </c>
      <c r="C247" t="s">
        <v>10</v>
      </c>
      <c r="D247" t="s">
        <v>22</v>
      </c>
      <c r="E247" t="s">
        <v>39</v>
      </c>
      <c r="F247">
        <v>5003</v>
      </c>
    </row>
    <row r="248" spans="1:6" x14ac:dyDescent="0.3">
      <c r="A248" s="1">
        <v>44986</v>
      </c>
      <c r="B248" t="s">
        <v>51</v>
      </c>
      <c r="C248" t="s">
        <v>5</v>
      </c>
      <c r="D248" t="s">
        <v>22</v>
      </c>
      <c r="E248" t="s">
        <v>39</v>
      </c>
      <c r="F248">
        <v>1426</v>
      </c>
    </row>
    <row r="249" spans="1:6" x14ac:dyDescent="0.3">
      <c r="A249" s="1">
        <v>44986</v>
      </c>
      <c r="B249" t="s">
        <v>51</v>
      </c>
      <c r="C249" t="s">
        <v>3</v>
      </c>
      <c r="D249" t="s">
        <v>22</v>
      </c>
      <c r="E249" t="s">
        <v>39</v>
      </c>
      <c r="F249">
        <v>3837</v>
      </c>
    </row>
    <row r="250" spans="1:6" x14ac:dyDescent="0.3">
      <c r="A250" s="1">
        <v>44986</v>
      </c>
      <c r="B250" t="s">
        <v>51</v>
      </c>
      <c r="C250" t="s">
        <v>11</v>
      </c>
      <c r="D250" t="s">
        <v>22</v>
      </c>
      <c r="E250" t="s">
        <v>39</v>
      </c>
      <c r="F250">
        <v>4631</v>
      </c>
    </row>
    <row r="251" spans="1:6" x14ac:dyDescent="0.3">
      <c r="A251" s="1">
        <v>44986</v>
      </c>
      <c r="B251" t="s">
        <v>51</v>
      </c>
      <c r="C251" t="s">
        <v>13</v>
      </c>
      <c r="D251" t="s">
        <v>22</v>
      </c>
      <c r="E251" t="s">
        <v>39</v>
      </c>
      <c r="F251">
        <v>29</v>
      </c>
    </row>
    <row r="252" spans="1:6" x14ac:dyDescent="0.3">
      <c r="A252" s="1">
        <v>44986</v>
      </c>
      <c r="B252" t="s">
        <v>51</v>
      </c>
      <c r="C252" t="s">
        <v>280</v>
      </c>
      <c r="D252" t="s">
        <v>22</v>
      </c>
      <c r="E252" t="s">
        <v>39</v>
      </c>
      <c r="F252">
        <v>16499</v>
      </c>
    </row>
    <row r="253" spans="1:6" x14ac:dyDescent="0.3">
      <c r="A253" s="1">
        <v>44986</v>
      </c>
      <c r="B253" t="s">
        <v>51</v>
      </c>
      <c r="C253" t="s">
        <v>14</v>
      </c>
      <c r="D253" t="s">
        <v>22</v>
      </c>
      <c r="E253" t="s">
        <v>39</v>
      </c>
      <c r="F253">
        <v>2341</v>
      </c>
    </row>
    <row r="254" spans="1:6" x14ac:dyDescent="0.3">
      <c r="A254" s="1">
        <v>44986</v>
      </c>
      <c r="B254" t="s">
        <v>51</v>
      </c>
      <c r="C254" t="s">
        <v>12</v>
      </c>
      <c r="D254" t="s">
        <v>22</v>
      </c>
      <c r="E254" t="s">
        <v>39</v>
      </c>
      <c r="F254">
        <v>1862</v>
      </c>
    </row>
    <row r="255" spans="1:6" x14ac:dyDescent="0.3">
      <c r="A255" s="1">
        <v>44986</v>
      </c>
      <c r="B255" t="s">
        <v>51</v>
      </c>
      <c r="C255" t="s">
        <v>16</v>
      </c>
      <c r="D255" t="s">
        <v>22</v>
      </c>
      <c r="E255" t="s">
        <v>39</v>
      </c>
      <c r="F255">
        <v>694</v>
      </c>
    </row>
    <row r="256" spans="1:6" x14ac:dyDescent="0.3">
      <c r="A256" s="1">
        <v>44986</v>
      </c>
      <c r="B256" t="s">
        <v>51</v>
      </c>
      <c r="C256" t="s">
        <v>284</v>
      </c>
      <c r="D256" t="s">
        <v>22</v>
      </c>
      <c r="E256" t="s">
        <v>39</v>
      </c>
      <c r="F256">
        <v>171</v>
      </c>
    </row>
    <row r="257" spans="1:6" x14ac:dyDescent="0.3">
      <c r="A257" s="1">
        <v>44986</v>
      </c>
      <c r="B257" t="s">
        <v>51</v>
      </c>
      <c r="C257" t="s">
        <v>270</v>
      </c>
      <c r="D257" t="s">
        <v>22</v>
      </c>
      <c r="E257" t="s">
        <v>39</v>
      </c>
      <c r="F257">
        <v>68</v>
      </c>
    </row>
    <row r="258" spans="1:6" x14ac:dyDescent="0.3">
      <c r="A258" s="1">
        <v>44986</v>
      </c>
      <c r="B258" t="s">
        <v>51</v>
      </c>
      <c r="C258" t="s">
        <v>287</v>
      </c>
      <c r="D258" t="s">
        <v>22</v>
      </c>
      <c r="E258" t="s">
        <v>39</v>
      </c>
      <c r="F258">
        <v>4071</v>
      </c>
    </row>
    <row r="259" spans="1:6" x14ac:dyDescent="0.3">
      <c r="A259" s="1">
        <v>44986</v>
      </c>
      <c r="B259" t="s">
        <v>51</v>
      </c>
      <c r="C259" t="s">
        <v>289</v>
      </c>
      <c r="D259" t="s">
        <v>22</v>
      </c>
      <c r="E259" t="s">
        <v>39</v>
      </c>
      <c r="F259">
        <v>9652</v>
      </c>
    </row>
    <row r="260" spans="1:6" x14ac:dyDescent="0.3">
      <c r="A260" s="1">
        <v>44986</v>
      </c>
      <c r="B260" t="s">
        <v>51</v>
      </c>
      <c r="C260" t="s">
        <v>291</v>
      </c>
      <c r="D260" t="s">
        <v>22</v>
      </c>
      <c r="E260" t="s">
        <v>39</v>
      </c>
      <c r="F260">
        <v>6955</v>
      </c>
    </row>
    <row r="261" spans="1:6" x14ac:dyDescent="0.3">
      <c r="A261" s="1">
        <v>44986</v>
      </c>
      <c r="B261" t="s">
        <v>51</v>
      </c>
      <c r="C261" t="s">
        <v>293</v>
      </c>
      <c r="D261" t="s">
        <v>22</v>
      </c>
      <c r="E261" t="s">
        <v>39</v>
      </c>
      <c r="F261">
        <v>1481</v>
      </c>
    </row>
    <row r="262" spans="1:6" x14ac:dyDescent="0.3">
      <c r="A262" s="1">
        <v>44986</v>
      </c>
      <c r="B262" t="s">
        <v>51</v>
      </c>
      <c r="C262" t="s">
        <v>295</v>
      </c>
      <c r="D262" t="s">
        <v>22</v>
      </c>
      <c r="E262" t="s">
        <v>39</v>
      </c>
      <c r="F262">
        <v>1524</v>
      </c>
    </row>
    <row r="263" spans="1:6" x14ac:dyDescent="0.3">
      <c r="A263" s="1">
        <v>44986</v>
      </c>
      <c r="B263" t="s">
        <v>51</v>
      </c>
      <c r="C263" t="s">
        <v>297</v>
      </c>
      <c r="D263" t="s">
        <v>22</v>
      </c>
      <c r="E263" t="s">
        <v>39</v>
      </c>
      <c r="F263">
        <v>2593</v>
      </c>
    </row>
    <row r="264" spans="1:6" x14ac:dyDescent="0.3">
      <c r="A264" s="1">
        <v>44986</v>
      </c>
      <c r="B264" t="s">
        <v>51</v>
      </c>
      <c r="C264" t="s">
        <v>299</v>
      </c>
      <c r="D264" t="s">
        <v>22</v>
      </c>
      <c r="E264" t="s">
        <v>39</v>
      </c>
      <c r="F264">
        <v>0</v>
      </c>
    </row>
    <row r="265" spans="1:6" x14ac:dyDescent="0.3">
      <c r="A265" s="44">
        <v>44986</v>
      </c>
      <c r="B265" s="43" t="s">
        <v>51</v>
      </c>
      <c r="C265" s="43" t="s">
        <v>301</v>
      </c>
      <c r="D265" s="43" t="s">
        <v>22</v>
      </c>
      <c r="E265" s="43" t="s">
        <v>39</v>
      </c>
      <c r="F265">
        <v>2133</v>
      </c>
    </row>
    <row r="266" spans="1:6" x14ac:dyDescent="0.3">
      <c r="A266" s="1">
        <v>44986</v>
      </c>
      <c r="B266" t="s">
        <v>52</v>
      </c>
      <c r="C266" t="s">
        <v>15</v>
      </c>
      <c r="D266" t="s">
        <v>17</v>
      </c>
      <c r="E266" t="s">
        <v>33</v>
      </c>
      <c r="F266">
        <v>31860</v>
      </c>
    </row>
    <row r="267" spans="1:6" x14ac:dyDescent="0.3">
      <c r="A267" s="1">
        <v>44986</v>
      </c>
      <c r="B267" t="s">
        <v>52</v>
      </c>
      <c r="C267" t="s">
        <v>7</v>
      </c>
      <c r="D267" t="s">
        <v>17</v>
      </c>
      <c r="E267" t="s">
        <v>33</v>
      </c>
      <c r="F267">
        <v>26633</v>
      </c>
    </row>
    <row r="268" spans="1:6" x14ac:dyDescent="0.3">
      <c r="A268" s="1">
        <v>44986</v>
      </c>
      <c r="B268" t="s">
        <v>52</v>
      </c>
      <c r="C268" t="s">
        <v>4</v>
      </c>
      <c r="D268" t="s">
        <v>17</v>
      </c>
      <c r="E268" t="s">
        <v>33</v>
      </c>
      <c r="F268">
        <v>13373</v>
      </c>
    </row>
    <row r="269" spans="1:6" x14ac:dyDescent="0.3">
      <c r="A269" s="1">
        <v>44986</v>
      </c>
      <c r="B269" t="s">
        <v>52</v>
      </c>
      <c r="C269" t="s">
        <v>9</v>
      </c>
      <c r="D269" t="s">
        <v>17</v>
      </c>
      <c r="E269" t="s">
        <v>33</v>
      </c>
      <c r="F269">
        <v>4465</v>
      </c>
    </row>
    <row r="270" spans="1:6" x14ac:dyDescent="0.3">
      <c r="A270" s="1">
        <v>44986</v>
      </c>
      <c r="B270" t="s">
        <v>52</v>
      </c>
      <c r="C270" t="s">
        <v>271</v>
      </c>
      <c r="D270" t="s">
        <v>17</v>
      </c>
      <c r="E270" t="s">
        <v>33</v>
      </c>
      <c r="F270">
        <v>398</v>
      </c>
    </row>
    <row r="271" spans="1:6" x14ac:dyDescent="0.3">
      <c r="A271" s="1">
        <v>44986</v>
      </c>
      <c r="B271" t="s">
        <v>52</v>
      </c>
      <c r="C271" t="s">
        <v>272</v>
      </c>
      <c r="D271" t="s">
        <v>17</v>
      </c>
      <c r="E271" t="s">
        <v>33</v>
      </c>
      <c r="F271">
        <v>656</v>
      </c>
    </row>
    <row r="272" spans="1:6" x14ac:dyDescent="0.3">
      <c r="A272" s="1">
        <v>44986</v>
      </c>
      <c r="B272" t="s">
        <v>52</v>
      </c>
      <c r="C272" t="s">
        <v>273</v>
      </c>
      <c r="D272" t="s">
        <v>17</v>
      </c>
      <c r="E272" t="s">
        <v>33</v>
      </c>
      <c r="F272">
        <v>3411</v>
      </c>
    </row>
    <row r="273" spans="1:6" x14ac:dyDescent="0.3">
      <c r="A273" s="1">
        <v>44986</v>
      </c>
      <c r="B273" t="s">
        <v>52</v>
      </c>
      <c r="C273" t="s">
        <v>274</v>
      </c>
      <c r="D273" t="s">
        <v>17</v>
      </c>
      <c r="E273" t="s">
        <v>33</v>
      </c>
      <c r="F273">
        <v>5501031</v>
      </c>
    </row>
    <row r="274" spans="1:6" x14ac:dyDescent="0.3">
      <c r="A274" s="1">
        <v>44986</v>
      </c>
      <c r="B274" t="s">
        <v>52</v>
      </c>
      <c r="C274" t="s">
        <v>309</v>
      </c>
      <c r="D274" t="s">
        <v>17</v>
      </c>
      <c r="E274" t="s">
        <v>33</v>
      </c>
      <c r="F274">
        <v>0</v>
      </c>
    </row>
    <row r="275" spans="1:6" x14ac:dyDescent="0.3">
      <c r="A275" s="1">
        <v>44986</v>
      </c>
      <c r="B275" t="s">
        <v>52</v>
      </c>
      <c r="C275" t="s">
        <v>310</v>
      </c>
      <c r="D275" t="s">
        <v>17</v>
      </c>
      <c r="E275" t="s">
        <v>33</v>
      </c>
      <c r="F275">
        <v>0</v>
      </c>
    </row>
    <row r="276" spans="1:6" x14ac:dyDescent="0.3">
      <c r="A276" s="1">
        <v>44986</v>
      </c>
      <c r="B276" t="s">
        <v>52</v>
      </c>
      <c r="C276" t="s">
        <v>311</v>
      </c>
      <c r="D276" t="s">
        <v>17</v>
      </c>
      <c r="E276" t="s">
        <v>33</v>
      </c>
      <c r="F276">
        <v>0</v>
      </c>
    </row>
    <row r="277" spans="1:6" x14ac:dyDescent="0.3">
      <c r="A277" s="1">
        <v>44986</v>
      </c>
      <c r="B277" t="s">
        <v>52</v>
      </c>
      <c r="C277" t="s">
        <v>312</v>
      </c>
      <c r="D277" t="s">
        <v>17</v>
      </c>
      <c r="E277" t="s">
        <v>33</v>
      </c>
      <c r="F277">
        <v>0</v>
      </c>
    </row>
    <row r="278" spans="1:6" x14ac:dyDescent="0.3">
      <c r="A278" s="1">
        <v>44986</v>
      </c>
      <c r="B278" t="s">
        <v>52</v>
      </c>
      <c r="C278" t="s">
        <v>8</v>
      </c>
      <c r="D278" t="s">
        <v>17</v>
      </c>
      <c r="E278" t="s">
        <v>33</v>
      </c>
      <c r="F278">
        <v>23588</v>
      </c>
    </row>
    <row r="279" spans="1:6" x14ac:dyDescent="0.3">
      <c r="A279" s="1">
        <v>44986</v>
      </c>
      <c r="B279" t="s">
        <v>52</v>
      </c>
      <c r="C279" t="s">
        <v>6</v>
      </c>
      <c r="D279" t="s">
        <v>17</v>
      </c>
      <c r="E279" t="s">
        <v>33</v>
      </c>
      <c r="F279">
        <v>8849</v>
      </c>
    </row>
    <row r="280" spans="1:6" x14ac:dyDescent="0.3">
      <c r="A280" s="1">
        <v>44986</v>
      </c>
      <c r="B280" t="s">
        <v>52</v>
      </c>
      <c r="C280" t="s">
        <v>10</v>
      </c>
      <c r="D280" t="s">
        <v>17</v>
      </c>
      <c r="E280" t="s">
        <v>33</v>
      </c>
      <c r="F280">
        <v>4264</v>
      </c>
    </row>
    <row r="281" spans="1:6" x14ac:dyDescent="0.3">
      <c r="A281" s="1">
        <v>44986</v>
      </c>
      <c r="B281" t="s">
        <v>52</v>
      </c>
      <c r="C281" t="s">
        <v>5</v>
      </c>
      <c r="D281" t="s">
        <v>17</v>
      </c>
      <c r="E281" t="s">
        <v>33</v>
      </c>
      <c r="F281">
        <v>976</v>
      </c>
    </row>
    <row r="282" spans="1:6" x14ac:dyDescent="0.3">
      <c r="A282" s="1">
        <v>44986</v>
      </c>
      <c r="B282" t="s">
        <v>52</v>
      </c>
      <c r="C282" t="s">
        <v>3</v>
      </c>
      <c r="D282" t="s">
        <v>17</v>
      </c>
      <c r="E282" t="s">
        <v>33</v>
      </c>
      <c r="F282">
        <v>2717</v>
      </c>
    </row>
    <row r="283" spans="1:6" x14ac:dyDescent="0.3">
      <c r="A283" s="1">
        <v>44986</v>
      </c>
      <c r="B283" t="s">
        <v>52</v>
      </c>
      <c r="C283" t="s">
        <v>11</v>
      </c>
      <c r="D283" t="s">
        <v>17</v>
      </c>
      <c r="E283" t="s">
        <v>33</v>
      </c>
      <c r="F283">
        <v>2360</v>
      </c>
    </row>
    <row r="284" spans="1:6" x14ac:dyDescent="0.3">
      <c r="A284" s="1">
        <v>44986</v>
      </c>
      <c r="B284" t="s">
        <v>52</v>
      </c>
      <c r="C284" t="s">
        <v>13</v>
      </c>
      <c r="D284" t="s">
        <v>17</v>
      </c>
      <c r="E284" t="s">
        <v>33</v>
      </c>
      <c r="F284">
        <v>0</v>
      </c>
    </row>
    <row r="285" spans="1:6" x14ac:dyDescent="0.3">
      <c r="A285" s="1">
        <v>44986</v>
      </c>
      <c r="B285" t="s">
        <v>52</v>
      </c>
      <c r="C285" t="s">
        <v>280</v>
      </c>
      <c r="D285" t="s">
        <v>17</v>
      </c>
      <c r="E285" t="s">
        <v>33</v>
      </c>
      <c r="F285">
        <v>10466</v>
      </c>
    </row>
    <row r="286" spans="1:6" x14ac:dyDescent="0.3">
      <c r="A286" s="1">
        <v>44986</v>
      </c>
      <c r="B286" t="s">
        <v>52</v>
      </c>
      <c r="C286" t="s">
        <v>14</v>
      </c>
      <c r="D286" t="s">
        <v>17</v>
      </c>
      <c r="E286" t="s">
        <v>33</v>
      </c>
      <c r="F286">
        <v>826</v>
      </c>
    </row>
    <row r="287" spans="1:6" x14ac:dyDescent="0.3">
      <c r="A287" s="1">
        <v>44986</v>
      </c>
      <c r="B287" t="s">
        <v>52</v>
      </c>
      <c r="C287" t="s">
        <v>12</v>
      </c>
      <c r="D287" t="s">
        <v>17</v>
      </c>
      <c r="E287" t="s">
        <v>33</v>
      </c>
      <c r="F287">
        <v>1383</v>
      </c>
    </row>
    <row r="288" spans="1:6" x14ac:dyDescent="0.3">
      <c r="A288" s="1">
        <v>44986</v>
      </c>
      <c r="B288" t="s">
        <v>52</v>
      </c>
      <c r="C288" t="s">
        <v>16</v>
      </c>
      <c r="D288" t="s">
        <v>17</v>
      </c>
      <c r="E288" t="s">
        <v>33</v>
      </c>
      <c r="F288">
        <v>442</v>
      </c>
    </row>
    <row r="289" spans="1:6" x14ac:dyDescent="0.3">
      <c r="A289" s="1">
        <v>44986</v>
      </c>
      <c r="B289" t="s">
        <v>52</v>
      </c>
      <c r="C289" t="s">
        <v>284</v>
      </c>
      <c r="D289" t="s">
        <v>17</v>
      </c>
      <c r="E289" t="s">
        <v>33</v>
      </c>
      <c r="F289">
        <v>251</v>
      </c>
    </row>
    <row r="290" spans="1:6" x14ac:dyDescent="0.3">
      <c r="A290" s="1">
        <v>44986</v>
      </c>
      <c r="B290" t="s">
        <v>52</v>
      </c>
      <c r="C290" t="s">
        <v>270</v>
      </c>
      <c r="D290" t="s">
        <v>17</v>
      </c>
      <c r="E290" t="s">
        <v>33</v>
      </c>
      <c r="F290">
        <v>51</v>
      </c>
    </row>
    <row r="291" spans="1:6" x14ac:dyDescent="0.3">
      <c r="A291" s="1">
        <v>44986</v>
      </c>
      <c r="B291" t="s">
        <v>52</v>
      </c>
      <c r="C291" t="s">
        <v>287</v>
      </c>
      <c r="D291" t="s">
        <v>17</v>
      </c>
      <c r="E291" t="s">
        <v>33</v>
      </c>
      <c r="F291">
        <v>876</v>
      </c>
    </row>
    <row r="292" spans="1:6" x14ac:dyDescent="0.3">
      <c r="A292" s="1">
        <v>44986</v>
      </c>
      <c r="B292" t="s">
        <v>52</v>
      </c>
      <c r="C292" t="s">
        <v>289</v>
      </c>
      <c r="D292" t="s">
        <v>17</v>
      </c>
      <c r="E292" t="s">
        <v>33</v>
      </c>
      <c r="F292">
        <v>4216</v>
      </c>
    </row>
    <row r="293" spans="1:6" x14ac:dyDescent="0.3">
      <c r="A293" s="1">
        <v>44986</v>
      </c>
      <c r="B293" t="s">
        <v>52</v>
      </c>
      <c r="C293" t="s">
        <v>291</v>
      </c>
      <c r="D293" t="s">
        <v>17</v>
      </c>
      <c r="E293" t="s">
        <v>33</v>
      </c>
      <c r="F293">
        <v>1672</v>
      </c>
    </row>
    <row r="294" spans="1:6" x14ac:dyDescent="0.3">
      <c r="A294" s="1">
        <v>44986</v>
      </c>
      <c r="B294" t="s">
        <v>52</v>
      </c>
      <c r="C294" t="s">
        <v>293</v>
      </c>
      <c r="D294" t="s">
        <v>17</v>
      </c>
      <c r="E294" t="s">
        <v>33</v>
      </c>
      <c r="F294">
        <v>2585</v>
      </c>
    </row>
    <row r="295" spans="1:6" x14ac:dyDescent="0.3">
      <c r="A295" s="1">
        <v>44986</v>
      </c>
      <c r="B295" t="s">
        <v>52</v>
      </c>
      <c r="C295" t="s">
        <v>295</v>
      </c>
      <c r="D295" t="s">
        <v>17</v>
      </c>
      <c r="E295" t="s">
        <v>33</v>
      </c>
      <c r="F295">
        <v>0</v>
      </c>
    </row>
    <row r="296" spans="1:6" x14ac:dyDescent="0.3">
      <c r="A296" s="1">
        <v>44986</v>
      </c>
      <c r="B296" t="s">
        <v>52</v>
      </c>
      <c r="C296" t="s">
        <v>297</v>
      </c>
      <c r="D296" t="s">
        <v>17</v>
      </c>
      <c r="E296" t="s">
        <v>33</v>
      </c>
      <c r="F296">
        <v>831</v>
      </c>
    </row>
    <row r="297" spans="1:6" x14ac:dyDescent="0.3">
      <c r="A297" s="1">
        <v>44986</v>
      </c>
      <c r="B297" t="s">
        <v>52</v>
      </c>
      <c r="C297" t="s">
        <v>299</v>
      </c>
      <c r="D297" t="s">
        <v>17</v>
      </c>
      <c r="E297" t="s">
        <v>33</v>
      </c>
      <c r="F297">
        <v>0</v>
      </c>
    </row>
    <row r="298" spans="1:6" x14ac:dyDescent="0.3">
      <c r="A298" s="44">
        <v>44986</v>
      </c>
      <c r="B298" s="43" t="s">
        <v>52</v>
      </c>
      <c r="C298" s="43" t="s">
        <v>301</v>
      </c>
      <c r="D298" s="43" t="s">
        <v>17</v>
      </c>
      <c r="E298" s="43" t="s">
        <v>33</v>
      </c>
      <c r="F298">
        <v>510</v>
      </c>
    </row>
    <row r="299" spans="1:6" x14ac:dyDescent="0.3">
      <c r="A299" s="1">
        <v>44986</v>
      </c>
      <c r="B299" t="s">
        <v>53</v>
      </c>
      <c r="C299" t="s">
        <v>15</v>
      </c>
      <c r="D299" t="s">
        <v>25</v>
      </c>
      <c r="E299" t="s">
        <v>26</v>
      </c>
      <c r="F299">
        <v>20428</v>
      </c>
    </row>
    <row r="300" spans="1:6" x14ac:dyDescent="0.3">
      <c r="A300" s="1">
        <v>44986</v>
      </c>
      <c r="B300" t="s">
        <v>53</v>
      </c>
      <c r="C300" t="s">
        <v>7</v>
      </c>
      <c r="D300" t="s">
        <v>25</v>
      </c>
      <c r="E300" t="s">
        <v>26</v>
      </c>
      <c r="F300">
        <v>16000</v>
      </c>
    </row>
    <row r="301" spans="1:6" x14ac:dyDescent="0.3">
      <c r="A301" s="1">
        <v>44986</v>
      </c>
      <c r="B301" t="s">
        <v>53</v>
      </c>
      <c r="C301" t="s">
        <v>4</v>
      </c>
      <c r="D301" t="s">
        <v>25</v>
      </c>
      <c r="E301" t="s">
        <v>26</v>
      </c>
      <c r="F301">
        <v>6039</v>
      </c>
    </row>
    <row r="302" spans="1:6" x14ac:dyDescent="0.3">
      <c r="A302" s="1">
        <v>44986</v>
      </c>
      <c r="B302" t="s">
        <v>53</v>
      </c>
      <c r="C302" t="s">
        <v>9</v>
      </c>
      <c r="D302" t="s">
        <v>25</v>
      </c>
      <c r="E302" t="s">
        <v>26</v>
      </c>
      <c r="F302">
        <v>2861</v>
      </c>
    </row>
    <row r="303" spans="1:6" x14ac:dyDescent="0.3">
      <c r="A303" s="1">
        <v>44986</v>
      </c>
      <c r="B303" t="s">
        <v>53</v>
      </c>
      <c r="C303" t="s">
        <v>271</v>
      </c>
      <c r="D303" t="s">
        <v>25</v>
      </c>
      <c r="E303" t="s">
        <v>26</v>
      </c>
      <c r="F303">
        <v>352</v>
      </c>
    </row>
    <row r="304" spans="1:6" x14ac:dyDescent="0.3">
      <c r="A304" s="1">
        <v>44986</v>
      </c>
      <c r="B304" t="s">
        <v>53</v>
      </c>
      <c r="C304" t="s">
        <v>272</v>
      </c>
      <c r="D304" t="s">
        <v>25</v>
      </c>
      <c r="E304" t="s">
        <v>26</v>
      </c>
      <c r="F304">
        <v>211</v>
      </c>
    </row>
    <row r="305" spans="1:6" x14ac:dyDescent="0.3">
      <c r="A305" s="1">
        <v>44986</v>
      </c>
      <c r="B305" t="s">
        <v>53</v>
      </c>
      <c r="C305" t="s">
        <v>273</v>
      </c>
      <c r="D305" t="s">
        <v>25</v>
      </c>
      <c r="E305" t="s">
        <v>26</v>
      </c>
      <c r="F305">
        <v>2298</v>
      </c>
    </row>
    <row r="306" spans="1:6" x14ac:dyDescent="0.3">
      <c r="A306" s="1">
        <v>44986</v>
      </c>
      <c r="B306" t="s">
        <v>53</v>
      </c>
      <c r="C306" t="s">
        <v>274</v>
      </c>
      <c r="D306" t="s">
        <v>25</v>
      </c>
      <c r="E306" t="s">
        <v>26</v>
      </c>
      <c r="F306">
        <v>5594943</v>
      </c>
    </row>
    <row r="307" spans="1:6" x14ac:dyDescent="0.3">
      <c r="A307" s="1">
        <v>44986</v>
      </c>
      <c r="B307" t="s">
        <v>53</v>
      </c>
      <c r="C307" t="s">
        <v>309</v>
      </c>
      <c r="D307" t="s">
        <v>25</v>
      </c>
      <c r="E307" t="s">
        <v>26</v>
      </c>
      <c r="F307">
        <v>454</v>
      </c>
    </row>
    <row r="308" spans="1:6" x14ac:dyDescent="0.3">
      <c r="A308" s="1">
        <v>44986</v>
      </c>
      <c r="B308" t="s">
        <v>53</v>
      </c>
      <c r="C308" t="s">
        <v>310</v>
      </c>
      <c r="D308" t="s">
        <v>25</v>
      </c>
      <c r="E308" t="s">
        <v>26</v>
      </c>
      <c r="F308">
        <v>1687</v>
      </c>
    </row>
    <row r="309" spans="1:6" x14ac:dyDescent="0.3">
      <c r="A309" s="1">
        <v>44986</v>
      </c>
      <c r="B309" t="s">
        <v>53</v>
      </c>
      <c r="C309" t="s">
        <v>311</v>
      </c>
      <c r="D309" t="s">
        <v>25</v>
      </c>
      <c r="E309" t="s">
        <v>26</v>
      </c>
      <c r="F309">
        <v>588</v>
      </c>
    </row>
    <row r="310" spans="1:6" x14ac:dyDescent="0.3">
      <c r="A310" s="1">
        <v>44986</v>
      </c>
      <c r="B310" t="s">
        <v>53</v>
      </c>
      <c r="C310" t="s">
        <v>312</v>
      </c>
      <c r="D310" t="s">
        <v>25</v>
      </c>
      <c r="E310" t="s">
        <v>26</v>
      </c>
      <c r="F310">
        <v>1917</v>
      </c>
    </row>
    <row r="311" spans="1:6" x14ac:dyDescent="0.3">
      <c r="A311" s="1">
        <v>44986</v>
      </c>
      <c r="B311" t="s">
        <v>53</v>
      </c>
      <c r="C311" t="s">
        <v>8</v>
      </c>
      <c r="D311" t="s">
        <v>25</v>
      </c>
      <c r="E311" t="s">
        <v>26</v>
      </c>
      <c r="F311">
        <v>13763</v>
      </c>
    </row>
    <row r="312" spans="1:6" x14ac:dyDescent="0.3">
      <c r="A312" s="1">
        <v>44986</v>
      </c>
      <c r="B312" t="s">
        <v>53</v>
      </c>
      <c r="C312" t="s">
        <v>6</v>
      </c>
      <c r="D312" t="s">
        <v>25</v>
      </c>
      <c r="E312" t="s">
        <v>26</v>
      </c>
      <c r="F312">
        <v>7401</v>
      </c>
    </row>
    <row r="313" spans="1:6" x14ac:dyDescent="0.3">
      <c r="A313" s="1">
        <v>44986</v>
      </c>
      <c r="B313" t="s">
        <v>53</v>
      </c>
      <c r="C313" t="s">
        <v>10</v>
      </c>
      <c r="D313" t="s">
        <v>25</v>
      </c>
      <c r="E313" t="s">
        <v>26</v>
      </c>
      <c r="F313">
        <v>2842</v>
      </c>
    </row>
    <row r="314" spans="1:6" x14ac:dyDescent="0.3">
      <c r="A314" s="1">
        <v>44986</v>
      </c>
      <c r="B314" t="s">
        <v>53</v>
      </c>
      <c r="C314" t="s">
        <v>5</v>
      </c>
      <c r="D314" t="s">
        <v>25</v>
      </c>
      <c r="E314" t="s">
        <v>26</v>
      </c>
      <c r="F314">
        <v>659</v>
      </c>
    </row>
    <row r="315" spans="1:6" x14ac:dyDescent="0.3">
      <c r="A315" s="1">
        <v>44986</v>
      </c>
      <c r="B315" t="s">
        <v>53</v>
      </c>
      <c r="C315" t="s">
        <v>3</v>
      </c>
      <c r="D315" t="s">
        <v>25</v>
      </c>
      <c r="E315" t="s">
        <v>26</v>
      </c>
      <c r="F315">
        <v>1255</v>
      </c>
    </row>
    <row r="316" spans="1:6" x14ac:dyDescent="0.3">
      <c r="A316" s="1">
        <v>44986</v>
      </c>
      <c r="B316" t="s">
        <v>53</v>
      </c>
      <c r="C316" t="s">
        <v>11</v>
      </c>
      <c r="D316" t="s">
        <v>25</v>
      </c>
      <c r="E316" t="s">
        <v>26</v>
      </c>
      <c r="F316">
        <v>1339</v>
      </c>
    </row>
    <row r="317" spans="1:6" x14ac:dyDescent="0.3">
      <c r="A317" s="1">
        <v>44986</v>
      </c>
      <c r="B317" t="s">
        <v>53</v>
      </c>
      <c r="C317" t="s">
        <v>13</v>
      </c>
      <c r="D317" t="s">
        <v>25</v>
      </c>
      <c r="E317" t="s">
        <v>26</v>
      </c>
      <c r="F317">
        <v>3</v>
      </c>
    </row>
    <row r="318" spans="1:6" x14ac:dyDescent="0.3">
      <c r="A318" s="1">
        <v>44986</v>
      </c>
      <c r="B318" t="s">
        <v>53</v>
      </c>
      <c r="C318" t="s">
        <v>280</v>
      </c>
      <c r="D318" t="s">
        <v>25</v>
      </c>
      <c r="E318" t="s">
        <v>26</v>
      </c>
      <c r="F318">
        <v>6315</v>
      </c>
    </row>
    <row r="319" spans="1:6" x14ac:dyDescent="0.3">
      <c r="A319" s="1">
        <v>44986</v>
      </c>
      <c r="B319" t="s">
        <v>53</v>
      </c>
      <c r="C319" t="s">
        <v>14</v>
      </c>
      <c r="D319" t="s">
        <v>25</v>
      </c>
      <c r="E319" t="s">
        <v>26</v>
      </c>
      <c r="F319">
        <v>1503</v>
      </c>
    </row>
    <row r="320" spans="1:6" x14ac:dyDescent="0.3">
      <c r="A320" s="1">
        <v>44986</v>
      </c>
      <c r="B320" t="s">
        <v>53</v>
      </c>
      <c r="C320" t="s">
        <v>12</v>
      </c>
      <c r="D320" t="s">
        <v>25</v>
      </c>
      <c r="E320" t="s">
        <v>26</v>
      </c>
      <c r="F320">
        <v>638</v>
      </c>
    </row>
    <row r="321" spans="1:6" x14ac:dyDescent="0.3">
      <c r="A321" s="1">
        <v>44986</v>
      </c>
      <c r="B321" t="s">
        <v>53</v>
      </c>
      <c r="C321" t="s">
        <v>16</v>
      </c>
      <c r="D321" t="s">
        <v>25</v>
      </c>
      <c r="E321" t="s">
        <v>26</v>
      </c>
      <c r="F321">
        <v>59</v>
      </c>
    </row>
    <row r="322" spans="1:6" x14ac:dyDescent="0.3">
      <c r="A322" s="1">
        <v>44986</v>
      </c>
      <c r="B322" t="s">
        <v>53</v>
      </c>
      <c r="C322" t="s">
        <v>284</v>
      </c>
      <c r="D322" t="s">
        <v>25</v>
      </c>
      <c r="E322" t="s">
        <v>26</v>
      </c>
      <c r="F322">
        <v>439</v>
      </c>
    </row>
    <row r="323" spans="1:6" x14ac:dyDescent="0.3">
      <c r="A323" s="1">
        <v>44986</v>
      </c>
      <c r="B323" t="s">
        <v>53</v>
      </c>
      <c r="C323" t="s">
        <v>270</v>
      </c>
      <c r="D323" t="s">
        <v>25</v>
      </c>
      <c r="E323" t="s">
        <v>26</v>
      </c>
      <c r="F323">
        <v>24</v>
      </c>
    </row>
    <row r="324" spans="1:6" x14ac:dyDescent="0.3">
      <c r="A324" s="1">
        <v>44986</v>
      </c>
      <c r="B324" t="s">
        <v>53</v>
      </c>
      <c r="C324" t="s">
        <v>287</v>
      </c>
      <c r="D324" t="s">
        <v>25</v>
      </c>
      <c r="E324" t="s">
        <v>26</v>
      </c>
      <c r="F324">
        <v>1456</v>
      </c>
    </row>
    <row r="325" spans="1:6" x14ac:dyDescent="0.3">
      <c r="A325" s="1">
        <v>44986</v>
      </c>
      <c r="B325" t="s">
        <v>53</v>
      </c>
      <c r="C325" t="s">
        <v>289</v>
      </c>
      <c r="D325" t="s">
        <v>25</v>
      </c>
      <c r="E325" t="s">
        <v>26</v>
      </c>
      <c r="F325">
        <v>732</v>
      </c>
    </row>
    <row r="326" spans="1:6" x14ac:dyDescent="0.3">
      <c r="A326" s="1">
        <v>44986</v>
      </c>
      <c r="B326" t="s">
        <v>53</v>
      </c>
      <c r="C326" t="s">
        <v>291</v>
      </c>
      <c r="D326" t="s">
        <v>25</v>
      </c>
      <c r="E326" t="s">
        <v>26</v>
      </c>
      <c r="F326">
        <v>2166</v>
      </c>
    </row>
    <row r="327" spans="1:6" x14ac:dyDescent="0.3">
      <c r="A327" s="1">
        <v>44986</v>
      </c>
      <c r="B327" t="s">
        <v>53</v>
      </c>
      <c r="C327" t="s">
        <v>293</v>
      </c>
      <c r="D327" t="s">
        <v>25</v>
      </c>
      <c r="E327" t="s">
        <v>26</v>
      </c>
      <c r="F327">
        <v>1079</v>
      </c>
    </row>
    <row r="328" spans="1:6" x14ac:dyDescent="0.3">
      <c r="A328" s="1">
        <v>44986</v>
      </c>
      <c r="B328" t="s">
        <v>53</v>
      </c>
      <c r="C328" t="s">
        <v>295</v>
      </c>
      <c r="D328" t="s">
        <v>25</v>
      </c>
      <c r="E328" t="s">
        <v>26</v>
      </c>
      <c r="F328">
        <v>948</v>
      </c>
    </row>
    <row r="329" spans="1:6" x14ac:dyDescent="0.3">
      <c r="A329" s="1">
        <v>44986</v>
      </c>
      <c r="B329" t="s">
        <v>53</v>
      </c>
      <c r="C329" t="s">
        <v>297</v>
      </c>
      <c r="D329" t="s">
        <v>25</v>
      </c>
      <c r="E329" t="s">
        <v>26</v>
      </c>
      <c r="F329">
        <v>426</v>
      </c>
    </row>
    <row r="330" spans="1:6" x14ac:dyDescent="0.3">
      <c r="A330" s="1">
        <v>44986</v>
      </c>
      <c r="B330" t="s">
        <v>53</v>
      </c>
      <c r="C330" t="s">
        <v>299</v>
      </c>
      <c r="D330" t="s">
        <v>25</v>
      </c>
      <c r="E330" t="s">
        <v>26</v>
      </c>
      <c r="F330">
        <v>0</v>
      </c>
    </row>
    <row r="331" spans="1:6" x14ac:dyDescent="0.3">
      <c r="A331" s="44">
        <v>44986</v>
      </c>
      <c r="B331" s="43" t="s">
        <v>53</v>
      </c>
      <c r="C331" s="43" t="s">
        <v>301</v>
      </c>
      <c r="D331" s="43" t="s">
        <v>25</v>
      </c>
      <c r="E331" s="43" t="s">
        <v>26</v>
      </c>
      <c r="F331">
        <v>78</v>
      </c>
    </row>
    <row r="332" spans="1:6" x14ac:dyDescent="0.3">
      <c r="A332" s="1">
        <v>44986</v>
      </c>
      <c r="B332" t="s">
        <v>35</v>
      </c>
      <c r="C332" t="s">
        <v>15</v>
      </c>
      <c r="D332" t="s">
        <v>25</v>
      </c>
      <c r="E332" t="s">
        <v>34</v>
      </c>
      <c r="F332">
        <v>32812</v>
      </c>
    </row>
    <row r="333" spans="1:6" x14ac:dyDescent="0.3">
      <c r="A333" s="1">
        <v>44986</v>
      </c>
      <c r="B333" t="s">
        <v>35</v>
      </c>
      <c r="C333" t="s">
        <v>7</v>
      </c>
      <c r="D333" t="s">
        <v>25</v>
      </c>
      <c r="E333" t="s">
        <v>34</v>
      </c>
      <c r="F333">
        <v>23067</v>
      </c>
    </row>
    <row r="334" spans="1:6" x14ac:dyDescent="0.3">
      <c r="A334" s="1">
        <v>44986</v>
      </c>
      <c r="B334" t="s">
        <v>35</v>
      </c>
      <c r="C334" t="s">
        <v>4</v>
      </c>
      <c r="D334" t="s">
        <v>25</v>
      </c>
      <c r="E334" t="s">
        <v>34</v>
      </c>
      <c r="F334">
        <v>10864</v>
      </c>
    </row>
    <row r="335" spans="1:6" x14ac:dyDescent="0.3">
      <c r="A335" s="1">
        <v>44986</v>
      </c>
      <c r="B335" t="s">
        <v>35</v>
      </c>
      <c r="C335" t="s">
        <v>9</v>
      </c>
      <c r="D335" t="s">
        <v>25</v>
      </c>
      <c r="E335" t="s">
        <v>34</v>
      </c>
      <c r="F335">
        <v>6819</v>
      </c>
    </row>
    <row r="336" spans="1:6" x14ac:dyDescent="0.3">
      <c r="A336" s="1">
        <v>44986</v>
      </c>
      <c r="B336" t="s">
        <v>35</v>
      </c>
      <c r="C336" t="s">
        <v>271</v>
      </c>
      <c r="D336" t="s">
        <v>25</v>
      </c>
      <c r="E336" t="s">
        <v>34</v>
      </c>
      <c r="F336">
        <v>1666</v>
      </c>
    </row>
    <row r="337" spans="1:6" x14ac:dyDescent="0.3">
      <c r="A337" s="1">
        <v>44986</v>
      </c>
      <c r="B337" t="s">
        <v>35</v>
      </c>
      <c r="C337" t="s">
        <v>272</v>
      </c>
      <c r="D337" t="s">
        <v>25</v>
      </c>
      <c r="E337" t="s">
        <v>34</v>
      </c>
      <c r="F337">
        <v>643</v>
      </c>
    </row>
    <row r="338" spans="1:6" x14ac:dyDescent="0.3">
      <c r="A338" s="1">
        <v>44986</v>
      </c>
      <c r="B338" t="s">
        <v>35</v>
      </c>
      <c r="C338" t="s">
        <v>273</v>
      </c>
      <c r="D338" t="s">
        <v>25</v>
      </c>
      <c r="E338" t="s">
        <v>34</v>
      </c>
      <c r="F338">
        <v>4510</v>
      </c>
    </row>
    <row r="339" spans="1:6" x14ac:dyDescent="0.3">
      <c r="A339" s="1">
        <v>44986</v>
      </c>
      <c r="B339" t="s">
        <v>35</v>
      </c>
      <c r="C339" t="s">
        <v>274</v>
      </c>
      <c r="D339" t="s">
        <v>25</v>
      </c>
      <c r="E339" t="s">
        <v>34</v>
      </c>
      <c r="F339">
        <v>12884391</v>
      </c>
    </row>
    <row r="340" spans="1:6" x14ac:dyDescent="0.3">
      <c r="A340" s="1">
        <v>44986</v>
      </c>
      <c r="B340" t="s">
        <v>35</v>
      </c>
      <c r="C340" t="s">
        <v>309</v>
      </c>
      <c r="D340" t="s">
        <v>25</v>
      </c>
      <c r="E340" t="s">
        <v>34</v>
      </c>
      <c r="F340">
        <v>120</v>
      </c>
    </row>
    <row r="341" spans="1:6" x14ac:dyDescent="0.3">
      <c r="A341" s="1">
        <v>44986</v>
      </c>
      <c r="B341" t="s">
        <v>35</v>
      </c>
      <c r="C341" t="s">
        <v>310</v>
      </c>
      <c r="D341" t="s">
        <v>25</v>
      </c>
      <c r="E341" t="s">
        <v>34</v>
      </c>
      <c r="F341">
        <v>320</v>
      </c>
    </row>
    <row r="342" spans="1:6" x14ac:dyDescent="0.3">
      <c r="A342" s="1">
        <v>44986</v>
      </c>
      <c r="B342" t="s">
        <v>35</v>
      </c>
      <c r="C342" t="s">
        <v>311</v>
      </c>
      <c r="D342" t="s">
        <v>25</v>
      </c>
      <c r="E342" t="s">
        <v>34</v>
      </c>
      <c r="F342">
        <v>320</v>
      </c>
    </row>
    <row r="343" spans="1:6" x14ac:dyDescent="0.3">
      <c r="A343" s="1">
        <v>44986</v>
      </c>
      <c r="B343" t="s">
        <v>35</v>
      </c>
      <c r="C343" t="s">
        <v>312</v>
      </c>
      <c r="D343" t="s">
        <v>25</v>
      </c>
      <c r="E343" t="s">
        <v>34</v>
      </c>
      <c r="F343">
        <v>1205</v>
      </c>
    </row>
    <row r="344" spans="1:6" x14ac:dyDescent="0.3">
      <c r="A344" s="1">
        <v>44986</v>
      </c>
      <c r="B344" t="s">
        <v>35</v>
      </c>
      <c r="C344" t="s">
        <v>8</v>
      </c>
      <c r="D344" t="s">
        <v>25</v>
      </c>
      <c r="E344" t="s">
        <v>34</v>
      </c>
      <c r="F344">
        <v>21418</v>
      </c>
    </row>
    <row r="345" spans="1:6" x14ac:dyDescent="0.3">
      <c r="A345" s="1">
        <v>44986</v>
      </c>
      <c r="B345" t="s">
        <v>35</v>
      </c>
      <c r="C345" t="s">
        <v>6</v>
      </c>
      <c r="D345" t="s">
        <v>25</v>
      </c>
      <c r="E345" t="s">
        <v>34</v>
      </c>
      <c r="F345">
        <v>12314</v>
      </c>
    </row>
    <row r="346" spans="1:6" x14ac:dyDescent="0.3">
      <c r="A346" s="1">
        <v>44986</v>
      </c>
      <c r="B346" t="s">
        <v>35</v>
      </c>
      <c r="C346" t="s">
        <v>10</v>
      </c>
      <c r="D346" t="s">
        <v>25</v>
      </c>
      <c r="E346" t="s">
        <v>34</v>
      </c>
      <c r="F346">
        <v>673</v>
      </c>
    </row>
    <row r="347" spans="1:6" x14ac:dyDescent="0.3">
      <c r="A347" s="1">
        <v>44986</v>
      </c>
      <c r="B347" t="s">
        <v>35</v>
      </c>
      <c r="C347" t="s">
        <v>5</v>
      </c>
      <c r="D347" t="s">
        <v>25</v>
      </c>
      <c r="E347" t="s">
        <v>34</v>
      </c>
      <c r="F347">
        <v>250</v>
      </c>
    </row>
    <row r="348" spans="1:6" x14ac:dyDescent="0.3">
      <c r="A348" s="1">
        <v>44986</v>
      </c>
      <c r="B348" t="s">
        <v>35</v>
      </c>
      <c r="C348" t="s">
        <v>3</v>
      </c>
      <c r="D348" t="s">
        <v>25</v>
      </c>
      <c r="E348" t="s">
        <v>34</v>
      </c>
      <c r="F348">
        <v>2744</v>
      </c>
    </row>
    <row r="349" spans="1:6" x14ac:dyDescent="0.3">
      <c r="A349" s="1">
        <v>44986</v>
      </c>
      <c r="B349" t="s">
        <v>35</v>
      </c>
      <c r="C349" t="s">
        <v>11</v>
      </c>
      <c r="D349" t="s">
        <v>25</v>
      </c>
      <c r="E349" t="s">
        <v>34</v>
      </c>
      <c r="F349">
        <v>1527</v>
      </c>
    </row>
    <row r="350" spans="1:6" x14ac:dyDescent="0.3">
      <c r="A350" s="1">
        <v>44986</v>
      </c>
      <c r="B350" t="s">
        <v>35</v>
      </c>
      <c r="C350" t="s">
        <v>13</v>
      </c>
      <c r="D350" t="s">
        <v>25</v>
      </c>
      <c r="E350" t="s">
        <v>34</v>
      </c>
      <c r="F350">
        <v>0</v>
      </c>
    </row>
    <row r="351" spans="1:6" x14ac:dyDescent="0.3">
      <c r="A351" s="1">
        <v>44986</v>
      </c>
      <c r="B351" t="s">
        <v>35</v>
      </c>
      <c r="C351" t="s">
        <v>280</v>
      </c>
      <c r="D351" t="s">
        <v>25</v>
      </c>
      <c r="E351" t="s">
        <v>34</v>
      </c>
      <c r="F351">
        <v>6296</v>
      </c>
    </row>
    <row r="352" spans="1:6" x14ac:dyDescent="0.3">
      <c r="A352" s="1">
        <v>44986</v>
      </c>
      <c r="B352" t="s">
        <v>35</v>
      </c>
      <c r="C352" t="s">
        <v>14</v>
      </c>
      <c r="D352" t="s">
        <v>25</v>
      </c>
      <c r="E352" t="s">
        <v>34</v>
      </c>
      <c r="F352">
        <v>3714</v>
      </c>
    </row>
    <row r="353" spans="1:6" x14ac:dyDescent="0.3">
      <c r="A353" s="1">
        <v>44986</v>
      </c>
      <c r="B353" t="s">
        <v>35</v>
      </c>
      <c r="C353" t="s">
        <v>12</v>
      </c>
      <c r="D353" t="s">
        <v>25</v>
      </c>
      <c r="E353" t="s">
        <v>34</v>
      </c>
      <c r="F353">
        <v>2044</v>
      </c>
    </row>
    <row r="354" spans="1:6" x14ac:dyDescent="0.3">
      <c r="A354" s="1">
        <v>44986</v>
      </c>
      <c r="B354" t="s">
        <v>35</v>
      </c>
      <c r="C354" t="s">
        <v>16</v>
      </c>
      <c r="D354" t="s">
        <v>25</v>
      </c>
      <c r="E354" t="s">
        <v>34</v>
      </c>
      <c r="F354">
        <v>46</v>
      </c>
    </row>
    <row r="355" spans="1:6" x14ac:dyDescent="0.3">
      <c r="A355" s="1">
        <v>44986</v>
      </c>
      <c r="B355" t="s">
        <v>35</v>
      </c>
      <c r="C355" t="s">
        <v>284</v>
      </c>
      <c r="D355" t="s">
        <v>25</v>
      </c>
      <c r="E355" t="s">
        <v>34</v>
      </c>
      <c r="F355">
        <v>363</v>
      </c>
    </row>
    <row r="356" spans="1:6" x14ac:dyDescent="0.3">
      <c r="A356" s="1">
        <v>44986</v>
      </c>
      <c r="B356" t="s">
        <v>35</v>
      </c>
      <c r="C356" t="s">
        <v>270</v>
      </c>
      <c r="D356" t="s">
        <v>25</v>
      </c>
      <c r="E356" t="s">
        <v>34</v>
      </c>
      <c r="F356">
        <v>32</v>
      </c>
    </row>
    <row r="357" spans="1:6" x14ac:dyDescent="0.3">
      <c r="A357" s="1">
        <v>44986</v>
      </c>
      <c r="B357" t="s">
        <v>35</v>
      </c>
      <c r="C357" t="s">
        <v>287</v>
      </c>
      <c r="D357" t="s">
        <v>25</v>
      </c>
      <c r="E357" t="s">
        <v>34</v>
      </c>
      <c r="F357">
        <v>1054</v>
      </c>
    </row>
    <row r="358" spans="1:6" x14ac:dyDescent="0.3">
      <c r="A358" s="1">
        <v>44986</v>
      </c>
      <c r="B358" t="s">
        <v>35</v>
      </c>
      <c r="C358" t="s">
        <v>289</v>
      </c>
      <c r="D358" t="s">
        <v>25</v>
      </c>
      <c r="E358" t="s">
        <v>34</v>
      </c>
      <c r="F358">
        <v>3598</v>
      </c>
    </row>
    <row r="359" spans="1:6" x14ac:dyDescent="0.3">
      <c r="A359" s="1">
        <v>44986</v>
      </c>
      <c r="B359" t="s">
        <v>35</v>
      </c>
      <c r="C359" t="s">
        <v>291</v>
      </c>
      <c r="D359" t="s">
        <v>25</v>
      </c>
      <c r="E359" t="s">
        <v>34</v>
      </c>
      <c r="F359">
        <v>1276</v>
      </c>
    </row>
    <row r="360" spans="1:6" x14ac:dyDescent="0.3">
      <c r="A360" s="1">
        <v>44986</v>
      </c>
      <c r="B360" t="s">
        <v>35</v>
      </c>
      <c r="C360" t="s">
        <v>293</v>
      </c>
      <c r="D360" t="s">
        <v>25</v>
      </c>
      <c r="E360" t="s">
        <v>34</v>
      </c>
      <c r="F360">
        <v>1318</v>
      </c>
    </row>
    <row r="361" spans="1:6" x14ac:dyDescent="0.3">
      <c r="A361" s="1">
        <v>44986</v>
      </c>
      <c r="B361" t="s">
        <v>35</v>
      </c>
      <c r="C361" t="s">
        <v>295</v>
      </c>
      <c r="D361" t="s">
        <v>25</v>
      </c>
      <c r="E361" t="s">
        <v>34</v>
      </c>
      <c r="F361">
        <v>4</v>
      </c>
    </row>
    <row r="362" spans="1:6" x14ac:dyDescent="0.3">
      <c r="A362" s="1">
        <v>44986</v>
      </c>
      <c r="B362" t="s">
        <v>35</v>
      </c>
      <c r="C362" t="s">
        <v>297</v>
      </c>
      <c r="D362" t="s">
        <v>25</v>
      </c>
      <c r="E362" t="s">
        <v>34</v>
      </c>
      <c r="F362">
        <v>822</v>
      </c>
    </row>
    <row r="363" spans="1:6" x14ac:dyDescent="0.3">
      <c r="A363" s="1">
        <v>44986</v>
      </c>
      <c r="B363" t="s">
        <v>35</v>
      </c>
      <c r="C363" t="s">
        <v>299</v>
      </c>
      <c r="D363" t="s">
        <v>25</v>
      </c>
      <c r="E363" t="s">
        <v>34</v>
      </c>
      <c r="F363">
        <v>0</v>
      </c>
    </row>
    <row r="364" spans="1:6" x14ac:dyDescent="0.3">
      <c r="A364" s="44">
        <v>44986</v>
      </c>
      <c r="B364" s="43" t="s">
        <v>35</v>
      </c>
      <c r="C364" s="43" t="s">
        <v>301</v>
      </c>
      <c r="D364" s="43" t="s">
        <v>25</v>
      </c>
      <c r="E364" s="43" t="s">
        <v>34</v>
      </c>
      <c r="F364">
        <v>0</v>
      </c>
    </row>
    <row r="365" spans="1:6" x14ac:dyDescent="0.3">
      <c r="A365" s="1">
        <v>44986</v>
      </c>
      <c r="B365" t="s">
        <v>37</v>
      </c>
      <c r="C365" t="s">
        <v>15</v>
      </c>
      <c r="D365" t="s">
        <v>19</v>
      </c>
      <c r="E365" t="s">
        <v>36</v>
      </c>
      <c r="F365">
        <v>70090</v>
      </c>
    </row>
    <row r="366" spans="1:6" x14ac:dyDescent="0.3">
      <c r="A366" s="1">
        <v>44986</v>
      </c>
      <c r="B366" t="s">
        <v>37</v>
      </c>
      <c r="C366" t="s">
        <v>7</v>
      </c>
      <c r="D366" t="s">
        <v>19</v>
      </c>
      <c r="E366" t="s">
        <v>36</v>
      </c>
      <c r="F366">
        <v>60062</v>
      </c>
    </row>
    <row r="367" spans="1:6" x14ac:dyDescent="0.3">
      <c r="A367" s="1">
        <v>44986</v>
      </c>
      <c r="B367" t="s">
        <v>37</v>
      </c>
      <c r="C367" t="s">
        <v>4</v>
      </c>
      <c r="D367" t="s">
        <v>19</v>
      </c>
      <c r="E367" t="s">
        <v>36</v>
      </c>
      <c r="F367">
        <v>19162</v>
      </c>
    </row>
    <row r="368" spans="1:6" x14ac:dyDescent="0.3">
      <c r="A368" s="1">
        <v>44986</v>
      </c>
      <c r="B368" t="s">
        <v>37</v>
      </c>
      <c r="C368" t="s">
        <v>9</v>
      </c>
      <c r="D368" t="s">
        <v>19</v>
      </c>
      <c r="E368" t="s">
        <v>36</v>
      </c>
      <c r="F368">
        <v>10028</v>
      </c>
    </row>
    <row r="369" spans="1:6" x14ac:dyDescent="0.3">
      <c r="A369" s="1">
        <v>44986</v>
      </c>
      <c r="B369" t="s">
        <v>37</v>
      </c>
      <c r="C369" t="s">
        <v>271</v>
      </c>
      <c r="D369" t="s">
        <v>19</v>
      </c>
      <c r="E369" t="s">
        <v>36</v>
      </c>
      <c r="F369">
        <v>843</v>
      </c>
    </row>
    <row r="370" spans="1:6" x14ac:dyDescent="0.3">
      <c r="A370" s="1">
        <v>44986</v>
      </c>
      <c r="B370" t="s">
        <v>37</v>
      </c>
      <c r="C370" t="s">
        <v>272</v>
      </c>
      <c r="D370" t="s">
        <v>19</v>
      </c>
      <c r="E370" t="s">
        <v>36</v>
      </c>
      <c r="F370">
        <v>823</v>
      </c>
    </row>
    <row r="371" spans="1:6" x14ac:dyDescent="0.3">
      <c r="A371" s="1">
        <v>44986</v>
      </c>
      <c r="B371" t="s">
        <v>37</v>
      </c>
      <c r="C371" t="s">
        <v>273</v>
      </c>
      <c r="D371" t="s">
        <v>19</v>
      </c>
      <c r="E371" t="s">
        <v>36</v>
      </c>
      <c r="F371">
        <v>8362</v>
      </c>
    </row>
    <row r="372" spans="1:6" x14ac:dyDescent="0.3">
      <c r="A372" s="1">
        <v>44986</v>
      </c>
      <c r="B372" t="s">
        <v>37</v>
      </c>
      <c r="C372" t="s">
        <v>274</v>
      </c>
      <c r="D372" t="s">
        <v>19</v>
      </c>
      <c r="E372" t="s">
        <v>36</v>
      </c>
      <c r="F372">
        <v>22910619</v>
      </c>
    </row>
    <row r="373" spans="1:6" x14ac:dyDescent="0.3">
      <c r="A373" s="1">
        <v>44986</v>
      </c>
      <c r="B373" t="s">
        <v>37</v>
      </c>
      <c r="C373" t="s">
        <v>309</v>
      </c>
      <c r="D373" t="s">
        <v>19</v>
      </c>
      <c r="E373" t="s">
        <v>36</v>
      </c>
      <c r="F373">
        <v>198</v>
      </c>
    </row>
    <row r="374" spans="1:6" x14ac:dyDescent="0.3">
      <c r="A374" s="1">
        <v>44986</v>
      </c>
      <c r="B374" t="s">
        <v>37</v>
      </c>
      <c r="C374" t="s">
        <v>310</v>
      </c>
      <c r="D374" t="s">
        <v>19</v>
      </c>
      <c r="E374" t="s">
        <v>36</v>
      </c>
      <c r="F374">
        <v>2406</v>
      </c>
    </row>
    <row r="375" spans="1:6" x14ac:dyDescent="0.3">
      <c r="A375" s="1">
        <v>44986</v>
      </c>
      <c r="B375" t="s">
        <v>37</v>
      </c>
      <c r="C375" t="s">
        <v>311</v>
      </c>
      <c r="D375" t="s">
        <v>19</v>
      </c>
      <c r="E375" t="s">
        <v>36</v>
      </c>
      <c r="F375">
        <v>360</v>
      </c>
    </row>
    <row r="376" spans="1:6" x14ac:dyDescent="0.3">
      <c r="A376" s="1">
        <v>44986</v>
      </c>
      <c r="B376" t="s">
        <v>37</v>
      </c>
      <c r="C376" t="s">
        <v>312</v>
      </c>
      <c r="D376" t="s">
        <v>19</v>
      </c>
      <c r="E376" t="s">
        <v>36</v>
      </c>
      <c r="F376">
        <v>2608</v>
      </c>
    </row>
    <row r="377" spans="1:6" x14ac:dyDescent="0.3">
      <c r="A377" s="1">
        <v>44986</v>
      </c>
      <c r="B377" t="s">
        <v>37</v>
      </c>
      <c r="C377" t="s">
        <v>8</v>
      </c>
      <c r="D377" t="s">
        <v>19</v>
      </c>
      <c r="E377" t="s">
        <v>36</v>
      </c>
      <c r="F377">
        <v>53547</v>
      </c>
    </row>
    <row r="378" spans="1:6" x14ac:dyDescent="0.3">
      <c r="A378" s="1">
        <v>44986</v>
      </c>
      <c r="B378" t="s">
        <v>37</v>
      </c>
      <c r="C378" t="s">
        <v>6</v>
      </c>
      <c r="D378" t="s">
        <v>19</v>
      </c>
      <c r="E378" t="s">
        <v>36</v>
      </c>
      <c r="F378">
        <v>15477</v>
      </c>
    </row>
    <row r="379" spans="1:6" x14ac:dyDescent="0.3">
      <c r="A379" s="1">
        <v>44986</v>
      </c>
      <c r="B379" t="s">
        <v>37</v>
      </c>
      <c r="C379" t="s">
        <v>10</v>
      </c>
      <c r="D379" t="s">
        <v>19</v>
      </c>
      <c r="E379" t="s">
        <v>36</v>
      </c>
      <c r="F379">
        <v>7734</v>
      </c>
    </row>
    <row r="380" spans="1:6" x14ac:dyDescent="0.3">
      <c r="A380" s="1">
        <v>44986</v>
      </c>
      <c r="B380" t="s">
        <v>37</v>
      </c>
      <c r="C380" t="s">
        <v>5</v>
      </c>
      <c r="D380" t="s">
        <v>19</v>
      </c>
      <c r="E380" t="s">
        <v>36</v>
      </c>
      <c r="F380">
        <v>1011</v>
      </c>
    </row>
    <row r="381" spans="1:6" x14ac:dyDescent="0.3">
      <c r="A381" s="1">
        <v>44986</v>
      </c>
      <c r="B381" t="s">
        <v>37</v>
      </c>
      <c r="C381" t="s">
        <v>3</v>
      </c>
      <c r="D381" t="s">
        <v>19</v>
      </c>
      <c r="E381" t="s">
        <v>36</v>
      </c>
      <c r="F381">
        <v>5427</v>
      </c>
    </row>
    <row r="382" spans="1:6" x14ac:dyDescent="0.3">
      <c r="A382" s="1">
        <v>44986</v>
      </c>
      <c r="B382" t="s">
        <v>37</v>
      </c>
      <c r="C382" t="s">
        <v>11</v>
      </c>
      <c r="D382" t="s">
        <v>19</v>
      </c>
      <c r="E382" t="s">
        <v>36</v>
      </c>
      <c r="F382">
        <v>5194</v>
      </c>
    </row>
    <row r="383" spans="1:6" x14ac:dyDescent="0.3">
      <c r="A383" s="1">
        <v>44986</v>
      </c>
      <c r="B383" t="s">
        <v>37</v>
      </c>
      <c r="C383" t="s">
        <v>13</v>
      </c>
      <c r="D383" t="s">
        <v>19</v>
      </c>
      <c r="E383" t="s">
        <v>36</v>
      </c>
      <c r="F383">
        <v>71</v>
      </c>
    </row>
    <row r="384" spans="1:6" x14ac:dyDescent="0.3">
      <c r="A384" s="1">
        <v>44986</v>
      </c>
      <c r="B384" t="s">
        <v>37</v>
      </c>
      <c r="C384" t="s">
        <v>280</v>
      </c>
      <c r="D384" t="s">
        <v>19</v>
      </c>
      <c r="E384" t="s">
        <v>36</v>
      </c>
      <c r="F384">
        <v>18948</v>
      </c>
    </row>
    <row r="385" spans="1:6" x14ac:dyDescent="0.3">
      <c r="A385" s="1">
        <v>44986</v>
      </c>
      <c r="B385" t="s">
        <v>37</v>
      </c>
      <c r="C385" t="s">
        <v>14</v>
      </c>
      <c r="D385" t="s">
        <v>19</v>
      </c>
      <c r="E385" t="s">
        <v>36</v>
      </c>
      <c r="F385">
        <v>10620</v>
      </c>
    </row>
    <row r="386" spans="1:6" x14ac:dyDescent="0.3">
      <c r="A386" s="1">
        <v>44986</v>
      </c>
      <c r="B386" t="s">
        <v>37</v>
      </c>
      <c r="C386" t="s">
        <v>12</v>
      </c>
      <c r="D386" t="s">
        <v>19</v>
      </c>
      <c r="E386" t="s">
        <v>36</v>
      </c>
      <c r="F386">
        <v>2284</v>
      </c>
    </row>
    <row r="387" spans="1:6" x14ac:dyDescent="0.3">
      <c r="A387" s="1">
        <v>44986</v>
      </c>
      <c r="B387" t="s">
        <v>37</v>
      </c>
      <c r="C387" t="s">
        <v>16</v>
      </c>
      <c r="D387" t="s">
        <v>19</v>
      </c>
      <c r="E387" t="s">
        <v>36</v>
      </c>
      <c r="F387">
        <v>241</v>
      </c>
    </row>
    <row r="388" spans="1:6" x14ac:dyDescent="0.3">
      <c r="A388" s="1">
        <v>44986</v>
      </c>
      <c r="B388" t="s">
        <v>37</v>
      </c>
      <c r="C388" t="s">
        <v>284</v>
      </c>
      <c r="D388" t="s">
        <v>19</v>
      </c>
      <c r="E388" t="s">
        <v>36</v>
      </c>
      <c r="F388">
        <v>669</v>
      </c>
    </row>
    <row r="389" spans="1:6" x14ac:dyDescent="0.3">
      <c r="A389" s="1">
        <v>44986</v>
      </c>
      <c r="B389" t="s">
        <v>37</v>
      </c>
      <c r="C389" t="s">
        <v>270</v>
      </c>
      <c r="D389" t="s">
        <v>19</v>
      </c>
      <c r="E389" t="s">
        <v>36</v>
      </c>
      <c r="F389">
        <v>569</v>
      </c>
    </row>
    <row r="390" spans="1:6" x14ac:dyDescent="0.3">
      <c r="A390" s="1">
        <v>44986</v>
      </c>
      <c r="B390" t="s">
        <v>37</v>
      </c>
      <c r="C390" t="s">
        <v>287</v>
      </c>
      <c r="D390" t="s">
        <v>19</v>
      </c>
      <c r="E390" t="s">
        <v>36</v>
      </c>
      <c r="F390">
        <v>3350</v>
      </c>
    </row>
    <row r="391" spans="1:6" x14ac:dyDescent="0.3">
      <c r="A391" s="1">
        <v>44986</v>
      </c>
      <c r="B391" t="s">
        <v>37</v>
      </c>
      <c r="C391" t="s">
        <v>289</v>
      </c>
      <c r="D391" t="s">
        <v>19</v>
      </c>
      <c r="E391" t="s">
        <v>36</v>
      </c>
      <c r="F391">
        <v>5872</v>
      </c>
    </row>
    <row r="392" spans="1:6" x14ac:dyDescent="0.3">
      <c r="A392" s="1">
        <v>44986</v>
      </c>
      <c r="B392" t="s">
        <v>37</v>
      </c>
      <c r="C392" t="s">
        <v>291</v>
      </c>
      <c r="D392" t="s">
        <v>19</v>
      </c>
      <c r="E392" t="s">
        <v>36</v>
      </c>
      <c r="F392">
        <v>2305</v>
      </c>
    </row>
    <row r="393" spans="1:6" x14ac:dyDescent="0.3">
      <c r="A393" s="1">
        <v>44986</v>
      </c>
      <c r="B393" t="s">
        <v>37</v>
      </c>
      <c r="C393" t="s">
        <v>293</v>
      </c>
      <c r="D393" t="s">
        <v>19</v>
      </c>
      <c r="E393" t="s">
        <v>36</v>
      </c>
      <c r="F393">
        <v>4355</v>
      </c>
    </row>
    <row r="394" spans="1:6" x14ac:dyDescent="0.3">
      <c r="A394" s="1">
        <v>44986</v>
      </c>
      <c r="B394" t="s">
        <v>37</v>
      </c>
      <c r="C394" t="s">
        <v>295</v>
      </c>
      <c r="D394" t="s">
        <v>19</v>
      </c>
      <c r="E394" t="s">
        <v>36</v>
      </c>
      <c r="F394">
        <v>571</v>
      </c>
    </row>
    <row r="395" spans="1:6" x14ac:dyDescent="0.3">
      <c r="A395" s="1">
        <v>44986</v>
      </c>
      <c r="B395" t="s">
        <v>37</v>
      </c>
      <c r="C395" t="s">
        <v>297</v>
      </c>
      <c r="D395" t="s">
        <v>19</v>
      </c>
      <c r="E395" t="s">
        <v>36</v>
      </c>
      <c r="F395">
        <v>1143</v>
      </c>
    </row>
    <row r="396" spans="1:6" x14ac:dyDescent="0.3">
      <c r="A396" s="1">
        <v>44986</v>
      </c>
      <c r="B396" t="s">
        <v>37</v>
      </c>
      <c r="C396" t="s">
        <v>299</v>
      </c>
      <c r="D396" t="s">
        <v>19</v>
      </c>
      <c r="E396" t="s">
        <v>36</v>
      </c>
      <c r="F396">
        <v>2</v>
      </c>
    </row>
    <row r="397" spans="1:6" x14ac:dyDescent="0.3">
      <c r="A397" s="44">
        <v>44986</v>
      </c>
      <c r="B397" s="43" t="s">
        <v>37</v>
      </c>
      <c r="C397" s="43" t="s">
        <v>301</v>
      </c>
      <c r="D397" s="43" t="s">
        <v>19</v>
      </c>
      <c r="E397" s="43" t="s">
        <v>36</v>
      </c>
      <c r="F397">
        <v>12499</v>
      </c>
    </row>
    <row r="398" spans="1:6" x14ac:dyDescent="0.3">
      <c r="A398" s="1">
        <v>44986</v>
      </c>
      <c r="B398" t="s">
        <v>54</v>
      </c>
      <c r="C398" t="s">
        <v>15</v>
      </c>
      <c r="D398" t="s">
        <v>32</v>
      </c>
      <c r="E398" t="s">
        <v>24</v>
      </c>
      <c r="F398">
        <v>18744</v>
      </c>
    </row>
    <row r="399" spans="1:6" x14ac:dyDescent="0.3">
      <c r="A399" s="1">
        <v>44986</v>
      </c>
      <c r="B399" t="s">
        <v>54</v>
      </c>
      <c r="C399" t="s">
        <v>7</v>
      </c>
      <c r="D399" t="s">
        <v>32</v>
      </c>
      <c r="E399" t="s">
        <v>24</v>
      </c>
      <c r="F399">
        <v>14535</v>
      </c>
    </row>
    <row r="400" spans="1:6" x14ac:dyDescent="0.3">
      <c r="A400" s="1">
        <v>44986</v>
      </c>
      <c r="B400" t="s">
        <v>54</v>
      </c>
      <c r="C400" t="s">
        <v>4</v>
      </c>
      <c r="D400" t="s">
        <v>32</v>
      </c>
      <c r="E400" t="s">
        <v>24</v>
      </c>
      <c r="F400">
        <v>5402</v>
      </c>
    </row>
    <row r="401" spans="1:6" x14ac:dyDescent="0.3">
      <c r="A401" s="1">
        <v>44986</v>
      </c>
      <c r="B401" t="s">
        <v>54</v>
      </c>
      <c r="C401" t="s">
        <v>9</v>
      </c>
      <c r="D401" t="s">
        <v>32</v>
      </c>
      <c r="E401" t="s">
        <v>24</v>
      </c>
      <c r="F401">
        <v>3919</v>
      </c>
    </row>
    <row r="402" spans="1:6" x14ac:dyDescent="0.3">
      <c r="A402" s="1">
        <v>44986</v>
      </c>
      <c r="B402" t="s">
        <v>54</v>
      </c>
      <c r="C402" t="s">
        <v>271</v>
      </c>
      <c r="D402" t="s">
        <v>32</v>
      </c>
      <c r="E402" t="s">
        <v>24</v>
      </c>
      <c r="F402">
        <v>361</v>
      </c>
    </row>
    <row r="403" spans="1:6" x14ac:dyDescent="0.3">
      <c r="A403" s="1">
        <v>44986</v>
      </c>
      <c r="B403" t="s">
        <v>54</v>
      </c>
      <c r="C403" t="s">
        <v>272</v>
      </c>
      <c r="D403" t="s">
        <v>32</v>
      </c>
      <c r="E403" t="s">
        <v>24</v>
      </c>
      <c r="F403">
        <v>399</v>
      </c>
    </row>
    <row r="404" spans="1:6" x14ac:dyDescent="0.3">
      <c r="A404" s="1">
        <v>44986</v>
      </c>
      <c r="B404" t="s">
        <v>54</v>
      </c>
      <c r="C404" t="s">
        <v>273</v>
      </c>
      <c r="D404" t="s">
        <v>32</v>
      </c>
      <c r="E404" t="s">
        <v>24</v>
      </c>
      <c r="F404">
        <v>3159</v>
      </c>
    </row>
    <row r="405" spans="1:6" x14ac:dyDescent="0.3">
      <c r="A405" s="1">
        <v>44986</v>
      </c>
      <c r="B405" t="s">
        <v>54</v>
      </c>
      <c r="C405" t="s">
        <v>274</v>
      </c>
      <c r="D405" t="s">
        <v>32</v>
      </c>
      <c r="E405" t="s">
        <v>24</v>
      </c>
      <c r="F405">
        <v>4610024</v>
      </c>
    </row>
    <row r="406" spans="1:6" x14ac:dyDescent="0.3">
      <c r="A406" s="1">
        <v>44986</v>
      </c>
      <c r="B406" t="s">
        <v>54</v>
      </c>
      <c r="C406" t="s">
        <v>309</v>
      </c>
      <c r="D406" t="s">
        <v>32</v>
      </c>
      <c r="E406" t="s">
        <v>24</v>
      </c>
      <c r="F406">
        <v>407</v>
      </c>
    </row>
    <row r="407" spans="1:6" x14ac:dyDescent="0.3">
      <c r="A407" s="1">
        <v>44986</v>
      </c>
      <c r="B407" t="s">
        <v>54</v>
      </c>
      <c r="C407" t="s">
        <v>310</v>
      </c>
      <c r="D407" t="s">
        <v>32</v>
      </c>
      <c r="E407" t="s">
        <v>24</v>
      </c>
      <c r="F407">
        <v>1812</v>
      </c>
    </row>
    <row r="408" spans="1:6" x14ac:dyDescent="0.3">
      <c r="A408" s="1">
        <v>44986</v>
      </c>
      <c r="B408" t="s">
        <v>54</v>
      </c>
      <c r="C408" t="s">
        <v>311</v>
      </c>
      <c r="D408" t="s">
        <v>32</v>
      </c>
      <c r="E408" t="s">
        <v>24</v>
      </c>
      <c r="F408">
        <v>654</v>
      </c>
    </row>
    <row r="409" spans="1:6" x14ac:dyDescent="0.3">
      <c r="A409" s="1">
        <v>44986</v>
      </c>
      <c r="B409" t="s">
        <v>54</v>
      </c>
      <c r="C409" t="s">
        <v>312</v>
      </c>
      <c r="D409" t="s">
        <v>32</v>
      </c>
      <c r="E409" t="s">
        <v>24</v>
      </c>
      <c r="F409">
        <v>2054</v>
      </c>
    </row>
    <row r="410" spans="1:6" x14ac:dyDescent="0.3">
      <c r="A410" s="1">
        <v>44986</v>
      </c>
      <c r="B410" t="s">
        <v>54</v>
      </c>
      <c r="C410" t="s">
        <v>8</v>
      </c>
      <c r="D410" t="s">
        <v>32</v>
      </c>
      <c r="E410" t="s">
        <v>24</v>
      </c>
      <c r="F410">
        <v>12738</v>
      </c>
    </row>
    <row r="411" spans="1:6" x14ac:dyDescent="0.3">
      <c r="A411" s="1">
        <v>44986</v>
      </c>
      <c r="B411" t="s">
        <v>54</v>
      </c>
      <c r="C411" t="s">
        <v>6</v>
      </c>
      <c r="D411" t="s">
        <v>32</v>
      </c>
      <c r="E411" t="s">
        <v>24</v>
      </c>
      <c r="F411">
        <v>5550</v>
      </c>
    </row>
    <row r="412" spans="1:6" x14ac:dyDescent="0.3">
      <c r="A412" s="1">
        <v>44986</v>
      </c>
      <c r="B412" t="s">
        <v>54</v>
      </c>
      <c r="C412" t="s">
        <v>10</v>
      </c>
      <c r="D412" t="s">
        <v>32</v>
      </c>
      <c r="E412" t="s">
        <v>24</v>
      </c>
      <c r="F412">
        <v>3058</v>
      </c>
    </row>
    <row r="413" spans="1:6" x14ac:dyDescent="0.3">
      <c r="A413" s="1">
        <v>44986</v>
      </c>
      <c r="B413" t="s">
        <v>54</v>
      </c>
      <c r="C413" t="s">
        <v>5</v>
      </c>
      <c r="D413" t="s">
        <v>32</v>
      </c>
      <c r="E413" t="s">
        <v>24</v>
      </c>
      <c r="F413">
        <v>921</v>
      </c>
    </row>
    <row r="414" spans="1:6" x14ac:dyDescent="0.3">
      <c r="A414" s="1">
        <v>44986</v>
      </c>
      <c r="B414" t="s">
        <v>54</v>
      </c>
      <c r="C414" t="s">
        <v>3</v>
      </c>
      <c r="D414" t="s">
        <v>32</v>
      </c>
      <c r="E414" t="s">
        <v>24</v>
      </c>
      <c r="F414">
        <v>2032</v>
      </c>
    </row>
    <row r="415" spans="1:6" x14ac:dyDescent="0.3">
      <c r="A415" s="1">
        <v>44986</v>
      </c>
      <c r="B415" t="s">
        <v>54</v>
      </c>
      <c r="C415" t="s">
        <v>11</v>
      </c>
      <c r="D415" t="s">
        <v>32</v>
      </c>
      <c r="E415" t="s">
        <v>24</v>
      </c>
      <c r="F415">
        <v>1868</v>
      </c>
    </row>
    <row r="416" spans="1:6" x14ac:dyDescent="0.3">
      <c r="A416" s="1">
        <v>44986</v>
      </c>
      <c r="B416" t="s">
        <v>54</v>
      </c>
      <c r="C416" t="s">
        <v>13</v>
      </c>
      <c r="D416" t="s">
        <v>32</v>
      </c>
      <c r="E416" t="s">
        <v>24</v>
      </c>
      <c r="F416">
        <v>4</v>
      </c>
    </row>
    <row r="417" spans="1:6" x14ac:dyDescent="0.3">
      <c r="A417" s="1">
        <v>44986</v>
      </c>
      <c r="B417" t="s">
        <v>54</v>
      </c>
      <c r="C417" t="s">
        <v>280</v>
      </c>
      <c r="D417" t="s">
        <v>32</v>
      </c>
      <c r="E417" t="s">
        <v>24</v>
      </c>
      <c r="F417">
        <v>4640</v>
      </c>
    </row>
    <row r="418" spans="1:6" x14ac:dyDescent="0.3">
      <c r="A418" s="1">
        <v>44986</v>
      </c>
      <c r="B418" t="s">
        <v>54</v>
      </c>
      <c r="C418" t="s">
        <v>14</v>
      </c>
      <c r="D418" t="s">
        <v>32</v>
      </c>
      <c r="E418" t="s">
        <v>24</v>
      </c>
      <c r="F418">
        <v>1345</v>
      </c>
    </row>
    <row r="419" spans="1:6" x14ac:dyDescent="0.3">
      <c r="A419" s="1">
        <v>44986</v>
      </c>
      <c r="B419" t="s">
        <v>54</v>
      </c>
      <c r="C419" t="s">
        <v>12</v>
      </c>
      <c r="D419" t="s">
        <v>32</v>
      </c>
      <c r="E419" t="s">
        <v>24</v>
      </c>
      <c r="F419">
        <v>722</v>
      </c>
    </row>
    <row r="420" spans="1:6" x14ac:dyDescent="0.3">
      <c r="A420" s="1">
        <v>44986</v>
      </c>
      <c r="B420" t="s">
        <v>54</v>
      </c>
      <c r="C420" t="s">
        <v>16</v>
      </c>
      <c r="D420" t="s">
        <v>32</v>
      </c>
      <c r="E420" t="s">
        <v>24</v>
      </c>
      <c r="F420">
        <v>35</v>
      </c>
    </row>
    <row r="421" spans="1:6" x14ac:dyDescent="0.3">
      <c r="A421" s="1">
        <v>44986</v>
      </c>
      <c r="B421" t="s">
        <v>54</v>
      </c>
      <c r="C421" t="s">
        <v>284</v>
      </c>
      <c r="D421" t="s">
        <v>32</v>
      </c>
      <c r="E421" t="s">
        <v>24</v>
      </c>
      <c r="F421">
        <v>126</v>
      </c>
    </row>
    <row r="422" spans="1:6" x14ac:dyDescent="0.3">
      <c r="A422" s="1">
        <v>44986</v>
      </c>
      <c r="B422" t="s">
        <v>54</v>
      </c>
      <c r="C422" t="s">
        <v>270</v>
      </c>
      <c r="D422" t="s">
        <v>32</v>
      </c>
      <c r="E422" t="s">
        <v>24</v>
      </c>
      <c r="F422">
        <v>28</v>
      </c>
    </row>
    <row r="423" spans="1:6" x14ac:dyDescent="0.3">
      <c r="A423" s="1">
        <v>44986</v>
      </c>
      <c r="B423" t="s">
        <v>54</v>
      </c>
      <c r="C423" t="s">
        <v>287</v>
      </c>
      <c r="D423" t="s">
        <v>32</v>
      </c>
      <c r="E423" t="s">
        <v>24</v>
      </c>
      <c r="F423">
        <v>538</v>
      </c>
    </row>
    <row r="424" spans="1:6" x14ac:dyDescent="0.3">
      <c r="A424" s="1">
        <v>44986</v>
      </c>
      <c r="B424" t="s">
        <v>54</v>
      </c>
      <c r="C424" t="s">
        <v>289</v>
      </c>
      <c r="D424" t="s">
        <v>32</v>
      </c>
      <c r="E424" t="s">
        <v>24</v>
      </c>
      <c r="F424">
        <v>1400</v>
      </c>
    </row>
    <row r="425" spans="1:6" x14ac:dyDescent="0.3">
      <c r="A425" s="1">
        <v>44986</v>
      </c>
      <c r="B425" t="s">
        <v>54</v>
      </c>
      <c r="C425" t="s">
        <v>291</v>
      </c>
      <c r="D425" t="s">
        <v>32</v>
      </c>
      <c r="E425" t="s">
        <v>24</v>
      </c>
      <c r="F425">
        <v>1065</v>
      </c>
    </row>
    <row r="426" spans="1:6" x14ac:dyDescent="0.3">
      <c r="A426" s="1">
        <v>44986</v>
      </c>
      <c r="B426" t="s">
        <v>54</v>
      </c>
      <c r="C426" t="s">
        <v>293</v>
      </c>
      <c r="D426" t="s">
        <v>32</v>
      </c>
      <c r="E426" t="s">
        <v>24</v>
      </c>
      <c r="F426">
        <v>10</v>
      </c>
    </row>
    <row r="427" spans="1:6" x14ac:dyDescent="0.3">
      <c r="A427" s="1">
        <v>44986</v>
      </c>
      <c r="B427" t="s">
        <v>54</v>
      </c>
      <c r="C427" t="s">
        <v>295</v>
      </c>
      <c r="D427" t="s">
        <v>32</v>
      </c>
      <c r="E427" t="s">
        <v>24</v>
      </c>
      <c r="F427">
        <v>9</v>
      </c>
    </row>
    <row r="428" spans="1:6" x14ac:dyDescent="0.3">
      <c r="A428" s="1">
        <v>44986</v>
      </c>
      <c r="B428" t="s">
        <v>54</v>
      </c>
      <c r="C428" t="s">
        <v>297</v>
      </c>
      <c r="D428" t="s">
        <v>32</v>
      </c>
      <c r="E428" t="s">
        <v>24</v>
      </c>
      <c r="F428">
        <v>112</v>
      </c>
    </row>
    <row r="429" spans="1:6" x14ac:dyDescent="0.3">
      <c r="A429" s="1">
        <v>44986</v>
      </c>
      <c r="B429" t="s">
        <v>54</v>
      </c>
      <c r="C429" t="s">
        <v>299</v>
      </c>
      <c r="D429" t="s">
        <v>32</v>
      </c>
      <c r="E429" t="s">
        <v>24</v>
      </c>
      <c r="F429">
        <v>0</v>
      </c>
    </row>
    <row r="430" spans="1:6" x14ac:dyDescent="0.3">
      <c r="A430" s="44">
        <v>44986</v>
      </c>
      <c r="B430" s="43" t="s">
        <v>54</v>
      </c>
      <c r="C430" s="43" t="s">
        <v>301</v>
      </c>
      <c r="D430" s="43" t="s">
        <v>32</v>
      </c>
      <c r="E430" s="43" t="s">
        <v>24</v>
      </c>
      <c r="F430">
        <v>0</v>
      </c>
    </row>
    <row r="431" spans="1:6" x14ac:dyDescent="0.3">
      <c r="A431" s="1">
        <v>44986</v>
      </c>
      <c r="B431" t="s">
        <v>38</v>
      </c>
      <c r="C431" t="s">
        <v>15</v>
      </c>
      <c r="D431" t="s">
        <v>25</v>
      </c>
      <c r="E431" t="s">
        <v>34</v>
      </c>
      <c r="F431">
        <v>40975</v>
      </c>
    </row>
    <row r="432" spans="1:6" x14ac:dyDescent="0.3">
      <c r="A432" s="1">
        <v>44986</v>
      </c>
      <c r="B432" t="s">
        <v>38</v>
      </c>
      <c r="C432" t="s">
        <v>7</v>
      </c>
      <c r="D432" t="s">
        <v>25</v>
      </c>
      <c r="E432" t="s">
        <v>34</v>
      </c>
      <c r="F432">
        <v>29041</v>
      </c>
    </row>
    <row r="433" spans="1:6" x14ac:dyDescent="0.3">
      <c r="A433" s="1">
        <v>44986</v>
      </c>
      <c r="B433" t="s">
        <v>38</v>
      </c>
      <c r="C433" t="s">
        <v>4</v>
      </c>
      <c r="D433" t="s">
        <v>25</v>
      </c>
      <c r="E433" t="s">
        <v>34</v>
      </c>
      <c r="F433">
        <v>11190</v>
      </c>
    </row>
    <row r="434" spans="1:6" x14ac:dyDescent="0.3">
      <c r="A434" s="1">
        <v>44986</v>
      </c>
      <c r="B434" t="s">
        <v>38</v>
      </c>
      <c r="C434" t="s">
        <v>9</v>
      </c>
      <c r="D434" t="s">
        <v>25</v>
      </c>
      <c r="E434" t="s">
        <v>34</v>
      </c>
      <c r="F434">
        <v>9438</v>
      </c>
    </row>
    <row r="435" spans="1:6" x14ac:dyDescent="0.3">
      <c r="A435" s="1">
        <v>44986</v>
      </c>
      <c r="B435" t="s">
        <v>38</v>
      </c>
      <c r="C435" t="s">
        <v>271</v>
      </c>
      <c r="D435" t="s">
        <v>25</v>
      </c>
      <c r="E435" t="s">
        <v>34</v>
      </c>
      <c r="F435">
        <v>2515</v>
      </c>
    </row>
    <row r="436" spans="1:6" x14ac:dyDescent="0.3">
      <c r="A436" s="1">
        <v>44986</v>
      </c>
      <c r="B436" t="s">
        <v>38</v>
      </c>
      <c r="C436" t="s">
        <v>272</v>
      </c>
      <c r="D436" t="s">
        <v>25</v>
      </c>
      <c r="E436" t="s">
        <v>34</v>
      </c>
      <c r="F436">
        <v>801</v>
      </c>
    </row>
    <row r="437" spans="1:6" x14ac:dyDescent="0.3">
      <c r="A437" s="1">
        <v>44986</v>
      </c>
      <c r="B437" t="s">
        <v>38</v>
      </c>
      <c r="C437" t="s">
        <v>273</v>
      </c>
      <c r="D437" t="s">
        <v>25</v>
      </c>
      <c r="E437" t="s">
        <v>34</v>
      </c>
      <c r="F437">
        <v>6122</v>
      </c>
    </row>
    <row r="438" spans="1:6" x14ac:dyDescent="0.3">
      <c r="A438" s="1">
        <v>44986</v>
      </c>
      <c r="B438" t="s">
        <v>38</v>
      </c>
      <c r="C438" t="s">
        <v>274</v>
      </c>
      <c r="D438" t="s">
        <v>25</v>
      </c>
      <c r="E438" t="s">
        <v>34</v>
      </c>
      <c r="F438">
        <v>20464939</v>
      </c>
    </row>
    <row r="439" spans="1:6" x14ac:dyDescent="0.3">
      <c r="A439" s="1">
        <v>44986</v>
      </c>
      <c r="B439" t="s">
        <v>38</v>
      </c>
      <c r="C439" t="s">
        <v>309</v>
      </c>
      <c r="D439" t="s">
        <v>25</v>
      </c>
      <c r="E439" t="s">
        <v>34</v>
      </c>
      <c r="F439">
        <v>150</v>
      </c>
    </row>
    <row r="440" spans="1:6" x14ac:dyDescent="0.3">
      <c r="A440" s="1">
        <v>44986</v>
      </c>
      <c r="B440" t="s">
        <v>38</v>
      </c>
      <c r="C440" t="s">
        <v>310</v>
      </c>
      <c r="D440" t="s">
        <v>25</v>
      </c>
      <c r="E440" t="s">
        <v>34</v>
      </c>
      <c r="F440">
        <v>320</v>
      </c>
    </row>
    <row r="441" spans="1:6" x14ac:dyDescent="0.3">
      <c r="A441" s="1">
        <v>44986</v>
      </c>
      <c r="B441" t="s">
        <v>38</v>
      </c>
      <c r="C441" t="s">
        <v>311</v>
      </c>
      <c r="D441" t="s">
        <v>25</v>
      </c>
      <c r="E441" t="s">
        <v>34</v>
      </c>
      <c r="F441">
        <v>320</v>
      </c>
    </row>
    <row r="442" spans="1:6" x14ac:dyDescent="0.3">
      <c r="A442" s="1">
        <v>44986</v>
      </c>
      <c r="B442" t="s">
        <v>38</v>
      </c>
      <c r="C442" t="s">
        <v>312</v>
      </c>
      <c r="D442" t="s">
        <v>25</v>
      </c>
      <c r="E442" t="s">
        <v>34</v>
      </c>
      <c r="F442">
        <v>1594</v>
      </c>
    </row>
    <row r="443" spans="1:6" x14ac:dyDescent="0.3">
      <c r="A443" s="1">
        <v>44986</v>
      </c>
      <c r="B443" t="s">
        <v>38</v>
      </c>
      <c r="C443" t="s">
        <v>8</v>
      </c>
      <c r="D443" t="s">
        <v>25</v>
      </c>
      <c r="E443" t="s">
        <v>34</v>
      </c>
      <c r="F443">
        <v>28846</v>
      </c>
    </row>
    <row r="444" spans="1:6" x14ac:dyDescent="0.3">
      <c r="A444" s="1">
        <v>44986</v>
      </c>
      <c r="B444" t="s">
        <v>38</v>
      </c>
      <c r="C444" t="s">
        <v>6</v>
      </c>
      <c r="D444" t="s">
        <v>25</v>
      </c>
      <c r="E444" t="s">
        <v>34</v>
      </c>
      <c r="F444">
        <v>17597</v>
      </c>
    </row>
    <row r="445" spans="1:6" x14ac:dyDescent="0.3">
      <c r="A445" s="1">
        <v>44986</v>
      </c>
      <c r="B445" t="s">
        <v>38</v>
      </c>
      <c r="C445" t="s">
        <v>10</v>
      </c>
      <c r="D445" t="s">
        <v>25</v>
      </c>
      <c r="E445" t="s">
        <v>34</v>
      </c>
      <c r="F445">
        <v>289</v>
      </c>
    </row>
    <row r="446" spans="1:6" x14ac:dyDescent="0.3">
      <c r="A446" s="1">
        <v>44986</v>
      </c>
      <c r="B446" t="s">
        <v>38</v>
      </c>
      <c r="C446" t="s">
        <v>5</v>
      </c>
      <c r="D446" t="s">
        <v>25</v>
      </c>
      <c r="E446" t="s">
        <v>34</v>
      </c>
      <c r="F446">
        <v>71</v>
      </c>
    </row>
    <row r="447" spans="1:6" x14ac:dyDescent="0.3">
      <c r="A447" s="1">
        <v>44986</v>
      </c>
      <c r="B447" t="s">
        <v>38</v>
      </c>
      <c r="C447" t="s">
        <v>3</v>
      </c>
      <c r="D447" t="s">
        <v>25</v>
      </c>
      <c r="E447" t="s">
        <v>34</v>
      </c>
      <c r="F447">
        <v>3174</v>
      </c>
    </row>
    <row r="448" spans="1:6" x14ac:dyDescent="0.3">
      <c r="A448" s="1">
        <v>44986</v>
      </c>
      <c r="B448" t="s">
        <v>38</v>
      </c>
      <c r="C448" t="s">
        <v>11</v>
      </c>
      <c r="D448" t="s">
        <v>25</v>
      </c>
      <c r="E448" t="s">
        <v>34</v>
      </c>
      <c r="F448">
        <v>2413</v>
      </c>
    </row>
    <row r="449" spans="1:6" x14ac:dyDescent="0.3">
      <c r="A449" s="1">
        <v>44986</v>
      </c>
      <c r="B449" t="s">
        <v>38</v>
      </c>
      <c r="C449" t="s">
        <v>13</v>
      </c>
      <c r="D449" t="s">
        <v>25</v>
      </c>
      <c r="E449" t="s">
        <v>34</v>
      </c>
      <c r="F449">
        <v>1</v>
      </c>
    </row>
    <row r="450" spans="1:6" x14ac:dyDescent="0.3">
      <c r="A450" s="1">
        <v>44986</v>
      </c>
      <c r="B450" t="s">
        <v>38</v>
      </c>
      <c r="C450" t="s">
        <v>280</v>
      </c>
      <c r="D450" t="s">
        <v>25</v>
      </c>
      <c r="E450" t="s">
        <v>34</v>
      </c>
      <c r="F450">
        <v>9969</v>
      </c>
    </row>
    <row r="451" spans="1:6" x14ac:dyDescent="0.3">
      <c r="A451" s="1">
        <v>44986</v>
      </c>
      <c r="B451" t="s">
        <v>38</v>
      </c>
      <c r="C451" t="s">
        <v>14</v>
      </c>
      <c r="D451" t="s">
        <v>25</v>
      </c>
      <c r="E451" t="s">
        <v>34</v>
      </c>
      <c r="F451">
        <v>5717</v>
      </c>
    </row>
    <row r="452" spans="1:6" x14ac:dyDescent="0.3">
      <c r="A452" s="1">
        <v>44986</v>
      </c>
      <c r="B452" t="s">
        <v>38</v>
      </c>
      <c r="C452" t="s">
        <v>12</v>
      </c>
      <c r="D452" t="s">
        <v>25</v>
      </c>
      <c r="E452" t="s">
        <v>34</v>
      </c>
      <c r="F452">
        <v>1451</v>
      </c>
    </row>
    <row r="453" spans="1:6" x14ac:dyDescent="0.3">
      <c r="A453" s="1">
        <v>44986</v>
      </c>
      <c r="B453" t="s">
        <v>38</v>
      </c>
      <c r="C453" t="s">
        <v>16</v>
      </c>
      <c r="D453" t="s">
        <v>25</v>
      </c>
      <c r="E453" t="s">
        <v>34</v>
      </c>
      <c r="F453">
        <v>92</v>
      </c>
    </row>
    <row r="454" spans="1:6" x14ac:dyDescent="0.3">
      <c r="A454" s="1">
        <v>44986</v>
      </c>
      <c r="B454" t="s">
        <v>38</v>
      </c>
      <c r="C454" t="s">
        <v>284</v>
      </c>
      <c r="D454" t="s">
        <v>25</v>
      </c>
      <c r="E454" t="s">
        <v>34</v>
      </c>
      <c r="F454">
        <v>581</v>
      </c>
    </row>
    <row r="455" spans="1:6" x14ac:dyDescent="0.3">
      <c r="A455" s="1">
        <v>44986</v>
      </c>
      <c r="B455" t="s">
        <v>38</v>
      </c>
      <c r="C455" t="s">
        <v>270</v>
      </c>
      <c r="D455" t="s">
        <v>25</v>
      </c>
      <c r="E455" t="s">
        <v>34</v>
      </c>
      <c r="F455">
        <v>38</v>
      </c>
    </row>
    <row r="456" spans="1:6" x14ac:dyDescent="0.3">
      <c r="A456" s="1">
        <v>44986</v>
      </c>
      <c r="B456" t="s">
        <v>38</v>
      </c>
      <c r="C456" t="s">
        <v>287</v>
      </c>
      <c r="D456" t="s">
        <v>25</v>
      </c>
      <c r="E456" t="s">
        <v>34</v>
      </c>
      <c r="F456">
        <v>1204</v>
      </c>
    </row>
    <row r="457" spans="1:6" x14ac:dyDescent="0.3">
      <c r="A457" s="1">
        <v>44986</v>
      </c>
      <c r="B457" t="s">
        <v>38</v>
      </c>
      <c r="C457" t="s">
        <v>289</v>
      </c>
      <c r="D457" t="s">
        <v>25</v>
      </c>
      <c r="E457" t="s">
        <v>34</v>
      </c>
      <c r="F457">
        <v>4206</v>
      </c>
    </row>
    <row r="458" spans="1:6" x14ac:dyDescent="0.3">
      <c r="A458" s="1">
        <v>44986</v>
      </c>
      <c r="B458" t="s">
        <v>38</v>
      </c>
      <c r="C458" t="s">
        <v>291</v>
      </c>
      <c r="D458" t="s">
        <v>25</v>
      </c>
      <c r="E458" t="s">
        <v>34</v>
      </c>
      <c r="F458">
        <v>1355</v>
      </c>
    </row>
    <row r="459" spans="1:6" x14ac:dyDescent="0.3">
      <c r="A459" s="1">
        <v>44986</v>
      </c>
      <c r="B459" t="s">
        <v>38</v>
      </c>
      <c r="C459" t="s">
        <v>293</v>
      </c>
      <c r="D459" t="s">
        <v>25</v>
      </c>
      <c r="E459" t="s">
        <v>34</v>
      </c>
      <c r="F459">
        <v>1674</v>
      </c>
    </row>
    <row r="460" spans="1:6" x14ac:dyDescent="0.3">
      <c r="A460" s="1">
        <v>44986</v>
      </c>
      <c r="B460" t="s">
        <v>38</v>
      </c>
      <c r="C460" t="s">
        <v>295</v>
      </c>
      <c r="D460" t="s">
        <v>25</v>
      </c>
      <c r="E460" t="s">
        <v>34</v>
      </c>
      <c r="F460">
        <v>9</v>
      </c>
    </row>
    <row r="461" spans="1:6" x14ac:dyDescent="0.3">
      <c r="A461" s="1">
        <v>44986</v>
      </c>
      <c r="B461" t="s">
        <v>38</v>
      </c>
      <c r="C461" t="s">
        <v>297</v>
      </c>
      <c r="D461" t="s">
        <v>25</v>
      </c>
      <c r="E461" t="s">
        <v>34</v>
      </c>
      <c r="F461">
        <v>1405</v>
      </c>
    </row>
    <row r="462" spans="1:6" x14ac:dyDescent="0.3">
      <c r="A462" s="1">
        <v>44986</v>
      </c>
      <c r="B462" t="s">
        <v>38</v>
      </c>
      <c r="C462" t="s">
        <v>299</v>
      </c>
      <c r="D462" t="s">
        <v>25</v>
      </c>
      <c r="E462" t="s">
        <v>34</v>
      </c>
      <c r="F462">
        <v>0</v>
      </c>
    </row>
    <row r="463" spans="1:6" x14ac:dyDescent="0.3">
      <c r="A463" s="44">
        <v>44986</v>
      </c>
      <c r="B463" s="43" t="s">
        <v>38</v>
      </c>
      <c r="C463" s="43" t="s">
        <v>301</v>
      </c>
      <c r="D463" s="43" t="s">
        <v>25</v>
      </c>
      <c r="E463" s="43" t="s">
        <v>34</v>
      </c>
      <c r="F463">
        <v>0</v>
      </c>
    </row>
    <row r="464" spans="1:6" x14ac:dyDescent="0.3">
      <c r="A464" s="1">
        <v>44986</v>
      </c>
      <c r="B464" t="s">
        <v>40</v>
      </c>
      <c r="C464" t="s">
        <v>15</v>
      </c>
      <c r="D464" t="s">
        <v>22</v>
      </c>
      <c r="E464" t="s">
        <v>39</v>
      </c>
      <c r="F464">
        <v>79669</v>
      </c>
    </row>
    <row r="465" spans="1:6" x14ac:dyDescent="0.3">
      <c r="A465" s="1">
        <v>44986</v>
      </c>
      <c r="B465" t="s">
        <v>40</v>
      </c>
      <c r="C465" t="s">
        <v>7</v>
      </c>
      <c r="D465" t="s">
        <v>22</v>
      </c>
      <c r="E465" t="s">
        <v>39</v>
      </c>
      <c r="F465">
        <v>64339</v>
      </c>
    </row>
    <row r="466" spans="1:6" x14ac:dyDescent="0.3">
      <c r="A466" s="1">
        <v>44986</v>
      </c>
      <c r="B466" t="s">
        <v>40</v>
      </c>
      <c r="C466" t="s">
        <v>4</v>
      </c>
      <c r="D466" t="s">
        <v>22</v>
      </c>
      <c r="E466" t="s">
        <v>39</v>
      </c>
      <c r="F466">
        <v>27450</v>
      </c>
    </row>
    <row r="467" spans="1:6" x14ac:dyDescent="0.3">
      <c r="A467" s="1">
        <v>44986</v>
      </c>
      <c r="B467" t="s">
        <v>40</v>
      </c>
      <c r="C467" t="s">
        <v>9</v>
      </c>
      <c r="D467" t="s">
        <v>22</v>
      </c>
      <c r="E467" t="s">
        <v>39</v>
      </c>
      <c r="F467">
        <v>15330</v>
      </c>
    </row>
    <row r="468" spans="1:6" x14ac:dyDescent="0.3">
      <c r="A468" s="1">
        <v>44986</v>
      </c>
      <c r="B468" t="s">
        <v>40</v>
      </c>
      <c r="C468" t="s">
        <v>271</v>
      </c>
      <c r="D468" t="s">
        <v>22</v>
      </c>
      <c r="E468" t="s">
        <v>39</v>
      </c>
      <c r="F468">
        <v>2536</v>
      </c>
    </row>
    <row r="469" spans="1:6" x14ac:dyDescent="0.3">
      <c r="A469" s="1">
        <v>44986</v>
      </c>
      <c r="B469" t="s">
        <v>40</v>
      </c>
      <c r="C469" t="s">
        <v>272</v>
      </c>
      <c r="D469" t="s">
        <v>22</v>
      </c>
      <c r="E469" t="s">
        <v>39</v>
      </c>
      <c r="F469">
        <v>1759</v>
      </c>
    </row>
    <row r="470" spans="1:6" x14ac:dyDescent="0.3">
      <c r="A470" s="1">
        <v>44986</v>
      </c>
      <c r="B470" t="s">
        <v>40</v>
      </c>
      <c r="C470" t="s">
        <v>273</v>
      </c>
      <c r="D470" t="s">
        <v>22</v>
      </c>
      <c r="E470" t="s">
        <v>39</v>
      </c>
      <c r="F470">
        <v>11035</v>
      </c>
    </row>
    <row r="471" spans="1:6" x14ac:dyDescent="0.3">
      <c r="A471" s="1">
        <v>44986</v>
      </c>
      <c r="B471" t="s">
        <v>40</v>
      </c>
      <c r="C471" t="s">
        <v>274</v>
      </c>
      <c r="D471" t="s">
        <v>22</v>
      </c>
      <c r="E471" t="s">
        <v>39</v>
      </c>
      <c r="F471">
        <v>18259229</v>
      </c>
    </row>
    <row r="472" spans="1:6" x14ac:dyDescent="0.3">
      <c r="A472" s="1">
        <v>44986</v>
      </c>
      <c r="B472" t="s">
        <v>40</v>
      </c>
      <c r="C472" t="s">
        <v>309</v>
      </c>
      <c r="D472" t="s">
        <v>22</v>
      </c>
      <c r="E472" t="s">
        <v>39</v>
      </c>
      <c r="F472">
        <v>233</v>
      </c>
    </row>
    <row r="473" spans="1:6" x14ac:dyDescent="0.3">
      <c r="A473" s="1">
        <v>44986</v>
      </c>
      <c r="B473" t="s">
        <v>40</v>
      </c>
      <c r="C473" t="s">
        <v>310</v>
      </c>
      <c r="D473" t="s">
        <v>22</v>
      </c>
      <c r="E473" t="s">
        <v>39</v>
      </c>
      <c r="F473">
        <v>1671</v>
      </c>
    </row>
    <row r="474" spans="1:6" x14ac:dyDescent="0.3">
      <c r="A474" s="1">
        <v>44986</v>
      </c>
      <c r="B474" t="s">
        <v>40</v>
      </c>
      <c r="C474" t="s">
        <v>311</v>
      </c>
      <c r="D474" t="s">
        <v>22</v>
      </c>
      <c r="E474" t="s">
        <v>39</v>
      </c>
      <c r="F474">
        <v>376</v>
      </c>
    </row>
    <row r="475" spans="1:6" x14ac:dyDescent="0.3">
      <c r="A475" s="1">
        <v>44986</v>
      </c>
      <c r="B475" t="s">
        <v>40</v>
      </c>
      <c r="C475" t="s">
        <v>312</v>
      </c>
      <c r="D475" t="s">
        <v>22</v>
      </c>
      <c r="E475" t="s">
        <v>39</v>
      </c>
      <c r="F475">
        <v>2030</v>
      </c>
    </row>
    <row r="476" spans="1:6" x14ac:dyDescent="0.3">
      <c r="A476" s="1">
        <v>44986</v>
      </c>
      <c r="B476" t="s">
        <v>40</v>
      </c>
      <c r="C476" t="s">
        <v>8</v>
      </c>
      <c r="D476" t="s">
        <v>22</v>
      </c>
      <c r="E476" t="s">
        <v>39</v>
      </c>
      <c r="F476">
        <v>53583</v>
      </c>
    </row>
    <row r="477" spans="1:6" x14ac:dyDescent="0.3">
      <c r="A477" s="1">
        <v>44986</v>
      </c>
      <c r="B477" t="s">
        <v>40</v>
      </c>
      <c r="C477" t="s">
        <v>6</v>
      </c>
      <c r="D477" t="s">
        <v>22</v>
      </c>
      <c r="E477" t="s">
        <v>39</v>
      </c>
      <c r="F477">
        <v>25849</v>
      </c>
    </row>
    <row r="478" spans="1:6" x14ac:dyDescent="0.3">
      <c r="A478" s="1">
        <v>44986</v>
      </c>
      <c r="B478" t="s">
        <v>40</v>
      </c>
      <c r="C478" t="s">
        <v>10</v>
      </c>
      <c r="D478" t="s">
        <v>22</v>
      </c>
      <c r="E478" t="s">
        <v>39</v>
      </c>
      <c r="F478">
        <v>6992</v>
      </c>
    </row>
    <row r="479" spans="1:6" x14ac:dyDescent="0.3">
      <c r="A479" s="1">
        <v>44986</v>
      </c>
      <c r="B479" t="s">
        <v>40</v>
      </c>
      <c r="C479" t="s">
        <v>5</v>
      </c>
      <c r="D479" t="s">
        <v>22</v>
      </c>
      <c r="E479" t="s">
        <v>39</v>
      </c>
      <c r="F479">
        <v>2159</v>
      </c>
    </row>
    <row r="480" spans="1:6" x14ac:dyDescent="0.3">
      <c r="A480" s="1">
        <v>44986</v>
      </c>
      <c r="B480" t="s">
        <v>40</v>
      </c>
      <c r="C480" t="s">
        <v>3</v>
      </c>
      <c r="D480" t="s">
        <v>22</v>
      </c>
      <c r="E480" t="s">
        <v>39</v>
      </c>
      <c r="F480">
        <v>4214</v>
      </c>
    </row>
    <row r="481" spans="1:6" x14ac:dyDescent="0.3">
      <c r="A481" s="1">
        <v>44986</v>
      </c>
      <c r="B481" t="s">
        <v>40</v>
      </c>
      <c r="C481" t="s">
        <v>11</v>
      </c>
      <c r="D481" t="s">
        <v>22</v>
      </c>
      <c r="E481" t="s">
        <v>39</v>
      </c>
      <c r="F481">
        <v>5533</v>
      </c>
    </row>
    <row r="482" spans="1:6" x14ac:dyDescent="0.3">
      <c r="A482" s="1">
        <v>44986</v>
      </c>
      <c r="B482" t="s">
        <v>40</v>
      </c>
      <c r="C482" t="s">
        <v>13</v>
      </c>
      <c r="D482" t="s">
        <v>22</v>
      </c>
      <c r="E482" t="s">
        <v>39</v>
      </c>
      <c r="F482">
        <v>25</v>
      </c>
    </row>
    <row r="483" spans="1:6" x14ac:dyDescent="0.3">
      <c r="A483" s="1">
        <v>44986</v>
      </c>
      <c r="B483" t="s">
        <v>40</v>
      </c>
      <c r="C483" t="s">
        <v>280</v>
      </c>
      <c r="D483" t="s">
        <v>22</v>
      </c>
      <c r="E483" t="s">
        <v>39</v>
      </c>
      <c r="F483">
        <v>20631</v>
      </c>
    </row>
    <row r="484" spans="1:6" x14ac:dyDescent="0.3">
      <c r="A484" s="1">
        <v>44986</v>
      </c>
      <c r="B484" t="s">
        <v>40</v>
      </c>
      <c r="C484" t="s">
        <v>14</v>
      </c>
      <c r="D484" t="s">
        <v>22</v>
      </c>
      <c r="E484" t="s">
        <v>39</v>
      </c>
      <c r="F484">
        <v>2517</v>
      </c>
    </row>
    <row r="485" spans="1:6" x14ac:dyDescent="0.3">
      <c r="A485" s="1">
        <v>44986</v>
      </c>
      <c r="B485" t="s">
        <v>40</v>
      </c>
      <c r="C485" t="s">
        <v>12</v>
      </c>
      <c r="D485" t="s">
        <v>22</v>
      </c>
      <c r="E485" t="s">
        <v>39</v>
      </c>
      <c r="F485">
        <v>2894</v>
      </c>
    </row>
    <row r="486" spans="1:6" x14ac:dyDescent="0.3">
      <c r="A486" s="1">
        <v>44986</v>
      </c>
      <c r="B486" t="s">
        <v>40</v>
      </c>
      <c r="C486" t="s">
        <v>16</v>
      </c>
      <c r="D486" t="s">
        <v>22</v>
      </c>
      <c r="E486" t="s">
        <v>39</v>
      </c>
      <c r="F486">
        <v>193</v>
      </c>
    </row>
    <row r="487" spans="1:6" x14ac:dyDescent="0.3">
      <c r="A487" s="1">
        <v>44986</v>
      </c>
      <c r="B487" t="s">
        <v>40</v>
      </c>
      <c r="C487" t="s">
        <v>284</v>
      </c>
      <c r="D487" t="s">
        <v>22</v>
      </c>
      <c r="E487" t="s">
        <v>39</v>
      </c>
      <c r="F487">
        <v>701</v>
      </c>
    </row>
    <row r="488" spans="1:6" x14ac:dyDescent="0.3">
      <c r="A488" s="1">
        <v>44986</v>
      </c>
      <c r="B488" t="s">
        <v>40</v>
      </c>
      <c r="C488" t="s">
        <v>270</v>
      </c>
      <c r="D488" t="s">
        <v>22</v>
      </c>
      <c r="E488" t="s">
        <v>39</v>
      </c>
      <c r="F488">
        <v>89</v>
      </c>
    </row>
    <row r="489" spans="1:6" x14ac:dyDescent="0.3">
      <c r="A489" s="1">
        <v>44986</v>
      </c>
      <c r="B489" t="s">
        <v>40</v>
      </c>
      <c r="C489" t="s">
        <v>287</v>
      </c>
      <c r="D489" t="s">
        <v>22</v>
      </c>
      <c r="E489" t="s">
        <v>39</v>
      </c>
      <c r="F489">
        <v>4720</v>
      </c>
    </row>
    <row r="490" spans="1:6" x14ac:dyDescent="0.3">
      <c r="A490" s="1">
        <v>44986</v>
      </c>
      <c r="B490" t="s">
        <v>40</v>
      </c>
      <c r="C490" t="s">
        <v>289</v>
      </c>
      <c r="D490" t="s">
        <v>22</v>
      </c>
      <c r="E490" t="s">
        <v>39</v>
      </c>
      <c r="F490">
        <v>12066</v>
      </c>
    </row>
    <row r="491" spans="1:6" x14ac:dyDescent="0.3">
      <c r="A491" s="1">
        <v>44986</v>
      </c>
      <c r="B491" t="s">
        <v>40</v>
      </c>
      <c r="C491" t="s">
        <v>291</v>
      </c>
      <c r="D491" t="s">
        <v>22</v>
      </c>
      <c r="E491" t="s">
        <v>39</v>
      </c>
      <c r="F491">
        <v>11237</v>
      </c>
    </row>
    <row r="492" spans="1:6" x14ac:dyDescent="0.3">
      <c r="A492" s="1">
        <v>44986</v>
      </c>
      <c r="B492" t="s">
        <v>40</v>
      </c>
      <c r="C492" t="s">
        <v>293</v>
      </c>
      <c r="D492" t="s">
        <v>22</v>
      </c>
      <c r="E492" t="s">
        <v>39</v>
      </c>
      <c r="F492">
        <v>4454</v>
      </c>
    </row>
    <row r="493" spans="1:6" x14ac:dyDescent="0.3">
      <c r="A493" s="1">
        <v>44986</v>
      </c>
      <c r="B493" t="s">
        <v>40</v>
      </c>
      <c r="C493" t="s">
        <v>295</v>
      </c>
      <c r="D493" t="s">
        <v>22</v>
      </c>
      <c r="E493" t="s">
        <v>39</v>
      </c>
      <c r="F493">
        <v>3394</v>
      </c>
    </row>
    <row r="494" spans="1:6" x14ac:dyDescent="0.3">
      <c r="A494" s="1">
        <v>44986</v>
      </c>
      <c r="B494" t="s">
        <v>40</v>
      </c>
      <c r="C494" t="s">
        <v>297</v>
      </c>
      <c r="D494" t="s">
        <v>22</v>
      </c>
      <c r="E494" t="s">
        <v>39</v>
      </c>
      <c r="F494">
        <v>667</v>
      </c>
    </row>
    <row r="495" spans="1:6" x14ac:dyDescent="0.3">
      <c r="A495" s="1">
        <v>44986</v>
      </c>
      <c r="B495" t="s">
        <v>40</v>
      </c>
      <c r="C495" t="s">
        <v>299</v>
      </c>
      <c r="D495" t="s">
        <v>22</v>
      </c>
      <c r="E495" t="s">
        <v>39</v>
      </c>
      <c r="F495">
        <v>0</v>
      </c>
    </row>
    <row r="496" spans="1:6" x14ac:dyDescent="0.3">
      <c r="A496" s="44">
        <v>44986</v>
      </c>
      <c r="B496" s="43" t="s">
        <v>40</v>
      </c>
      <c r="C496" s="43" t="s">
        <v>301</v>
      </c>
      <c r="D496" s="43" t="s">
        <v>22</v>
      </c>
      <c r="E496" s="43" t="s">
        <v>39</v>
      </c>
      <c r="F496">
        <v>576</v>
      </c>
    </row>
    <row r="497" spans="1:6" x14ac:dyDescent="0.3">
      <c r="A497" s="1">
        <v>44986</v>
      </c>
      <c r="B497" t="s">
        <v>41</v>
      </c>
      <c r="C497" t="s">
        <v>15</v>
      </c>
      <c r="D497" t="s">
        <v>25</v>
      </c>
      <c r="E497" t="s">
        <v>24</v>
      </c>
      <c r="F497">
        <v>33668</v>
      </c>
    </row>
    <row r="498" spans="1:6" x14ac:dyDescent="0.3">
      <c r="A498" s="1">
        <v>44986</v>
      </c>
      <c r="B498" t="s">
        <v>41</v>
      </c>
      <c r="C498" t="s">
        <v>7</v>
      </c>
      <c r="D498" t="s">
        <v>25</v>
      </c>
      <c r="E498" t="s">
        <v>24</v>
      </c>
      <c r="F498">
        <v>26217</v>
      </c>
    </row>
    <row r="499" spans="1:6" x14ac:dyDescent="0.3">
      <c r="A499" s="1">
        <v>44986</v>
      </c>
      <c r="B499" t="s">
        <v>41</v>
      </c>
      <c r="C499" t="s">
        <v>4</v>
      </c>
      <c r="D499" t="s">
        <v>25</v>
      </c>
      <c r="E499" t="s">
        <v>24</v>
      </c>
      <c r="F499">
        <v>7703</v>
      </c>
    </row>
    <row r="500" spans="1:6" x14ac:dyDescent="0.3">
      <c r="A500" s="1">
        <v>44986</v>
      </c>
      <c r="B500" t="s">
        <v>41</v>
      </c>
      <c r="C500" t="s">
        <v>9</v>
      </c>
      <c r="D500" t="s">
        <v>25</v>
      </c>
      <c r="E500" t="s">
        <v>24</v>
      </c>
      <c r="F500">
        <v>4443</v>
      </c>
    </row>
    <row r="501" spans="1:6" x14ac:dyDescent="0.3">
      <c r="A501" s="1">
        <v>44986</v>
      </c>
      <c r="B501" t="s">
        <v>41</v>
      </c>
      <c r="C501" t="s">
        <v>271</v>
      </c>
      <c r="D501" t="s">
        <v>25</v>
      </c>
      <c r="E501" t="s">
        <v>24</v>
      </c>
      <c r="F501">
        <v>512</v>
      </c>
    </row>
    <row r="502" spans="1:6" x14ac:dyDescent="0.3">
      <c r="A502" s="1">
        <v>44986</v>
      </c>
      <c r="B502" t="s">
        <v>41</v>
      </c>
      <c r="C502" t="s">
        <v>272</v>
      </c>
      <c r="D502" t="s">
        <v>25</v>
      </c>
      <c r="E502" t="s">
        <v>24</v>
      </c>
      <c r="F502">
        <v>1024</v>
      </c>
    </row>
    <row r="503" spans="1:6" x14ac:dyDescent="0.3">
      <c r="A503" s="1">
        <v>44986</v>
      </c>
      <c r="B503" t="s">
        <v>41</v>
      </c>
      <c r="C503" t="s">
        <v>273</v>
      </c>
      <c r="D503" t="s">
        <v>25</v>
      </c>
      <c r="E503" t="s">
        <v>24</v>
      </c>
      <c r="F503">
        <v>2907</v>
      </c>
    </row>
    <row r="504" spans="1:6" x14ac:dyDescent="0.3">
      <c r="A504" s="1">
        <v>44986</v>
      </c>
      <c r="B504" t="s">
        <v>41</v>
      </c>
      <c r="C504" t="s">
        <v>274</v>
      </c>
      <c r="D504" t="s">
        <v>25</v>
      </c>
      <c r="E504" t="s">
        <v>24</v>
      </c>
      <c r="F504">
        <v>11376522</v>
      </c>
    </row>
    <row r="505" spans="1:6" x14ac:dyDescent="0.3">
      <c r="A505" s="1">
        <v>44986</v>
      </c>
      <c r="B505" t="s">
        <v>41</v>
      </c>
      <c r="C505" t="s">
        <v>309</v>
      </c>
      <c r="D505" t="s">
        <v>25</v>
      </c>
      <c r="E505" t="s">
        <v>24</v>
      </c>
      <c r="F505">
        <v>440</v>
      </c>
    </row>
    <row r="506" spans="1:6" x14ac:dyDescent="0.3">
      <c r="A506" s="1">
        <v>44986</v>
      </c>
      <c r="B506" t="s">
        <v>41</v>
      </c>
      <c r="C506" t="s">
        <v>310</v>
      </c>
      <c r="D506" t="s">
        <v>25</v>
      </c>
      <c r="E506" t="s">
        <v>24</v>
      </c>
      <c r="F506">
        <v>1754</v>
      </c>
    </row>
    <row r="507" spans="1:6" x14ac:dyDescent="0.3">
      <c r="A507" s="1">
        <v>44986</v>
      </c>
      <c r="B507" t="s">
        <v>41</v>
      </c>
      <c r="C507" t="s">
        <v>311</v>
      </c>
      <c r="D507" t="s">
        <v>25</v>
      </c>
      <c r="E507" t="s">
        <v>24</v>
      </c>
      <c r="F507">
        <v>513</v>
      </c>
    </row>
    <row r="508" spans="1:6" x14ac:dyDescent="0.3">
      <c r="A508" s="1">
        <v>44986</v>
      </c>
      <c r="B508" t="s">
        <v>41</v>
      </c>
      <c r="C508" t="s">
        <v>312</v>
      </c>
      <c r="D508" t="s">
        <v>25</v>
      </c>
      <c r="E508" t="s">
        <v>24</v>
      </c>
      <c r="F508">
        <v>2093</v>
      </c>
    </row>
    <row r="509" spans="1:6" x14ac:dyDescent="0.3">
      <c r="A509" s="1">
        <v>44986</v>
      </c>
      <c r="B509" t="s">
        <v>41</v>
      </c>
      <c r="C509" t="s">
        <v>8</v>
      </c>
      <c r="D509" t="s">
        <v>25</v>
      </c>
      <c r="E509" t="s">
        <v>24</v>
      </c>
      <c r="F509">
        <v>22647</v>
      </c>
    </row>
    <row r="510" spans="1:6" x14ac:dyDescent="0.3">
      <c r="A510" s="1">
        <v>44986</v>
      </c>
      <c r="B510" t="s">
        <v>41</v>
      </c>
      <c r="C510" t="s">
        <v>6</v>
      </c>
      <c r="D510" t="s">
        <v>25</v>
      </c>
      <c r="E510" t="s">
        <v>24</v>
      </c>
      <c r="F510">
        <v>9028</v>
      </c>
    </row>
    <row r="511" spans="1:6" x14ac:dyDescent="0.3">
      <c r="A511" s="1">
        <v>44986</v>
      </c>
      <c r="B511" t="s">
        <v>41</v>
      </c>
      <c r="C511" t="s">
        <v>10</v>
      </c>
      <c r="D511" t="s">
        <v>25</v>
      </c>
      <c r="E511" t="s">
        <v>24</v>
      </c>
      <c r="F511">
        <v>5416</v>
      </c>
    </row>
    <row r="512" spans="1:6" x14ac:dyDescent="0.3">
      <c r="A512" s="1">
        <v>44986</v>
      </c>
      <c r="B512" t="s">
        <v>41</v>
      </c>
      <c r="C512" t="s">
        <v>5</v>
      </c>
      <c r="D512" t="s">
        <v>25</v>
      </c>
      <c r="E512" t="s">
        <v>24</v>
      </c>
      <c r="F512">
        <v>1469</v>
      </c>
    </row>
    <row r="513" spans="1:6" x14ac:dyDescent="0.3">
      <c r="A513" s="1">
        <v>44986</v>
      </c>
      <c r="B513" t="s">
        <v>41</v>
      </c>
      <c r="C513" t="s">
        <v>3</v>
      </c>
      <c r="D513" t="s">
        <v>25</v>
      </c>
      <c r="E513" t="s">
        <v>24</v>
      </c>
      <c r="F513">
        <v>3470</v>
      </c>
    </row>
    <row r="514" spans="1:6" x14ac:dyDescent="0.3">
      <c r="A514" s="1">
        <v>44986</v>
      </c>
      <c r="B514" t="s">
        <v>41</v>
      </c>
      <c r="C514" t="s">
        <v>11</v>
      </c>
      <c r="D514" t="s">
        <v>25</v>
      </c>
      <c r="E514" t="s">
        <v>24</v>
      </c>
      <c r="F514">
        <v>3070</v>
      </c>
    </row>
    <row r="515" spans="1:6" x14ac:dyDescent="0.3">
      <c r="A515" s="1">
        <v>44986</v>
      </c>
      <c r="B515" t="s">
        <v>41</v>
      </c>
      <c r="C515" t="s">
        <v>13</v>
      </c>
      <c r="D515" t="s">
        <v>25</v>
      </c>
      <c r="E515" t="s">
        <v>24</v>
      </c>
      <c r="F515">
        <v>11</v>
      </c>
    </row>
    <row r="516" spans="1:6" x14ac:dyDescent="0.3">
      <c r="A516" s="1">
        <v>44986</v>
      </c>
      <c r="B516" t="s">
        <v>41</v>
      </c>
      <c r="C516" t="s">
        <v>280</v>
      </c>
      <c r="D516" t="s">
        <v>25</v>
      </c>
      <c r="E516" t="s">
        <v>24</v>
      </c>
      <c r="F516">
        <v>8280</v>
      </c>
    </row>
    <row r="517" spans="1:6" x14ac:dyDescent="0.3">
      <c r="A517" s="1">
        <v>44986</v>
      </c>
      <c r="B517" t="s">
        <v>41</v>
      </c>
      <c r="C517" t="s">
        <v>14</v>
      </c>
      <c r="D517" t="s">
        <v>25</v>
      </c>
      <c r="E517" t="s">
        <v>24</v>
      </c>
      <c r="F517">
        <v>2457</v>
      </c>
    </row>
    <row r="518" spans="1:6" x14ac:dyDescent="0.3">
      <c r="A518" s="1">
        <v>44986</v>
      </c>
      <c r="B518" t="s">
        <v>41</v>
      </c>
      <c r="C518" t="s">
        <v>12</v>
      </c>
      <c r="D518" t="s">
        <v>25</v>
      </c>
      <c r="E518" t="s">
        <v>24</v>
      </c>
      <c r="F518">
        <v>1143</v>
      </c>
    </row>
    <row r="519" spans="1:6" x14ac:dyDescent="0.3">
      <c r="A519" s="1">
        <v>44986</v>
      </c>
      <c r="B519" t="s">
        <v>41</v>
      </c>
      <c r="C519" t="s">
        <v>16</v>
      </c>
      <c r="D519" t="s">
        <v>25</v>
      </c>
      <c r="E519" t="s">
        <v>24</v>
      </c>
      <c r="F519">
        <v>49</v>
      </c>
    </row>
    <row r="520" spans="1:6" x14ac:dyDescent="0.3">
      <c r="A520" s="1">
        <v>44986</v>
      </c>
      <c r="B520" t="s">
        <v>41</v>
      </c>
      <c r="C520" t="s">
        <v>284</v>
      </c>
      <c r="D520" t="s">
        <v>25</v>
      </c>
      <c r="E520" t="s">
        <v>24</v>
      </c>
      <c r="F520">
        <v>329</v>
      </c>
    </row>
    <row r="521" spans="1:6" x14ac:dyDescent="0.3">
      <c r="A521" s="1">
        <v>44986</v>
      </c>
      <c r="B521" t="s">
        <v>41</v>
      </c>
      <c r="C521" t="s">
        <v>270</v>
      </c>
      <c r="D521" t="s">
        <v>25</v>
      </c>
      <c r="E521" t="s">
        <v>24</v>
      </c>
      <c r="F521">
        <v>58</v>
      </c>
    </row>
    <row r="522" spans="1:6" x14ac:dyDescent="0.3">
      <c r="A522" s="1">
        <v>44986</v>
      </c>
      <c r="B522" t="s">
        <v>41</v>
      </c>
      <c r="C522" t="s">
        <v>287</v>
      </c>
      <c r="D522" t="s">
        <v>25</v>
      </c>
      <c r="E522" t="s">
        <v>24</v>
      </c>
      <c r="F522">
        <v>1014</v>
      </c>
    </row>
    <row r="523" spans="1:6" x14ac:dyDescent="0.3">
      <c r="A523" s="1">
        <v>44986</v>
      </c>
      <c r="B523" t="s">
        <v>41</v>
      </c>
      <c r="C523" t="s">
        <v>289</v>
      </c>
      <c r="D523" t="s">
        <v>25</v>
      </c>
      <c r="E523" t="s">
        <v>24</v>
      </c>
      <c r="F523">
        <v>2766</v>
      </c>
    </row>
    <row r="524" spans="1:6" x14ac:dyDescent="0.3">
      <c r="A524" s="1">
        <v>44986</v>
      </c>
      <c r="B524" t="s">
        <v>41</v>
      </c>
      <c r="C524" t="s">
        <v>291</v>
      </c>
      <c r="D524" t="s">
        <v>25</v>
      </c>
      <c r="E524" t="s">
        <v>24</v>
      </c>
      <c r="F524">
        <v>1339</v>
      </c>
    </row>
    <row r="525" spans="1:6" x14ac:dyDescent="0.3">
      <c r="A525" s="1">
        <v>44986</v>
      </c>
      <c r="B525" t="s">
        <v>41</v>
      </c>
      <c r="C525" t="s">
        <v>293</v>
      </c>
      <c r="D525" t="s">
        <v>25</v>
      </c>
      <c r="E525" t="s">
        <v>24</v>
      </c>
      <c r="F525">
        <v>11</v>
      </c>
    </row>
    <row r="526" spans="1:6" x14ac:dyDescent="0.3">
      <c r="A526" s="1">
        <v>44986</v>
      </c>
      <c r="B526" t="s">
        <v>41</v>
      </c>
      <c r="C526" t="s">
        <v>295</v>
      </c>
      <c r="D526" t="s">
        <v>25</v>
      </c>
      <c r="E526" t="s">
        <v>24</v>
      </c>
      <c r="F526">
        <v>62</v>
      </c>
    </row>
    <row r="527" spans="1:6" x14ac:dyDescent="0.3">
      <c r="A527" s="1">
        <v>44986</v>
      </c>
      <c r="B527" t="s">
        <v>41</v>
      </c>
      <c r="C527" t="s">
        <v>297</v>
      </c>
      <c r="D527" t="s">
        <v>25</v>
      </c>
      <c r="E527" t="s">
        <v>24</v>
      </c>
      <c r="F527">
        <v>742</v>
      </c>
    </row>
    <row r="528" spans="1:6" x14ac:dyDescent="0.3">
      <c r="A528" s="1">
        <v>44986</v>
      </c>
      <c r="B528" t="s">
        <v>41</v>
      </c>
      <c r="C528" t="s">
        <v>299</v>
      </c>
      <c r="D528" t="s">
        <v>25</v>
      </c>
      <c r="E528" t="s">
        <v>24</v>
      </c>
      <c r="F528">
        <v>0</v>
      </c>
    </row>
    <row r="529" spans="1:6" x14ac:dyDescent="0.3">
      <c r="A529" s="44">
        <v>44986</v>
      </c>
      <c r="B529" s="43" t="s">
        <v>41</v>
      </c>
      <c r="C529" s="43" t="s">
        <v>301</v>
      </c>
      <c r="D529" s="43" t="s">
        <v>25</v>
      </c>
      <c r="E529" s="43" t="s">
        <v>24</v>
      </c>
      <c r="F529">
        <v>0</v>
      </c>
    </row>
    <row r="530" spans="1:6" x14ac:dyDescent="0.3">
      <c r="A530" s="1">
        <v>44986</v>
      </c>
      <c r="B530" t="s">
        <v>43</v>
      </c>
      <c r="C530" t="s">
        <v>15</v>
      </c>
      <c r="D530" t="s">
        <v>32</v>
      </c>
      <c r="E530" t="s">
        <v>42</v>
      </c>
      <c r="F530">
        <v>17556</v>
      </c>
    </row>
    <row r="531" spans="1:6" x14ac:dyDescent="0.3">
      <c r="A531" s="1">
        <v>44986</v>
      </c>
      <c r="B531" t="s">
        <v>43</v>
      </c>
      <c r="C531" t="s">
        <v>7</v>
      </c>
      <c r="D531" t="s">
        <v>32</v>
      </c>
      <c r="E531" t="s">
        <v>42</v>
      </c>
      <c r="F531">
        <v>12572</v>
      </c>
    </row>
    <row r="532" spans="1:6" x14ac:dyDescent="0.3">
      <c r="A532" s="1">
        <v>44986</v>
      </c>
      <c r="B532" t="s">
        <v>43</v>
      </c>
      <c r="C532" t="s">
        <v>4</v>
      </c>
      <c r="D532" t="s">
        <v>32</v>
      </c>
      <c r="E532" t="s">
        <v>42</v>
      </c>
      <c r="F532">
        <v>4484</v>
      </c>
    </row>
    <row r="533" spans="1:6" x14ac:dyDescent="0.3">
      <c r="A533" s="1">
        <v>44986</v>
      </c>
      <c r="B533" t="s">
        <v>43</v>
      </c>
      <c r="C533" t="s">
        <v>9</v>
      </c>
      <c r="D533" t="s">
        <v>32</v>
      </c>
      <c r="E533" t="s">
        <v>42</v>
      </c>
      <c r="F533">
        <v>3861</v>
      </c>
    </row>
    <row r="534" spans="1:6" x14ac:dyDescent="0.3">
      <c r="A534" s="1">
        <v>44986</v>
      </c>
      <c r="B534" t="s">
        <v>43</v>
      </c>
      <c r="C534" t="s">
        <v>271</v>
      </c>
      <c r="D534" t="s">
        <v>32</v>
      </c>
      <c r="E534" t="s">
        <v>42</v>
      </c>
      <c r="F534">
        <v>393</v>
      </c>
    </row>
    <row r="535" spans="1:6" x14ac:dyDescent="0.3">
      <c r="A535" s="1">
        <v>44986</v>
      </c>
      <c r="B535" t="s">
        <v>43</v>
      </c>
      <c r="C535" t="s">
        <v>272</v>
      </c>
      <c r="D535" t="s">
        <v>32</v>
      </c>
      <c r="E535" t="s">
        <v>42</v>
      </c>
      <c r="F535">
        <v>680</v>
      </c>
    </row>
    <row r="536" spans="1:6" x14ac:dyDescent="0.3">
      <c r="A536" s="1">
        <v>44986</v>
      </c>
      <c r="B536" t="s">
        <v>43</v>
      </c>
      <c r="C536" t="s">
        <v>273</v>
      </c>
      <c r="D536" t="s">
        <v>32</v>
      </c>
      <c r="E536" t="s">
        <v>42</v>
      </c>
      <c r="F536">
        <v>2788</v>
      </c>
    </row>
    <row r="537" spans="1:6" x14ac:dyDescent="0.3">
      <c r="A537" s="1">
        <v>44986</v>
      </c>
      <c r="B537" t="s">
        <v>43</v>
      </c>
      <c r="C537" t="s">
        <v>274</v>
      </c>
      <c r="D537" t="s">
        <v>32</v>
      </c>
      <c r="E537" t="s">
        <v>42</v>
      </c>
      <c r="F537">
        <v>4702152</v>
      </c>
    </row>
    <row r="538" spans="1:6" x14ac:dyDescent="0.3">
      <c r="A538" s="1">
        <v>44986</v>
      </c>
      <c r="B538" t="s">
        <v>43</v>
      </c>
      <c r="C538" t="s">
        <v>309</v>
      </c>
      <c r="D538" t="s">
        <v>32</v>
      </c>
      <c r="E538" t="s">
        <v>42</v>
      </c>
      <c r="F538">
        <v>394</v>
      </c>
    </row>
    <row r="539" spans="1:6" x14ac:dyDescent="0.3">
      <c r="A539" s="1">
        <v>44986</v>
      </c>
      <c r="B539" t="s">
        <v>43</v>
      </c>
      <c r="C539" t="s">
        <v>310</v>
      </c>
      <c r="D539" t="s">
        <v>32</v>
      </c>
      <c r="E539" t="s">
        <v>42</v>
      </c>
      <c r="F539">
        <v>1576</v>
      </c>
    </row>
    <row r="540" spans="1:6" x14ac:dyDescent="0.3">
      <c r="A540" s="1">
        <v>44986</v>
      </c>
      <c r="B540" t="s">
        <v>43</v>
      </c>
      <c r="C540" t="s">
        <v>311</v>
      </c>
      <c r="D540" t="s">
        <v>32</v>
      </c>
      <c r="E540" t="s">
        <v>42</v>
      </c>
      <c r="F540">
        <v>482</v>
      </c>
    </row>
    <row r="541" spans="1:6" x14ac:dyDescent="0.3">
      <c r="A541" s="1">
        <v>44986</v>
      </c>
      <c r="B541" t="s">
        <v>43</v>
      </c>
      <c r="C541" t="s">
        <v>312</v>
      </c>
      <c r="D541" t="s">
        <v>32</v>
      </c>
      <c r="E541" t="s">
        <v>42</v>
      </c>
      <c r="F541">
        <v>2028</v>
      </c>
    </row>
    <row r="542" spans="1:6" x14ac:dyDescent="0.3">
      <c r="A542" s="1">
        <v>44986</v>
      </c>
      <c r="B542" t="s">
        <v>43</v>
      </c>
      <c r="C542" t="s">
        <v>8</v>
      </c>
      <c r="D542" t="s">
        <v>32</v>
      </c>
      <c r="E542" t="s">
        <v>42</v>
      </c>
      <c r="F542">
        <v>11046</v>
      </c>
    </row>
    <row r="543" spans="1:6" x14ac:dyDescent="0.3">
      <c r="A543" s="1">
        <v>44986</v>
      </c>
      <c r="B543" t="s">
        <v>43</v>
      </c>
      <c r="C543" t="s">
        <v>6</v>
      </c>
      <c r="D543" t="s">
        <v>32</v>
      </c>
      <c r="E543" t="s">
        <v>42</v>
      </c>
      <c r="F543">
        <v>7623</v>
      </c>
    </row>
    <row r="544" spans="1:6" x14ac:dyDescent="0.3">
      <c r="A544" s="1">
        <v>44986</v>
      </c>
      <c r="B544" t="s">
        <v>43</v>
      </c>
      <c r="C544" t="s">
        <v>10</v>
      </c>
      <c r="D544" t="s">
        <v>32</v>
      </c>
      <c r="E544" t="s">
        <v>42</v>
      </c>
      <c r="F544">
        <v>2579</v>
      </c>
    </row>
    <row r="545" spans="1:6" x14ac:dyDescent="0.3">
      <c r="A545" s="1">
        <v>44986</v>
      </c>
      <c r="B545" t="s">
        <v>43</v>
      </c>
      <c r="C545" t="s">
        <v>5</v>
      </c>
      <c r="D545" t="s">
        <v>32</v>
      </c>
      <c r="E545" t="s">
        <v>42</v>
      </c>
      <c r="F545">
        <v>1310</v>
      </c>
    </row>
    <row r="546" spans="1:6" x14ac:dyDescent="0.3">
      <c r="A546" s="1">
        <v>44986</v>
      </c>
      <c r="B546" t="s">
        <v>43</v>
      </c>
      <c r="C546" t="s">
        <v>3</v>
      </c>
      <c r="D546" t="s">
        <v>32</v>
      </c>
      <c r="E546" t="s">
        <v>42</v>
      </c>
      <c r="F546">
        <v>938</v>
      </c>
    </row>
    <row r="547" spans="1:6" x14ac:dyDescent="0.3">
      <c r="A547" s="1">
        <v>44986</v>
      </c>
      <c r="B547" t="s">
        <v>43</v>
      </c>
      <c r="C547" t="s">
        <v>11</v>
      </c>
      <c r="D547" t="s">
        <v>32</v>
      </c>
      <c r="E547" t="s">
        <v>42</v>
      </c>
      <c r="F547">
        <v>546</v>
      </c>
    </row>
    <row r="548" spans="1:6" x14ac:dyDescent="0.3">
      <c r="A548" s="1">
        <v>44986</v>
      </c>
      <c r="B548" t="s">
        <v>43</v>
      </c>
      <c r="C548" t="s">
        <v>13</v>
      </c>
      <c r="D548" t="s">
        <v>32</v>
      </c>
      <c r="E548" t="s">
        <v>42</v>
      </c>
      <c r="F548">
        <v>318</v>
      </c>
    </row>
    <row r="549" spans="1:6" x14ac:dyDescent="0.3">
      <c r="A549" s="1">
        <v>44986</v>
      </c>
      <c r="B549" t="s">
        <v>43</v>
      </c>
      <c r="C549" t="s">
        <v>280</v>
      </c>
      <c r="D549" t="s">
        <v>32</v>
      </c>
      <c r="E549" t="s">
        <v>42</v>
      </c>
      <c r="F549">
        <v>2822</v>
      </c>
    </row>
    <row r="550" spans="1:6" x14ac:dyDescent="0.3">
      <c r="A550" s="1">
        <v>44986</v>
      </c>
      <c r="B550" t="s">
        <v>43</v>
      </c>
      <c r="C550" t="s">
        <v>14</v>
      </c>
      <c r="D550" t="s">
        <v>32</v>
      </c>
      <c r="E550" t="s">
        <v>42</v>
      </c>
      <c r="F550">
        <v>1010</v>
      </c>
    </row>
    <row r="551" spans="1:6" x14ac:dyDescent="0.3">
      <c r="A551" s="1">
        <v>44986</v>
      </c>
      <c r="B551" t="s">
        <v>43</v>
      </c>
      <c r="C551" t="s">
        <v>12</v>
      </c>
      <c r="D551" t="s">
        <v>32</v>
      </c>
      <c r="E551" t="s">
        <v>42</v>
      </c>
      <c r="F551">
        <v>123</v>
      </c>
    </row>
    <row r="552" spans="1:6" x14ac:dyDescent="0.3">
      <c r="A552" s="1">
        <v>44986</v>
      </c>
      <c r="B552" t="s">
        <v>43</v>
      </c>
      <c r="C552" t="s">
        <v>16</v>
      </c>
      <c r="D552" t="s">
        <v>32</v>
      </c>
      <c r="E552" t="s">
        <v>42</v>
      </c>
      <c r="F552">
        <v>24</v>
      </c>
    </row>
    <row r="553" spans="1:6" x14ac:dyDescent="0.3">
      <c r="A553" s="1">
        <v>44986</v>
      </c>
      <c r="B553" t="s">
        <v>43</v>
      </c>
      <c r="C553" t="s">
        <v>284</v>
      </c>
      <c r="D553" t="s">
        <v>32</v>
      </c>
      <c r="E553" t="s">
        <v>42</v>
      </c>
      <c r="F553">
        <v>92</v>
      </c>
    </row>
    <row r="554" spans="1:6" x14ac:dyDescent="0.3">
      <c r="A554" s="1">
        <v>44986</v>
      </c>
      <c r="B554" t="s">
        <v>43</v>
      </c>
      <c r="C554" t="s">
        <v>270</v>
      </c>
      <c r="D554" t="s">
        <v>32</v>
      </c>
      <c r="E554" t="s">
        <v>42</v>
      </c>
      <c r="F554">
        <v>170</v>
      </c>
    </row>
    <row r="555" spans="1:6" x14ac:dyDescent="0.3">
      <c r="A555" s="1">
        <v>44986</v>
      </c>
      <c r="B555" t="s">
        <v>43</v>
      </c>
      <c r="C555" t="s">
        <v>287</v>
      </c>
      <c r="D555" t="s">
        <v>32</v>
      </c>
      <c r="E555" t="s">
        <v>42</v>
      </c>
      <c r="F555">
        <v>1384</v>
      </c>
    </row>
    <row r="556" spans="1:6" x14ac:dyDescent="0.3">
      <c r="A556" s="1">
        <v>44986</v>
      </c>
      <c r="B556" t="s">
        <v>43</v>
      </c>
      <c r="C556" t="s">
        <v>289</v>
      </c>
      <c r="D556" t="s">
        <v>32</v>
      </c>
      <c r="E556" t="s">
        <v>42</v>
      </c>
      <c r="F556">
        <v>3347</v>
      </c>
    </row>
    <row r="557" spans="1:6" x14ac:dyDescent="0.3">
      <c r="A557" s="1">
        <v>44986</v>
      </c>
      <c r="B557" t="s">
        <v>43</v>
      </c>
      <c r="C557" t="s">
        <v>291</v>
      </c>
      <c r="D557" t="s">
        <v>32</v>
      </c>
      <c r="E557" t="s">
        <v>42</v>
      </c>
      <c r="F557">
        <v>308</v>
      </c>
    </row>
    <row r="558" spans="1:6" x14ac:dyDescent="0.3">
      <c r="A558" s="1">
        <v>44986</v>
      </c>
      <c r="B558" t="s">
        <v>43</v>
      </c>
      <c r="C558" t="s">
        <v>293</v>
      </c>
      <c r="D558" t="s">
        <v>32</v>
      </c>
      <c r="E558" t="s">
        <v>42</v>
      </c>
      <c r="F558">
        <v>1110</v>
      </c>
    </row>
    <row r="559" spans="1:6" x14ac:dyDescent="0.3">
      <c r="A559" s="1">
        <v>44986</v>
      </c>
      <c r="B559" t="s">
        <v>43</v>
      </c>
      <c r="C559" t="s">
        <v>295</v>
      </c>
      <c r="D559" t="s">
        <v>32</v>
      </c>
      <c r="E559" t="s">
        <v>42</v>
      </c>
      <c r="F559">
        <v>13</v>
      </c>
    </row>
    <row r="560" spans="1:6" x14ac:dyDescent="0.3">
      <c r="A560" s="1">
        <v>44986</v>
      </c>
      <c r="B560" t="s">
        <v>43</v>
      </c>
      <c r="C560" t="s">
        <v>297</v>
      </c>
      <c r="D560" t="s">
        <v>32</v>
      </c>
      <c r="E560" t="s">
        <v>42</v>
      </c>
      <c r="F560">
        <v>143</v>
      </c>
    </row>
    <row r="561" spans="1:6" x14ac:dyDescent="0.3">
      <c r="A561" s="1">
        <v>44986</v>
      </c>
      <c r="B561" t="s">
        <v>43</v>
      </c>
      <c r="C561" t="s">
        <v>299</v>
      </c>
      <c r="D561" t="s">
        <v>32</v>
      </c>
      <c r="E561" t="s">
        <v>42</v>
      </c>
      <c r="F561">
        <v>159</v>
      </c>
    </row>
    <row r="562" spans="1:6" x14ac:dyDescent="0.3">
      <c r="A562" s="44">
        <v>44986</v>
      </c>
      <c r="B562" s="43" t="s">
        <v>43</v>
      </c>
      <c r="C562" s="43" t="s">
        <v>301</v>
      </c>
      <c r="D562" s="43" t="s">
        <v>32</v>
      </c>
      <c r="E562" s="43" t="s">
        <v>42</v>
      </c>
      <c r="F562">
        <v>1228</v>
      </c>
    </row>
    <row r="563" spans="1:6" x14ac:dyDescent="0.3">
      <c r="A563" s="1">
        <v>44986</v>
      </c>
      <c r="B563" t="s">
        <v>44</v>
      </c>
      <c r="C563" t="s">
        <v>15</v>
      </c>
      <c r="D563" t="s">
        <v>19</v>
      </c>
      <c r="E563" t="s">
        <v>36</v>
      </c>
      <c r="F563">
        <v>57625</v>
      </c>
    </row>
    <row r="564" spans="1:6" x14ac:dyDescent="0.3">
      <c r="A564" s="1">
        <v>44986</v>
      </c>
      <c r="B564" t="s">
        <v>44</v>
      </c>
      <c r="C564" t="s">
        <v>7</v>
      </c>
      <c r="D564" t="s">
        <v>19</v>
      </c>
      <c r="E564" t="s">
        <v>36</v>
      </c>
      <c r="F564">
        <v>49365</v>
      </c>
    </row>
    <row r="565" spans="1:6" x14ac:dyDescent="0.3">
      <c r="A565" s="1">
        <v>44986</v>
      </c>
      <c r="B565" t="s">
        <v>44</v>
      </c>
      <c r="C565" t="s">
        <v>4</v>
      </c>
      <c r="D565" t="s">
        <v>19</v>
      </c>
      <c r="E565" t="s">
        <v>36</v>
      </c>
      <c r="F565">
        <v>17632</v>
      </c>
    </row>
    <row r="566" spans="1:6" x14ac:dyDescent="0.3">
      <c r="A566" s="1">
        <v>44986</v>
      </c>
      <c r="B566" t="s">
        <v>44</v>
      </c>
      <c r="C566" t="s">
        <v>9</v>
      </c>
      <c r="D566" t="s">
        <v>19</v>
      </c>
      <c r="E566" t="s">
        <v>36</v>
      </c>
      <c r="F566">
        <v>8260</v>
      </c>
    </row>
    <row r="567" spans="1:6" x14ac:dyDescent="0.3">
      <c r="A567" s="1">
        <v>44986</v>
      </c>
      <c r="B567" t="s">
        <v>44</v>
      </c>
      <c r="C567" t="s">
        <v>271</v>
      </c>
      <c r="D567" t="s">
        <v>19</v>
      </c>
      <c r="E567" t="s">
        <v>36</v>
      </c>
      <c r="F567">
        <v>655</v>
      </c>
    </row>
    <row r="568" spans="1:6" x14ac:dyDescent="0.3">
      <c r="A568" s="1">
        <v>44986</v>
      </c>
      <c r="B568" t="s">
        <v>44</v>
      </c>
      <c r="C568" t="s">
        <v>272</v>
      </c>
      <c r="D568" t="s">
        <v>19</v>
      </c>
      <c r="E568" t="s">
        <v>36</v>
      </c>
      <c r="F568">
        <v>681</v>
      </c>
    </row>
    <row r="569" spans="1:6" x14ac:dyDescent="0.3">
      <c r="A569" s="1">
        <v>44986</v>
      </c>
      <c r="B569" t="s">
        <v>44</v>
      </c>
      <c r="C569" t="s">
        <v>273</v>
      </c>
      <c r="D569" t="s">
        <v>19</v>
      </c>
      <c r="E569" t="s">
        <v>36</v>
      </c>
      <c r="F569">
        <v>6924</v>
      </c>
    </row>
    <row r="570" spans="1:6" x14ac:dyDescent="0.3">
      <c r="A570" s="1">
        <v>44986</v>
      </c>
      <c r="B570" t="s">
        <v>44</v>
      </c>
      <c r="C570" t="s">
        <v>274</v>
      </c>
      <c r="D570" t="s">
        <v>19</v>
      </c>
      <c r="E570" t="s">
        <v>36</v>
      </c>
      <c r="F570">
        <v>17580845</v>
      </c>
    </row>
    <row r="571" spans="1:6" x14ac:dyDescent="0.3">
      <c r="A571" s="1">
        <v>44986</v>
      </c>
      <c r="B571" t="s">
        <v>44</v>
      </c>
      <c r="C571" t="s">
        <v>309</v>
      </c>
      <c r="D571" t="s">
        <v>19</v>
      </c>
      <c r="E571" t="s">
        <v>36</v>
      </c>
      <c r="F571">
        <v>216</v>
      </c>
    </row>
    <row r="572" spans="1:6" x14ac:dyDescent="0.3">
      <c r="A572" s="1">
        <v>44986</v>
      </c>
      <c r="B572" t="s">
        <v>44</v>
      </c>
      <c r="C572" t="s">
        <v>310</v>
      </c>
      <c r="D572" t="s">
        <v>19</v>
      </c>
      <c r="E572" t="s">
        <v>36</v>
      </c>
      <c r="F572">
        <v>2461</v>
      </c>
    </row>
    <row r="573" spans="1:6" x14ac:dyDescent="0.3">
      <c r="A573" s="1">
        <v>44986</v>
      </c>
      <c r="B573" t="s">
        <v>44</v>
      </c>
      <c r="C573" t="s">
        <v>311</v>
      </c>
      <c r="D573" t="s">
        <v>19</v>
      </c>
      <c r="E573" t="s">
        <v>36</v>
      </c>
      <c r="F573">
        <v>417</v>
      </c>
    </row>
    <row r="574" spans="1:6" x14ac:dyDescent="0.3">
      <c r="A574" s="1">
        <v>44986</v>
      </c>
      <c r="B574" t="s">
        <v>44</v>
      </c>
      <c r="C574" t="s">
        <v>312</v>
      </c>
      <c r="D574" t="s">
        <v>19</v>
      </c>
      <c r="E574" t="s">
        <v>36</v>
      </c>
      <c r="F574">
        <v>2623</v>
      </c>
    </row>
    <row r="575" spans="1:6" x14ac:dyDescent="0.3">
      <c r="A575" s="1">
        <v>44986</v>
      </c>
      <c r="B575" t="s">
        <v>44</v>
      </c>
      <c r="C575" t="s">
        <v>8</v>
      </c>
      <c r="D575" t="s">
        <v>19</v>
      </c>
      <c r="E575" t="s">
        <v>36</v>
      </c>
      <c r="F575">
        <v>45546</v>
      </c>
    </row>
    <row r="576" spans="1:6" x14ac:dyDescent="0.3">
      <c r="A576" s="1">
        <v>44986</v>
      </c>
      <c r="B576" t="s">
        <v>44</v>
      </c>
      <c r="C576" t="s">
        <v>6</v>
      </c>
      <c r="D576" t="s">
        <v>19</v>
      </c>
      <c r="E576" t="s">
        <v>36</v>
      </c>
      <c r="F576">
        <v>22418</v>
      </c>
    </row>
    <row r="577" spans="1:6" x14ac:dyDescent="0.3">
      <c r="A577" s="1">
        <v>44986</v>
      </c>
      <c r="B577" t="s">
        <v>44</v>
      </c>
      <c r="C577" t="s">
        <v>10</v>
      </c>
      <c r="D577" t="s">
        <v>19</v>
      </c>
      <c r="E577" t="s">
        <v>36</v>
      </c>
      <c r="F577">
        <v>7104</v>
      </c>
    </row>
    <row r="578" spans="1:6" x14ac:dyDescent="0.3">
      <c r="A578" s="1">
        <v>44986</v>
      </c>
      <c r="B578" t="s">
        <v>44</v>
      </c>
      <c r="C578" t="s">
        <v>5</v>
      </c>
      <c r="D578" t="s">
        <v>19</v>
      </c>
      <c r="E578" t="s">
        <v>36</v>
      </c>
      <c r="F578">
        <v>666</v>
      </c>
    </row>
    <row r="579" spans="1:6" x14ac:dyDescent="0.3">
      <c r="A579" s="1">
        <v>44986</v>
      </c>
      <c r="B579" t="s">
        <v>44</v>
      </c>
      <c r="C579" t="s">
        <v>3</v>
      </c>
      <c r="D579" t="s">
        <v>19</v>
      </c>
      <c r="E579" t="s">
        <v>36</v>
      </c>
      <c r="F579">
        <v>5444</v>
      </c>
    </row>
    <row r="580" spans="1:6" x14ac:dyDescent="0.3">
      <c r="A580" s="1">
        <v>44986</v>
      </c>
      <c r="B580" t="s">
        <v>44</v>
      </c>
      <c r="C580" t="s">
        <v>11</v>
      </c>
      <c r="D580" t="s">
        <v>19</v>
      </c>
      <c r="E580" t="s">
        <v>36</v>
      </c>
      <c r="F580">
        <v>5060</v>
      </c>
    </row>
    <row r="581" spans="1:6" x14ac:dyDescent="0.3">
      <c r="A581" s="1">
        <v>44986</v>
      </c>
      <c r="B581" t="s">
        <v>44</v>
      </c>
      <c r="C581" t="s">
        <v>13</v>
      </c>
      <c r="D581" t="s">
        <v>19</v>
      </c>
      <c r="E581" t="s">
        <v>36</v>
      </c>
      <c r="F581">
        <v>60</v>
      </c>
    </row>
    <row r="582" spans="1:6" x14ac:dyDescent="0.3">
      <c r="A582" s="1">
        <v>44986</v>
      </c>
      <c r="B582" t="s">
        <v>44</v>
      </c>
      <c r="C582" t="s">
        <v>280</v>
      </c>
      <c r="D582" t="s">
        <v>19</v>
      </c>
      <c r="E582" t="s">
        <v>36</v>
      </c>
      <c r="F582">
        <v>11196</v>
      </c>
    </row>
    <row r="583" spans="1:6" x14ac:dyDescent="0.3">
      <c r="A583" s="1">
        <v>44986</v>
      </c>
      <c r="B583" t="s">
        <v>44</v>
      </c>
      <c r="C583" t="s">
        <v>14</v>
      </c>
      <c r="D583" t="s">
        <v>19</v>
      </c>
      <c r="E583" t="s">
        <v>36</v>
      </c>
      <c r="F583">
        <v>4668</v>
      </c>
    </row>
    <row r="584" spans="1:6" x14ac:dyDescent="0.3">
      <c r="A584" s="1">
        <v>44986</v>
      </c>
      <c r="B584" t="s">
        <v>44</v>
      </c>
      <c r="C584" t="s">
        <v>12</v>
      </c>
      <c r="D584" t="s">
        <v>19</v>
      </c>
      <c r="E584" t="s">
        <v>36</v>
      </c>
      <c r="F584">
        <v>2291</v>
      </c>
    </row>
    <row r="585" spans="1:6" x14ac:dyDescent="0.3">
      <c r="A585" s="1">
        <v>44986</v>
      </c>
      <c r="B585" t="s">
        <v>44</v>
      </c>
      <c r="C585" t="s">
        <v>16</v>
      </c>
      <c r="D585" t="s">
        <v>19</v>
      </c>
      <c r="E585" t="s">
        <v>36</v>
      </c>
      <c r="F585">
        <v>151</v>
      </c>
    </row>
    <row r="586" spans="1:6" x14ac:dyDescent="0.3">
      <c r="A586" s="1">
        <v>44986</v>
      </c>
      <c r="B586" t="s">
        <v>44</v>
      </c>
      <c r="C586" t="s">
        <v>284</v>
      </c>
      <c r="D586" t="s">
        <v>19</v>
      </c>
      <c r="E586" t="s">
        <v>36</v>
      </c>
      <c r="F586">
        <v>611</v>
      </c>
    </row>
    <row r="587" spans="1:6" x14ac:dyDescent="0.3">
      <c r="A587" s="1">
        <v>44986</v>
      </c>
      <c r="B587" t="s">
        <v>44</v>
      </c>
      <c r="C587" t="s">
        <v>270</v>
      </c>
      <c r="D587" t="s">
        <v>19</v>
      </c>
      <c r="E587" t="s">
        <v>36</v>
      </c>
      <c r="F587">
        <v>308</v>
      </c>
    </row>
    <row r="588" spans="1:6" x14ac:dyDescent="0.3">
      <c r="A588" s="1">
        <v>44986</v>
      </c>
      <c r="B588" t="s">
        <v>44</v>
      </c>
      <c r="C588" t="s">
        <v>287</v>
      </c>
      <c r="D588" t="s">
        <v>19</v>
      </c>
      <c r="E588" t="s">
        <v>36</v>
      </c>
      <c r="F588">
        <v>6896</v>
      </c>
    </row>
    <row r="589" spans="1:6" x14ac:dyDescent="0.3">
      <c r="A589" s="1">
        <v>44986</v>
      </c>
      <c r="B589" t="s">
        <v>44</v>
      </c>
      <c r="C589" t="s">
        <v>289</v>
      </c>
      <c r="D589" t="s">
        <v>19</v>
      </c>
      <c r="E589" t="s">
        <v>36</v>
      </c>
      <c r="F589">
        <v>7126</v>
      </c>
    </row>
    <row r="590" spans="1:6" x14ac:dyDescent="0.3">
      <c r="A590" s="1">
        <v>44986</v>
      </c>
      <c r="B590" t="s">
        <v>44</v>
      </c>
      <c r="C590" t="s">
        <v>291</v>
      </c>
      <c r="D590" t="s">
        <v>19</v>
      </c>
      <c r="E590" t="s">
        <v>36</v>
      </c>
      <c r="F590">
        <v>2317</v>
      </c>
    </row>
    <row r="591" spans="1:6" x14ac:dyDescent="0.3">
      <c r="A591" s="1">
        <v>44986</v>
      </c>
      <c r="B591" t="s">
        <v>44</v>
      </c>
      <c r="C591" t="s">
        <v>293</v>
      </c>
      <c r="D591" t="s">
        <v>19</v>
      </c>
      <c r="E591" t="s">
        <v>36</v>
      </c>
      <c r="F591">
        <v>7235</v>
      </c>
    </row>
    <row r="592" spans="1:6" x14ac:dyDescent="0.3">
      <c r="A592" s="1">
        <v>44986</v>
      </c>
      <c r="B592" t="s">
        <v>44</v>
      </c>
      <c r="C592" t="s">
        <v>295</v>
      </c>
      <c r="D592" t="s">
        <v>19</v>
      </c>
      <c r="E592" t="s">
        <v>36</v>
      </c>
      <c r="F592">
        <v>522</v>
      </c>
    </row>
    <row r="593" spans="1:6" x14ac:dyDescent="0.3">
      <c r="A593" s="1">
        <v>44986</v>
      </c>
      <c r="B593" t="s">
        <v>44</v>
      </c>
      <c r="C593" t="s">
        <v>297</v>
      </c>
      <c r="D593" t="s">
        <v>19</v>
      </c>
      <c r="E593" t="s">
        <v>36</v>
      </c>
      <c r="F593">
        <v>632</v>
      </c>
    </row>
    <row r="594" spans="1:6" x14ac:dyDescent="0.3">
      <c r="A594" s="1">
        <v>44986</v>
      </c>
      <c r="B594" t="s">
        <v>44</v>
      </c>
      <c r="C594" t="s">
        <v>299</v>
      </c>
      <c r="D594" t="s">
        <v>19</v>
      </c>
      <c r="E594" t="s">
        <v>36</v>
      </c>
      <c r="F594">
        <v>0</v>
      </c>
    </row>
    <row r="595" spans="1:6" x14ac:dyDescent="0.3">
      <c r="A595" s="44">
        <v>44986</v>
      </c>
      <c r="B595" s="43" t="s">
        <v>44</v>
      </c>
      <c r="C595" s="43" t="s">
        <v>301</v>
      </c>
      <c r="D595" s="43" t="s">
        <v>19</v>
      </c>
      <c r="E595" s="43" t="s">
        <v>36</v>
      </c>
      <c r="F595">
        <v>6248</v>
      </c>
    </row>
    <row r="596" spans="1:6" x14ac:dyDescent="0.3">
      <c r="A596" s="1">
        <v>44986</v>
      </c>
      <c r="B596" t="s">
        <v>46</v>
      </c>
      <c r="C596" t="s">
        <v>15</v>
      </c>
      <c r="D596" t="s">
        <v>19</v>
      </c>
      <c r="E596" t="s">
        <v>24</v>
      </c>
      <c r="F596">
        <v>29067</v>
      </c>
    </row>
    <row r="597" spans="1:6" x14ac:dyDescent="0.3">
      <c r="A597" s="1">
        <v>44986</v>
      </c>
      <c r="B597" t="s">
        <v>46</v>
      </c>
      <c r="C597" t="s">
        <v>7</v>
      </c>
      <c r="D597" t="s">
        <v>19</v>
      </c>
      <c r="E597" t="s">
        <v>24</v>
      </c>
      <c r="F597">
        <v>22537</v>
      </c>
    </row>
    <row r="598" spans="1:6" x14ac:dyDescent="0.3">
      <c r="A598" s="1">
        <v>44986</v>
      </c>
      <c r="B598" t="s">
        <v>46</v>
      </c>
      <c r="C598" t="s">
        <v>4</v>
      </c>
      <c r="D598" t="s">
        <v>19</v>
      </c>
      <c r="E598" t="s">
        <v>24</v>
      </c>
      <c r="F598">
        <v>7475</v>
      </c>
    </row>
    <row r="599" spans="1:6" x14ac:dyDescent="0.3">
      <c r="A599" s="1">
        <v>44986</v>
      </c>
      <c r="B599" t="s">
        <v>46</v>
      </c>
      <c r="C599" t="s">
        <v>9</v>
      </c>
      <c r="D599" t="s">
        <v>19</v>
      </c>
      <c r="E599" t="s">
        <v>24</v>
      </c>
      <c r="F599">
        <v>5088</v>
      </c>
    </row>
    <row r="600" spans="1:6" x14ac:dyDescent="0.3">
      <c r="A600" s="1">
        <v>44986</v>
      </c>
      <c r="B600" t="s">
        <v>46</v>
      </c>
      <c r="C600" t="s">
        <v>271</v>
      </c>
      <c r="D600" t="s">
        <v>19</v>
      </c>
      <c r="E600" t="s">
        <v>24</v>
      </c>
      <c r="F600">
        <v>501</v>
      </c>
    </row>
    <row r="601" spans="1:6" x14ac:dyDescent="0.3">
      <c r="A601" s="1">
        <v>44986</v>
      </c>
      <c r="B601" t="s">
        <v>46</v>
      </c>
      <c r="C601" t="s">
        <v>272</v>
      </c>
      <c r="D601" t="s">
        <v>19</v>
      </c>
      <c r="E601" t="s">
        <v>24</v>
      </c>
      <c r="F601">
        <v>1121</v>
      </c>
    </row>
    <row r="602" spans="1:6" x14ac:dyDescent="0.3">
      <c r="A602" s="1">
        <v>44986</v>
      </c>
      <c r="B602" t="s">
        <v>46</v>
      </c>
      <c r="C602" t="s">
        <v>273</v>
      </c>
      <c r="D602" t="s">
        <v>19</v>
      </c>
      <c r="E602" t="s">
        <v>24</v>
      </c>
      <c r="F602">
        <v>3466</v>
      </c>
    </row>
    <row r="603" spans="1:6" x14ac:dyDescent="0.3">
      <c r="A603" s="1">
        <v>44986</v>
      </c>
      <c r="B603" t="s">
        <v>46</v>
      </c>
      <c r="C603" t="s">
        <v>274</v>
      </c>
      <c r="D603" t="s">
        <v>19</v>
      </c>
      <c r="E603" t="s">
        <v>24</v>
      </c>
      <c r="F603">
        <v>9106807</v>
      </c>
    </row>
    <row r="604" spans="1:6" x14ac:dyDescent="0.3">
      <c r="A604" s="1">
        <v>44986</v>
      </c>
      <c r="B604" t="s">
        <v>46</v>
      </c>
      <c r="C604" t="s">
        <v>309</v>
      </c>
      <c r="D604" t="s">
        <v>19</v>
      </c>
      <c r="E604" t="s">
        <v>24</v>
      </c>
      <c r="F604">
        <v>407</v>
      </c>
    </row>
    <row r="605" spans="1:6" x14ac:dyDescent="0.3">
      <c r="A605" s="1">
        <v>44986</v>
      </c>
      <c r="B605" t="s">
        <v>46</v>
      </c>
      <c r="C605" t="s">
        <v>310</v>
      </c>
      <c r="D605" t="s">
        <v>19</v>
      </c>
      <c r="E605" t="s">
        <v>24</v>
      </c>
      <c r="F605">
        <v>1782</v>
      </c>
    </row>
    <row r="606" spans="1:6" x14ac:dyDescent="0.3">
      <c r="A606" s="1">
        <v>44986</v>
      </c>
      <c r="B606" t="s">
        <v>46</v>
      </c>
      <c r="C606" t="s">
        <v>311</v>
      </c>
      <c r="D606" t="s">
        <v>19</v>
      </c>
      <c r="E606" t="s">
        <v>24</v>
      </c>
      <c r="F606">
        <v>475</v>
      </c>
    </row>
    <row r="607" spans="1:6" x14ac:dyDescent="0.3">
      <c r="A607" s="1">
        <v>44986</v>
      </c>
      <c r="B607" t="s">
        <v>46</v>
      </c>
      <c r="C607" t="s">
        <v>312</v>
      </c>
      <c r="D607" t="s">
        <v>19</v>
      </c>
      <c r="E607" t="s">
        <v>24</v>
      </c>
      <c r="F607">
        <v>2265</v>
      </c>
    </row>
    <row r="608" spans="1:6" x14ac:dyDescent="0.3">
      <c r="A608" s="1">
        <v>44986</v>
      </c>
      <c r="B608" t="s">
        <v>46</v>
      </c>
      <c r="C608" t="s">
        <v>8</v>
      </c>
      <c r="D608" t="s">
        <v>19</v>
      </c>
      <c r="E608" t="s">
        <v>24</v>
      </c>
      <c r="F608">
        <v>19351</v>
      </c>
    </row>
    <row r="609" spans="1:6" x14ac:dyDescent="0.3">
      <c r="A609" s="1">
        <v>44986</v>
      </c>
      <c r="B609" t="s">
        <v>46</v>
      </c>
      <c r="C609" t="s">
        <v>6</v>
      </c>
      <c r="D609" t="s">
        <v>19</v>
      </c>
      <c r="E609" t="s">
        <v>24</v>
      </c>
      <c r="F609">
        <v>8250</v>
      </c>
    </row>
    <row r="610" spans="1:6" x14ac:dyDescent="0.3">
      <c r="A610" s="1">
        <v>44986</v>
      </c>
      <c r="B610" t="s">
        <v>46</v>
      </c>
      <c r="C610" t="s">
        <v>10</v>
      </c>
      <c r="D610" t="s">
        <v>19</v>
      </c>
      <c r="E610" t="s">
        <v>24</v>
      </c>
      <c r="F610">
        <v>3983</v>
      </c>
    </row>
    <row r="611" spans="1:6" x14ac:dyDescent="0.3">
      <c r="A611" s="1">
        <v>44986</v>
      </c>
      <c r="B611" t="s">
        <v>46</v>
      </c>
      <c r="C611" t="s">
        <v>5</v>
      </c>
      <c r="D611" t="s">
        <v>19</v>
      </c>
      <c r="E611" t="s">
        <v>24</v>
      </c>
      <c r="F611">
        <v>1080</v>
      </c>
    </row>
    <row r="612" spans="1:6" x14ac:dyDescent="0.3">
      <c r="A612" s="1">
        <v>44986</v>
      </c>
      <c r="B612" t="s">
        <v>46</v>
      </c>
      <c r="C612" t="s">
        <v>3</v>
      </c>
      <c r="D612" t="s">
        <v>19</v>
      </c>
      <c r="E612" t="s">
        <v>24</v>
      </c>
      <c r="F612">
        <v>2341</v>
      </c>
    </row>
    <row r="613" spans="1:6" x14ac:dyDescent="0.3">
      <c r="A613" s="1">
        <v>44986</v>
      </c>
      <c r="B613" t="s">
        <v>46</v>
      </c>
      <c r="C613" t="s">
        <v>11</v>
      </c>
      <c r="D613" t="s">
        <v>19</v>
      </c>
      <c r="E613" t="s">
        <v>24</v>
      </c>
      <c r="F613">
        <v>2790</v>
      </c>
    </row>
    <row r="614" spans="1:6" x14ac:dyDescent="0.3">
      <c r="A614" s="1">
        <v>44986</v>
      </c>
      <c r="B614" t="s">
        <v>46</v>
      </c>
      <c r="C614" t="s">
        <v>13</v>
      </c>
      <c r="D614" t="s">
        <v>19</v>
      </c>
      <c r="E614" t="s">
        <v>24</v>
      </c>
      <c r="F614">
        <v>3</v>
      </c>
    </row>
    <row r="615" spans="1:6" x14ac:dyDescent="0.3">
      <c r="A615" s="1">
        <v>44986</v>
      </c>
      <c r="B615" t="s">
        <v>46</v>
      </c>
      <c r="C615" t="s">
        <v>280</v>
      </c>
      <c r="D615" t="s">
        <v>19</v>
      </c>
      <c r="E615" t="s">
        <v>24</v>
      </c>
      <c r="F615">
        <v>7563</v>
      </c>
    </row>
    <row r="616" spans="1:6" x14ac:dyDescent="0.3">
      <c r="A616" s="1">
        <v>44986</v>
      </c>
      <c r="B616" t="s">
        <v>46</v>
      </c>
      <c r="C616" t="s">
        <v>14</v>
      </c>
      <c r="D616" t="s">
        <v>19</v>
      </c>
      <c r="E616" t="s">
        <v>24</v>
      </c>
      <c r="F616">
        <v>2095</v>
      </c>
    </row>
    <row r="617" spans="1:6" x14ac:dyDescent="0.3">
      <c r="A617" s="1">
        <v>44986</v>
      </c>
      <c r="B617" t="s">
        <v>46</v>
      </c>
      <c r="C617" t="s">
        <v>12</v>
      </c>
      <c r="D617" t="s">
        <v>19</v>
      </c>
      <c r="E617" t="s">
        <v>24</v>
      </c>
      <c r="F617">
        <v>649</v>
      </c>
    </row>
    <row r="618" spans="1:6" x14ac:dyDescent="0.3">
      <c r="A618" s="1">
        <v>44986</v>
      </c>
      <c r="B618" t="s">
        <v>46</v>
      </c>
      <c r="C618" t="s">
        <v>16</v>
      </c>
      <c r="D618" t="s">
        <v>19</v>
      </c>
      <c r="E618" t="s">
        <v>24</v>
      </c>
      <c r="F618">
        <v>66</v>
      </c>
    </row>
    <row r="619" spans="1:6" x14ac:dyDescent="0.3">
      <c r="A619" s="1">
        <v>44986</v>
      </c>
      <c r="B619" t="s">
        <v>46</v>
      </c>
      <c r="C619" t="s">
        <v>284</v>
      </c>
      <c r="D619" t="s">
        <v>19</v>
      </c>
      <c r="E619" t="s">
        <v>24</v>
      </c>
      <c r="F619">
        <v>249</v>
      </c>
    </row>
    <row r="620" spans="1:6" x14ac:dyDescent="0.3">
      <c r="A620" s="1">
        <v>44986</v>
      </c>
      <c r="B620" t="s">
        <v>46</v>
      </c>
      <c r="C620" t="s">
        <v>270</v>
      </c>
      <c r="D620" t="s">
        <v>19</v>
      </c>
      <c r="E620" t="s">
        <v>24</v>
      </c>
      <c r="F620">
        <v>36</v>
      </c>
    </row>
    <row r="621" spans="1:6" x14ac:dyDescent="0.3">
      <c r="A621" s="1">
        <v>44986</v>
      </c>
      <c r="B621" t="s">
        <v>46</v>
      </c>
      <c r="C621" t="s">
        <v>287</v>
      </c>
      <c r="D621" t="s">
        <v>19</v>
      </c>
      <c r="E621" t="s">
        <v>24</v>
      </c>
      <c r="F621">
        <v>975</v>
      </c>
    </row>
    <row r="622" spans="1:6" x14ac:dyDescent="0.3">
      <c r="A622" s="1">
        <v>44986</v>
      </c>
      <c r="B622" t="s">
        <v>46</v>
      </c>
      <c r="C622" t="s">
        <v>289</v>
      </c>
      <c r="D622" t="s">
        <v>19</v>
      </c>
      <c r="E622" t="s">
        <v>24</v>
      </c>
      <c r="F622">
        <v>2584</v>
      </c>
    </row>
    <row r="623" spans="1:6" x14ac:dyDescent="0.3">
      <c r="A623" s="1">
        <v>44986</v>
      </c>
      <c r="B623" t="s">
        <v>46</v>
      </c>
      <c r="C623" t="s">
        <v>291</v>
      </c>
      <c r="D623" t="s">
        <v>19</v>
      </c>
      <c r="E623" t="s">
        <v>24</v>
      </c>
      <c r="F623">
        <v>2270</v>
      </c>
    </row>
    <row r="624" spans="1:6" x14ac:dyDescent="0.3">
      <c r="A624" s="1">
        <v>44986</v>
      </c>
      <c r="B624" t="s">
        <v>46</v>
      </c>
      <c r="C624" t="s">
        <v>293</v>
      </c>
      <c r="D624" t="s">
        <v>19</v>
      </c>
      <c r="E624" t="s">
        <v>24</v>
      </c>
      <c r="F624">
        <v>564</v>
      </c>
    </row>
    <row r="625" spans="1:6" x14ac:dyDescent="0.3">
      <c r="A625" s="1">
        <v>44986</v>
      </c>
      <c r="B625" t="s">
        <v>46</v>
      </c>
      <c r="C625" t="s">
        <v>295</v>
      </c>
      <c r="D625" t="s">
        <v>19</v>
      </c>
      <c r="E625" t="s">
        <v>24</v>
      </c>
      <c r="F625">
        <v>610</v>
      </c>
    </row>
    <row r="626" spans="1:6" x14ac:dyDescent="0.3">
      <c r="A626" s="1">
        <v>44986</v>
      </c>
      <c r="B626" t="s">
        <v>46</v>
      </c>
      <c r="C626" t="s">
        <v>297</v>
      </c>
      <c r="D626" t="s">
        <v>19</v>
      </c>
      <c r="E626" t="s">
        <v>24</v>
      </c>
      <c r="F626">
        <v>705</v>
      </c>
    </row>
    <row r="627" spans="1:6" x14ac:dyDescent="0.3">
      <c r="A627" s="1">
        <v>44986</v>
      </c>
      <c r="B627" t="s">
        <v>46</v>
      </c>
      <c r="C627" t="s">
        <v>299</v>
      </c>
      <c r="D627" t="s">
        <v>19</v>
      </c>
      <c r="E627" t="s">
        <v>24</v>
      </c>
      <c r="F627">
        <v>0</v>
      </c>
    </row>
    <row r="628" spans="1:6" x14ac:dyDescent="0.3">
      <c r="A628" s="44">
        <v>44986</v>
      </c>
      <c r="B628" s="43" t="s">
        <v>46</v>
      </c>
      <c r="C628" s="43" t="s">
        <v>301</v>
      </c>
      <c r="D628" s="43" t="s">
        <v>19</v>
      </c>
      <c r="E628" s="43" t="s">
        <v>24</v>
      </c>
      <c r="F628">
        <v>2</v>
      </c>
    </row>
    <row r="629" spans="1:6" x14ac:dyDescent="0.3">
      <c r="A629" s="1">
        <v>44986</v>
      </c>
      <c r="B629" t="s">
        <v>47</v>
      </c>
      <c r="C629" t="s">
        <v>15</v>
      </c>
      <c r="D629" t="s">
        <v>25</v>
      </c>
      <c r="E629" t="s">
        <v>26</v>
      </c>
      <c r="F629">
        <v>5989</v>
      </c>
    </row>
    <row r="630" spans="1:6" x14ac:dyDescent="0.3">
      <c r="A630" s="1">
        <v>44986</v>
      </c>
      <c r="B630" t="s">
        <v>47</v>
      </c>
      <c r="C630" t="s">
        <v>7</v>
      </c>
      <c r="D630" t="s">
        <v>25</v>
      </c>
      <c r="E630" t="s">
        <v>26</v>
      </c>
      <c r="F630">
        <v>4634</v>
      </c>
    </row>
    <row r="631" spans="1:6" x14ac:dyDescent="0.3">
      <c r="A631" s="1">
        <v>44986</v>
      </c>
      <c r="B631" t="s">
        <v>47</v>
      </c>
      <c r="C631" t="s">
        <v>4</v>
      </c>
      <c r="D631" t="s">
        <v>25</v>
      </c>
      <c r="E631" t="s">
        <v>26</v>
      </c>
      <c r="F631">
        <v>1662</v>
      </c>
    </row>
    <row r="632" spans="1:6" x14ac:dyDescent="0.3">
      <c r="A632" s="1">
        <v>44986</v>
      </c>
      <c r="B632" t="s">
        <v>47</v>
      </c>
      <c r="C632" t="s">
        <v>9</v>
      </c>
      <c r="D632" t="s">
        <v>25</v>
      </c>
      <c r="E632" t="s">
        <v>26</v>
      </c>
      <c r="F632">
        <v>910</v>
      </c>
    </row>
    <row r="633" spans="1:6" x14ac:dyDescent="0.3">
      <c r="A633" s="1">
        <v>44986</v>
      </c>
      <c r="B633" t="s">
        <v>47</v>
      </c>
      <c r="C633" t="s">
        <v>271</v>
      </c>
      <c r="D633" t="s">
        <v>25</v>
      </c>
      <c r="E633" t="s">
        <v>26</v>
      </c>
      <c r="F633">
        <v>61</v>
      </c>
    </row>
    <row r="634" spans="1:6" x14ac:dyDescent="0.3">
      <c r="A634" s="1">
        <v>44986</v>
      </c>
      <c r="B634" t="s">
        <v>47</v>
      </c>
      <c r="C634" t="s">
        <v>272</v>
      </c>
      <c r="D634" t="s">
        <v>25</v>
      </c>
      <c r="E634" t="s">
        <v>26</v>
      </c>
      <c r="F634">
        <v>49</v>
      </c>
    </row>
    <row r="635" spans="1:6" x14ac:dyDescent="0.3">
      <c r="A635" s="1">
        <v>44986</v>
      </c>
      <c r="B635" t="s">
        <v>47</v>
      </c>
      <c r="C635" t="s">
        <v>273</v>
      </c>
      <c r="D635" t="s">
        <v>25</v>
      </c>
      <c r="E635" t="s">
        <v>26</v>
      </c>
      <c r="F635">
        <v>800</v>
      </c>
    </row>
    <row r="636" spans="1:6" x14ac:dyDescent="0.3">
      <c r="A636" s="1">
        <v>44986</v>
      </c>
      <c r="B636" t="s">
        <v>47</v>
      </c>
      <c r="C636" t="s">
        <v>274</v>
      </c>
      <c r="D636" t="s">
        <v>25</v>
      </c>
      <c r="E636" t="s">
        <v>26</v>
      </c>
      <c r="F636">
        <v>1698814</v>
      </c>
    </row>
    <row r="637" spans="1:6" x14ac:dyDescent="0.3">
      <c r="A637" s="1">
        <v>44986</v>
      </c>
      <c r="B637" t="s">
        <v>47</v>
      </c>
      <c r="C637" t="s">
        <v>309</v>
      </c>
      <c r="D637" t="s">
        <v>25</v>
      </c>
      <c r="E637" t="s">
        <v>26</v>
      </c>
      <c r="F637">
        <v>491</v>
      </c>
    </row>
    <row r="638" spans="1:6" x14ac:dyDescent="0.3">
      <c r="A638" s="1">
        <v>44986</v>
      </c>
      <c r="B638" t="s">
        <v>47</v>
      </c>
      <c r="C638" t="s">
        <v>310</v>
      </c>
      <c r="D638" t="s">
        <v>25</v>
      </c>
      <c r="E638" t="s">
        <v>26</v>
      </c>
      <c r="F638">
        <v>1699</v>
      </c>
    </row>
    <row r="639" spans="1:6" x14ac:dyDescent="0.3">
      <c r="A639" s="1">
        <v>44986</v>
      </c>
      <c r="B639" t="s">
        <v>47</v>
      </c>
      <c r="C639" t="s">
        <v>311</v>
      </c>
      <c r="D639" t="s">
        <v>25</v>
      </c>
      <c r="E639" t="s">
        <v>26</v>
      </c>
      <c r="F639">
        <v>586</v>
      </c>
    </row>
    <row r="640" spans="1:6" x14ac:dyDescent="0.3">
      <c r="A640" s="1">
        <v>44986</v>
      </c>
      <c r="B640" t="s">
        <v>47</v>
      </c>
      <c r="C640" t="s">
        <v>312</v>
      </c>
      <c r="D640" t="s">
        <v>25</v>
      </c>
      <c r="E640" t="s">
        <v>26</v>
      </c>
      <c r="F640">
        <v>1931</v>
      </c>
    </row>
    <row r="641" spans="1:6" x14ac:dyDescent="0.3">
      <c r="A641" s="1">
        <v>44986</v>
      </c>
      <c r="B641" t="s">
        <v>47</v>
      </c>
      <c r="C641" t="s">
        <v>8</v>
      </c>
      <c r="D641" t="s">
        <v>25</v>
      </c>
      <c r="E641" t="s">
        <v>26</v>
      </c>
      <c r="F641">
        <v>4046</v>
      </c>
    </row>
    <row r="642" spans="1:6" x14ac:dyDescent="0.3">
      <c r="A642" s="1">
        <v>44986</v>
      </c>
      <c r="B642" t="s">
        <v>47</v>
      </c>
      <c r="C642" t="s">
        <v>6</v>
      </c>
      <c r="D642" t="s">
        <v>25</v>
      </c>
      <c r="E642" t="s">
        <v>26</v>
      </c>
      <c r="F642">
        <v>2324</v>
      </c>
    </row>
    <row r="643" spans="1:6" x14ac:dyDescent="0.3">
      <c r="A643" s="1">
        <v>44986</v>
      </c>
      <c r="B643" t="s">
        <v>47</v>
      </c>
      <c r="C643" t="s">
        <v>10</v>
      </c>
      <c r="D643" t="s">
        <v>25</v>
      </c>
      <c r="E643" t="s">
        <v>26</v>
      </c>
      <c r="F643">
        <v>880</v>
      </c>
    </row>
    <row r="644" spans="1:6" x14ac:dyDescent="0.3">
      <c r="A644" s="1">
        <v>44986</v>
      </c>
      <c r="B644" t="s">
        <v>47</v>
      </c>
      <c r="C644" t="s">
        <v>5</v>
      </c>
      <c r="D644" t="s">
        <v>25</v>
      </c>
      <c r="E644" t="s">
        <v>26</v>
      </c>
      <c r="F644">
        <v>201</v>
      </c>
    </row>
    <row r="645" spans="1:6" x14ac:dyDescent="0.3">
      <c r="A645" s="1">
        <v>44986</v>
      </c>
      <c r="B645" t="s">
        <v>47</v>
      </c>
      <c r="C645" t="s">
        <v>3</v>
      </c>
      <c r="D645" t="s">
        <v>25</v>
      </c>
      <c r="E645" t="s">
        <v>26</v>
      </c>
      <c r="F645">
        <v>380</v>
      </c>
    </row>
    <row r="646" spans="1:6" x14ac:dyDescent="0.3">
      <c r="A646" s="1">
        <v>44986</v>
      </c>
      <c r="B646" t="s">
        <v>47</v>
      </c>
      <c r="C646" t="s">
        <v>11</v>
      </c>
      <c r="D646" t="s">
        <v>25</v>
      </c>
      <c r="E646" t="s">
        <v>26</v>
      </c>
      <c r="F646">
        <v>323</v>
      </c>
    </row>
    <row r="647" spans="1:6" x14ac:dyDescent="0.3">
      <c r="A647" s="1">
        <v>44986</v>
      </c>
      <c r="B647" t="s">
        <v>47</v>
      </c>
      <c r="C647" t="s">
        <v>13</v>
      </c>
      <c r="D647" t="s">
        <v>25</v>
      </c>
      <c r="E647" t="s">
        <v>26</v>
      </c>
      <c r="F647">
        <v>1</v>
      </c>
    </row>
    <row r="648" spans="1:6" x14ac:dyDescent="0.3">
      <c r="A648" s="1">
        <v>44986</v>
      </c>
      <c r="B648" t="s">
        <v>47</v>
      </c>
      <c r="C648" t="s">
        <v>280</v>
      </c>
      <c r="D648" t="s">
        <v>25</v>
      </c>
      <c r="E648" t="s">
        <v>26</v>
      </c>
      <c r="F648">
        <v>1919</v>
      </c>
    </row>
    <row r="649" spans="1:6" x14ac:dyDescent="0.3">
      <c r="A649" s="1">
        <v>44986</v>
      </c>
      <c r="B649" t="s">
        <v>47</v>
      </c>
      <c r="C649" t="s">
        <v>14</v>
      </c>
      <c r="D649" t="s">
        <v>25</v>
      </c>
      <c r="E649" t="s">
        <v>26</v>
      </c>
      <c r="F649">
        <v>397</v>
      </c>
    </row>
    <row r="650" spans="1:6" x14ac:dyDescent="0.3">
      <c r="A650" s="1">
        <v>44986</v>
      </c>
      <c r="B650" t="s">
        <v>47</v>
      </c>
      <c r="C650" t="s">
        <v>12</v>
      </c>
      <c r="D650" t="s">
        <v>25</v>
      </c>
      <c r="E650" t="s">
        <v>26</v>
      </c>
      <c r="F650">
        <v>220</v>
      </c>
    </row>
    <row r="651" spans="1:6" x14ac:dyDescent="0.3">
      <c r="A651" s="1">
        <v>44986</v>
      </c>
      <c r="B651" t="s">
        <v>47</v>
      </c>
      <c r="C651" t="s">
        <v>16</v>
      </c>
      <c r="D651" t="s">
        <v>25</v>
      </c>
      <c r="E651" t="s">
        <v>26</v>
      </c>
      <c r="F651">
        <v>24</v>
      </c>
    </row>
    <row r="652" spans="1:6" x14ac:dyDescent="0.3">
      <c r="A652" s="1">
        <v>44986</v>
      </c>
      <c r="B652" t="s">
        <v>47</v>
      </c>
      <c r="C652" t="s">
        <v>284</v>
      </c>
      <c r="D652" t="s">
        <v>25</v>
      </c>
      <c r="E652" t="s">
        <v>26</v>
      </c>
      <c r="F652">
        <v>152</v>
      </c>
    </row>
    <row r="653" spans="1:6" x14ac:dyDescent="0.3">
      <c r="A653" s="1">
        <v>44986</v>
      </c>
      <c r="B653" t="s">
        <v>47</v>
      </c>
      <c r="C653" t="s">
        <v>270</v>
      </c>
      <c r="D653" t="s">
        <v>25</v>
      </c>
      <c r="E653" t="s">
        <v>26</v>
      </c>
      <c r="F653">
        <v>4</v>
      </c>
    </row>
    <row r="654" spans="1:6" x14ac:dyDescent="0.3">
      <c r="A654" s="1">
        <v>44986</v>
      </c>
      <c r="B654" t="s">
        <v>47</v>
      </c>
      <c r="C654" t="s">
        <v>287</v>
      </c>
      <c r="D654" t="s">
        <v>25</v>
      </c>
      <c r="E654" t="s">
        <v>26</v>
      </c>
      <c r="F654">
        <v>412</v>
      </c>
    </row>
    <row r="655" spans="1:6" x14ac:dyDescent="0.3">
      <c r="A655" s="1">
        <v>44986</v>
      </c>
      <c r="B655" t="s">
        <v>47</v>
      </c>
      <c r="C655" t="s">
        <v>289</v>
      </c>
      <c r="D655" t="s">
        <v>25</v>
      </c>
      <c r="E655" t="s">
        <v>26</v>
      </c>
      <c r="F655">
        <v>214</v>
      </c>
    </row>
    <row r="656" spans="1:6" x14ac:dyDescent="0.3">
      <c r="A656" s="1">
        <v>44986</v>
      </c>
      <c r="B656" t="s">
        <v>47</v>
      </c>
      <c r="C656" t="s">
        <v>291</v>
      </c>
      <c r="D656" t="s">
        <v>25</v>
      </c>
      <c r="E656" t="s">
        <v>26</v>
      </c>
      <c r="F656">
        <v>418</v>
      </c>
    </row>
    <row r="657" spans="1:6" x14ac:dyDescent="0.3">
      <c r="A657" s="1">
        <v>44986</v>
      </c>
      <c r="B657" t="s">
        <v>47</v>
      </c>
      <c r="C657" t="s">
        <v>293</v>
      </c>
      <c r="D657" t="s">
        <v>25</v>
      </c>
      <c r="E657" t="s">
        <v>26</v>
      </c>
      <c r="F657">
        <v>483</v>
      </c>
    </row>
    <row r="658" spans="1:6" x14ac:dyDescent="0.3">
      <c r="A658" s="1">
        <v>44986</v>
      </c>
      <c r="B658" t="s">
        <v>47</v>
      </c>
      <c r="C658" t="s">
        <v>295</v>
      </c>
      <c r="D658" t="s">
        <v>25</v>
      </c>
      <c r="E658" t="s">
        <v>26</v>
      </c>
      <c r="F658">
        <v>298</v>
      </c>
    </row>
    <row r="659" spans="1:6" x14ac:dyDescent="0.3">
      <c r="A659" s="1">
        <v>44986</v>
      </c>
      <c r="B659" t="s">
        <v>47</v>
      </c>
      <c r="C659" t="s">
        <v>297</v>
      </c>
      <c r="D659" t="s">
        <v>25</v>
      </c>
      <c r="E659" t="s">
        <v>26</v>
      </c>
      <c r="F659">
        <v>101</v>
      </c>
    </row>
    <row r="660" spans="1:6" x14ac:dyDescent="0.3">
      <c r="A660" s="1">
        <v>44986</v>
      </c>
      <c r="B660" t="s">
        <v>47</v>
      </c>
      <c r="C660" t="s">
        <v>299</v>
      </c>
      <c r="D660" t="s">
        <v>25</v>
      </c>
      <c r="E660" t="s">
        <v>26</v>
      </c>
      <c r="F660">
        <v>0</v>
      </c>
    </row>
    <row r="661" spans="1:6" x14ac:dyDescent="0.3">
      <c r="A661" s="44">
        <v>44986</v>
      </c>
      <c r="B661" s="43" t="s">
        <v>47</v>
      </c>
      <c r="C661" s="43" t="s">
        <v>301</v>
      </c>
      <c r="D661" s="43" t="s">
        <v>25</v>
      </c>
      <c r="E661" s="43" t="s">
        <v>26</v>
      </c>
      <c r="F661">
        <v>14</v>
      </c>
    </row>
    <row r="662" spans="1:6" x14ac:dyDescent="0.3">
      <c r="A662" s="1">
        <v>44986</v>
      </c>
      <c r="B662" t="s">
        <v>49</v>
      </c>
      <c r="C662" t="s">
        <v>15</v>
      </c>
      <c r="D662" t="s">
        <v>32</v>
      </c>
      <c r="E662" t="s">
        <v>48</v>
      </c>
      <c r="F662">
        <v>29433</v>
      </c>
    </row>
    <row r="663" spans="1:6" x14ac:dyDescent="0.3">
      <c r="A663" s="1">
        <v>44986</v>
      </c>
      <c r="B663" t="s">
        <v>49</v>
      </c>
      <c r="C663" t="s">
        <v>7</v>
      </c>
      <c r="D663" t="s">
        <v>32</v>
      </c>
      <c r="E663" t="s">
        <v>48</v>
      </c>
      <c r="F663">
        <v>22826</v>
      </c>
    </row>
    <row r="664" spans="1:6" x14ac:dyDescent="0.3">
      <c r="A664" s="1">
        <v>44986</v>
      </c>
      <c r="B664" t="s">
        <v>49</v>
      </c>
      <c r="C664" t="s">
        <v>4</v>
      </c>
      <c r="D664" t="s">
        <v>32</v>
      </c>
      <c r="E664" t="s">
        <v>48</v>
      </c>
      <c r="F664">
        <v>19785</v>
      </c>
    </row>
    <row r="665" spans="1:6" x14ac:dyDescent="0.3">
      <c r="A665" s="1">
        <v>44986</v>
      </c>
      <c r="B665" t="s">
        <v>49</v>
      </c>
      <c r="C665" t="s">
        <v>9</v>
      </c>
      <c r="D665" t="s">
        <v>32</v>
      </c>
      <c r="E665" t="s">
        <v>48</v>
      </c>
      <c r="F665">
        <v>516</v>
      </c>
    </row>
    <row r="666" spans="1:6" x14ac:dyDescent="0.3">
      <c r="A666" s="1">
        <v>44986</v>
      </c>
      <c r="B666" t="s">
        <v>49</v>
      </c>
      <c r="C666" t="s">
        <v>271</v>
      </c>
      <c r="D666" t="s">
        <v>32</v>
      </c>
      <c r="E666" t="s">
        <v>48</v>
      </c>
      <c r="F666">
        <v>147</v>
      </c>
    </row>
    <row r="667" spans="1:6" x14ac:dyDescent="0.3">
      <c r="A667" s="1">
        <v>44986</v>
      </c>
      <c r="B667" t="s">
        <v>49</v>
      </c>
      <c r="C667" t="s">
        <v>272</v>
      </c>
      <c r="D667" t="s">
        <v>32</v>
      </c>
      <c r="E667" t="s">
        <v>48</v>
      </c>
      <c r="F667">
        <v>48</v>
      </c>
    </row>
    <row r="668" spans="1:6" x14ac:dyDescent="0.3">
      <c r="A668" s="1">
        <v>44986</v>
      </c>
      <c r="B668" t="s">
        <v>49</v>
      </c>
      <c r="C668" t="s">
        <v>273</v>
      </c>
      <c r="D668" t="s">
        <v>32</v>
      </c>
      <c r="E668" t="s">
        <v>48</v>
      </c>
      <c r="F668">
        <v>321</v>
      </c>
    </row>
    <row r="669" spans="1:6" x14ac:dyDescent="0.3">
      <c r="A669" s="1">
        <v>44986</v>
      </c>
      <c r="B669" t="s">
        <v>49</v>
      </c>
      <c r="C669" t="s">
        <v>274</v>
      </c>
      <c r="D669" t="s">
        <v>32</v>
      </c>
      <c r="E669" t="s">
        <v>48</v>
      </c>
      <c r="F669">
        <v>1317666</v>
      </c>
    </row>
    <row r="670" spans="1:6" x14ac:dyDescent="0.3">
      <c r="A670" s="1">
        <v>44986</v>
      </c>
      <c r="B670" t="s">
        <v>49</v>
      </c>
      <c r="C670" t="s">
        <v>309</v>
      </c>
      <c r="D670" t="s">
        <v>32</v>
      </c>
      <c r="E670" t="s">
        <v>48</v>
      </c>
      <c r="F670">
        <v>58</v>
      </c>
    </row>
    <row r="671" spans="1:6" x14ac:dyDescent="0.3">
      <c r="A671" s="1">
        <v>44986</v>
      </c>
      <c r="B671" t="s">
        <v>49</v>
      </c>
      <c r="C671" t="s">
        <v>310</v>
      </c>
      <c r="D671" t="s">
        <v>32</v>
      </c>
      <c r="E671" t="s">
        <v>48</v>
      </c>
      <c r="F671">
        <v>979</v>
      </c>
    </row>
    <row r="672" spans="1:6" x14ac:dyDescent="0.3">
      <c r="A672" s="1">
        <v>44986</v>
      </c>
      <c r="B672" t="s">
        <v>49</v>
      </c>
      <c r="C672" t="s">
        <v>311</v>
      </c>
      <c r="D672" t="s">
        <v>32</v>
      </c>
      <c r="E672" t="s">
        <v>48</v>
      </c>
      <c r="F672">
        <v>136</v>
      </c>
    </row>
    <row r="673" spans="1:6" x14ac:dyDescent="0.3">
      <c r="A673" s="1">
        <v>44986</v>
      </c>
      <c r="B673" t="s">
        <v>49</v>
      </c>
      <c r="C673" t="s">
        <v>312</v>
      </c>
      <c r="D673" t="s">
        <v>32</v>
      </c>
      <c r="E673" t="s">
        <v>48</v>
      </c>
      <c r="F673">
        <v>1204</v>
      </c>
    </row>
    <row r="674" spans="1:6" x14ac:dyDescent="0.3">
      <c r="A674" s="1">
        <v>44986</v>
      </c>
      <c r="B674" t="s">
        <v>49</v>
      </c>
      <c r="C674" t="s">
        <v>8</v>
      </c>
      <c r="D674" t="s">
        <v>32</v>
      </c>
      <c r="E674" t="s">
        <v>48</v>
      </c>
      <c r="F674">
        <v>22457</v>
      </c>
    </row>
    <row r="675" spans="1:6" x14ac:dyDescent="0.3">
      <c r="A675" s="1">
        <v>44986</v>
      </c>
      <c r="B675" t="s">
        <v>49</v>
      </c>
      <c r="C675" t="s">
        <v>6</v>
      </c>
      <c r="D675" t="s">
        <v>32</v>
      </c>
      <c r="E675" t="s">
        <v>48</v>
      </c>
      <c r="F675">
        <v>8193</v>
      </c>
    </row>
    <row r="676" spans="1:6" x14ac:dyDescent="0.3">
      <c r="A676" s="1">
        <v>44986</v>
      </c>
      <c r="B676" t="s">
        <v>49</v>
      </c>
      <c r="C676" t="s">
        <v>10</v>
      </c>
      <c r="D676" t="s">
        <v>32</v>
      </c>
      <c r="E676" t="s">
        <v>48</v>
      </c>
      <c r="F676">
        <v>2665</v>
      </c>
    </row>
    <row r="677" spans="1:6" x14ac:dyDescent="0.3">
      <c r="A677" s="1">
        <v>44986</v>
      </c>
      <c r="B677" t="s">
        <v>49</v>
      </c>
      <c r="C677" t="s">
        <v>5</v>
      </c>
      <c r="D677" t="s">
        <v>32</v>
      </c>
      <c r="E677" t="s">
        <v>48</v>
      </c>
      <c r="F677">
        <v>762</v>
      </c>
    </row>
    <row r="678" spans="1:6" x14ac:dyDescent="0.3">
      <c r="A678" s="1">
        <v>44986</v>
      </c>
      <c r="B678" t="s">
        <v>49</v>
      </c>
      <c r="C678" t="s">
        <v>3</v>
      </c>
      <c r="D678" t="s">
        <v>32</v>
      </c>
      <c r="E678" t="s">
        <v>48</v>
      </c>
      <c r="F678">
        <v>2795</v>
      </c>
    </row>
    <row r="679" spans="1:6" x14ac:dyDescent="0.3">
      <c r="A679" s="1">
        <v>44986</v>
      </c>
      <c r="B679" t="s">
        <v>49</v>
      </c>
      <c r="C679" t="s">
        <v>11</v>
      </c>
      <c r="D679" t="s">
        <v>32</v>
      </c>
      <c r="E679" t="s">
        <v>48</v>
      </c>
      <c r="F679">
        <v>3454</v>
      </c>
    </row>
    <row r="680" spans="1:6" x14ac:dyDescent="0.3">
      <c r="A680" s="1">
        <v>44986</v>
      </c>
      <c r="B680" t="s">
        <v>49</v>
      </c>
      <c r="C680" t="s">
        <v>13</v>
      </c>
      <c r="D680" t="s">
        <v>32</v>
      </c>
      <c r="E680" t="s">
        <v>48</v>
      </c>
      <c r="F680">
        <v>0</v>
      </c>
    </row>
    <row r="681" spans="1:6" x14ac:dyDescent="0.3">
      <c r="A681" s="1">
        <v>44986</v>
      </c>
      <c r="B681" t="s">
        <v>49</v>
      </c>
      <c r="C681" t="s">
        <v>280</v>
      </c>
      <c r="D681" t="s">
        <v>32</v>
      </c>
      <c r="E681" t="s">
        <v>48</v>
      </c>
      <c r="F681">
        <v>6814</v>
      </c>
    </row>
    <row r="682" spans="1:6" x14ac:dyDescent="0.3">
      <c r="A682" s="1">
        <v>44986</v>
      </c>
      <c r="B682" t="s">
        <v>49</v>
      </c>
      <c r="C682" t="s">
        <v>14</v>
      </c>
      <c r="D682" t="s">
        <v>32</v>
      </c>
      <c r="E682" t="s">
        <v>48</v>
      </c>
      <c r="F682">
        <v>2270</v>
      </c>
    </row>
    <row r="683" spans="1:6" x14ac:dyDescent="0.3">
      <c r="A683" s="1">
        <v>44986</v>
      </c>
      <c r="B683" t="s">
        <v>49</v>
      </c>
      <c r="C683" t="s">
        <v>12</v>
      </c>
      <c r="D683" t="s">
        <v>32</v>
      </c>
      <c r="E683" t="s">
        <v>48</v>
      </c>
      <c r="F683">
        <v>2294</v>
      </c>
    </row>
    <row r="684" spans="1:6" x14ac:dyDescent="0.3">
      <c r="A684" s="1">
        <v>44986</v>
      </c>
      <c r="B684" t="s">
        <v>49</v>
      </c>
      <c r="C684" t="s">
        <v>16</v>
      </c>
      <c r="D684" t="s">
        <v>32</v>
      </c>
      <c r="E684" t="s">
        <v>48</v>
      </c>
      <c r="F684">
        <v>66</v>
      </c>
    </row>
    <row r="685" spans="1:6" x14ac:dyDescent="0.3">
      <c r="A685" s="1">
        <v>44986</v>
      </c>
      <c r="B685" t="s">
        <v>49</v>
      </c>
      <c r="C685" t="s">
        <v>284</v>
      </c>
      <c r="D685" t="s">
        <v>32</v>
      </c>
      <c r="E685" t="s">
        <v>48</v>
      </c>
      <c r="F685">
        <v>865</v>
      </c>
    </row>
    <row r="686" spans="1:6" x14ac:dyDescent="0.3">
      <c r="A686" s="1">
        <v>44986</v>
      </c>
      <c r="B686" t="s">
        <v>49</v>
      </c>
      <c r="C686" t="s">
        <v>270</v>
      </c>
      <c r="D686" t="s">
        <v>32</v>
      </c>
      <c r="E686" t="s">
        <v>48</v>
      </c>
      <c r="F686">
        <v>31</v>
      </c>
    </row>
    <row r="687" spans="1:6" x14ac:dyDescent="0.3">
      <c r="A687" s="1">
        <v>44986</v>
      </c>
      <c r="B687" t="s">
        <v>49</v>
      </c>
      <c r="C687" t="s">
        <v>287</v>
      </c>
      <c r="D687" t="s">
        <v>32</v>
      </c>
      <c r="E687" t="s">
        <v>48</v>
      </c>
      <c r="F687">
        <v>1567</v>
      </c>
    </row>
    <row r="688" spans="1:6" x14ac:dyDescent="0.3">
      <c r="A688" s="1">
        <v>44986</v>
      </c>
      <c r="B688" t="s">
        <v>49</v>
      </c>
      <c r="C688" t="s">
        <v>289</v>
      </c>
      <c r="D688" t="s">
        <v>32</v>
      </c>
      <c r="E688" t="s">
        <v>48</v>
      </c>
      <c r="F688">
        <v>2070</v>
      </c>
    </row>
    <row r="689" spans="1:6" x14ac:dyDescent="0.3">
      <c r="A689" s="1">
        <v>44986</v>
      </c>
      <c r="B689" t="s">
        <v>49</v>
      </c>
      <c r="C689" t="s">
        <v>291</v>
      </c>
      <c r="D689" t="s">
        <v>32</v>
      </c>
      <c r="E689" t="s">
        <v>48</v>
      </c>
      <c r="F689">
        <v>1474</v>
      </c>
    </row>
    <row r="690" spans="1:6" x14ac:dyDescent="0.3">
      <c r="A690" s="1">
        <v>44986</v>
      </c>
      <c r="B690" t="s">
        <v>49</v>
      </c>
      <c r="C690" t="s">
        <v>293</v>
      </c>
      <c r="D690" t="s">
        <v>32</v>
      </c>
      <c r="E690" t="s">
        <v>48</v>
      </c>
      <c r="F690">
        <v>750</v>
      </c>
    </row>
    <row r="691" spans="1:6" x14ac:dyDescent="0.3">
      <c r="A691" s="1">
        <v>44986</v>
      </c>
      <c r="B691" t="s">
        <v>49</v>
      </c>
      <c r="C691" t="s">
        <v>295</v>
      </c>
      <c r="D691" t="s">
        <v>32</v>
      </c>
      <c r="E691" t="s">
        <v>48</v>
      </c>
      <c r="F691">
        <v>884</v>
      </c>
    </row>
    <row r="692" spans="1:6" x14ac:dyDescent="0.3">
      <c r="A692" s="1">
        <v>44986</v>
      </c>
      <c r="B692" t="s">
        <v>49</v>
      </c>
      <c r="C692" t="s">
        <v>297</v>
      </c>
      <c r="D692" t="s">
        <v>32</v>
      </c>
      <c r="E692" t="s">
        <v>48</v>
      </c>
      <c r="F692">
        <v>1601</v>
      </c>
    </row>
    <row r="693" spans="1:6" x14ac:dyDescent="0.3">
      <c r="A693" s="1">
        <v>44986</v>
      </c>
      <c r="B693" t="s">
        <v>49</v>
      </c>
      <c r="C693" t="s">
        <v>299</v>
      </c>
      <c r="D693" t="s">
        <v>32</v>
      </c>
      <c r="E693" t="s">
        <v>48</v>
      </c>
      <c r="F693">
        <v>0</v>
      </c>
    </row>
    <row r="694" spans="1:6" x14ac:dyDescent="0.3">
      <c r="A694" s="44">
        <v>44986</v>
      </c>
      <c r="B694" s="43" t="s">
        <v>49</v>
      </c>
      <c r="C694" s="43" t="s">
        <v>301</v>
      </c>
      <c r="D694" s="43" t="s">
        <v>32</v>
      </c>
      <c r="E694" s="43" t="s">
        <v>48</v>
      </c>
      <c r="F694">
        <v>2338</v>
      </c>
    </row>
    <row r="695" spans="1:6" x14ac:dyDescent="0.3">
      <c r="A695" s="1">
        <v>44986</v>
      </c>
      <c r="B695" t="s">
        <v>74</v>
      </c>
      <c r="C695" t="s">
        <v>15</v>
      </c>
      <c r="D695" t="s">
        <v>32</v>
      </c>
      <c r="E695" t="s">
        <v>258</v>
      </c>
      <c r="F695">
        <v>29715</v>
      </c>
    </row>
    <row r="696" spans="1:6" x14ac:dyDescent="0.3">
      <c r="A696" s="1">
        <v>44986</v>
      </c>
      <c r="B696" t="s">
        <v>74</v>
      </c>
      <c r="C696" t="s">
        <v>7</v>
      </c>
      <c r="D696" t="s">
        <v>32</v>
      </c>
      <c r="E696" t="s">
        <v>258</v>
      </c>
      <c r="F696">
        <v>26295</v>
      </c>
    </row>
    <row r="697" spans="1:6" x14ac:dyDescent="0.3">
      <c r="A697" s="1">
        <v>44986</v>
      </c>
      <c r="B697" t="s">
        <v>74</v>
      </c>
      <c r="C697" t="s">
        <v>4</v>
      </c>
      <c r="D697" t="s">
        <v>32</v>
      </c>
      <c r="E697" t="s">
        <v>258</v>
      </c>
      <c r="F697">
        <v>14157</v>
      </c>
    </row>
    <row r="698" spans="1:6" x14ac:dyDescent="0.3">
      <c r="A698" s="1">
        <v>44986</v>
      </c>
      <c r="B698" t="s">
        <v>74</v>
      </c>
      <c r="C698" t="s">
        <v>9</v>
      </c>
      <c r="D698" t="s">
        <v>32</v>
      </c>
      <c r="E698" t="s">
        <v>258</v>
      </c>
      <c r="F698">
        <v>3168</v>
      </c>
    </row>
    <row r="699" spans="1:6" x14ac:dyDescent="0.3">
      <c r="A699" s="1">
        <v>44986</v>
      </c>
      <c r="B699" t="s">
        <v>74</v>
      </c>
      <c r="C699" t="s">
        <v>271</v>
      </c>
      <c r="D699" t="s">
        <v>32</v>
      </c>
      <c r="E699" t="s">
        <v>258</v>
      </c>
      <c r="F699">
        <v>955</v>
      </c>
    </row>
    <row r="700" spans="1:6" x14ac:dyDescent="0.3">
      <c r="A700" s="1">
        <v>44986</v>
      </c>
      <c r="B700" t="s">
        <v>74</v>
      </c>
      <c r="C700" t="s">
        <v>272</v>
      </c>
      <c r="D700" t="s">
        <v>32</v>
      </c>
      <c r="E700" t="s">
        <v>258</v>
      </c>
      <c r="F700">
        <v>610</v>
      </c>
    </row>
    <row r="701" spans="1:6" x14ac:dyDescent="0.3">
      <c r="A701" s="1">
        <v>44986</v>
      </c>
      <c r="B701" t="s">
        <v>74</v>
      </c>
      <c r="C701" t="s">
        <v>273</v>
      </c>
      <c r="D701" t="s">
        <v>32</v>
      </c>
      <c r="E701" t="s">
        <v>258</v>
      </c>
      <c r="F701">
        <v>1603</v>
      </c>
    </row>
    <row r="702" spans="1:6" x14ac:dyDescent="0.3">
      <c r="A702" s="1">
        <v>44986</v>
      </c>
      <c r="B702" t="s">
        <v>74</v>
      </c>
      <c r="C702" t="s">
        <v>274</v>
      </c>
      <c r="D702" t="s">
        <v>32</v>
      </c>
      <c r="E702" t="s">
        <v>258</v>
      </c>
      <c r="F702">
        <v>4000021</v>
      </c>
    </row>
    <row r="703" spans="1:6" x14ac:dyDescent="0.3">
      <c r="A703" s="1">
        <v>44986</v>
      </c>
      <c r="B703" t="s">
        <v>74</v>
      </c>
      <c r="C703" t="s">
        <v>309</v>
      </c>
      <c r="D703" t="s">
        <v>32</v>
      </c>
      <c r="E703" t="s">
        <v>258</v>
      </c>
      <c r="F703">
        <v>59</v>
      </c>
    </row>
    <row r="704" spans="1:6" x14ac:dyDescent="0.3">
      <c r="A704" s="1">
        <v>44986</v>
      </c>
      <c r="B704" t="s">
        <v>74</v>
      </c>
      <c r="C704" t="s">
        <v>310</v>
      </c>
      <c r="D704" t="s">
        <v>32</v>
      </c>
      <c r="E704" t="s">
        <v>258</v>
      </c>
      <c r="F704">
        <v>1110</v>
      </c>
    </row>
    <row r="705" spans="1:6" x14ac:dyDescent="0.3">
      <c r="A705" s="1">
        <v>44986</v>
      </c>
      <c r="B705" t="s">
        <v>74</v>
      </c>
      <c r="C705" t="s">
        <v>311</v>
      </c>
      <c r="D705" t="s">
        <v>32</v>
      </c>
      <c r="E705" t="s">
        <v>258</v>
      </c>
      <c r="F705">
        <v>91</v>
      </c>
    </row>
    <row r="706" spans="1:6" x14ac:dyDescent="0.3">
      <c r="A706" s="1">
        <v>44986</v>
      </c>
      <c r="B706" t="s">
        <v>74</v>
      </c>
      <c r="C706" t="s">
        <v>312</v>
      </c>
      <c r="D706" t="s">
        <v>32</v>
      </c>
      <c r="E706" t="s">
        <v>258</v>
      </c>
      <c r="F706">
        <v>1477</v>
      </c>
    </row>
    <row r="707" spans="1:6" x14ac:dyDescent="0.3">
      <c r="A707" s="1">
        <v>44986</v>
      </c>
      <c r="B707" t="s">
        <v>74</v>
      </c>
      <c r="C707" t="s">
        <v>8</v>
      </c>
      <c r="D707" t="s">
        <v>32</v>
      </c>
      <c r="E707" t="s">
        <v>258</v>
      </c>
      <c r="F707">
        <v>24388</v>
      </c>
    </row>
    <row r="708" spans="1:6" x14ac:dyDescent="0.3">
      <c r="A708" s="1">
        <v>44986</v>
      </c>
      <c r="B708" t="s">
        <v>74</v>
      </c>
      <c r="C708" t="s">
        <v>6</v>
      </c>
      <c r="D708" t="s">
        <v>32</v>
      </c>
      <c r="E708" t="s">
        <v>258</v>
      </c>
      <c r="F708">
        <v>12021</v>
      </c>
    </row>
    <row r="709" spans="1:6" x14ac:dyDescent="0.3">
      <c r="A709" s="1">
        <v>44986</v>
      </c>
      <c r="B709" t="s">
        <v>74</v>
      </c>
      <c r="C709" t="s">
        <v>10</v>
      </c>
      <c r="D709" t="s">
        <v>32</v>
      </c>
      <c r="E709" t="s">
        <v>258</v>
      </c>
      <c r="F709">
        <v>5024</v>
      </c>
    </row>
    <row r="710" spans="1:6" x14ac:dyDescent="0.3">
      <c r="A710" s="1">
        <v>44986</v>
      </c>
      <c r="B710" t="s">
        <v>74</v>
      </c>
      <c r="C710" t="s">
        <v>5</v>
      </c>
      <c r="D710" t="s">
        <v>32</v>
      </c>
      <c r="E710" t="s">
        <v>258</v>
      </c>
      <c r="F710">
        <v>1772</v>
      </c>
    </row>
    <row r="711" spans="1:6" x14ac:dyDescent="0.3">
      <c r="A711" s="1">
        <v>44986</v>
      </c>
      <c r="B711" t="s">
        <v>74</v>
      </c>
      <c r="C711" t="s">
        <v>3</v>
      </c>
      <c r="D711" t="s">
        <v>32</v>
      </c>
      <c r="E711" t="s">
        <v>258</v>
      </c>
      <c r="F711">
        <v>2949</v>
      </c>
    </row>
    <row r="712" spans="1:6" x14ac:dyDescent="0.3">
      <c r="A712" s="1">
        <v>44986</v>
      </c>
      <c r="B712" t="s">
        <v>74</v>
      </c>
      <c r="C712" t="s">
        <v>11</v>
      </c>
      <c r="D712" t="s">
        <v>32</v>
      </c>
      <c r="E712" t="s">
        <v>258</v>
      </c>
      <c r="F712">
        <v>2966</v>
      </c>
    </row>
    <row r="713" spans="1:6" x14ac:dyDescent="0.3">
      <c r="A713" s="1">
        <v>44986</v>
      </c>
      <c r="B713" t="s">
        <v>74</v>
      </c>
      <c r="C713" t="s">
        <v>13</v>
      </c>
      <c r="D713" t="s">
        <v>32</v>
      </c>
      <c r="E713" t="s">
        <v>258</v>
      </c>
      <c r="F713">
        <v>79</v>
      </c>
    </row>
    <row r="714" spans="1:6" x14ac:dyDescent="0.3">
      <c r="A714" s="1">
        <v>44986</v>
      </c>
      <c r="B714" t="s">
        <v>74</v>
      </c>
      <c r="C714" t="s">
        <v>280</v>
      </c>
      <c r="D714" t="s">
        <v>32</v>
      </c>
      <c r="E714" t="s">
        <v>258</v>
      </c>
      <c r="F714">
        <v>5571</v>
      </c>
    </row>
    <row r="715" spans="1:6" x14ac:dyDescent="0.3">
      <c r="A715" s="1">
        <v>44986</v>
      </c>
      <c r="B715" t="s">
        <v>74</v>
      </c>
      <c r="C715" t="s">
        <v>14</v>
      </c>
      <c r="D715" t="s">
        <v>32</v>
      </c>
      <c r="E715" t="s">
        <v>258</v>
      </c>
      <c r="F715">
        <v>960</v>
      </c>
    </row>
    <row r="716" spans="1:6" x14ac:dyDescent="0.3">
      <c r="A716" s="1">
        <v>44986</v>
      </c>
      <c r="B716" t="s">
        <v>74</v>
      </c>
      <c r="C716" t="s">
        <v>12</v>
      </c>
      <c r="D716" t="s">
        <v>32</v>
      </c>
      <c r="E716" t="s">
        <v>258</v>
      </c>
      <c r="F716">
        <v>521</v>
      </c>
    </row>
    <row r="717" spans="1:6" x14ac:dyDescent="0.3">
      <c r="A717" s="1">
        <v>44986</v>
      </c>
      <c r="B717" t="s">
        <v>74</v>
      </c>
      <c r="C717" t="s">
        <v>16</v>
      </c>
      <c r="D717" t="s">
        <v>32</v>
      </c>
      <c r="E717" t="s">
        <v>258</v>
      </c>
      <c r="F717">
        <v>64</v>
      </c>
    </row>
    <row r="718" spans="1:6" x14ac:dyDescent="0.3">
      <c r="A718" s="1">
        <v>44986</v>
      </c>
      <c r="B718" t="s">
        <v>74</v>
      </c>
      <c r="C718" t="s">
        <v>284</v>
      </c>
      <c r="D718" t="s">
        <v>32</v>
      </c>
      <c r="E718" t="s">
        <v>258</v>
      </c>
      <c r="F718">
        <v>222</v>
      </c>
    </row>
    <row r="719" spans="1:6" x14ac:dyDescent="0.3">
      <c r="A719" s="1">
        <v>44986</v>
      </c>
      <c r="B719" t="s">
        <v>74</v>
      </c>
      <c r="C719" t="s">
        <v>270</v>
      </c>
      <c r="D719" t="s">
        <v>32</v>
      </c>
      <c r="E719" t="s">
        <v>258</v>
      </c>
      <c r="F719">
        <v>476</v>
      </c>
    </row>
    <row r="720" spans="1:6" x14ac:dyDescent="0.3">
      <c r="A720" s="1">
        <v>44986</v>
      </c>
      <c r="B720" t="s">
        <v>74</v>
      </c>
      <c r="C720" t="s">
        <v>287</v>
      </c>
      <c r="D720" t="s">
        <v>32</v>
      </c>
      <c r="E720" t="s">
        <v>258</v>
      </c>
      <c r="F720">
        <v>5698</v>
      </c>
    </row>
    <row r="721" spans="1:6" x14ac:dyDescent="0.3">
      <c r="A721" s="1">
        <v>44986</v>
      </c>
      <c r="B721" t="s">
        <v>74</v>
      </c>
      <c r="C721" t="s">
        <v>289</v>
      </c>
      <c r="D721" t="s">
        <v>32</v>
      </c>
      <c r="E721" t="s">
        <v>258</v>
      </c>
      <c r="F721">
        <v>3576</v>
      </c>
    </row>
    <row r="722" spans="1:6" x14ac:dyDescent="0.3">
      <c r="A722" s="1">
        <v>44986</v>
      </c>
      <c r="B722" t="s">
        <v>74</v>
      </c>
      <c r="C722" t="s">
        <v>291</v>
      </c>
      <c r="D722" t="s">
        <v>32</v>
      </c>
      <c r="E722" t="s">
        <v>258</v>
      </c>
      <c r="F722">
        <v>2325</v>
      </c>
    </row>
    <row r="723" spans="1:6" x14ac:dyDescent="0.3">
      <c r="A723" s="1">
        <v>44986</v>
      </c>
      <c r="B723" t="s">
        <v>74</v>
      </c>
      <c r="C723" t="s">
        <v>293</v>
      </c>
      <c r="D723" t="s">
        <v>32</v>
      </c>
      <c r="E723" t="s">
        <v>258</v>
      </c>
      <c r="F723">
        <v>2</v>
      </c>
    </row>
    <row r="724" spans="1:6" x14ac:dyDescent="0.3">
      <c r="A724" s="1">
        <v>44986</v>
      </c>
      <c r="B724" t="s">
        <v>74</v>
      </c>
      <c r="C724" t="s">
        <v>295</v>
      </c>
      <c r="D724" t="s">
        <v>32</v>
      </c>
      <c r="E724" t="s">
        <v>258</v>
      </c>
      <c r="F724">
        <v>3</v>
      </c>
    </row>
    <row r="725" spans="1:6" x14ac:dyDescent="0.3">
      <c r="A725" s="1">
        <v>44986</v>
      </c>
      <c r="B725" t="s">
        <v>74</v>
      </c>
      <c r="C725" t="s">
        <v>297</v>
      </c>
      <c r="D725" t="s">
        <v>32</v>
      </c>
      <c r="E725" t="s">
        <v>258</v>
      </c>
      <c r="F725">
        <v>4</v>
      </c>
    </row>
    <row r="726" spans="1:6" x14ac:dyDescent="0.3">
      <c r="A726" s="1">
        <v>44986</v>
      </c>
      <c r="B726" t="s">
        <v>74</v>
      </c>
      <c r="C726" t="s">
        <v>299</v>
      </c>
      <c r="D726" t="s">
        <v>32</v>
      </c>
      <c r="E726" t="s">
        <v>258</v>
      </c>
      <c r="F726">
        <v>0</v>
      </c>
    </row>
    <row r="727" spans="1:6" x14ac:dyDescent="0.3">
      <c r="A727" s="44">
        <v>44986</v>
      </c>
      <c r="B727" s="43" t="s">
        <v>74</v>
      </c>
      <c r="C727" s="43" t="s">
        <v>301</v>
      </c>
      <c r="D727" s="43" t="s">
        <v>32</v>
      </c>
      <c r="E727" s="43" t="s">
        <v>258</v>
      </c>
      <c r="F727">
        <v>12</v>
      </c>
    </row>
    <row r="728" spans="1:6" x14ac:dyDescent="0.3">
      <c r="A728" s="1">
        <v>44986</v>
      </c>
      <c r="B728" t="s">
        <v>126</v>
      </c>
      <c r="C728" t="s">
        <v>15</v>
      </c>
      <c r="D728" t="s">
        <v>0</v>
      </c>
      <c r="E728" t="s">
        <v>264</v>
      </c>
      <c r="F728">
        <v>175649</v>
      </c>
    </row>
    <row r="729" spans="1:6" x14ac:dyDescent="0.3">
      <c r="A729" s="1">
        <v>44986</v>
      </c>
      <c r="B729" t="s">
        <v>126</v>
      </c>
      <c r="C729" t="s">
        <v>7</v>
      </c>
      <c r="D729" t="s">
        <v>0</v>
      </c>
      <c r="E729" t="s">
        <v>264</v>
      </c>
      <c r="F729">
        <v>146282</v>
      </c>
    </row>
    <row r="730" spans="1:6" x14ac:dyDescent="0.3">
      <c r="A730" s="1">
        <v>44986</v>
      </c>
      <c r="B730" t="s">
        <v>126</v>
      </c>
      <c r="C730" t="s">
        <v>4</v>
      </c>
      <c r="D730" t="s">
        <v>0</v>
      </c>
      <c r="E730" t="s">
        <v>264</v>
      </c>
      <c r="F730">
        <v>51435</v>
      </c>
    </row>
    <row r="731" spans="1:6" x14ac:dyDescent="0.3">
      <c r="A731" s="1">
        <v>44986</v>
      </c>
      <c r="B731" t="s">
        <v>126</v>
      </c>
      <c r="C731" t="s">
        <v>9</v>
      </c>
      <c r="D731" t="s">
        <v>0</v>
      </c>
      <c r="E731" t="s">
        <v>264</v>
      </c>
      <c r="F731">
        <v>28227</v>
      </c>
    </row>
    <row r="732" spans="1:6" x14ac:dyDescent="0.3">
      <c r="A732" s="1">
        <v>44986</v>
      </c>
      <c r="B732" t="s">
        <v>126</v>
      </c>
      <c r="C732" t="s">
        <v>271</v>
      </c>
      <c r="D732" t="s">
        <v>0</v>
      </c>
      <c r="E732" t="s">
        <v>264</v>
      </c>
      <c r="F732">
        <v>4172</v>
      </c>
    </row>
    <row r="733" spans="1:6" x14ac:dyDescent="0.3">
      <c r="A733" s="1">
        <v>44986</v>
      </c>
      <c r="B733" t="s">
        <v>126</v>
      </c>
      <c r="C733" t="s">
        <v>272</v>
      </c>
      <c r="D733" t="s">
        <v>0</v>
      </c>
      <c r="E733" t="s">
        <v>264</v>
      </c>
      <c r="F733">
        <v>3334</v>
      </c>
    </row>
    <row r="734" spans="1:6" x14ac:dyDescent="0.3">
      <c r="A734" s="1">
        <v>44986</v>
      </c>
      <c r="B734" t="s">
        <v>126</v>
      </c>
      <c r="C734" t="s">
        <v>273</v>
      </c>
      <c r="D734" t="s">
        <v>0</v>
      </c>
      <c r="E734" t="s">
        <v>264</v>
      </c>
      <c r="F734">
        <v>20721</v>
      </c>
    </row>
    <row r="735" spans="1:6" x14ac:dyDescent="0.3">
      <c r="A735" s="1">
        <v>44986</v>
      </c>
      <c r="B735" t="s">
        <v>126</v>
      </c>
      <c r="C735" t="s">
        <v>274</v>
      </c>
      <c r="D735" t="s">
        <v>0</v>
      </c>
      <c r="E735" t="s">
        <v>264</v>
      </c>
      <c r="F735">
        <v>65495516</v>
      </c>
    </row>
    <row r="736" spans="1:6" x14ac:dyDescent="0.3">
      <c r="A736" s="1">
        <v>44986</v>
      </c>
      <c r="B736" t="s">
        <v>126</v>
      </c>
      <c r="C736" t="s">
        <v>309</v>
      </c>
      <c r="D736" t="s">
        <v>0</v>
      </c>
      <c r="E736" t="s">
        <v>264</v>
      </c>
      <c r="F736">
        <v>440</v>
      </c>
    </row>
    <row r="737" spans="1:6" x14ac:dyDescent="0.3">
      <c r="A737" s="1">
        <v>44986</v>
      </c>
      <c r="B737" t="s">
        <v>126</v>
      </c>
      <c r="C737" t="s">
        <v>310</v>
      </c>
      <c r="D737" t="s">
        <v>0</v>
      </c>
      <c r="E737" t="s">
        <v>264</v>
      </c>
      <c r="F737">
        <v>2015</v>
      </c>
    </row>
    <row r="738" spans="1:6" x14ac:dyDescent="0.3">
      <c r="A738" s="1">
        <v>44986</v>
      </c>
      <c r="B738" t="s">
        <v>126</v>
      </c>
      <c r="C738" t="s">
        <v>311</v>
      </c>
      <c r="D738" t="s">
        <v>0</v>
      </c>
      <c r="E738" t="s">
        <v>264</v>
      </c>
      <c r="F738">
        <v>554</v>
      </c>
    </row>
    <row r="739" spans="1:6" x14ac:dyDescent="0.3">
      <c r="A739" s="1">
        <v>44986</v>
      </c>
      <c r="B739" t="s">
        <v>126</v>
      </c>
      <c r="C739" t="s">
        <v>312</v>
      </c>
      <c r="D739" t="s">
        <v>0</v>
      </c>
      <c r="E739" t="s">
        <v>264</v>
      </c>
      <c r="F739">
        <v>2295</v>
      </c>
    </row>
    <row r="740" spans="1:6" x14ac:dyDescent="0.3">
      <c r="A740" s="1">
        <v>44986</v>
      </c>
      <c r="B740" t="s">
        <v>126</v>
      </c>
      <c r="C740" t="s">
        <v>8</v>
      </c>
      <c r="D740" t="s">
        <v>0</v>
      </c>
      <c r="E740" t="s">
        <v>264</v>
      </c>
      <c r="F740">
        <v>132155</v>
      </c>
    </row>
    <row r="741" spans="1:6" x14ac:dyDescent="0.3">
      <c r="A741" s="1">
        <v>44986</v>
      </c>
      <c r="B741" t="s">
        <v>126</v>
      </c>
      <c r="C741" t="s">
        <v>6</v>
      </c>
      <c r="D741" t="s">
        <v>0</v>
      </c>
      <c r="E741" t="s">
        <v>264</v>
      </c>
      <c r="F741">
        <v>30226</v>
      </c>
    </row>
    <row r="742" spans="1:6" x14ac:dyDescent="0.3">
      <c r="A742" s="1">
        <v>44986</v>
      </c>
      <c r="B742" t="s">
        <v>126</v>
      </c>
      <c r="C742" t="s">
        <v>10</v>
      </c>
      <c r="D742" t="s">
        <v>0</v>
      </c>
      <c r="E742" t="s">
        <v>264</v>
      </c>
      <c r="F742">
        <v>8820</v>
      </c>
    </row>
    <row r="743" spans="1:6" x14ac:dyDescent="0.3">
      <c r="A743" s="1">
        <v>44986</v>
      </c>
      <c r="B743" t="s">
        <v>126</v>
      </c>
      <c r="C743" t="s">
        <v>5</v>
      </c>
      <c r="D743" t="s">
        <v>0</v>
      </c>
      <c r="E743" t="s">
        <v>264</v>
      </c>
      <c r="F743">
        <v>3864</v>
      </c>
    </row>
    <row r="744" spans="1:6" x14ac:dyDescent="0.3">
      <c r="A744" s="1">
        <v>44986</v>
      </c>
      <c r="B744" t="s">
        <v>126</v>
      </c>
      <c r="C744" t="s">
        <v>3</v>
      </c>
      <c r="D744" t="s">
        <v>0</v>
      </c>
      <c r="E744" t="s">
        <v>264</v>
      </c>
      <c r="F744">
        <v>13870</v>
      </c>
    </row>
    <row r="745" spans="1:6" x14ac:dyDescent="0.3">
      <c r="A745" s="1">
        <v>44986</v>
      </c>
      <c r="B745" t="s">
        <v>126</v>
      </c>
      <c r="C745" t="s">
        <v>11</v>
      </c>
      <c r="D745" t="s">
        <v>0</v>
      </c>
      <c r="E745" t="s">
        <v>264</v>
      </c>
      <c r="F745">
        <v>18862</v>
      </c>
    </row>
    <row r="746" spans="1:6" x14ac:dyDescent="0.3">
      <c r="A746" s="1">
        <v>44986</v>
      </c>
      <c r="B746" t="s">
        <v>126</v>
      </c>
      <c r="C746" t="s">
        <v>13</v>
      </c>
      <c r="D746" t="s">
        <v>0</v>
      </c>
      <c r="E746" t="s">
        <v>264</v>
      </c>
      <c r="F746">
        <v>34</v>
      </c>
    </row>
    <row r="747" spans="1:6" x14ac:dyDescent="0.3">
      <c r="A747" s="1">
        <v>44986</v>
      </c>
      <c r="B747" t="s">
        <v>126</v>
      </c>
      <c r="C747" t="s">
        <v>280</v>
      </c>
      <c r="D747" t="s">
        <v>0</v>
      </c>
      <c r="E747" t="s">
        <v>264</v>
      </c>
      <c r="F747">
        <v>37265</v>
      </c>
    </row>
    <row r="748" spans="1:6" x14ac:dyDescent="0.3">
      <c r="A748" s="1">
        <v>44986</v>
      </c>
      <c r="B748" t="s">
        <v>126</v>
      </c>
      <c r="C748" t="s">
        <v>14</v>
      </c>
      <c r="D748" t="s">
        <v>0</v>
      </c>
      <c r="E748" t="s">
        <v>264</v>
      </c>
      <c r="F748">
        <v>19997</v>
      </c>
    </row>
    <row r="749" spans="1:6" x14ac:dyDescent="0.3">
      <c r="A749" s="1">
        <v>44986</v>
      </c>
      <c r="B749" t="s">
        <v>126</v>
      </c>
      <c r="C749" t="s">
        <v>12</v>
      </c>
      <c r="D749" t="s">
        <v>0</v>
      </c>
      <c r="E749" t="s">
        <v>264</v>
      </c>
      <c r="F749">
        <v>11403</v>
      </c>
    </row>
    <row r="750" spans="1:6" x14ac:dyDescent="0.3">
      <c r="A750" s="1">
        <v>44986</v>
      </c>
      <c r="B750" t="s">
        <v>126</v>
      </c>
      <c r="C750" t="s">
        <v>16</v>
      </c>
      <c r="D750" t="s">
        <v>0</v>
      </c>
      <c r="E750" t="s">
        <v>264</v>
      </c>
      <c r="F750">
        <v>419</v>
      </c>
    </row>
    <row r="751" spans="1:6" x14ac:dyDescent="0.3">
      <c r="A751" s="1">
        <v>44986</v>
      </c>
      <c r="B751" t="s">
        <v>126</v>
      </c>
      <c r="C751" t="s">
        <v>284</v>
      </c>
      <c r="D751" t="s">
        <v>0</v>
      </c>
      <c r="E751" t="s">
        <v>264</v>
      </c>
      <c r="F751">
        <v>3101</v>
      </c>
    </row>
    <row r="752" spans="1:6" x14ac:dyDescent="0.3">
      <c r="A752" s="1">
        <v>44986</v>
      </c>
      <c r="B752" t="s">
        <v>126</v>
      </c>
      <c r="C752" t="s">
        <v>270</v>
      </c>
      <c r="D752" t="s">
        <v>0</v>
      </c>
      <c r="E752" t="s">
        <v>264</v>
      </c>
      <c r="F752">
        <v>3173</v>
      </c>
    </row>
    <row r="753" spans="1:6" x14ac:dyDescent="0.3">
      <c r="A753" s="1">
        <v>44986</v>
      </c>
      <c r="B753" t="s">
        <v>126</v>
      </c>
      <c r="C753" t="s">
        <v>287</v>
      </c>
      <c r="D753" t="s">
        <v>0</v>
      </c>
      <c r="E753" t="s">
        <v>264</v>
      </c>
      <c r="F753">
        <v>6535</v>
      </c>
    </row>
    <row r="754" spans="1:6" x14ac:dyDescent="0.3">
      <c r="A754" s="1">
        <v>44986</v>
      </c>
      <c r="B754" t="s">
        <v>126</v>
      </c>
      <c r="C754" t="s">
        <v>289</v>
      </c>
      <c r="D754" t="s">
        <v>0</v>
      </c>
      <c r="E754" t="s">
        <v>264</v>
      </c>
      <c r="F754">
        <v>15465</v>
      </c>
    </row>
    <row r="755" spans="1:6" x14ac:dyDescent="0.3">
      <c r="A755" s="1">
        <v>44986</v>
      </c>
      <c r="B755" t="s">
        <v>126</v>
      </c>
      <c r="C755" t="s">
        <v>291</v>
      </c>
      <c r="D755" t="s">
        <v>0</v>
      </c>
      <c r="E755" t="s">
        <v>264</v>
      </c>
      <c r="F755">
        <v>6176</v>
      </c>
    </row>
    <row r="756" spans="1:6" x14ac:dyDescent="0.3">
      <c r="A756" s="1">
        <v>44986</v>
      </c>
      <c r="B756" t="s">
        <v>126</v>
      </c>
      <c r="C756" t="s">
        <v>293</v>
      </c>
      <c r="D756" t="s">
        <v>0</v>
      </c>
      <c r="E756" t="s">
        <v>264</v>
      </c>
      <c r="F756">
        <v>340</v>
      </c>
    </row>
    <row r="757" spans="1:6" x14ac:dyDescent="0.3">
      <c r="A757" s="1">
        <v>44986</v>
      </c>
      <c r="B757" t="s">
        <v>126</v>
      </c>
      <c r="C757" t="s">
        <v>295</v>
      </c>
      <c r="D757" t="s">
        <v>0</v>
      </c>
      <c r="E757" t="s">
        <v>264</v>
      </c>
      <c r="F757">
        <v>1236</v>
      </c>
    </row>
    <row r="758" spans="1:6" x14ac:dyDescent="0.3">
      <c r="A758" s="1">
        <v>44986</v>
      </c>
      <c r="B758" t="s">
        <v>126</v>
      </c>
      <c r="C758" t="s">
        <v>297</v>
      </c>
      <c r="D758" t="s">
        <v>0</v>
      </c>
      <c r="E758" t="s">
        <v>264</v>
      </c>
      <c r="F758">
        <v>4030</v>
      </c>
    </row>
    <row r="759" spans="1:6" x14ac:dyDescent="0.3">
      <c r="A759" s="1">
        <v>44986</v>
      </c>
      <c r="B759" t="s">
        <v>126</v>
      </c>
      <c r="C759" t="s">
        <v>299</v>
      </c>
      <c r="D759" t="s">
        <v>0</v>
      </c>
      <c r="E759" t="s">
        <v>264</v>
      </c>
      <c r="F759">
        <v>0</v>
      </c>
    </row>
    <row r="760" spans="1:6" x14ac:dyDescent="0.3">
      <c r="A760" s="44">
        <v>44986</v>
      </c>
      <c r="B760" s="43" t="s">
        <v>126</v>
      </c>
      <c r="C760" s="43" t="s">
        <v>301</v>
      </c>
      <c r="D760" s="43" t="s">
        <v>0</v>
      </c>
      <c r="E760" s="43" t="s">
        <v>264</v>
      </c>
      <c r="F760">
        <v>6593</v>
      </c>
    </row>
    <row r="761" spans="1:6" x14ac:dyDescent="0.3">
      <c r="A761" s="1">
        <v>44986</v>
      </c>
      <c r="B761" t="s">
        <v>50</v>
      </c>
      <c r="C761" t="s">
        <v>15</v>
      </c>
      <c r="D761" t="s">
        <v>19</v>
      </c>
      <c r="E761" t="s">
        <v>45</v>
      </c>
      <c r="F761">
        <v>104269</v>
      </c>
    </row>
    <row r="762" spans="1:6" x14ac:dyDescent="0.3">
      <c r="A762" s="1">
        <v>44986</v>
      </c>
      <c r="B762" t="s">
        <v>50</v>
      </c>
      <c r="C762" t="s">
        <v>7</v>
      </c>
      <c r="D762" t="s">
        <v>19</v>
      </c>
      <c r="E762" t="s">
        <v>45</v>
      </c>
      <c r="F762">
        <v>76406</v>
      </c>
    </row>
    <row r="763" spans="1:6" x14ac:dyDescent="0.3">
      <c r="A763" s="1">
        <v>44986</v>
      </c>
      <c r="B763" t="s">
        <v>50</v>
      </c>
      <c r="C763" t="s">
        <v>4</v>
      </c>
      <c r="D763" t="s">
        <v>19</v>
      </c>
      <c r="E763" t="s">
        <v>45</v>
      </c>
      <c r="F763">
        <v>24202</v>
      </c>
    </row>
    <row r="764" spans="1:6" x14ac:dyDescent="0.3">
      <c r="A764" s="1">
        <v>44986</v>
      </c>
      <c r="B764" t="s">
        <v>50</v>
      </c>
      <c r="C764" t="s">
        <v>9</v>
      </c>
      <c r="D764" t="s">
        <v>19</v>
      </c>
      <c r="E764" t="s">
        <v>45</v>
      </c>
      <c r="F764">
        <v>19443</v>
      </c>
    </row>
    <row r="765" spans="1:6" x14ac:dyDescent="0.3">
      <c r="A765" s="1">
        <v>44986</v>
      </c>
      <c r="B765" t="s">
        <v>50</v>
      </c>
      <c r="C765" t="s">
        <v>271</v>
      </c>
      <c r="D765" t="s">
        <v>19</v>
      </c>
      <c r="E765" t="s">
        <v>45</v>
      </c>
      <c r="F765">
        <v>1738</v>
      </c>
    </row>
    <row r="766" spans="1:6" x14ac:dyDescent="0.3">
      <c r="A766" s="1">
        <v>44986</v>
      </c>
      <c r="B766" t="s">
        <v>50</v>
      </c>
      <c r="C766" t="s">
        <v>272</v>
      </c>
      <c r="D766" t="s">
        <v>19</v>
      </c>
      <c r="E766" t="s">
        <v>45</v>
      </c>
      <c r="F766">
        <v>17705</v>
      </c>
    </row>
    <row r="767" spans="1:6" x14ac:dyDescent="0.3">
      <c r="A767" s="1">
        <v>44986</v>
      </c>
      <c r="B767" t="s">
        <v>50</v>
      </c>
      <c r="C767" t="s">
        <v>273</v>
      </c>
      <c r="D767" t="s">
        <v>19</v>
      </c>
      <c r="E767" t="s">
        <v>45</v>
      </c>
      <c r="F767">
        <v>0</v>
      </c>
    </row>
    <row r="768" spans="1:6" x14ac:dyDescent="0.3">
      <c r="A768" s="1">
        <v>44986</v>
      </c>
      <c r="B768" t="s">
        <v>50</v>
      </c>
      <c r="C768" t="s">
        <v>274</v>
      </c>
      <c r="D768" t="s">
        <v>19</v>
      </c>
      <c r="E768" t="s">
        <v>45</v>
      </c>
      <c r="F768">
        <v>32392255</v>
      </c>
    </row>
    <row r="769" spans="1:6" x14ac:dyDescent="0.3">
      <c r="A769" s="1">
        <v>44986</v>
      </c>
      <c r="B769" t="s">
        <v>50</v>
      </c>
      <c r="C769" t="s">
        <v>309</v>
      </c>
      <c r="D769" t="s">
        <v>19</v>
      </c>
      <c r="E769" t="s">
        <v>45</v>
      </c>
      <c r="F769">
        <v>382</v>
      </c>
    </row>
    <row r="770" spans="1:6" x14ac:dyDescent="0.3">
      <c r="A770" s="1">
        <v>44986</v>
      </c>
      <c r="B770" t="s">
        <v>50</v>
      </c>
      <c r="C770" t="s">
        <v>310</v>
      </c>
      <c r="D770" t="s">
        <v>19</v>
      </c>
      <c r="E770" t="s">
        <v>45</v>
      </c>
      <c r="F770">
        <v>2299</v>
      </c>
    </row>
    <row r="771" spans="1:6" x14ac:dyDescent="0.3">
      <c r="A771" s="1">
        <v>44986</v>
      </c>
      <c r="B771" t="s">
        <v>50</v>
      </c>
      <c r="C771" t="s">
        <v>311</v>
      </c>
      <c r="D771" t="s">
        <v>19</v>
      </c>
      <c r="E771" t="s">
        <v>45</v>
      </c>
      <c r="F771">
        <v>550</v>
      </c>
    </row>
    <row r="772" spans="1:6" x14ac:dyDescent="0.3">
      <c r="A772" s="1">
        <v>44986</v>
      </c>
      <c r="B772" t="s">
        <v>50</v>
      </c>
      <c r="C772" t="s">
        <v>312</v>
      </c>
      <c r="D772" t="s">
        <v>19</v>
      </c>
      <c r="E772" t="s">
        <v>45</v>
      </c>
      <c r="F772">
        <v>2632</v>
      </c>
    </row>
    <row r="773" spans="1:6" x14ac:dyDescent="0.3">
      <c r="A773" s="1">
        <v>44986</v>
      </c>
      <c r="B773" t="s">
        <v>50</v>
      </c>
      <c r="C773" t="s">
        <v>8</v>
      </c>
      <c r="D773" t="s">
        <v>19</v>
      </c>
      <c r="E773" t="s">
        <v>45</v>
      </c>
      <c r="F773">
        <v>75916</v>
      </c>
    </row>
    <row r="774" spans="1:6" x14ac:dyDescent="0.3">
      <c r="A774" s="1">
        <v>44986</v>
      </c>
      <c r="B774" t="s">
        <v>50</v>
      </c>
      <c r="C774" t="s">
        <v>6</v>
      </c>
      <c r="D774" t="s">
        <v>19</v>
      </c>
      <c r="E774" t="s">
        <v>45</v>
      </c>
      <c r="F774">
        <v>40095</v>
      </c>
    </row>
    <row r="775" spans="1:6" x14ac:dyDescent="0.3">
      <c r="A775" s="1">
        <v>44986</v>
      </c>
      <c r="B775" t="s">
        <v>50</v>
      </c>
      <c r="C775" t="s">
        <v>10</v>
      </c>
      <c r="D775" t="s">
        <v>19</v>
      </c>
      <c r="E775" t="s">
        <v>45</v>
      </c>
      <c r="F775">
        <v>14972</v>
      </c>
    </row>
    <row r="776" spans="1:6" x14ac:dyDescent="0.3">
      <c r="A776" s="1">
        <v>44986</v>
      </c>
      <c r="B776" t="s">
        <v>50</v>
      </c>
      <c r="C776" t="s">
        <v>5</v>
      </c>
      <c r="D776" t="s">
        <v>19</v>
      </c>
      <c r="E776" t="s">
        <v>45</v>
      </c>
      <c r="F776">
        <v>6881</v>
      </c>
    </row>
    <row r="777" spans="1:6" x14ac:dyDescent="0.3">
      <c r="A777" s="1">
        <v>44986</v>
      </c>
      <c r="B777" t="s">
        <v>50</v>
      </c>
      <c r="C777" t="s">
        <v>3</v>
      </c>
      <c r="D777" t="s">
        <v>19</v>
      </c>
      <c r="E777" t="s">
        <v>45</v>
      </c>
      <c r="F777">
        <v>4873</v>
      </c>
    </row>
    <row r="778" spans="1:6" x14ac:dyDescent="0.3">
      <c r="A778" s="1">
        <v>44986</v>
      </c>
      <c r="B778" t="s">
        <v>50</v>
      </c>
      <c r="C778" t="s">
        <v>11</v>
      </c>
      <c r="D778" t="s">
        <v>19</v>
      </c>
      <c r="E778" t="s">
        <v>45</v>
      </c>
      <c r="F778">
        <v>6241</v>
      </c>
    </row>
    <row r="779" spans="1:6" x14ac:dyDescent="0.3">
      <c r="A779" s="1">
        <v>44986</v>
      </c>
      <c r="B779" t="s">
        <v>50</v>
      </c>
      <c r="C779" t="s">
        <v>13</v>
      </c>
      <c r="D779" t="s">
        <v>19</v>
      </c>
      <c r="E779" t="s">
        <v>45</v>
      </c>
      <c r="F779">
        <v>3</v>
      </c>
    </row>
    <row r="780" spans="1:6" x14ac:dyDescent="0.3">
      <c r="A780" s="1">
        <v>44986</v>
      </c>
      <c r="B780" t="s">
        <v>50</v>
      </c>
      <c r="C780" t="s">
        <v>280</v>
      </c>
      <c r="D780" t="s">
        <v>19</v>
      </c>
      <c r="E780" t="s">
        <v>45</v>
      </c>
      <c r="F780">
        <v>33353</v>
      </c>
    </row>
    <row r="781" spans="1:6" x14ac:dyDescent="0.3">
      <c r="A781" s="1">
        <v>44986</v>
      </c>
      <c r="B781" t="s">
        <v>50</v>
      </c>
      <c r="C781" t="s">
        <v>14</v>
      </c>
      <c r="D781" t="s">
        <v>19</v>
      </c>
      <c r="E781" t="s">
        <v>45</v>
      </c>
      <c r="F781">
        <v>10156</v>
      </c>
    </row>
    <row r="782" spans="1:6" x14ac:dyDescent="0.3">
      <c r="A782" s="1">
        <v>44986</v>
      </c>
      <c r="B782" t="s">
        <v>50</v>
      </c>
      <c r="C782" t="s">
        <v>12</v>
      </c>
      <c r="D782" t="s">
        <v>19</v>
      </c>
      <c r="E782" t="s">
        <v>45</v>
      </c>
      <c r="F782">
        <v>3510</v>
      </c>
    </row>
    <row r="783" spans="1:6" x14ac:dyDescent="0.3">
      <c r="A783" s="1">
        <v>44986</v>
      </c>
      <c r="B783" t="s">
        <v>50</v>
      </c>
      <c r="C783" t="s">
        <v>16</v>
      </c>
      <c r="D783" t="s">
        <v>19</v>
      </c>
      <c r="E783" t="s">
        <v>45</v>
      </c>
      <c r="F783">
        <v>337</v>
      </c>
    </row>
    <row r="784" spans="1:6" x14ac:dyDescent="0.3">
      <c r="A784" s="1">
        <v>44986</v>
      </c>
      <c r="B784" t="s">
        <v>50</v>
      </c>
      <c r="C784" t="s">
        <v>284</v>
      </c>
      <c r="D784" t="s">
        <v>19</v>
      </c>
      <c r="E784" t="s">
        <v>45</v>
      </c>
      <c r="F784">
        <v>2436</v>
      </c>
    </row>
    <row r="785" spans="1:6" x14ac:dyDescent="0.3">
      <c r="A785" s="1">
        <v>44986</v>
      </c>
      <c r="B785" t="s">
        <v>50</v>
      </c>
      <c r="C785" t="s">
        <v>270</v>
      </c>
      <c r="D785" t="s">
        <v>19</v>
      </c>
      <c r="E785" t="s">
        <v>45</v>
      </c>
      <c r="F785">
        <v>893</v>
      </c>
    </row>
    <row r="786" spans="1:6" x14ac:dyDescent="0.3">
      <c r="A786" s="1">
        <v>44986</v>
      </c>
      <c r="B786" t="s">
        <v>50</v>
      </c>
      <c r="C786" t="s">
        <v>287</v>
      </c>
      <c r="D786" t="s">
        <v>19</v>
      </c>
      <c r="E786" t="s">
        <v>45</v>
      </c>
      <c r="F786">
        <v>6501</v>
      </c>
    </row>
    <row r="787" spans="1:6" x14ac:dyDescent="0.3">
      <c r="A787" s="1">
        <v>44986</v>
      </c>
      <c r="B787" t="s">
        <v>50</v>
      </c>
      <c r="C787" t="s">
        <v>289</v>
      </c>
      <c r="D787" t="s">
        <v>19</v>
      </c>
      <c r="E787" t="s">
        <v>45</v>
      </c>
      <c r="F787">
        <v>7613</v>
      </c>
    </row>
    <row r="788" spans="1:6" x14ac:dyDescent="0.3">
      <c r="A788" s="1">
        <v>44986</v>
      </c>
      <c r="B788" t="s">
        <v>50</v>
      </c>
      <c r="C788" t="s">
        <v>291</v>
      </c>
      <c r="D788" t="s">
        <v>19</v>
      </c>
      <c r="E788" t="s">
        <v>45</v>
      </c>
      <c r="F788">
        <v>9966</v>
      </c>
    </row>
    <row r="789" spans="1:6" x14ac:dyDescent="0.3">
      <c r="A789" s="1">
        <v>44986</v>
      </c>
      <c r="B789" t="s">
        <v>50</v>
      </c>
      <c r="C789" t="s">
        <v>293</v>
      </c>
      <c r="D789" t="s">
        <v>19</v>
      </c>
      <c r="E789" t="s">
        <v>45</v>
      </c>
      <c r="F789">
        <v>1715</v>
      </c>
    </row>
    <row r="790" spans="1:6" x14ac:dyDescent="0.3">
      <c r="A790" s="1">
        <v>44986</v>
      </c>
      <c r="B790" t="s">
        <v>50</v>
      </c>
      <c r="C790" t="s">
        <v>295</v>
      </c>
      <c r="D790" t="s">
        <v>19</v>
      </c>
      <c r="E790" t="s">
        <v>45</v>
      </c>
      <c r="F790">
        <v>7283</v>
      </c>
    </row>
    <row r="791" spans="1:6" x14ac:dyDescent="0.3">
      <c r="A791" s="1">
        <v>44986</v>
      </c>
      <c r="B791" t="s">
        <v>50</v>
      </c>
      <c r="C791" t="s">
        <v>297</v>
      </c>
      <c r="D791" t="s">
        <v>19</v>
      </c>
      <c r="E791" t="s">
        <v>45</v>
      </c>
      <c r="F791">
        <v>5998</v>
      </c>
    </row>
    <row r="792" spans="1:6" x14ac:dyDescent="0.3">
      <c r="A792" s="1">
        <v>44986</v>
      </c>
      <c r="B792" t="s">
        <v>50</v>
      </c>
      <c r="C792" t="s">
        <v>299</v>
      </c>
      <c r="D792" t="s">
        <v>19</v>
      </c>
      <c r="E792" t="s">
        <v>45</v>
      </c>
      <c r="F792">
        <v>0</v>
      </c>
    </row>
    <row r="793" spans="1:6" x14ac:dyDescent="0.3">
      <c r="A793" s="44">
        <v>44986</v>
      </c>
      <c r="B793" s="43" t="s">
        <v>50</v>
      </c>
      <c r="C793" s="43" t="s">
        <v>301</v>
      </c>
      <c r="D793" s="43" t="s">
        <v>19</v>
      </c>
      <c r="E793" s="43" t="s">
        <v>45</v>
      </c>
      <c r="F793">
        <v>1577</v>
      </c>
    </row>
    <row r="794" spans="1:6" x14ac:dyDescent="0.3">
      <c r="A794" s="1">
        <v>44986</v>
      </c>
      <c r="B794" t="s">
        <v>56</v>
      </c>
      <c r="C794" t="s">
        <v>15</v>
      </c>
      <c r="D794" t="s">
        <v>22</v>
      </c>
      <c r="E794" t="s">
        <v>39</v>
      </c>
      <c r="F794">
        <v>67425</v>
      </c>
    </row>
    <row r="795" spans="1:6" x14ac:dyDescent="0.3">
      <c r="A795" s="1">
        <v>44986</v>
      </c>
      <c r="B795" t="s">
        <v>56</v>
      </c>
      <c r="C795" t="s">
        <v>7</v>
      </c>
      <c r="D795" t="s">
        <v>22</v>
      </c>
      <c r="E795" t="s">
        <v>39</v>
      </c>
      <c r="F795">
        <v>55375</v>
      </c>
    </row>
    <row r="796" spans="1:6" x14ac:dyDescent="0.3">
      <c r="A796" s="1">
        <v>44986</v>
      </c>
      <c r="B796" t="s">
        <v>56</v>
      </c>
      <c r="C796" t="s">
        <v>4</v>
      </c>
      <c r="D796" t="s">
        <v>22</v>
      </c>
      <c r="E796" t="s">
        <v>39</v>
      </c>
      <c r="F796">
        <v>25776</v>
      </c>
    </row>
    <row r="797" spans="1:6" x14ac:dyDescent="0.3">
      <c r="A797" s="1">
        <v>44986</v>
      </c>
      <c r="B797" t="s">
        <v>56</v>
      </c>
      <c r="C797" t="s">
        <v>9</v>
      </c>
      <c r="D797" t="s">
        <v>22</v>
      </c>
      <c r="E797" t="s">
        <v>39</v>
      </c>
      <c r="F797">
        <v>12050</v>
      </c>
    </row>
    <row r="798" spans="1:6" x14ac:dyDescent="0.3">
      <c r="A798" s="1">
        <v>44986</v>
      </c>
      <c r="B798" t="s">
        <v>56</v>
      </c>
      <c r="C798" t="s">
        <v>271</v>
      </c>
      <c r="D798" t="s">
        <v>22</v>
      </c>
      <c r="E798" t="s">
        <v>39</v>
      </c>
      <c r="F798">
        <v>2559</v>
      </c>
    </row>
    <row r="799" spans="1:6" x14ac:dyDescent="0.3">
      <c r="A799" s="1">
        <v>44986</v>
      </c>
      <c r="B799" t="s">
        <v>56</v>
      </c>
      <c r="C799" t="s">
        <v>272</v>
      </c>
      <c r="D799" t="s">
        <v>22</v>
      </c>
      <c r="E799" t="s">
        <v>39</v>
      </c>
      <c r="F799">
        <v>1862</v>
      </c>
    </row>
    <row r="800" spans="1:6" x14ac:dyDescent="0.3">
      <c r="A800" s="1">
        <v>44986</v>
      </c>
      <c r="B800" t="s">
        <v>56</v>
      </c>
      <c r="C800" t="s">
        <v>273</v>
      </c>
      <c r="D800" t="s">
        <v>22</v>
      </c>
      <c r="E800" t="s">
        <v>39</v>
      </c>
      <c r="F800">
        <v>7629</v>
      </c>
    </row>
    <row r="801" spans="1:6" x14ac:dyDescent="0.3">
      <c r="A801" s="1">
        <v>44986</v>
      </c>
      <c r="B801" t="s">
        <v>56</v>
      </c>
      <c r="C801" t="s">
        <v>274</v>
      </c>
      <c r="D801" t="s">
        <v>22</v>
      </c>
      <c r="E801" t="s">
        <v>39</v>
      </c>
      <c r="F801">
        <v>17646142</v>
      </c>
    </row>
    <row r="802" spans="1:6" x14ac:dyDescent="0.3">
      <c r="A802" s="1">
        <v>44986</v>
      </c>
      <c r="B802" t="s">
        <v>56</v>
      </c>
      <c r="C802" t="s">
        <v>309</v>
      </c>
      <c r="D802" t="s">
        <v>22</v>
      </c>
      <c r="E802" t="s">
        <v>39</v>
      </c>
      <c r="F802">
        <v>636</v>
      </c>
    </row>
    <row r="803" spans="1:6" x14ac:dyDescent="0.3">
      <c r="A803" s="1">
        <v>44986</v>
      </c>
      <c r="B803" t="s">
        <v>56</v>
      </c>
      <c r="C803" t="s">
        <v>310</v>
      </c>
      <c r="D803" t="s">
        <v>22</v>
      </c>
      <c r="E803" t="s">
        <v>39</v>
      </c>
      <c r="F803">
        <v>1821</v>
      </c>
    </row>
    <row r="804" spans="1:6" x14ac:dyDescent="0.3">
      <c r="A804" s="1">
        <v>44986</v>
      </c>
      <c r="B804" t="s">
        <v>56</v>
      </c>
      <c r="C804" t="s">
        <v>311</v>
      </c>
      <c r="D804" t="s">
        <v>22</v>
      </c>
      <c r="E804" t="s">
        <v>39</v>
      </c>
      <c r="F804">
        <v>915</v>
      </c>
    </row>
    <row r="805" spans="1:6" x14ac:dyDescent="0.3">
      <c r="A805" s="1">
        <v>44986</v>
      </c>
      <c r="B805" t="s">
        <v>56</v>
      </c>
      <c r="C805" t="s">
        <v>312</v>
      </c>
      <c r="D805" t="s">
        <v>22</v>
      </c>
      <c r="E805" t="s">
        <v>39</v>
      </c>
      <c r="F805">
        <v>3798</v>
      </c>
    </row>
    <row r="806" spans="1:6" x14ac:dyDescent="0.3">
      <c r="A806" s="1">
        <v>44986</v>
      </c>
      <c r="B806" t="s">
        <v>56</v>
      </c>
      <c r="C806" t="s">
        <v>8</v>
      </c>
      <c r="D806" t="s">
        <v>22</v>
      </c>
      <c r="E806" t="s">
        <v>39</v>
      </c>
      <c r="F806">
        <v>52897</v>
      </c>
    </row>
    <row r="807" spans="1:6" x14ac:dyDescent="0.3">
      <c r="A807" s="1">
        <v>44986</v>
      </c>
      <c r="B807" t="s">
        <v>56</v>
      </c>
      <c r="C807" t="s">
        <v>6</v>
      </c>
      <c r="D807" t="s">
        <v>22</v>
      </c>
      <c r="E807" t="s">
        <v>39</v>
      </c>
      <c r="F807">
        <v>26794</v>
      </c>
    </row>
    <row r="808" spans="1:6" x14ac:dyDescent="0.3">
      <c r="A808" s="1">
        <v>44986</v>
      </c>
      <c r="B808" t="s">
        <v>56</v>
      </c>
      <c r="C808" t="s">
        <v>10</v>
      </c>
      <c r="D808" t="s">
        <v>22</v>
      </c>
      <c r="E808" t="s">
        <v>39</v>
      </c>
      <c r="F808">
        <v>3058</v>
      </c>
    </row>
    <row r="809" spans="1:6" x14ac:dyDescent="0.3">
      <c r="A809" s="1">
        <v>44986</v>
      </c>
      <c r="B809" t="s">
        <v>56</v>
      </c>
      <c r="C809" t="s">
        <v>5</v>
      </c>
      <c r="D809" t="s">
        <v>22</v>
      </c>
      <c r="E809" t="s">
        <v>39</v>
      </c>
      <c r="F809">
        <v>561</v>
      </c>
    </row>
    <row r="810" spans="1:6" x14ac:dyDescent="0.3">
      <c r="A810" s="1">
        <v>44986</v>
      </c>
      <c r="B810" t="s">
        <v>56</v>
      </c>
      <c r="C810" t="s">
        <v>3</v>
      </c>
      <c r="D810" t="s">
        <v>22</v>
      </c>
      <c r="E810" t="s">
        <v>39</v>
      </c>
      <c r="F810">
        <v>4427</v>
      </c>
    </row>
    <row r="811" spans="1:6" x14ac:dyDescent="0.3">
      <c r="A811" s="1">
        <v>44986</v>
      </c>
      <c r="B811" t="s">
        <v>56</v>
      </c>
      <c r="C811" t="s">
        <v>11</v>
      </c>
      <c r="D811" t="s">
        <v>22</v>
      </c>
      <c r="E811" t="s">
        <v>39</v>
      </c>
      <c r="F811">
        <v>5061</v>
      </c>
    </row>
    <row r="812" spans="1:6" x14ac:dyDescent="0.3">
      <c r="A812" s="1">
        <v>44986</v>
      </c>
      <c r="B812" t="s">
        <v>56</v>
      </c>
      <c r="C812" t="s">
        <v>13</v>
      </c>
      <c r="D812" t="s">
        <v>22</v>
      </c>
      <c r="E812" t="s">
        <v>39</v>
      </c>
      <c r="F812">
        <v>20</v>
      </c>
    </row>
    <row r="813" spans="1:6" x14ac:dyDescent="0.3">
      <c r="A813" s="1">
        <v>44986</v>
      </c>
      <c r="B813" t="s">
        <v>56</v>
      </c>
      <c r="C813" t="s">
        <v>280</v>
      </c>
      <c r="D813" t="s">
        <v>22</v>
      </c>
      <c r="E813" t="s">
        <v>39</v>
      </c>
      <c r="F813">
        <v>15991</v>
      </c>
    </row>
    <row r="814" spans="1:6" x14ac:dyDescent="0.3">
      <c r="A814" s="1">
        <v>44986</v>
      </c>
      <c r="B814" t="s">
        <v>56</v>
      </c>
      <c r="C814" t="s">
        <v>14</v>
      </c>
      <c r="D814" t="s">
        <v>22</v>
      </c>
      <c r="E814" t="s">
        <v>39</v>
      </c>
      <c r="F814">
        <v>5293</v>
      </c>
    </row>
    <row r="815" spans="1:6" x14ac:dyDescent="0.3">
      <c r="A815" s="1">
        <v>44986</v>
      </c>
      <c r="B815" t="s">
        <v>56</v>
      </c>
      <c r="C815" t="s">
        <v>12</v>
      </c>
      <c r="D815" t="s">
        <v>22</v>
      </c>
      <c r="E815" t="s">
        <v>39</v>
      </c>
      <c r="F815">
        <v>2978</v>
      </c>
    </row>
    <row r="816" spans="1:6" x14ac:dyDescent="0.3">
      <c r="A816" s="1">
        <v>44986</v>
      </c>
      <c r="B816" t="s">
        <v>56</v>
      </c>
      <c r="C816" t="s">
        <v>16</v>
      </c>
      <c r="D816" t="s">
        <v>22</v>
      </c>
      <c r="E816" t="s">
        <v>39</v>
      </c>
      <c r="F816">
        <v>584</v>
      </c>
    </row>
    <row r="817" spans="1:6" x14ac:dyDescent="0.3">
      <c r="A817" s="1">
        <v>44986</v>
      </c>
      <c r="B817" t="s">
        <v>56</v>
      </c>
      <c r="C817" t="s">
        <v>284</v>
      </c>
      <c r="D817" t="s">
        <v>22</v>
      </c>
      <c r="E817" t="s">
        <v>39</v>
      </c>
      <c r="F817">
        <v>183</v>
      </c>
    </row>
    <row r="818" spans="1:6" x14ac:dyDescent="0.3">
      <c r="A818" s="1">
        <v>44986</v>
      </c>
      <c r="B818" t="s">
        <v>56</v>
      </c>
      <c r="C818" t="s">
        <v>270</v>
      </c>
      <c r="D818" t="s">
        <v>22</v>
      </c>
      <c r="E818" t="s">
        <v>39</v>
      </c>
      <c r="F818">
        <v>86</v>
      </c>
    </row>
    <row r="819" spans="1:6" x14ac:dyDescent="0.3">
      <c r="A819" s="1">
        <v>44986</v>
      </c>
      <c r="B819" t="s">
        <v>56</v>
      </c>
      <c r="C819" t="s">
        <v>287</v>
      </c>
      <c r="D819" t="s">
        <v>22</v>
      </c>
      <c r="E819" t="s">
        <v>39</v>
      </c>
      <c r="F819">
        <v>5310</v>
      </c>
    </row>
    <row r="820" spans="1:6" x14ac:dyDescent="0.3">
      <c r="A820" s="1">
        <v>44986</v>
      </c>
      <c r="B820" t="s">
        <v>56</v>
      </c>
      <c r="C820" t="s">
        <v>289</v>
      </c>
      <c r="D820" t="s">
        <v>22</v>
      </c>
      <c r="E820" t="s">
        <v>39</v>
      </c>
      <c r="F820">
        <v>12964</v>
      </c>
    </row>
    <row r="821" spans="1:6" x14ac:dyDescent="0.3">
      <c r="A821" s="1">
        <v>44986</v>
      </c>
      <c r="B821" t="s">
        <v>56</v>
      </c>
      <c r="C821" t="s">
        <v>291</v>
      </c>
      <c r="D821" t="s">
        <v>22</v>
      </c>
      <c r="E821" t="s">
        <v>39</v>
      </c>
      <c r="F821">
        <v>7130</v>
      </c>
    </row>
    <row r="822" spans="1:6" x14ac:dyDescent="0.3">
      <c r="A822" s="1">
        <v>44986</v>
      </c>
      <c r="B822" t="s">
        <v>56</v>
      </c>
      <c r="C822" t="s">
        <v>293</v>
      </c>
      <c r="D822" t="s">
        <v>22</v>
      </c>
      <c r="E822" t="s">
        <v>39</v>
      </c>
      <c r="F822">
        <v>67</v>
      </c>
    </row>
    <row r="823" spans="1:6" x14ac:dyDescent="0.3">
      <c r="A823" s="1">
        <v>44986</v>
      </c>
      <c r="B823" t="s">
        <v>56</v>
      </c>
      <c r="C823" t="s">
        <v>295</v>
      </c>
      <c r="D823" t="s">
        <v>22</v>
      </c>
      <c r="E823" t="s">
        <v>39</v>
      </c>
      <c r="F823">
        <v>1417</v>
      </c>
    </row>
    <row r="824" spans="1:6" x14ac:dyDescent="0.3">
      <c r="A824" s="1">
        <v>44986</v>
      </c>
      <c r="B824" t="s">
        <v>56</v>
      </c>
      <c r="C824" t="s">
        <v>297</v>
      </c>
      <c r="D824" t="s">
        <v>22</v>
      </c>
      <c r="E824" t="s">
        <v>39</v>
      </c>
      <c r="F824">
        <v>586</v>
      </c>
    </row>
    <row r="825" spans="1:6" x14ac:dyDescent="0.3">
      <c r="A825" s="1">
        <v>44986</v>
      </c>
      <c r="B825" t="s">
        <v>56</v>
      </c>
      <c r="C825" t="s">
        <v>299</v>
      </c>
      <c r="D825" t="s">
        <v>22</v>
      </c>
      <c r="E825" t="s">
        <v>39</v>
      </c>
      <c r="F825">
        <v>0</v>
      </c>
    </row>
    <row r="826" spans="1:6" x14ac:dyDescent="0.3">
      <c r="A826" s="44">
        <v>44986</v>
      </c>
      <c r="B826" s="43" t="s">
        <v>56</v>
      </c>
      <c r="C826" s="43" t="s">
        <v>301</v>
      </c>
      <c r="D826" s="43" t="s">
        <v>22</v>
      </c>
      <c r="E826" s="43" t="s">
        <v>39</v>
      </c>
      <c r="F826">
        <v>514</v>
      </c>
    </row>
    <row r="827" spans="1:6" x14ac:dyDescent="0.3">
      <c r="A827" s="1">
        <v>44986</v>
      </c>
      <c r="B827" t="s">
        <v>322</v>
      </c>
      <c r="C827" t="s">
        <v>15</v>
      </c>
      <c r="D827" t="s">
        <v>32</v>
      </c>
      <c r="E827" t="s">
        <v>318</v>
      </c>
      <c r="F827">
        <v>33129</v>
      </c>
    </row>
    <row r="828" spans="1:6" x14ac:dyDescent="0.3">
      <c r="A828" s="1">
        <v>44986</v>
      </c>
      <c r="B828" t="s">
        <v>322</v>
      </c>
      <c r="C828" t="s">
        <v>7</v>
      </c>
      <c r="D828" t="s">
        <v>32</v>
      </c>
      <c r="E828" t="s">
        <v>318</v>
      </c>
      <c r="F828">
        <v>29952</v>
      </c>
    </row>
    <row r="829" spans="1:6" x14ac:dyDescent="0.3">
      <c r="A829" s="1">
        <v>44986</v>
      </c>
      <c r="B829" t="s">
        <v>322</v>
      </c>
      <c r="C829" t="s">
        <v>4</v>
      </c>
      <c r="D829" t="s">
        <v>32</v>
      </c>
      <c r="E829" t="s">
        <v>318</v>
      </c>
      <c r="F829">
        <v>18213</v>
      </c>
    </row>
    <row r="830" spans="1:6" x14ac:dyDescent="0.3">
      <c r="A830" s="1">
        <v>44986</v>
      </c>
      <c r="B830" t="s">
        <v>322</v>
      </c>
      <c r="C830" t="s">
        <v>9</v>
      </c>
      <c r="D830" t="s">
        <v>32</v>
      </c>
      <c r="E830" t="s">
        <v>318</v>
      </c>
      <c r="F830">
        <v>3149</v>
      </c>
    </row>
    <row r="831" spans="1:6" x14ac:dyDescent="0.3">
      <c r="A831" s="1">
        <v>44986</v>
      </c>
      <c r="B831" t="s">
        <v>322</v>
      </c>
      <c r="C831" t="s">
        <v>271</v>
      </c>
      <c r="D831" t="s">
        <v>32</v>
      </c>
      <c r="E831" t="s">
        <v>318</v>
      </c>
      <c r="F831">
        <v>648</v>
      </c>
    </row>
    <row r="832" spans="1:6" x14ac:dyDescent="0.3">
      <c r="A832" s="1">
        <v>44986</v>
      </c>
      <c r="B832" t="s">
        <v>322</v>
      </c>
      <c r="C832" t="s">
        <v>272</v>
      </c>
      <c r="D832" t="s">
        <v>32</v>
      </c>
      <c r="E832" t="s">
        <v>318</v>
      </c>
      <c r="F832">
        <v>519</v>
      </c>
    </row>
    <row r="833" spans="1:6" x14ac:dyDescent="0.3">
      <c r="A833" s="1">
        <v>44986</v>
      </c>
      <c r="B833" t="s">
        <v>322</v>
      </c>
      <c r="C833" t="s">
        <v>273</v>
      </c>
      <c r="D833" t="s">
        <v>32</v>
      </c>
      <c r="E833" t="s">
        <v>318</v>
      </c>
      <c r="F833">
        <v>1982</v>
      </c>
    </row>
    <row r="834" spans="1:6" x14ac:dyDescent="0.3">
      <c r="A834" s="1">
        <v>44986</v>
      </c>
      <c r="B834" t="s">
        <v>322</v>
      </c>
      <c r="C834" t="s">
        <v>274</v>
      </c>
      <c r="D834" t="s">
        <v>32</v>
      </c>
      <c r="E834" t="s">
        <v>318</v>
      </c>
      <c r="F834">
        <v>4103121</v>
      </c>
    </row>
    <row r="835" spans="1:6" x14ac:dyDescent="0.3">
      <c r="A835" s="1">
        <v>44986</v>
      </c>
      <c r="B835" t="s">
        <v>322</v>
      </c>
      <c r="C835" t="s">
        <v>309</v>
      </c>
      <c r="D835" t="s">
        <v>32</v>
      </c>
      <c r="E835" t="s">
        <v>318</v>
      </c>
      <c r="F835">
        <v>34</v>
      </c>
    </row>
    <row r="836" spans="1:6" x14ac:dyDescent="0.3">
      <c r="A836" s="1">
        <v>44986</v>
      </c>
      <c r="B836" t="s">
        <v>322</v>
      </c>
      <c r="C836" t="s">
        <v>310</v>
      </c>
      <c r="D836" t="s">
        <v>32</v>
      </c>
      <c r="E836" t="s">
        <v>318</v>
      </c>
      <c r="F836">
        <v>1118</v>
      </c>
    </row>
    <row r="837" spans="1:6" x14ac:dyDescent="0.3">
      <c r="A837" s="1">
        <v>44986</v>
      </c>
      <c r="B837" t="s">
        <v>322</v>
      </c>
      <c r="C837" t="s">
        <v>311</v>
      </c>
      <c r="D837" t="s">
        <v>32</v>
      </c>
      <c r="E837" t="s">
        <v>318</v>
      </c>
      <c r="F837">
        <v>76</v>
      </c>
    </row>
    <row r="838" spans="1:6" x14ac:dyDescent="0.3">
      <c r="A838" s="1">
        <v>44986</v>
      </c>
      <c r="B838" t="s">
        <v>322</v>
      </c>
      <c r="C838" t="s">
        <v>312</v>
      </c>
      <c r="D838" t="s">
        <v>32</v>
      </c>
      <c r="E838" t="s">
        <v>318</v>
      </c>
      <c r="F838">
        <v>1508</v>
      </c>
    </row>
    <row r="839" spans="1:6" x14ac:dyDescent="0.3">
      <c r="A839" s="1">
        <v>44986</v>
      </c>
      <c r="B839" t="s">
        <v>322</v>
      </c>
      <c r="C839" t="s">
        <v>8</v>
      </c>
      <c r="D839" t="s">
        <v>32</v>
      </c>
      <c r="E839" t="s">
        <v>318</v>
      </c>
      <c r="F839">
        <v>24330</v>
      </c>
    </row>
    <row r="840" spans="1:6" x14ac:dyDescent="0.3">
      <c r="A840" s="1">
        <v>44986</v>
      </c>
      <c r="B840" t="s">
        <v>322</v>
      </c>
      <c r="C840" t="s">
        <v>6</v>
      </c>
      <c r="D840" t="s">
        <v>32</v>
      </c>
      <c r="E840" t="s">
        <v>318</v>
      </c>
      <c r="F840">
        <v>13502</v>
      </c>
    </row>
    <row r="841" spans="1:6" x14ac:dyDescent="0.3">
      <c r="A841" s="1">
        <v>44986</v>
      </c>
      <c r="B841" t="s">
        <v>322</v>
      </c>
      <c r="C841" t="s">
        <v>10</v>
      </c>
      <c r="D841" t="s">
        <v>32</v>
      </c>
      <c r="E841" t="s">
        <v>318</v>
      </c>
      <c r="F841">
        <v>5477</v>
      </c>
    </row>
    <row r="842" spans="1:6" x14ac:dyDescent="0.3">
      <c r="A842" s="1">
        <v>44986</v>
      </c>
      <c r="B842" t="s">
        <v>322</v>
      </c>
      <c r="C842" t="s">
        <v>5</v>
      </c>
      <c r="D842" t="s">
        <v>32</v>
      </c>
      <c r="E842" t="s">
        <v>318</v>
      </c>
      <c r="F842">
        <v>2641</v>
      </c>
    </row>
    <row r="843" spans="1:6" x14ac:dyDescent="0.3">
      <c r="A843" s="1">
        <v>44986</v>
      </c>
      <c r="B843" t="s">
        <v>322</v>
      </c>
      <c r="C843" t="s">
        <v>3</v>
      </c>
      <c r="D843" t="s">
        <v>32</v>
      </c>
      <c r="E843" t="s">
        <v>318</v>
      </c>
      <c r="F843">
        <v>2593</v>
      </c>
    </row>
    <row r="844" spans="1:6" x14ac:dyDescent="0.3">
      <c r="A844" s="1">
        <v>44986</v>
      </c>
      <c r="B844" t="s">
        <v>322</v>
      </c>
      <c r="C844" t="s">
        <v>11</v>
      </c>
      <c r="D844" t="s">
        <v>32</v>
      </c>
      <c r="E844" t="s">
        <v>318</v>
      </c>
      <c r="F844">
        <v>2165</v>
      </c>
    </row>
    <row r="845" spans="1:6" x14ac:dyDescent="0.3">
      <c r="A845" s="1">
        <v>44986</v>
      </c>
      <c r="B845" t="s">
        <v>322</v>
      </c>
      <c r="C845" t="s">
        <v>13</v>
      </c>
      <c r="D845" t="s">
        <v>32</v>
      </c>
      <c r="E845" t="s">
        <v>318</v>
      </c>
      <c r="F845">
        <v>2</v>
      </c>
    </row>
    <row r="846" spans="1:6" x14ac:dyDescent="0.3">
      <c r="A846" s="1">
        <v>44986</v>
      </c>
      <c r="B846" t="s">
        <v>322</v>
      </c>
      <c r="C846" t="s">
        <v>280</v>
      </c>
      <c r="D846" t="s">
        <v>32</v>
      </c>
      <c r="E846" t="s">
        <v>318</v>
      </c>
      <c r="F846">
        <v>8737</v>
      </c>
    </row>
    <row r="847" spans="1:6" x14ac:dyDescent="0.3">
      <c r="A847" s="1">
        <v>44986</v>
      </c>
      <c r="B847" t="s">
        <v>322</v>
      </c>
      <c r="C847" t="s">
        <v>14</v>
      </c>
      <c r="D847" t="s">
        <v>32</v>
      </c>
      <c r="E847" t="s">
        <v>318</v>
      </c>
      <c r="F847">
        <v>1597</v>
      </c>
    </row>
    <row r="848" spans="1:6" x14ac:dyDescent="0.3">
      <c r="A848" s="1">
        <v>44986</v>
      </c>
      <c r="B848" t="s">
        <v>322</v>
      </c>
      <c r="C848" t="s">
        <v>12</v>
      </c>
      <c r="D848" t="s">
        <v>32</v>
      </c>
      <c r="E848" t="s">
        <v>318</v>
      </c>
      <c r="F848">
        <v>1999</v>
      </c>
    </row>
    <row r="849" spans="1:6" x14ac:dyDescent="0.3">
      <c r="A849" s="1">
        <v>44986</v>
      </c>
      <c r="B849" t="s">
        <v>322</v>
      </c>
      <c r="C849" t="s">
        <v>16</v>
      </c>
      <c r="D849" t="s">
        <v>32</v>
      </c>
      <c r="E849" t="s">
        <v>318</v>
      </c>
      <c r="F849">
        <v>91</v>
      </c>
    </row>
    <row r="850" spans="1:6" x14ac:dyDescent="0.3">
      <c r="A850" s="1">
        <v>44986</v>
      </c>
      <c r="B850" t="s">
        <v>322</v>
      </c>
      <c r="C850" t="s">
        <v>284</v>
      </c>
      <c r="D850" t="s">
        <v>32</v>
      </c>
      <c r="E850" t="s">
        <v>318</v>
      </c>
      <c r="F850">
        <v>323</v>
      </c>
    </row>
    <row r="851" spans="1:6" x14ac:dyDescent="0.3">
      <c r="A851" s="1">
        <v>44986</v>
      </c>
      <c r="B851" t="s">
        <v>322</v>
      </c>
      <c r="C851" t="s">
        <v>270</v>
      </c>
      <c r="D851" t="s">
        <v>32</v>
      </c>
      <c r="E851" t="s">
        <v>318</v>
      </c>
      <c r="F851">
        <v>242</v>
      </c>
    </row>
    <row r="852" spans="1:6" x14ac:dyDescent="0.3">
      <c r="A852" s="1">
        <v>44986</v>
      </c>
      <c r="B852" t="s">
        <v>322</v>
      </c>
      <c r="C852" t="s">
        <v>287</v>
      </c>
      <c r="D852" t="s">
        <v>32</v>
      </c>
      <c r="E852" t="s">
        <v>318</v>
      </c>
      <c r="F852">
        <v>3555</v>
      </c>
    </row>
    <row r="853" spans="1:6" x14ac:dyDescent="0.3">
      <c r="A853" s="1">
        <v>44986</v>
      </c>
      <c r="B853" t="s">
        <v>322</v>
      </c>
      <c r="C853" t="s">
        <v>289</v>
      </c>
      <c r="D853" t="s">
        <v>32</v>
      </c>
      <c r="E853" t="s">
        <v>318</v>
      </c>
      <c r="F853">
        <v>3026</v>
      </c>
    </row>
    <row r="854" spans="1:6" x14ac:dyDescent="0.3">
      <c r="A854" s="1">
        <v>44986</v>
      </c>
      <c r="B854" t="s">
        <v>322</v>
      </c>
      <c r="C854" t="s">
        <v>291</v>
      </c>
      <c r="D854" t="s">
        <v>32</v>
      </c>
      <c r="E854" t="s">
        <v>318</v>
      </c>
      <c r="F854">
        <v>2001</v>
      </c>
    </row>
    <row r="855" spans="1:6" x14ac:dyDescent="0.3">
      <c r="A855" s="1">
        <v>44986</v>
      </c>
      <c r="B855" t="s">
        <v>322</v>
      </c>
      <c r="C855" t="s">
        <v>293</v>
      </c>
      <c r="D855" t="s">
        <v>32</v>
      </c>
      <c r="E855" t="s">
        <v>318</v>
      </c>
      <c r="F855">
        <v>604</v>
      </c>
    </row>
    <row r="856" spans="1:6" x14ac:dyDescent="0.3">
      <c r="A856" s="1">
        <v>44986</v>
      </c>
      <c r="B856" t="s">
        <v>322</v>
      </c>
      <c r="C856" t="s">
        <v>295</v>
      </c>
      <c r="D856" t="s">
        <v>32</v>
      </c>
      <c r="E856" t="s">
        <v>318</v>
      </c>
      <c r="F856">
        <v>655</v>
      </c>
    </row>
    <row r="857" spans="1:6" x14ac:dyDescent="0.3">
      <c r="A857" s="1">
        <v>44986</v>
      </c>
      <c r="B857" t="s">
        <v>322</v>
      </c>
      <c r="C857" t="s">
        <v>297</v>
      </c>
      <c r="D857" t="s">
        <v>32</v>
      </c>
      <c r="E857" t="s">
        <v>318</v>
      </c>
      <c r="F857">
        <v>143</v>
      </c>
    </row>
    <row r="858" spans="1:6" x14ac:dyDescent="0.3">
      <c r="A858" s="1">
        <v>44986</v>
      </c>
      <c r="B858" t="s">
        <v>322</v>
      </c>
      <c r="C858" t="s">
        <v>299</v>
      </c>
      <c r="D858" t="s">
        <v>32</v>
      </c>
      <c r="E858" t="s">
        <v>318</v>
      </c>
      <c r="F858">
        <v>0</v>
      </c>
    </row>
    <row r="859" spans="1:6" x14ac:dyDescent="0.3">
      <c r="A859" s="44">
        <v>44986</v>
      </c>
      <c r="B859" s="43" t="s">
        <v>322</v>
      </c>
      <c r="C859" s="43" t="s">
        <v>301</v>
      </c>
      <c r="D859" s="43" t="s">
        <v>32</v>
      </c>
      <c r="E859" s="43" t="s">
        <v>318</v>
      </c>
      <c r="F859">
        <v>585</v>
      </c>
    </row>
    <row r="860" spans="1:6" x14ac:dyDescent="0.3">
      <c r="A860" s="1">
        <v>44986</v>
      </c>
      <c r="B860" t="s">
        <v>321</v>
      </c>
      <c r="C860" t="s">
        <v>15</v>
      </c>
      <c r="D860" t="s">
        <v>55</v>
      </c>
      <c r="E860" t="s">
        <v>170</v>
      </c>
      <c r="F860">
        <v>212596</v>
      </c>
    </row>
    <row r="861" spans="1:6" x14ac:dyDescent="0.3">
      <c r="A861" s="1">
        <v>44986</v>
      </c>
      <c r="B861" t="s">
        <v>321</v>
      </c>
      <c r="C861" t="s">
        <v>7</v>
      </c>
      <c r="D861" t="s">
        <v>55</v>
      </c>
      <c r="E861" t="s">
        <v>170</v>
      </c>
      <c r="F861">
        <v>132308</v>
      </c>
    </row>
    <row r="862" spans="1:6" x14ac:dyDescent="0.3">
      <c r="A862" s="1">
        <v>44986</v>
      </c>
      <c r="B862" t="s">
        <v>321</v>
      </c>
      <c r="C862" t="s">
        <v>4</v>
      </c>
      <c r="D862" t="s">
        <v>55</v>
      </c>
      <c r="E862" t="s">
        <v>170</v>
      </c>
      <c r="F862">
        <v>49169</v>
      </c>
    </row>
    <row r="863" spans="1:6" x14ac:dyDescent="0.3">
      <c r="A863" s="1">
        <v>44986</v>
      </c>
      <c r="B863" t="s">
        <v>321</v>
      </c>
      <c r="C863" t="s">
        <v>9</v>
      </c>
      <c r="D863" t="s">
        <v>55</v>
      </c>
      <c r="E863" t="s">
        <v>170</v>
      </c>
      <c r="F863">
        <v>31147</v>
      </c>
    </row>
    <row r="864" spans="1:6" x14ac:dyDescent="0.3">
      <c r="A864" s="1">
        <v>44986</v>
      </c>
      <c r="B864" t="s">
        <v>321</v>
      </c>
      <c r="C864" t="s">
        <v>271</v>
      </c>
      <c r="D864" t="s">
        <v>55</v>
      </c>
      <c r="E864" t="s">
        <v>170</v>
      </c>
      <c r="F864">
        <v>2149</v>
      </c>
    </row>
    <row r="865" spans="1:6" x14ac:dyDescent="0.3">
      <c r="A865" s="1">
        <v>44986</v>
      </c>
      <c r="B865" t="s">
        <v>321</v>
      </c>
      <c r="C865" t="s">
        <v>272</v>
      </c>
      <c r="D865" t="s">
        <v>55</v>
      </c>
      <c r="E865" t="s">
        <v>170</v>
      </c>
      <c r="F865">
        <v>1391</v>
      </c>
    </row>
    <row r="866" spans="1:6" x14ac:dyDescent="0.3">
      <c r="A866" s="1">
        <v>44986</v>
      </c>
      <c r="B866" t="s">
        <v>321</v>
      </c>
      <c r="C866" t="s">
        <v>273</v>
      </c>
      <c r="D866" t="s">
        <v>55</v>
      </c>
      <c r="E866" t="s">
        <v>170</v>
      </c>
      <c r="F866">
        <v>27607</v>
      </c>
    </row>
    <row r="867" spans="1:6" x14ac:dyDescent="0.3">
      <c r="A867" s="1">
        <v>44986</v>
      </c>
      <c r="B867" t="s">
        <v>321</v>
      </c>
      <c r="C867" t="s">
        <v>274</v>
      </c>
      <c r="D867" t="s">
        <v>55</v>
      </c>
      <c r="E867" t="s">
        <v>170</v>
      </c>
      <c r="F867">
        <v>43433572</v>
      </c>
    </row>
    <row r="868" spans="1:6" x14ac:dyDescent="0.3">
      <c r="A868" s="1">
        <v>44986</v>
      </c>
      <c r="B868" t="s">
        <v>321</v>
      </c>
      <c r="C868" t="s">
        <v>309</v>
      </c>
      <c r="D868" t="s">
        <v>55</v>
      </c>
      <c r="E868" t="s">
        <v>170</v>
      </c>
      <c r="F868">
        <v>561</v>
      </c>
    </row>
    <row r="869" spans="1:6" x14ac:dyDescent="0.3">
      <c r="A869" s="1">
        <v>44986</v>
      </c>
      <c r="B869" t="s">
        <v>321</v>
      </c>
      <c r="C869" t="s">
        <v>310</v>
      </c>
      <c r="D869" t="s">
        <v>55</v>
      </c>
      <c r="E869" t="s">
        <v>170</v>
      </c>
      <c r="F869">
        <v>1773</v>
      </c>
    </row>
    <row r="870" spans="1:6" x14ac:dyDescent="0.3">
      <c r="A870" s="1">
        <v>44986</v>
      </c>
      <c r="B870" t="s">
        <v>321</v>
      </c>
      <c r="C870" t="s">
        <v>311</v>
      </c>
      <c r="D870" t="s">
        <v>55</v>
      </c>
      <c r="E870" t="s">
        <v>170</v>
      </c>
      <c r="F870">
        <v>682</v>
      </c>
    </row>
    <row r="871" spans="1:6" x14ac:dyDescent="0.3">
      <c r="A871" s="1">
        <v>44986</v>
      </c>
      <c r="B871" t="s">
        <v>321</v>
      </c>
      <c r="C871" t="s">
        <v>312</v>
      </c>
      <c r="D871" t="s">
        <v>55</v>
      </c>
      <c r="E871" t="s">
        <v>170</v>
      </c>
      <c r="F871">
        <v>2234</v>
      </c>
    </row>
    <row r="872" spans="1:6" x14ac:dyDescent="0.3">
      <c r="A872" s="1">
        <v>44986</v>
      </c>
      <c r="B872" t="s">
        <v>321</v>
      </c>
      <c r="C872" t="s">
        <v>8</v>
      </c>
      <c r="D872" t="s">
        <v>55</v>
      </c>
      <c r="E872" t="s">
        <v>170</v>
      </c>
      <c r="F872">
        <v>120214</v>
      </c>
    </row>
    <row r="873" spans="1:6" x14ac:dyDescent="0.3">
      <c r="A873" s="1">
        <v>44986</v>
      </c>
      <c r="B873" t="s">
        <v>321</v>
      </c>
      <c r="C873" t="s">
        <v>6</v>
      </c>
      <c r="D873" t="s">
        <v>55</v>
      </c>
      <c r="E873" t="s">
        <v>170</v>
      </c>
      <c r="F873">
        <v>42669</v>
      </c>
    </row>
    <row r="874" spans="1:6" x14ac:dyDescent="0.3">
      <c r="A874" s="1">
        <v>44986</v>
      </c>
      <c r="B874" t="s">
        <v>321</v>
      </c>
      <c r="C874" t="s">
        <v>10</v>
      </c>
      <c r="D874" t="s">
        <v>55</v>
      </c>
      <c r="E874" t="s">
        <v>170</v>
      </c>
      <c r="F874">
        <v>6810</v>
      </c>
    </row>
    <row r="875" spans="1:6" x14ac:dyDescent="0.3">
      <c r="A875" s="1">
        <v>44986</v>
      </c>
      <c r="B875" t="s">
        <v>321</v>
      </c>
      <c r="C875" t="s">
        <v>5</v>
      </c>
      <c r="D875" t="s">
        <v>55</v>
      </c>
      <c r="E875" t="s">
        <v>170</v>
      </c>
      <c r="F875">
        <v>3553</v>
      </c>
    </row>
    <row r="876" spans="1:6" x14ac:dyDescent="0.3">
      <c r="A876" s="1">
        <v>44986</v>
      </c>
      <c r="B876" t="s">
        <v>321</v>
      </c>
      <c r="C876" t="s">
        <v>3</v>
      </c>
      <c r="D876" t="s">
        <v>55</v>
      </c>
      <c r="E876" t="s">
        <v>170</v>
      </c>
      <c r="F876">
        <v>13790</v>
      </c>
    </row>
    <row r="877" spans="1:6" x14ac:dyDescent="0.3">
      <c r="A877" s="1">
        <v>44986</v>
      </c>
      <c r="B877" t="s">
        <v>321</v>
      </c>
      <c r="C877" t="s">
        <v>11</v>
      </c>
      <c r="D877" t="s">
        <v>55</v>
      </c>
      <c r="E877" t="s">
        <v>170</v>
      </c>
      <c r="F877">
        <v>16440</v>
      </c>
    </row>
    <row r="878" spans="1:6" x14ac:dyDescent="0.3">
      <c r="A878" s="1">
        <v>44986</v>
      </c>
      <c r="B878" t="s">
        <v>321</v>
      </c>
      <c r="C878" t="s">
        <v>13</v>
      </c>
      <c r="D878" t="s">
        <v>55</v>
      </c>
      <c r="E878" t="s">
        <v>170</v>
      </c>
      <c r="F878">
        <v>61</v>
      </c>
    </row>
    <row r="879" spans="1:6" x14ac:dyDescent="0.3">
      <c r="A879" s="1">
        <v>44986</v>
      </c>
      <c r="B879" t="s">
        <v>321</v>
      </c>
      <c r="C879" t="s">
        <v>280</v>
      </c>
      <c r="D879" t="s">
        <v>55</v>
      </c>
      <c r="E879" t="s">
        <v>170</v>
      </c>
      <c r="F879">
        <v>48188</v>
      </c>
    </row>
    <row r="880" spans="1:6" x14ac:dyDescent="0.3">
      <c r="A880" s="1">
        <v>44986</v>
      </c>
      <c r="B880" t="s">
        <v>321</v>
      </c>
      <c r="C880" t="s">
        <v>14</v>
      </c>
      <c r="D880" t="s">
        <v>55</v>
      </c>
      <c r="E880" t="s">
        <v>170</v>
      </c>
      <c r="F880">
        <v>13672</v>
      </c>
    </row>
    <row r="881" spans="1:6" x14ac:dyDescent="0.3">
      <c r="A881" s="1">
        <v>44986</v>
      </c>
      <c r="B881" t="s">
        <v>321</v>
      </c>
      <c r="C881" t="s">
        <v>12</v>
      </c>
      <c r="D881" t="s">
        <v>55</v>
      </c>
      <c r="E881" t="s">
        <v>170</v>
      </c>
      <c r="F881">
        <v>4079</v>
      </c>
    </row>
    <row r="882" spans="1:6" x14ac:dyDescent="0.3">
      <c r="A882" s="1">
        <v>44986</v>
      </c>
      <c r="B882" t="s">
        <v>321</v>
      </c>
      <c r="C882" t="s">
        <v>16</v>
      </c>
      <c r="D882" t="s">
        <v>55</v>
      </c>
      <c r="E882" t="s">
        <v>170</v>
      </c>
      <c r="F882">
        <v>402</v>
      </c>
    </row>
    <row r="883" spans="1:6" x14ac:dyDescent="0.3">
      <c r="A883" s="1">
        <v>44986</v>
      </c>
      <c r="B883" t="s">
        <v>321</v>
      </c>
      <c r="C883" t="s">
        <v>284</v>
      </c>
      <c r="D883" t="s">
        <v>55</v>
      </c>
      <c r="E883" t="s">
        <v>170</v>
      </c>
      <c r="F883">
        <v>6386</v>
      </c>
    </row>
    <row r="884" spans="1:6" x14ac:dyDescent="0.3">
      <c r="A884" s="1">
        <v>44986</v>
      </c>
      <c r="B884" t="s">
        <v>321</v>
      </c>
      <c r="C884" t="s">
        <v>270</v>
      </c>
      <c r="D884" t="s">
        <v>55</v>
      </c>
      <c r="E884" t="s">
        <v>170</v>
      </c>
      <c r="F884">
        <v>2141</v>
      </c>
    </row>
    <row r="885" spans="1:6" x14ac:dyDescent="0.3">
      <c r="A885" s="1">
        <v>44986</v>
      </c>
      <c r="B885" t="s">
        <v>321</v>
      </c>
      <c r="C885" t="s">
        <v>287</v>
      </c>
      <c r="D885" t="s">
        <v>55</v>
      </c>
      <c r="E885" t="s">
        <v>170</v>
      </c>
      <c r="F885">
        <v>12335</v>
      </c>
    </row>
    <row r="886" spans="1:6" x14ac:dyDescent="0.3">
      <c r="A886" s="1">
        <v>44986</v>
      </c>
      <c r="B886" t="s">
        <v>321</v>
      </c>
      <c r="C886" t="s">
        <v>289</v>
      </c>
      <c r="D886" t="s">
        <v>55</v>
      </c>
      <c r="E886" t="s">
        <v>170</v>
      </c>
      <c r="F886">
        <v>12381</v>
      </c>
    </row>
    <row r="887" spans="1:6" x14ac:dyDescent="0.3">
      <c r="A887" s="1">
        <v>44986</v>
      </c>
      <c r="B887" t="s">
        <v>321</v>
      </c>
      <c r="C887" t="s">
        <v>291</v>
      </c>
      <c r="D887" t="s">
        <v>55</v>
      </c>
      <c r="E887" t="s">
        <v>170</v>
      </c>
      <c r="F887">
        <v>10570</v>
      </c>
    </row>
    <row r="888" spans="1:6" x14ac:dyDescent="0.3">
      <c r="A888" s="1">
        <v>44986</v>
      </c>
      <c r="B888" t="s">
        <v>321</v>
      </c>
      <c r="C888" t="s">
        <v>293</v>
      </c>
      <c r="D888" t="s">
        <v>55</v>
      </c>
      <c r="E888" t="s">
        <v>170</v>
      </c>
      <c r="F888">
        <v>1482</v>
      </c>
    </row>
    <row r="889" spans="1:6" x14ac:dyDescent="0.3">
      <c r="A889" s="1">
        <v>44986</v>
      </c>
      <c r="B889" t="s">
        <v>321</v>
      </c>
      <c r="C889" t="s">
        <v>295</v>
      </c>
      <c r="D889" t="s">
        <v>55</v>
      </c>
      <c r="E889" t="s">
        <v>170</v>
      </c>
      <c r="F889">
        <v>1834</v>
      </c>
    </row>
    <row r="890" spans="1:6" x14ac:dyDescent="0.3">
      <c r="A890" s="1">
        <v>44986</v>
      </c>
      <c r="B890" t="s">
        <v>321</v>
      </c>
      <c r="C890" t="s">
        <v>297</v>
      </c>
      <c r="D890" t="s">
        <v>55</v>
      </c>
      <c r="E890" t="s">
        <v>170</v>
      </c>
      <c r="F890">
        <v>4632</v>
      </c>
    </row>
    <row r="891" spans="1:6" x14ac:dyDescent="0.3">
      <c r="A891" s="1">
        <v>44986</v>
      </c>
      <c r="B891" t="s">
        <v>321</v>
      </c>
      <c r="C891" t="s">
        <v>299</v>
      </c>
      <c r="D891" t="s">
        <v>55</v>
      </c>
      <c r="E891" t="s">
        <v>170</v>
      </c>
      <c r="F891">
        <v>18</v>
      </c>
    </row>
    <row r="892" spans="1:6" x14ac:dyDescent="0.3">
      <c r="A892" s="44">
        <v>44986</v>
      </c>
      <c r="B892" s="43" t="s">
        <v>321</v>
      </c>
      <c r="C892" s="43" t="s">
        <v>301</v>
      </c>
      <c r="D892" s="43" t="s">
        <v>55</v>
      </c>
      <c r="E892" s="43" t="s">
        <v>170</v>
      </c>
      <c r="F892">
        <v>1204</v>
      </c>
    </row>
    <row r="893" spans="1:6" x14ac:dyDescent="0.3">
      <c r="A893" s="1">
        <v>44986</v>
      </c>
      <c r="B893" t="s">
        <v>434</v>
      </c>
      <c r="C893" t="s">
        <v>15</v>
      </c>
      <c r="D893" t="s">
        <v>17</v>
      </c>
      <c r="E893" t="s">
        <v>18</v>
      </c>
      <c r="F893">
        <v>56715</v>
      </c>
    </row>
    <row r="894" spans="1:6" x14ac:dyDescent="0.3">
      <c r="A894" s="1">
        <v>44986</v>
      </c>
      <c r="B894" t="s">
        <v>434</v>
      </c>
      <c r="C894" t="s">
        <v>7</v>
      </c>
      <c r="D894" t="s">
        <v>17</v>
      </c>
      <c r="E894" t="s">
        <v>18</v>
      </c>
      <c r="F894">
        <v>34908</v>
      </c>
    </row>
    <row r="895" spans="1:6" x14ac:dyDescent="0.3">
      <c r="A895" s="1">
        <v>44986</v>
      </c>
      <c r="B895" t="s">
        <v>434</v>
      </c>
      <c r="C895" t="s">
        <v>4</v>
      </c>
      <c r="D895" t="s">
        <v>17</v>
      </c>
      <c r="E895" t="s">
        <v>18</v>
      </c>
      <c r="F895">
        <v>19765</v>
      </c>
    </row>
    <row r="896" spans="1:6" x14ac:dyDescent="0.3">
      <c r="A896" s="1">
        <v>44986</v>
      </c>
      <c r="B896" t="s">
        <v>434</v>
      </c>
      <c r="C896" t="s">
        <v>9</v>
      </c>
      <c r="D896" t="s">
        <v>17</v>
      </c>
      <c r="E896" t="s">
        <v>18</v>
      </c>
      <c r="F896">
        <v>3851</v>
      </c>
    </row>
    <row r="897" spans="1:6" x14ac:dyDescent="0.3">
      <c r="A897" s="1">
        <v>44986</v>
      </c>
      <c r="B897" t="s">
        <v>434</v>
      </c>
      <c r="C897" t="s">
        <v>271</v>
      </c>
      <c r="D897" t="s">
        <v>17</v>
      </c>
      <c r="E897" t="s">
        <v>18</v>
      </c>
      <c r="F897">
        <v>521</v>
      </c>
    </row>
    <row r="898" spans="1:6" x14ac:dyDescent="0.3">
      <c r="A898" s="1">
        <v>44986</v>
      </c>
      <c r="B898" t="s">
        <v>434</v>
      </c>
      <c r="C898" t="s">
        <v>272</v>
      </c>
      <c r="D898" t="s">
        <v>17</v>
      </c>
      <c r="E898" t="s">
        <v>18</v>
      </c>
      <c r="F898">
        <v>3330</v>
      </c>
    </row>
    <row r="899" spans="1:6" x14ac:dyDescent="0.3">
      <c r="A899" s="1">
        <v>44986</v>
      </c>
      <c r="B899" t="s">
        <v>434</v>
      </c>
      <c r="C899" t="s">
        <v>273</v>
      </c>
      <c r="D899" t="s">
        <v>17</v>
      </c>
      <c r="E899" t="s">
        <v>18</v>
      </c>
      <c r="F899">
        <v>0</v>
      </c>
    </row>
    <row r="900" spans="1:6" x14ac:dyDescent="0.3">
      <c r="A900" s="1">
        <v>44986</v>
      </c>
      <c r="B900" t="s">
        <v>434</v>
      </c>
      <c r="C900" t="s">
        <v>274</v>
      </c>
      <c r="D900" t="s">
        <v>17</v>
      </c>
      <c r="E900" t="s">
        <v>18</v>
      </c>
      <c r="F900">
        <v>5221427</v>
      </c>
    </row>
    <row r="901" spans="1:6" x14ac:dyDescent="0.3">
      <c r="A901" s="1">
        <v>44986</v>
      </c>
      <c r="B901" t="s">
        <v>434</v>
      </c>
      <c r="C901" t="s">
        <v>309</v>
      </c>
      <c r="D901" t="s">
        <v>17</v>
      </c>
      <c r="E901" t="s">
        <v>18</v>
      </c>
      <c r="F901">
        <v>54</v>
      </c>
    </row>
    <row r="902" spans="1:6" x14ac:dyDescent="0.3">
      <c r="A902" s="1">
        <v>44986</v>
      </c>
      <c r="B902" t="s">
        <v>434</v>
      </c>
      <c r="C902" t="s">
        <v>310</v>
      </c>
      <c r="D902" t="s">
        <v>17</v>
      </c>
      <c r="E902" t="s">
        <v>18</v>
      </c>
      <c r="F902">
        <v>1149</v>
      </c>
    </row>
    <row r="903" spans="1:6" x14ac:dyDescent="0.3">
      <c r="A903" s="1">
        <v>44986</v>
      </c>
      <c r="B903" t="s">
        <v>434</v>
      </c>
      <c r="C903" t="s">
        <v>311</v>
      </c>
      <c r="D903" t="s">
        <v>17</v>
      </c>
      <c r="E903" t="s">
        <v>18</v>
      </c>
      <c r="F903">
        <v>97</v>
      </c>
    </row>
    <row r="904" spans="1:6" x14ac:dyDescent="0.3">
      <c r="A904" s="1">
        <v>44986</v>
      </c>
      <c r="B904" t="s">
        <v>434</v>
      </c>
      <c r="C904" t="s">
        <v>312</v>
      </c>
      <c r="D904" t="s">
        <v>17</v>
      </c>
      <c r="E904" t="s">
        <v>18</v>
      </c>
      <c r="F904">
        <v>1540</v>
      </c>
    </row>
    <row r="905" spans="1:6" x14ac:dyDescent="0.3">
      <c r="A905" s="1">
        <v>44986</v>
      </c>
      <c r="B905" t="s">
        <v>434</v>
      </c>
      <c r="C905" t="s">
        <v>8</v>
      </c>
      <c r="D905" t="s">
        <v>17</v>
      </c>
      <c r="E905" t="s">
        <v>18</v>
      </c>
      <c r="F905">
        <v>31926</v>
      </c>
    </row>
    <row r="906" spans="1:6" x14ac:dyDescent="0.3">
      <c r="A906" s="1">
        <v>44986</v>
      </c>
      <c r="B906" t="s">
        <v>434</v>
      </c>
      <c r="C906" t="s">
        <v>6</v>
      </c>
      <c r="D906" t="s">
        <v>17</v>
      </c>
      <c r="E906" t="s">
        <v>18</v>
      </c>
      <c r="F906">
        <v>15042</v>
      </c>
    </row>
    <row r="907" spans="1:6" x14ac:dyDescent="0.3">
      <c r="A907" s="1">
        <v>44986</v>
      </c>
      <c r="B907" t="s">
        <v>434</v>
      </c>
      <c r="C907" t="s">
        <v>10</v>
      </c>
      <c r="D907" t="s">
        <v>17</v>
      </c>
      <c r="E907" t="s">
        <v>18</v>
      </c>
      <c r="F907">
        <v>7536</v>
      </c>
    </row>
    <row r="908" spans="1:6" x14ac:dyDescent="0.3">
      <c r="A908" s="1">
        <v>44986</v>
      </c>
      <c r="B908" t="s">
        <v>434</v>
      </c>
      <c r="C908" t="s">
        <v>5</v>
      </c>
      <c r="D908" t="s">
        <v>17</v>
      </c>
      <c r="E908" t="s">
        <v>18</v>
      </c>
      <c r="F908">
        <v>1923</v>
      </c>
    </row>
    <row r="909" spans="1:6" x14ac:dyDescent="0.3">
      <c r="A909" s="1">
        <v>44986</v>
      </c>
      <c r="B909" t="s">
        <v>434</v>
      </c>
      <c r="C909" t="s">
        <v>3</v>
      </c>
      <c r="D909" t="s">
        <v>17</v>
      </c>
      <c r="E909" t="s">
        <v>18</v>
      </c>
      <c r="F909">
        <v>4536</v>
      </c>
    </row>
    <row r="910" spans="1:6" x14ac:dyDescent="0.3">
      <c r="A910" s="1">
        <v>44986</v>
      </c>
      <c r="B910" t="s">
        <v>434</v>
      </c>
      <c r="C910" t="s">
        <v>11</v>
      </c>
      <c r="D910" t="s">
        <v>17</v>
      </c>
      <c r="E910" t="s">
        <v>18</v>
      </c>
      <c r="F910">
        <v>3153</v>
      </c>
    </row>
    <row r="911" spans="1:6" x14ac:dyDescent="0.3">
      <c r="A911" s="1">
        <v>44986</v>
      </c>
      <c r="B911" t="s">
        <v>434</v>
      </c>
      <c r="C911" t="s">
        <v>13</v>
      </c>
      <c r="D911" t="s">
        <v>17</v>
      </c>
      <c r="E911" t="s">
        <v>18</v>
      </c>
      <c r="F911">
        <v>4</v>
      </c>
    </row>
    <row r="912" spans="1:6" x14ac:dyDescent="0.3">
      <c r="A912" s="1">
        <v>44986</v>
      </c>
      <c r="B912" t="s">
        <v>434</v>
      </c>
      <c r="C912" t="s">
        <v>280</v>
      </c>
      <c r="D912" t="s">
        <v>17</v>
      </c>
      <c r="E912" t="s">
        <v>18</v>
      </c>
      <c r="F912">
        <v>9539</v>
      </c>
    </row>
    <row r="913" spans="1:6" x14ac:dyDescent="0.3">
      <c r="A913" s="1">
        <v>44986</v>
      </c>
      <c r="B913" t="s">
        <v>434</v>
      </c>
      <c r="C913" t="s">
        <v>14</v>
      </c>
      <c r="D913" t="s">
        <v>17</v>
      </c>
      <c r="E913" t="s">
        <v>18</v>
      </c>
      <c r="F913">
        <v>2025</v>
      </c>
    </row>
    <row r="914" spans="1:6" x14ac:dyDescent="0.3">
      <c r="A914" s="1">
        <v>44986</v>
      </c>
      <c r="B914" t="s">
        <v>434</v>
      </c>
      <c r="C914" t="s">
        <v>12</v>
      </c>
      <c r="D914" t="s">
        <v>17</v>
      </c>
      <c r="E914" t="s">
        <v>18</v>
      </c>
      <c r="F914">
        <v>3237</v>
      </c>
    </row>
    <row r="915" spans="1:6" x14ac:dyDescent="0.3">
      <c r="A915" s="1">
        <v>44986</v>
      </c>
      <c r="B915" t="s">
        <v>434</v>
      </c>
      <c r="C915" t="s">
        <v>16</v>
      </c>
      <c r="D915" t="s">
        <v>17</v>
      </c>
      <c r="E915" t="s">
        <v>18</v>
      </c>
      <c r="F915">
        <v>112</v>
      </c>
    </row>
    <row r="916" spans="1:6" x14ac:dyDescent="0.3">
      <c r="A916" s="1">
        <v>44986</v>
      </c>
      <c r="B916" t="s">
        <v>434</v>
      </c>
      <c r="C916" t="s">
        <v>284</v>
      </c>
      <c r="D916" t="s">
        <v>17</v>
      </c>
      <c r="E916" t="s">
        <v>18</v>
      </c>
      <c r="F916">
        <v>1219</v>
      </c>
    </row>
    <row r="917" spans="1:6" x14ac:dyDescent="0.3">
      <c r="A917" s="1">
        <v>44986</v>
      </c>
      <c r="B917" t="s">
        <v>434</v>
      </c>
      <c r="C917" t="s">
        <v>270</v>
      </c>
      <c r="D917" t="s">
        <v>17</v>
      </c>
      <c r="E917" t="s">
        <v>18</v>
      </c>
      <c r="F917">
        <v>197</v>
      </c>
    </row>
    <row r="918" spans="1:6" x14ac:dyDescent="0.3">
      <c r="A918" s="1">
        <v>44986</v>
      </c>
      <c r="B918" t="s">
        <v>434</v>
      </c>
      <c r="C918" t="s">
        <v>287</v>
      </c>
      <c r="D918" t="s">
        <v>17</v>
      </c>
      <c r="E918" t="s">
        <v>18</v>
      </c>
      <c r="F918">
        <v>2468</v>
      </c>
    </row>
    <row r="919" spans="1:6" x14ac:dyDescent="0.3">
      <c r="A919" s="1">
        <v>44986</v>
      </c>
      <c r="B919" t="s">
        <v>434</v>
      </c>
      <c r="C919" t="s">
        <v>289</v>
      </c>
      <c r="D919" t="s">
        <v>17</v>
      </c>
      <c r="E919" t="s">
        <v>18</v>
      </c>
      <c r="F919">
        <v>5245</v>
      </c>
    </row>
    <row r="920" spans="1:6" x14ac:dyDescent="0.3">
      <c r="A920" s="1">
        <v>44986</v>
      </c>
      <c r="B920" t="s">
        <v>434</v>
      </c>
      <c r="C920" t="s">
        <v>291</v>
      </c>
      <c r="D920" t="s">
        <v>17</v>
      </c>
      <c r="E920" t="s">
        <v>18</v>
      </c>
      <c r="F920">
        <v>2306</v>
      </c>
    </row>
    <row r="921" spans="1:6" x14ac:dyDescent="0.3">
      <c r="A921" s="1">
        <v>44986</v>
      </c>
      <c r="B921" t="s">
        <v>434</v>
      </c>
      <c r="C921" t="s">
        <v>293</v>
      </c>
      <c r="D921" t="s">
        <v>17</v>
      </c>
      <c r="E921" t="s">
        <v>18</v>
      </c>
      <c r="F921">
        <v>38</v>
      </c>
    </row>
    <row r="922" spans="1:6" x14ac:dyDescent="0.3">
      <c r="A922" s="1">
        <v>44986</v>
      </c>
      <c r="B922" t="s">
        <v>434</v>
      </c>
      <c r="C922" t="s">
        <v>295</v>
      </c>
      <c r="D922" t="s">
        <v>17</v>
      </c>
      <c r="E922" t="s">
        <v>18</v>
      </c>
      <c r="F922">
        <v>1309</v>
      </c>
    </row>
    <row r="923" spans="1:6" x14ac:dyDescent="0.3">
      <c r="A923" s="1">
        <v>44986</v>
      </c>
      <c r="B923" t="s">
        <v>434</v>
      </c>
      <c r="C923" t="s">
        <v>297</v>
      </c>
      <c r="D923" t="s">
        <v>17</v>
      </c>
      <c r="E923" t="s">
        <v>18</v>
      </c>
      <c r="F923">
        <v>677</v>
      </c>
    </row>
    <row r="924" spans="1:6" x14ac:dyDescent="0.3">
      <c r="A924" s="1">
        <v>44986</v>
      </c>
      <c r="B924" t="s">
        <v>434</v>
      </c>
      <c r="C924" t="s">
        <v>299</v>
      </c>
      <c r="D924" t="s">
        <v>17</v>
      </c>
      <c r="E924" t="s">
        <v>18</v>
      </c>
      <c r="F924">
        <v>0</v>
      </c>
    </row>
    <row r="925" spans="1:6" x14ac:dyDescent="0.3">
      <c r="A925" s="44">
        <v>44986</v>
      </c>
      <c r="B925" s="43" t="s">
        <v>434</v>
      </c>
      <c r="C925" s="43" t="s">
        <v>301</v>
      </c>
      <c r="D925" s="43" t="s">
        <v>17</v>
      </c>
      <c r="E925" s="43" t="s">
        <v>18</v>
      </c>
      <c r="F925">
        <v>117</v>
      </c>
    </row>
    <row r="926" spans="1:6" x14ac:dyDescent="0.3">
      <c r="A926" s="1">
        <v>44986</v>
      </c>
      <c r="B926" t="s">
        <v>424</v>
      </c>
      <c r="C926" t="s">
        <v>15</v>
      </c>
      <c r="D926" t="s">
        <v>17</v>
      </c>
      <c r="E926" t="s">
        <v>330</v>
      </c>
      <c r="F926">
        <v>235</v>
      </c>
    </row>
    <row r="927" spans="1:6" x14ac:dyDescent="0.3">
      <c r="A927" s="1">
        <v>44986</v>
      </c>
      <c r="B927" t="s">
        <v>424</v>
      </c>
      <c r="C927" t="s">
        <v>7</v>
      </c>
      <c r="D927" t="s">
        <v>17</v>
      </c>
      <c r="E927" t="s">
        <v>330</v>
      </c>
      <c r="F927">
        <v>212</v>
      </c>
    </row>
    <row r="928" spans="1:6" x14ac:dyDescent="0.3">
      <c r="A928" s="1">
        <v>44986</v>
      </c>
      <c r="B928" t="s">
        <v>424</v>
      </c>
      <c r="C928" t="s">
        <v>4</v>
      </c>
      <c r="D928" t="s">
        <v>17</v>
      </c>
      <c r="E928" t="s">
        <v>330</v>
      </c>
      <c r="F928">
        <v>212</v>
      </c>
    </row>
    <row r="929" spans="1:6" x14ac:dyDescent="0.3">
      <c r="A929" s="1">
        <v>44986</v>
      </c>
      <c r="B929" t="s">
        <v>424</v>
      </c>
      <c r="C929" t="s">
        <v>9</v>
      </c>
      <c r="D929" t="s">
        <v>17</v>
      </c>
      <c r="E929" t="s">
        <v>330</v>
      </c>
      <c r="F929">
        <v>2</v>
      </c>
    </row>
    <row r="930" spans="1:6" x14ac:dyDescent="0.3">
      <c r="A930" s="1">
        <v>44986</v>
      </c>
      <c r="B930" t="s">
        <v>424</v>
      </c>
      <c r="C930" t="s">
        <v>271</v>
      </c>
      <c r="D930" t="s">
        <v>17</v>
      </c>
      <c r="E930" t="s">
        <v>330</v>
      </c>
      <c r="F930">
        <v>1</v>
      </c>
    </row>
    <row r="931" spans="1:6" x14ac:dyDescent="0.3">
      <c r="A931" s="1">
        <v>44986</v>
      </c>
      <c r="B931" t="s">
        <v>424</v>
      </c>
      <c r="C931" t="s">
        <v>272</v>
      </c>
      <c r="D931" t="s">
        <v>17</v>
      </c>
      <c r="E931" t="s">
        <v>330</v>
      </c>
      <c r="F931">
        <v>0</v>
      </c>
    </row>
    <row r="932" spans="1:6" x14ac:dyDescent="0.3">
      <c r="A932" s="1">
        <v>44986</v>
      </c>
      <c r="B932" t="s">
        <v>424</v>
      </c>
      <c r="C932" t="s">
        <v>273</v>
      </c>
      <c r="D932" t="s">
        <v>17</v>
      </c>
      <c r="E932" t="s">
        <v>330</v>
      </c>
      <c r="F932">
        <v>1</v>
      </c>
    </row>
    <row r="933" spans="1:6" x14ac:dyDescent="0.3">
      <c r="A933" s="1">
        <v>44986</v>
      </c>
      <c r="B933" t="s">
        <v>424</v>
      </c>
      <c r="C933" t="s">
        <v>274</v>
      </c>
      <c r="D933" t="s">
        <v>17</v>
      </c>
      <c r="E933" t="s">
        <v>330</v>
      </c>
      <c r="F933">
        <v>0</v>
      </c>
    </row>
    <row r="934" spans="1:6" x14ac:dyDescent="0.3">
      <c r="A934" s="1">
        <v>44986</v>
      </c>
      <c r="B934" t="s">
        <v>424</v>
      </c>
      <c r="C934" t="s">
        <v>309</v>
      </c>
      <c r="D934" t="s">
        <v>17</v>
      </c>
      <c r="E934" t="s">
        <v>330</v>
      </c>
      <c r="F934">
        <v>0</v>
      </c>
    </row>
    <row r="935" spans="1:6" x14ac:dyDescent="0.3">
      <c r="A935" s="1">
        <v>44986</v>
      </c>
      <c r="B935" t="s">
        <v>424</v>
      </c>
      <c r="C935" t="s">
        <v>310</v>
      </c>
      <c r="D935" t="s">
        <v>17</v>
      </c>
      <c r="E935" t="s">
        <v>330</v>
      </c>
      <c r="F935">
        <v>0</v>
      </c>
    </row>
    <row r="936" spans="1:6" x14ac:dyDescent="0.3">
      <c r="A936" s="1">
        <v>44986</v>
      </c>
      <c r="B936" t="s">
        <v>424</v>
      </c>
      <c r="C936" t="s">
        <v>311</v>
      </c>
      <c r="D936" t="s">
        <v>17</v>
      </c>
      <c r="E936" t="s">
        <v>330</v>
      </c>
      <c r="F936">
        <v>58</v>
      </c>
    </row>
    <row r="937" spans="1:6" x14ac:dyDescent="0.3">
      <c r="A937" s="1">
        <v>44986</v>
      </c>
      <c r="B937" t="s">
        <v>424</v>
      </c>
      <c r="C937" t="s">
        <v>312</v>
      </c>
      <c r="D937" t="s">
        <v>17</v>
      </c>
      <c r="E937" t="s">
        <v>330</v>
      </c>
      <c r="F937">
        <v>58</v>
      </c>
    </row>
    <row r="938" spans="1:6" x14ac:dyDescent="0.3">
      <c r="A938" s="1">
        <v>44986</v>
      </c>
      <c r="B938" t="s">
        <v>424</v>
      </c>
      <c r="C938" t="s">
        <v>8</v>
      </c>
      <c r="D938" t="s">
        <v>17</v>
      </c>
      <c r="E938" t="s">
        <v>330</v>
      </c>
      <c r="F938">
        <v>181</v>
      </c>
    </row>
    <row r="939" spans="1:6" x14ac:dyDescent="0.3">
      <c r="A939" s="1">
        <v>44986</v>
      </c>
      <c r="B939" t="s">
        <v>424</v>
      </c>
      <c r="C939" t="s">
        <v>6</v>
      </c>
      <c r="D939" t="s">
        <v>17</v>
      </c>
      <c r="E939" t="s">
        <v>330</v>
      </c>
      <c r="F939">
        <v>88</v>
      </c>
    </row>
    <row r="940" spans="1:6" x14ac:dyDescent="0.3">
      <c r="A940" s="1">
        <v>44986</v>
      </c>
      <c r="B940" t="s">
        <v>424</v>
      </c>
      <c r="C940" t="s">
        <v>10</v>
      </c>
      <c r="D940" t="s">
        <v>17</v>
      </c>
      <c r="E940" t="s">
        <v>330</v>
      </c>
      <c r="F940">
        <v>28</v>
      </c>
    </row>
    <row r="941" spans="1:6" x14ac:dyDescent="0.3">
      <c r="A941" s="1">
        <v>44986</v>
      </c>
      <c r="B941" t="s">
        <v>424</v>
      </c>
      <c r="C941" t="s">
        <v>5</v>
      </c>
      <c r="D941" t="s">
        <v>17</v>
      </c>
      <c r="E941" t="s">
        <v>330</v>
      </c>
      <c r="F941">
        <v>3</v>
      </c>
    </row>
    <row r="942" spans="1:6" x14ac:dyDescent="0.3">
      <c r="A942" s="1">
        <v>44986</v>
      </c>
      <c r="B942" t="s">
        <v>424</v>
      </c>
      <c r="C942" t="s">
        <v>3</v>
      </c>
      <c r="D942" t="s">
        <v>17</v>
      </c>
      <c r="E942" t="s">
        <v>330</v>
      </c>
      <c r="F942">
        <v>35</v>
      </c>
    </row>
    <row r="943" spans="1:6" x14ac:dyDescent="0.3">
      <c r="A943" s="1">
        <v>44986</v>
      </c>
      <c r="B943" t="s">
        <v>424</v>
      </c>
      <c r="C943" t="s">
        <v>11</v>
      </c>
      <c r="D943" t="s">
        <v>17</v>
      </c>
      <c r="E943" t="s">
        <v>330</v>
      </c>
      <c r="F943">
        <v>29</v>
      </c>
    </row>
    <row r="944" spans="1:6" x14ac:dyDescent="0.3">
      <c r="A944" s="1">
        <v>44986</v>
      </c>
      <c r="B944" t="s">
        <v>424</v>
      </c>
      <c r="C944" t="s">
        <v>13</v>
      </c>
      <c r="D944" t="s">
        <v>17</v>
      </c>
      <c r="E944" t="s">
        <v>330</v>
      </c>
      <c r="F944">
        <v>1</v>
      </c>
    </row>
    <row r="945" spans="1:6" x14ac:dyDescent="0.3">
      <c r="A945" s="1">
        <v>44986</v>
      </c>
      <c r="B945" t="s">
        <v>424</v>
      </c>
      <c r="C945" t="s">
        <v>280</v>
      </c>
      <c r="D945" t="s">
        <v>17</v>
      </c>
      <c r="E945" t="s">
        <v>330</v>
      </c>
      <c r="F945">
        <v>47</v>
      </c>
    </row>
    <row r="946" spans="1:6" x14ac:dyDescent="0.3">
      <c r="A946" s="1">
        <v>44986</v>
      </c>
      <c r="B946" t="s">
        <v>424</v>
      </c>
      <c r="C946" t="s">
        <v>14</v>
      </c>
      <c r="D946" t="s">
        <v>17</v>
      </c>
      <c r="E946" t="s">
        <v>330</v>
      </c>
      <c r="F946">
        <v>24</v>
      </c>
    </row>
    <row r="947" spans="1:6" x14ac:dyDescent="0.3">
      <c r="A947" s="1">
        <v>44986</v>
      </c>
      <c r="B947" t="s">
        <v>424</v>
      </c>
      <c r="C947" t="s">
        <v>12</v>
      </c>
      <c r="D947" t="s">
        <v>17</v>
      </c>
      <c r="E947" t="s">
        <v>330</v>
      </c>
      <c r="F947">
        <v>6</v>
      </c>
    </row>
    <row r="948" spans="1:6" x14ac:dyDescent="0.3">
      <c r="A948" s="1">
        <v>44986</v>
      </c>
      <c r="B948" t="s">
        <v>424</v>
      </c>
      <c r="C948" t="s">
        <v>16</v>
      </c>
      <c r="D948" t="s">
        <v>17</v>
      </c>
      <c r="E948" t="s">
        <v>330</v>
      </c>
      <c r="F948">
        <v>0</v>
      </c>
    </row>
    <row r="949" spans="1:6" x14ac:dyDescent="0.3">
      <c r="A949" s="1">
        <v>44986</v>
      </c>
      <c r="B949" t="s">
        <v>424</v>
      </c>
      <c r="C949" t="s">
        <v>284</v>
      </c>
      <c r="D949" t="s">
        <v>17</v>
      </c>
      <c r="E949" t="s">
        <v>330</v>
      </c>
      <c r="F949">
        <v>1</v>
      </c>
    </row>
    <row r="950" spans="1:6" x14ac:dyDescent="0.3">
      <c r="A950" s="1">
        <v>44986</v>
      </c>
      <c r="B950" t="s">
        <v>424</v>
      </c>
      <c r="C950" t="s">
        <v>270</v>
      </c>
      <c r="D950" t="s">
        <v>17</v>
      </c>
      <c r="E950" t="s">
        <v>330</v>
      </c>
      <c r="F950">
        <v>0</v>
      </c>
    </row>
    <row r="951" spans="1:6" x14ac:dyDescent="0.3">
      <c r="A951" s="1">
        <v>44986</v>
      </c>
      <c r="B951" t="s">
        <v>424</v>
      </c>
      <c r="C951" t="s">
        <v>287</v>
      </c>
      <c r="D951" t="s">
        <v>17</v>
      </c>
      <c r="E951" t="s">
        <v>330</v>
      </c>
      <c r="F951">
        <v>14</v>
      </c>
    </row>
    <row r="952" spans="1:6" x14ac:dyDescent="0.3">
      <c r="A952" s="1">
        <v>44986</v>
      </c>
      <c r="B952" t="s">
        <v>424</v>
      </c>
      <c r="C952" t="s">
        <v>289</v>
      </c>
      <c r="D952" t="s">
        <v>17</v>
      </c>
      <c r="E952" t="s">
        <v>330</v>
      </c>
      <c r="F952">
        <v>24</v>
      </c>
    </row>
    <row r="953" spans="1:6" x14ac:dyDescent="0.3">
      <c r="A953" s="1">
        <v>44986</v>
      </c>
      <c r="B953" t="s">
        <v>424</v>
      </c>
      <c r="C953" t="s">
        <v>291</v>
      </c>
      <c r="D953" t="s">
        <v>17</v>
      </c>
      <c r="E953" t="s">
        <v>330</v>
      </c>
      <c r="F953">
        <v>17</v>
      </c>
    </row>
    <row r="954" spans="1:6" x14ac:dyDescent="0.3">
      <c r="A954" s="1">
        <v>44986</v>
      </c>
      <c r="B954" t="s">
        <v>424</v>
      </c>
      <c r="C954" t="s">
        <v>293</v>
      </c>
      <c r="D954" t="s">
        <v>17</v>
      </c>
      <c r="E954" t="s">
        <v>330</v>
      </c>
      <c r="F954">
        <v>0</v>
      </c>
    </row>
    <row r="955" spans="1:6" x14ac:dyDescent="0.3">
      <c r="A955" s="1">
        <v>44986</v>
      </c>
      <c r="B955" t="s">
        <v>424</v>
      </c>
      <c r="C955" t="s">
        <v>295</v>
      </c>
      <c r="D955" t="s">
        <v>17</v>
      </c>
      <c r="E955" t="s">
        <v>330</v>
      </c>
      <c r="F955">
        <v>1</v>
      </c>
    </row>
    <row r="956" spans="1:6" x14ac:dyDescent="0.3">
      <c r="A956" s="1">
        <v>44986</v>
      </c>
      <c r="B956" t="s">
        <v>424</v>
      </c>
      <c r="C956" t="s">
        <v>297</v>
      </c>
      <c r="D956" t="s">
        <v>17</v>
      </c>
      <c r="E956" t="s">
        <v>330</v>
      </c>
      <c r="F956">
        <v>3</v>
      </c>
    </row>
    <row r="957" spans="1:6" x14ac:dyDescent="0.3">
      <c r="A957" s="1">
        <v>44986</v>
      </c>
      <c r="B957" t="s">
        <v>424</v>
      </c>
      <c r="C957" t="s">
        <v>299</v>
      </c>
      <c r="D957" t="s">
        <v>17</v>
      </c>
      <c r="E957" t="s">
        <v>330</v>
      </c>
      <c r="F957">
        <v>0</v>
      </c>
    </row>
    <row r="958" spans="1:6" x14ac:dyDescent="0.3">
      <c r="A958" s="44">
        <v>44986</v>
      </c>
      <c r="B958" s="43" t="s">
        <v>424</v>
      </c>
      <c r="C958" s="43" t="s">
        <v>301</v>
      </c>
      <c r="D958" s="43" t="s">
        <v>17</v>
      </c>
      <c r="E958" s="43" t="s">
        <v>330</v>
      </c>
      <c r="F958">
        <v>0</v>
      </c>
    </row>
    <row r="959" spans="1:6" x14ac:dyDescent="0.3">
      <c r="A959" s="1">
        <v>44986</v>
      </c>
      <c r="B959" t="s">
        <v>428</v>
      </c>
      <c r="C959" t="s">
        <v>15</v>
      </c>
      <c r="D959" t="s">
        <v>17</v>
      </c>
      <c r="E959" t="s">
        <v>18</v>
      </c>
      <c r="F959">
        <v>35284</v>
      </c>
    </row>
    <row r="960" spans="1:6" x14ac:dyDescent="0.3">
      <c r="A960" s="1">
        <v>44986</v>
      </c>
      <c r="B960" t="s">
        <v>428</v>
      </c>
      <c r="C960" t="s">
        <v>7</v>
      </c>
      <c r="D960" t="s">
        <v>17</v>
      </c>
      <c r="E960" t="s">
        <v>18</v>
      </c>
      <c r="F960">
        <v>19213</v>
      </c>
    </row>
    <row r="961" spans="1:6" x14ac:dyDescent="0.3">
      <c r="A961" s="1">
        <v>44986</v>
      </c>
      <c r="B961" t="s">
        <v>428</v>
      </c>
      <c r="C961" t="s">
        <v>4</v>
      </c>
      <c r="D961" t="s">
        <v>17</v>
      </c>
      <c r="E961" t="s">
        <v>18</v>
      </c>
      <c r="F961">
        <v>10754</v>
      </c>
    </row>
    <row r="962" spans="1:6" x14ac:dyDescent="0.3">
      <c r="A962" s="1">
        <v>44986</v>
      </c>
      <c r="B962" t="s">
        <v>428</v>
      </c>
      <c r="C962" t="s">
        <v>9</v>
      </c>
      <c r="D962" t="s">
        <v>17</v>
      </c>
      <c r="E962" t="s">
        <v>18</v>
      </c>
      <c r="F962">
        <v>2045</v>
      </c>
    </row>
    <row r="963" spans="1:6" x14ac:dyDescent="0.3">
      <c r="A963" s="1">
        <v>44986</v>
      </c>
      <c r="B963" t="s">
        <v>428</v>
      </c>
      <c r="C963" t="s">
        <v>271</v>
      </c>
      <c r="D963" t="s">
        <v>17</v>
      </c>
      <c r="E963" t="s">
        <v>18</v>
      </c>
      <c r="F963">
        <v>260</v>
      </c>
    </row>
    <row r="964" spans="1:6" x14ac:dyDescent="0.3">
      <c r="A964" s="1">
        <v>44986</v>
      </c>
      <c r="B964" t="s">
        <v>428</v>
      </c>
      <c r="C964" t="s">
        <v>272</v>
      </c>
      <c r="D964" t="s">
        <v>17</v>
      </c>
      <c r="E964" t="s">
        <v>18</v>
      </c>
      <c r="F964">
        <v>1785</v>
      </c>
    </row>
    <row r="965" spans="1:6" x14ac:dyDescent="0.3">
      <c r="A965" s="1">
        <v>44986</v>
      </c>
      <c r="B965" t="s">
        <v>428</v>
      </c>
      <c r="C965" t="s">
        <v>273</v>
      </c>
      <c r="D965" t="s">
        <v>17</v>
      </c>
      <c r="E965" t="s">
        <v>18</v>
      </c>
      <c r="F965">
        <v>0</v>
      </c>
    </row>
    <row r="966" spans="1:6" x14ac:dyDescent="0.3">
      <c r="A966" s="1">
        <v>44986</v>
      </c>
      <c r="B966" t="s">
        <v>428</v>
      </c>
      <c r="C966" t="s">
        <v>274</v>
      </c>
      <c r="D966" t="s">
        <v>17</v>
      </c>
      <c r="E966" t="s">
        <v>18</v>
      </c>
      <c r="F966">
        <v>2915399</v>
      </c>
    </row>
    <row r="967" spans="1:6" x14ac:dyDescent="0.3">
      <c r="A967" s="1">
        <v>44986</v>
      </c>
      <c r="B967" t="s">
        <v>428</v>
      </c>
      <c r="C967" t="s">
        <v>309</v>
      </c>
      <c r="D967" t="s">
        <v>17</v>
      </c>
      <c r="E967" t="s">
        <v>18</v>
      </c>
      <c r="F967">
        <v>54</v>
      </c>
    </row>
    <row r="968" spans="1:6" x14ac:dyDescent="0.3">
      <c r="A968" s="1">
        <v>44986</v>
      </c>
      <c r="B968" t="s">
        <v>428</v>
      </c>
      <c r="C968" t="s">
        <v>310</v>
      </c>
      <c r="D968" t="s">
        <v>17</v>
      </c>
      <c r="E968" t="s">
        <v>18</v>
      </c>
      <c r="F968">
        <v>1163</v>
      </c>
    </row>
    <row r="969" spans="1:6" x14ac:dyDescent="0.3">
      <c r="A969" s="1">
        <v>44986</v>
      </c>
      <c r="B969" t="s">
        <v>428</v>
      </c>
      <c r="C969" t="s">
        <v>311</v>
      </c>
      <c r="D969" t="s">
        <v>17</v>
      </c>
      <c r="E969" t="s">
        <v>18</v>
      </c>
      <c r="F969">
        <v>109</v>
      </c>
    </row>
    <row r="970" spans="1:6" x14ac:dyDescent="0.3">
      <c r="A970" s="1">
        <v>44986</v>
      </c>
      <c r="B970" t="s">
        <v>428</v>
      </c>
      <c r="C970" t="s">
        <v>312</v>
      </c>
      <c r="D970" t="s">
        <v>17</v>
      </c>
      <c r="E970" t="s">
        <v>18</v>
      </c>
      <c r="F970">
        <v>1543</v>
      </c>
    </row>
    <row r="971" spans="1:6" x14ac:dyDescent="0.3">
      <c r="A971" s="1">
        <v>44986</v>
      </c>
      <c r="B971" t="s">
        <v>428</v>
      </c>
      <c r="C971" t="s">
        <v>8</v>
      </c>
      <c r="D971" t="s">
        <v>17</v>
      </c>
      <c r="E971" t="s">
        <v>18</v>
      </c>
      <c r="F971">
        <v>17681</v>
      </c>
    </row>
    <row r="972" spans="1:6" x14ac:dyDescent="0.3">
      <c r="A972" s="1">
        <v>44986</v>
      </c>
      <c r="B972" t="s">
        <v>428</v>
      </c>
      <c r="C972" t="s">
        <v>6</v>
      </c>
      <c r="D972" t="s">
        <v>17</v>
      </c>
      <c r="E972" t="s">
        <v>18</v>
      </c>
      <c r="F972">
        <v>2929</v>
      </c>
    </row>
    <row r="973" spans="1:6" x14ac:dyDescent="0.3">
      <c r="A973" s="1">
        <v>44986</v>
      </c>
      <c r="B973" t="s">
        <v>428</v>
      </c>
      <c r="C973" t="s">
        <v>10</v>
      </c>
      <c r="D973" t="s">
        <v>17</v>
      </c>
      <c r="E973" t="s">
        <v>18</v>
      </c>
      <c r="F973">
        <v>2490</v>
      </c>
    </row>
    <row r="974" spans="1:6" x14ac:dyDescent="0.3">
      <c r="A974" s="1">
        <v>44986</v>
      </c>
      <c r="B974" t="s">
        <v>428</v>
      </c>
      <c r="C974" t="s">
        <v>5</v>
      </c>
      <c r="D974" t="s">
        <v>17</v>
      </c>
      <c r="E974" t="s">
        <v>18</v>
      </c>
      <c r="F974">
        <v>683</v>
      </c>
    </row>
    <row r="975" spans="1:6" x14ac:dyDescent="0.3">
      <c r="A975" s="1">
        <v>44986</v>
      </c>
      <c r="B975" t="s">
        <v>428</v>
      </c>
      <c r="C975" t="s">
        <v>3</v>
      </c>
      <c r="D975" t="s">
        <v>17</v>
      </c>
      <c r="E975" t="s">
        <v>18</v>
      </c>
      <c r="F975">
        <v>4198</v>
      </c>
    </row>
    <row r="976" spans="1:6" x14ac:dyDescent="0.3">
      <c r="A976" s="1">
        <v>44986</v>
      </c>
      <c r="B976" t="s">
        <v>428</v>
      </c>
      <c r="C976" t="s">
        <v>11</v>
      </c>
      <c r="D976" t="s">
        <v>17</v>
      </c>
      <c r="E976" t="s">
        <v>18</v>
      </c>
      <c r="F976">
        <v>3984</v>
      </c>
    </row>
    <row r="977" spans="1:6" x14ac:dyDescent="0.3">
      <c r="A977" s="1">
        <v>44986</v>
      </c>
      <c r="B977" t="s">
        <v>428</v>
      </c>
      <c r="C977" t="s">
        <v>13</v>
      </c>
      <c r="D977" t="s">
        <v>17</v>
      </c>
      <c r="E977" t="s">
        <v>18</v>
      </c>
      <c r="F977">
        <v>4</v>
      </c>
    </row>
    <row r="978" spans="1:6" x14ac:dyDescent="0.3">
      <c r="A978" s="1">
        <v>44986</v>
      </c>
      <c r="B978" t="s">
        <v>428</v>
      </c>
      <c r="C978" t="s">
        <v>280</v>
      </c>
      <c r="D978" t="s">
        <v>17</v>
      </c>
      <c r="E978" t="s">
        <v>18</v>
      </c>
      <c r="F978">
        <v>4693</v>
      </c>
    </row>
    <row r="979" spans="1:6" x14ac:dyDescent="0.3">
      <c r="A979" s="1">
        <v>44986</v>
      </c>
      <c r="B979" t="s">
        <v>428</v>
      </c>
      <c r="C979" t="s">
        <v>14</v>
      </c>
      <c r="D979" t="s">
        <v>17</v>
      </c>
      <c r="E979" t="s">
        <v>18</v>
      </c>
      <c r="F979">
        <v>2666</v>
      </c>
    </row>
    <row r="980" spans="1:6" x14ac:dyDescent="0.3">
      <c r="A980" s="1">
        <v>44986</v>
      </c>
      <c r="B980" t="s">
        <v>428</v>
      </c>
      <c r="C980" t="s">
        <v>12</v>
      </c>
      <c r="D980" t="s">
        <v>17</v>
      </c>
      <c r="E980" t="s">
        <v>18</v>
      </c>
      <c r="F980">
        <v>925</v>
      </c>
    </row>
    <row r="981" spans="1:6" x14ac:dyDescent="0.3">
      <c r="A981" s="1">
        <v>44986</v>
      </c>
      <c r="B981" t="s">
        <v>428</v>
      </c>
      <c r="C981" t="s">
        <v>16</v>
      </c>
      <c r="D981" t="s">
        <v>17</v>
      </c>
      <c r="E981" t="s">
        <v>18</v>
      </c>
      <c r="F981">
        <v>53</v>
      </c>
    </row>
    <row r="982" spans="1:6" x14ac:dyDescent="0.3">
      <c r="A982" s="1">
        <v>44986</v>
      </c>
      <c r="B982" t="s">
        <v>428</v>
      </c>
      <c r="C982" t="s">
        <v>284</v>
      </c>
      <c r="D982" t="s">
        <v>17</v>
      </c>
      <c r="E982" t="s">
        <v>18</v>
      </c>
      <c r="F982">
        <v>356</v>
      </c>
    </row>
    <row r="983" spans="1:6" x14ac:dyDescent="0.3">
      <c r="A983" s="1">
        <v>44986</v>
      </c>
      <c r="B983" t="s">
        <v>428</v>
      </c>
      <c r="C983" t="s">
        <v>270</v>
      </c>
      <c r="D983" t="s">
        <v>17</v>
      </c>
      <c r="E983" t="s">
        <v>18</v>
      </c>
      <c r="F983">
        <v>32</v>
      </c>
    </row>
    <row r="984" spans="1:6" x14ac:dyDescent="0.3">
      <c r="A984" s="1">
        <v>44986</v>
      </c>
      <c r="B984" t="s">
        <v>428</v>
      </c>
      <c r="C984" t="s">
        <v>287</v>
      </c>
      <c r="D984" t="s">
        <v>17</v>
      </c>
      <c r="E984" t="s">
        <v>18</v>
      </c>
      <c r="F984">
        <v>538</v>
      </c>
    </row>
    <row r="985" spans="1:6" x14ac:dyDescent="0.3">
      <c r="A985" s="1">
        <v>44986</v>
      </c>
      <c r="B985" t="s">
        <v>428</v>
      </c>
      <c r="C985" t="s">
        <v>289</v>
      </c>
      <c r="D985" t="s">
        <v>17</v>
      </c>
      <c r="E985" t="s">
        <v>18</v>
      </c>
      <c r="F985">
        <v>1801</v>
      </c>
    </row>
    <row r="986" spans="1:6" x14ac:dyDescent="0.3">
      <c r="A986" s="1">
        <v>44986</v>
      </c>
      <c r="B986" t="s">
        <v>428</v>
      </c>
      <c r="C986" t="s">
        <v>291</v>
      </c>
      <c r="D986" t="s">
        <v>17</v>
      </c>
      <c r="E986" t="s">
        <v>18</v>
      </c>
      <c r="F986">
        <v>1321</v>
      </c>
    </row>
    <row r="987" spans="1:6" x14ac:dyDescent="0.3">
      <c r="A987" s="1">
        <v>44986</v>
      </c>
      <c r="B987" t="s">
        <v>428</v>
      </c>
      <c r="C987" t="s">
        <v>293</v>
      </c>
      <c r="D987" t="s">
        <v>17</v>
      </c>
      <c r="E987" t="s">
        <v>18</v>
      </c>
      <c r="F987">
        <v>18</v>
      </c>
    </row>
    <row r="988" spans="1:6" x14ac:dyDescent="0.3">
      <c r="A988" s="1">
        <v>44986</v>
      </c>
      <c r="B988" t="s">
        <v>428</v>
      </c>
      <c r="C988" t="s">
        <v>295</v>
      </c>
      <c r="D988" t="s">
        <v>17</v>
      </c>
      <c r="E988" t="s">
        <v>18</v>
      </c>
      <c r="F988">
        <v>558</v>
      </c>
    </row>
    <row r="989" spans="1:6" x14ac:dyDescent="0.3">
      <c r="A989" s="1">
        <v>44986</v>
      </c>
      <c r="B989" t="s">
        <v>428</v>
      </c>
      <c r="C989" t="s">
        <v>297</v>
      </c>
      <c r="D989" t="s">
        <v>17</v>
      </c>
      <c r="E989" t="s">
        <v>18</v>
      </c>
      <c r="F989">
        <v>502</v>
      </c>
    </row>
    <row r="990" spans="1:6" x14ac:dyDescent="0.3">
      <c r="A990" s="1">
        <v>44986</v>
      </c>
      <c r="B990" t="s">
        <v>428</v>
      </c>
      <c r="C990" t="s">
        <v>299</v>
      </c>
      <c r="D990" t="s">
        <v>17</v>
      </c>
      <c r="E990" t="s">
        <v>18</v>
      </c>
      <c r="F990">
        <v>0</v>
      </c>
    </row>
    <row r="991" spans="1:6" x14ac:dyDescent="0.3">
      <c r="A991" s="44">
        <v>44986</v>
      </c>
      <c r="B991" s="43" t="s">
        <v>428</v>
      </c>
      <c r="C991" s="43" t="s">
        <v>301</v>
      </c>
      <c r="D991" s="43" t="s">
        <v>17</v>
      </c>
      <c r="E991" s="43" t="s">
        <v>18</v>
      </c>
      <c r="F991">
        <v>1</v>
      </c>
    </row>
    <row r="992" spans="1:6" x14ac:dyDescent="0.3">
      <c r="A992" s="1">
        <v>44986</v>
      </c>
      <c r="B992" t="s">
        <v>426</v>
      </c>
      <c r="C992" t="s">
        <v>15</v>
      </c>
      <c r="D992" t="s">
        <v>17</v>
      </c>
      <c r="E992" t="s">
        <v>18</v>
      </c>
      <c r="F992">
        <v>55577</v>
      </c>
    </row>
    <row r="993" spans="1:6" x14ac:dyDescent="0.3">
      <c r="A993" s="1">
        <v>44986</v>
      </c>
      <c r="B993" t="s">
        <v>426</v>
      </c>
      <c r="C993" t="s">
        <v>7</v>
      </c>
      <c r="D993" t="s">
        <v>17</v>
      </c>
      <c r="E993" t="s">
        <v>18</v>
      </c>
      <c r="F993">
        <v>31192</v>
      </c>
    </row>
    <row r="994" spans="1:6" x14ac:dyDescent="0.3">
      <c r="A994" s="1">
        <v>44986</v>
      </c>
      <c r="B994" t="s">
        <v>426</v>
      </c>
      <c r="C994" t="s">
        <v>4</v>
      </c>
      <c r="D994" t="s">
        <v>17</v>
      </c>
      <c r="E994" t="s">
        <v>18</v>
      </c>
      <c r="F994">
        <v>17650</v>
      </c>
    </row>
    <row r="995" spans="1:6" x14ac:dyDescent="0.3">
      <c r="A995" s="1">
        <v>44986</v>
      </c>
      <c r="B995" t="s">
        <v>426</v>
      </c>
      <c r="C995" t="s">
        <v>9</v>
      </c>
      <c r="D995" t="s">
        <v>17</v>
      </c>
      <c r="E995" t="s">
        <v>18</v>
      </c>
      <c r="F995">
        <v>3137</v>
      </c>
    </row>
    <row r="996" spans="1:6" x14ac:dyDescent="0.3">
      <c r="A996" s="1">
        <v>44986</v>
      </c>
      <c r="B996" t="s">
        <v>426</v>
      </c>
      <c r="C996" t="s">
        <v>271</v>
      </c>
      <c r="D996" t="s">
        <v>17</v>
      </c>
      <c r="E996" t="s">
        <v>18</v>
      </c>
      <c r="F996">
        <v>395</v>
      </c>
    </row>
    <row r="997" spans="1:6" x14ac:dyDescent="0.3">
      <c r="A997" s="1">
        <v>44986</v>
      </c>
      <c r="B997" t="s">
        <v>426</v>
      </c>
      <c r="C997" t="s">
        <v>272</v>
      </c>
      <c r="D997" t="s">
        <v>17</v>
      </c>
      <c r="E997" t="s">
        <v>18</v>
      </c>
      <c r="F997">
        <v>2742</v>
      </c>
    </row>
    <row r="998" spans="1:6" x14ac:dyDescent="0.3">
      <c r="A998" s="1">
        <v>44986</v>
      </c>
      <c r="B998" t="s">
        <v>426</v>
      </c>
      <c r="C998" t="s">
        <v>273</v>
      </c>
      <c r="D998" t="s">
        <v>17</v>
      </c>
      <c r="E998" t="s">
        <v>18</v>
      </c>
      <c r="F998">
        <v>0</v>
      </c>
    </row>
    <row r="999" spans="1:6" x14ac:dyDescent="0.3">
      <c r="A999" s="1">
        <v>44986</v>
      </c>
      <c r="B999" t="s">
        <v>426</v>
      </c>
      <c r="C999" t="s">
        <v>274</v>
      </c>
      <c r="D999" t="s">
        <v>17</v>
      </c>
      <c r="E999" t="s">
        <v>18</v>
      </c>
      <c r="F999">
        <v>4629785</v>
      </c>
    </row>
    <row r="1000" spans="1:6" x14ac:dyDescent="0.3">
      <c r="A1000" s="1">
        <v>44986</v>
      </c>
      <c r="B1000" t="s">
        <v>426</v>
      </c>
      <c r="C1000" t="s">
        <v>309</v>
      </c>
      <c r="D1000" t="s">
        <v>17</v>
      </c>
      <c r="E1000" t="s">
        <v>18</v>
      </c>
      <c r="F1000">
        <v>53</v>
      </c>
    </row>
    <row r="1001" spans="1:6" x14ac:dyDescent="0.3">
      <c r="A1001" s="1">
        <v>44986</v>
      </c>
      <c r="B1001" t="s">
        <v>426</v>
      </c>
      <c r="C1001" t="s">
        <v>310</v>
      </c>
      <c r="D1001" t="s">
        <v>17</v>
      </c>
      <c r="E1001" t="s">
        <v>18</v>
      </c>
      <c r="F1001">
        <v>1100</v>
      </c>
    </row>
    <row r="1002" spans="1:6" x14ac:dyDescent="0.3">
      <c r="A1002" s="1">
        <v>44986</v>
      </c>
      <c r="B1002" t="s">
        <v>426</v>
      </c>
      <c r="C1002" t="s">
        <v>311</v>
      </c>
      <c r="D1002" t="s">
        <v>17</v>
      </c>
      <c r="E1002" t="s">
        <v>18</v>
      </c>
      <c r="F1002">
        <v>92</v>
      </c>
    </row>
    <row r="1003" spans="1:6" x14ac:dyDescent="0.3">
      <c r="A1003" s="1">
        <v>44986</v>
      </c>
      <c r="B1003" t="s">
        <v>426</v>
      </c>
      <c r="C1003" t="s">
        <v>312</v>
      </c>
      <c r="D1003" t="s">
        <v>17</v>
      </c>
      <c r="E1003" t="s">
        <v>18</v>
      </c>
      <c r="F1003">
        <v>1501</v>
      </c>
    </row>
    <row r="1004" spans="1:6" x14ac:dyDescent="0.3">
      <c r="A1004" s="1">
        <v>44986</v>
      </c>
      <c r="B1004" t="s">
        <v>426</v>
      </c>
      <c r="C1004" t="s">
        <v>8</v>
      </c>
      <c r="D1004" t="s">
        <v>17</v>
      </c>
      <c r="E1004" t="s">
        <v>18</v>
      </c>
      <c r="F1004">
        <v>31315</v>
      </c>
    </row>
    <row r="1005" spans="1:6" x14ac:dyDescent="0.3">
      <c r="A1005" s="1">
        <v>44986</v>
      </c>
      <c r="B1005" t="s">
        <v>426</v>
      </c>
      <c r="C1005" t="s">
        <v>6</v>
      </c>
      <c r="D1005" t="s">
        <v>17</v>
      </c>
      <c r="E1005" t="s">
        <v>18</v>
      </c>
      <c r="F1005">
        <v>13408</v>
      </c>
    </row>
    <row r="1006" spans="1:6" x14ac:dyDescent="0.3">
      <c r="A1006" s="1">
        <v>44986</v>
      </c>
      <c r="B1006" t="s">
        <v>426</v>
      </c>
      <c r="C1006" t="s">
        <v>10</v>
      </c>
      <c r="D1006" t="s">
        <v>17</v>
      </c>
      <c r="E1006" t="s">
        <v>18</v>
      </c>
      <c r="F1006">
        <v>7558</v>
      </c>
    </row>
    <row r="1007" spans="1:6" x14ac:dyDescent="0.3">
      <c r="A1007" s="1">
        <v>44986</v>
      </c>
      <c r="B1007" t="s">
        <v>426</v>
      </c>
      <c r="C1007" t="s">
        <v>5</v>
      </c>
      <c r="D1007" t="s">
        <v>17</v>
      </c>
      <c r="E1007" t="s">
        <v>18</v>
      </c>
      <c r="F1007">
        <v>1668</v>
      </c>
    </row>
    <row r="1008" spans="1:6" x14ac:dyDescent="0.3">
      <c r="A1008" s="1">
        <v>44986</v>
      </c>
      <c r="B1008" t="s">
        <v>426</v>
      </c>
      <c r="C1008" t="s">
        <v>3</v>
      </c>
      <c r="D1008" t="s">
        <v>17</v>
      </c>
      <c r="E1008" t="s">
        <v>18</v>
      </c>
      <c r="F1008">
        <v>4809</v>
      </c>
    </row>
    <row r="1009" spans="1:6" x14ac:dyDescent="0.3">
      <c r="A1009" s="1">
        <v>44986</v>
      </c>
      <c r="B1009" t="s">
        <v>426</v>
      </c>
      <c r="C1009" t="s">
        <v>11</v>
      </c>
      <c r="D1009" t="s">
        <v>17</v>
      </c>
      <c r="E1009" t="s">
        <v>18</v>
      </c>
      <c r="F1009">
        <v>3318</v>
      </c>
    </row>
    <row r="1010" spans="1:6" x14ac:dyDescent="0.3">
      <c r="A1010" s="1">
        <v>44986</v>
      </c>
      <c r="B1010" t="s">
        <v>426</v>
      </c>
      <c r="C1010" t="s">
        <v>13</v>
      </c>
      <c r="D1010" t="s">
        <v>17</v>
      </c>
      <c r="E1010" t="s">
        <v>18</v>
      </c>
      <c r="F1010">
        <v>7</v>
      </c>
    </row>
    <row r="1011" spans="1:6" x14ac:dyDescent="0.3">
      <c r="A1011" s="1">
        <v>44986</v>
      </c>
      <c r="B1011" t="s">
        <v>426</v>
      </c>
      <c r="C1011" t="s">
        <v>280</v>
      </c>
      <c r="D1011" t="s">
        <v>17</v>
      </c>
      <c r="E1011" t="s">
        <v>18</v>
      </c>
      <c r="F1011">
        <v>10319</v>
      </c>
    </row>
    <row r="1012" spans="1:6" x14ac:dyDescent="0.3">
      <c r="A1012" s="1">
        <v>44986</v>
      </c>
      <c r="B1012" t="s">
        <v>426</v>
      </c>
      <c r="C1012" t="s">
        <v>14</v>
      </c>
      <c r="D1012" t="s">
        <v>17</v>
      </c>
      <c r="E1012" t="s">
        <v>18</v>
      </c>
      <c r="F1012">
        <v>2611</v>
      </c>
    </row>
    <row r="1013" spans="1:6" x14ac:dyDescent="0.3">
      <c r="A1013" s="1">
        <v>44986</v>
      </c>
      <c r="B1013" t="s">
        <v>426</v>
      </c>
      <c r="C1013" t="s">
        <v>12</v>
      </c>
      <c r="D1013" t="s">
        <v>17</v>
      </c>
      <c r="E1013" t="s">
        <v>18</v>
      </c>
      <c r="F1013">
        <v>1944</v>
      </c>
    </row>
    <row r="1014" spans="1:6" x14ac:dyDescent="0.3">
      <c r="A1014" s="1">
        <v>44986</v>
      </c>
      <c r="B1014" t="s">
        <v>426</v>
      </c>
      <c r="C1014" t="s">
        <v>16</v>
      </c>
      <c r="D1014" t="s">
        <v>17</v>
      </c>
      <c r="E1014" t="s">
        <v>18</v>
      </c>
      <c r="F1014">
        <v>118</v>
      </c>
    </row>
    <row r="1015" spans="1:6" x14ac:dyDescent="0.3">
      <c r="A1015" s="1">
        <v>44986</v>
      </c>
      <c r="B1015" t="s">
        <v>426</v>
      </c>
      <c r="C1015" t="s">
        <v>284</v>
      </c>
      <c r="D1015" t="s">
        <v>17</v>
      </c>
      <c r="E1015" t="s">
        <v>18</v>
      </c>
      <c r="F1015">
        <v>604</v>
      </c>
    </row>
    <row r="1016" spans="1:6" x14ac:dyDescent="0.3">
      <c r="A1016" s="1">
        <v>44986</v>
      </c>
      <c r="B1016" t="s">
        <v>426</v>
      </c>
      <c r="C1016" t="s">
        <v>270</v>
      </c>
      <c r="D1016" t="s">
        <v>17</v>
      </c>
      <c r="E1016" t="s">
        <v>18</v>
      </c>
      <c r="F1016">
        <v>322</v>
      </c>
    </row>
    <row r="1017" spans="1:6" x14ac:dyDescent="0.3">
      <c r="A1017" s="1">
        <v>44986</v>
      </c>
      <c r="B1017" t="s">
        <v>426</v>
      </c>
      <c r="C1017" t="s">
        <v>287</v>
      </c>
      <c r="D1017" t="s">
        <v>17</v>
      </c>
      <c r="E1017" t="s">
        <v>18</v>
      </c>
      <c r="F1017">
        <v>2183</v>
      </c>
    </row>
    <row r="1018" spans="1:6" x14ac:dyDescent="0.3">
      <c r="A1018" s="1">
        <v>44986</v>
      </c>
      <c r="B1018" t="s">
        <v>426</v>
      </c>
      <c r="C1018" t="s">
        <v>289</v>
      </c>
      <c r="D1018" t="s">
        <v>17</v>
      </c>
      <c r="E1018" t="s">
        <v>18</v>
      </c>
      <c r="F1018">
        <v>4891</v>
      </c>
    </row>
    <row r="1019" spans="1:6" x14ac:dyDescent="0.3">
      <c r="A1019" s="1">
        <v>44986</v>
      </c>
      <c r="B1019" t="s">
        <v>426</v>
      </c>
      <c r="C1019" t="s">
        <v>291</v>
      </c>
      <c r="D1019" t="s">
        <v>17</v>
      </c>
      <c r="E1019" t="s">
        <v>18</v>
      </c>
      <c r="F1019">
        <v>3642</v>
      </c>
    </row>
    <row r="1020" spans="1:6" x14ac:dyDescent="0.3">
      <c r="A1020" s="1">
        <v>44986</v>
      </c>
      <c r="B1020" t="s">
        <v>426</v>
      </c>
      <c r="C1020" t="s">
        <v>293</v>
      </c>
      <c r="D1020" t="s">
        <v>17</v>
      </c>
      <c r="E1020" t="s">
        <v>18</v>
      </c>
      <c r="F1020">
        <v>2157</v>
      </c>
    </row>
    <row r="1021" spans="1:6" x14ac:dyDescent="0.3">
      <c r="A1021" s="1">
        <v>44986</v>
      </c>
      <c r="B1021" t="s">
        <v>426</v>
      </c>
      <c r="C1021" t="s">
        <v>295</v>
      </c>
      <c r="D1021" t="s">
        <v>17</v>
      </c>
      <c r="E1021" t="s">
        <v>18</v>
      </c>
      <c r="F1021">
        <v>344</v>
      </c>
    </row>
    <row r="1022" spans="1:6" x14ac:dyDescent="0.3">
      <c r="A1022" s="1">
        <v>44986</v>
      </c>
      <c r="B1022" t="s">
        <v>426</v>
      </c>
      <c r="C1022" t="s">
        <v>297</v>
      </c>
      <c r="D1022" t="s">
        <v>17</v>
      </c>
      <c r="E1022" t="s">
        <v>18</v>
      </c>
      <c r="F1022">
        <v>988</v>
      </c>
    </row>
    <row r="1023" spans="1:6" x14ac:dyDescent="0.3">
      <c r="A1023" s="1">
        <v>44986</v>
      </c>
      <c r="B1023" t="s">
        <v>426</v>
      </c>
      <c r="C1023" t="s">
        <v>299</v>
      </c>
      <c r="D1023" t="s">
        <v>17</v>
      </c>
      <c r="E1023" t="s">
        <v>18</v>
      </c>
      <c r="F1023">
        <v>0</v>
      </c>
    </row>
    <row r="1024" spans="1:6" x14ac:dyDescent="0.3">
      <c r="A1024" s="44">
        <v>44986</v>
      </c>
      <c r="B1024" s="43" t="s">
        <v>426</v>
      </c>
      <c r="C1024" s="43" t="s">
        <v>301</v>
      </c>
      <c r="D1024" s="43" t="s">
        <v>17</v>
      </c>
      <c r="E1024" s="43" t="s">
        <v>18</v>
      </c>
      <c r="F1024">
        <v>7</v>
      </c>
    </row>
    <row r="1025" spans="1:6" x14ac:dyDescent="0.3">
      <c r="A1025" s="1">
        <v>44986</v>
      </c>
      <c r="B1025" t="s">
        <v>431</v>
      </c>
      <c r="C1025" t="s">
        <v>15</v>
      </c>
      <c r="D1025" t="s">
        <v>22</v>
      </c>
      <c r="E1025" t="s">
        <v>24</v>
      </c>
      <c r="F1025">
        <v>47905</v>
      </c>
    </row>
    <row r="1026" spans="1:6" x14ac:dyDescent="0.3">
      <c r="A1026" s="1">
        <v>44986</v>
      </c>
      <c r="B1026" t="s">
        <v>431</v>
      </c>
      <c r="C1026" t="s">
        <v>7</v>
      </c>
      <c r="D1026" t="s">
        <v>22</v>
      </c>
      <c r="E1026" t="s">
        <v>24</v>
      </c>
      <c r="F1026">
        <v>38251</v>
      </c>
    </row>
    <row r="1027" spans="1:6" x14ac:dyDescent="0.3">
      <c r="A1027" s="1">
        <v>44986</v>
      </c>
      <c r="B1027" t="s">
        <v>431</v>
      </c>
      <c r="C1027" t="s">
        <v>4</v>
      </c>
      <c r="D1027" t="s">
        <v>22</v>
      </c>
      <c r="E1027" t="s">
        <v>24</v>
      </c>
      <c r="F1027">
        <v>11895</v>
      </c>
    </row>
    <row r="1028" spans="1:6" x14ac:dyDescent="0.3">
      <c r="A1028" s="1">
        <v>44986</v>
      </c>
      <c r="B1028" t="s">
        <v>431</v>
      </c>
      <c r="C1028" t="s">
        <v>9</v>
      </c>
      <c r="D1028" t="s">
        <v>22</v>
      </c>
      <c r="E1028" t="s">
        <v>24</v>
      </c>
      <c r="F1028">
        <v>9433</v>
      </c>
    </row>
    <row r="1029" spans="1:6" x14ac:dyDescent="0.3">
      <c r="A1029" s="1">
        <v>44986</v>
      </c>
      <c r="B1029" t="s">
        <v>431</v>
      </c>
      <c r="C1029" t="s">
        <v>271</v>
      </c>
      <c r="D1029" t="s">
        <v>22</v>
      </c>
      <c r="E1029" t="s">
        <v>24</v>
      </c>
      <c r="F1029">
        <v>805</v>
      </c>
    </row>
    <row r="1030" spans="1:6" x14ac:dyDescent="0.3">
      <c r="A1030" s="1">
        <v>44986</v>
      </c>
      <c r="B1030" t="s">
        <v>431</v>
      </c>
      <c r="C1030" t="s">
        <v>272</v>
      </c>
      <c r="D1030" t="s">
        <v>22</v>
      </c>
      <c r="E1030" t="s">
        <v>24</v>
      </c>
      <c r="F1030">
        <v>1924</v>
      </c>
    </row>
    <row r="1031" spans="1:6" x14ac:dyDescent="0.3">
      <c r="A1031" s="1">
        <v>44986</v>
      </c>
      <c r="B1031" t="s">
        <v>431</v>
      </c>
      <c r="C1031" t="s">
        <v>273</v>
      </c>
      <c r="D1031" t="s">
        <v>22</v>
      </c>
      <c r="E1031" t="s">
        <v>24</v>
      </c>
      <c r="F1031">
        <v>6704</v>
      </c>
    </row>
    <row r="1032" spans="1:6" x14ac:dyDescent="0.3">
      <c r="A1032" s="1">
        <v>44986</v>
      </c>
      <c r="B1032" t="s">
        <v>431</v>
      </c>
      <c r="C1032" t="s">
        <v>274</v>
      </c>
      <c r="D1032" t="s">
        <v>22</v>
      </c>
      <c r="E1032" t="s">
        <v>24</v>
      </c>
      <c r="F1032">
        <v>17074322</v>
      </c>
    </row>
    <row r="1033" spans="1:6" x14ac:dyDescent="0.3">
      <c r="A1033" s="1">
        <v>44986</v>
      </c>
      <c r="B1033" t="s">
        <v>431</v>
      </c>
      <c r="C1033" t="s">
        <v>309</v>
      </c>
      <c r="D1033" t="s">
        <v>22</v>
      </c>
      <c r="E1033" t="s">
        <v>24</v>
      </c>
      <c r="F1033">
        <v>440</v>
      </c>
    </row>
    <row r="1034" spans="1:6" x14ac:dyDescent="0.3">
      <c r="A1034" s="1">
        <v>44986</v>
      </c>
      <c r="B1034" t="s">
        <v>431</v>
      </c>
      <c r="C1034" t="s">
        <v>310</v>
      </c>
      <c r="D1034" t="s">
        <v>22</v>
      </c>
      <c r="E1034" t="s">
        <v>24</v>
      </c>
      <c r="F1034">
        <v>1890</v>
      </c>
    </row>
    <row r="1035" spans="1:6" x14ac:dyDescent="0.3">
      <c r="A1035" s="1">
        <v>44986</v>
      </c>
      <c r="B1035" t="s">
        <v>431</v>
      </c>
      <c r="C1035" t="s">
        <v>311</v>
      </c>
      <c r="D1035" t="s">
        <v>22</v>
      </c>
      <c r="E1035" t="s">
        <v>24</v>
      </c>
      <c r="F1035">
        <v>482</v>
      </c>
    </row>
    <row r="1036" spans="1:6" x14ac:dyDescent="0.3">
      <c r="A1036" s="1">
        <v>44986</v>
      </c>
      <c r="B1036" t="s">
        <v>431</v>
      </c>
      <c r="C1036" t="s">
        <v>312</v>
      </c>
      <c r="D1036" t="s">
        <v>22</v>
      </c>
      <c r="E1036" t="s">
        <v>24</v>
      </c>
      <c r="F1036">
        <v>2030</v>
      </c>
    </row>
    <row r="1037" spans="1:6" x14ac:dyDescent="0.3">
      <c r="A1037" s="1">
        <v>44986</v>
      </c>
      <c r="B1037" t="s">
        <v>431</v>
      </c>
      <c r="C1037" t="s">
        <v>8</v>
      </c>
      <c r="D1037" t="s">
        <v>22</v>
      </c>
      <c r="E1037" t="s">
        <v>24</v>
      </c>
      <c r="F1037">
        <v>26665</v>
      </c>
    </row>
    <row r="1038" spans="1:6" x14ac:dyDescent="0.3">
      <c r="A1038" s="1">
        <v>44986</v>
      </c>
      <c r="B1038" t="s">
        <v>431</v>
      </c>
      <c r="C1038" t="s">
        <v>6</v>
      </c>
      <c r="D1038" t="s">
        <v>22</v>
      </c>
      <c r="E1038" t="s">
        <v>24</v>
      </c>
      <c r="F1038">
        <v>9377</v>
      </c>
    </row>
    <row r="1039" spans="1:6" x14ac:dyDescent="0.3">
      <c r="A1039" s="1">
        <v>44986</v>
      </c>
      <c r="B1039" t="s">
        <v>431</v>
      </c>
      <c r="C1039" t="s">
        <v>10</v>
      </c>
      <c r="D1039" t="s">
        <v>22</v>
      </c>
      <c r="E1039" t="s">
        <v>24</v>
      </c>
      <c r="F1039">
        <v>7427</v>
      </c>
    </row>
    <row r="1040" spans="1:6" x14ac:dyDescent="0.3">
      <c r="A1040" s="1">
        <v>44986</v>
      </c>
      <c r="B1040" t="s">
        <v>431</v>
      </c>
      <c r="C1040" t="s">
        <v>5</v>
      </c>
      <c r="D1040" t="s">
        <v>22</v>
      </c>
      <c r="E1040" t="s">
        <v>24</v>
      </c>
      <c r="F1040">
        <v>667</v>
      </c>
    </row>
    <row r="1041" spans="1:6" x14ac:dyDescent="0.3">
      <c r="A1041" s="1">
        <v>44986</v>
      </c>
      <c r="B1041" t="s">
        <v>431</v>
      </c>
      <c r="C1041" t="s">
        <v>3</v>
      </c>
      <c r="D1041" t="s">
        <v>22</v>
      </c>
      <c r="E1041" t="s">
        <v>24</v>
      </c>
      <c r="F1041">
        <v>2140</v>
      </c>
    </row>
    <row r="1042" spans="1:6" x14ac:dyDescent="0.3">
      <c r="A1042" s="1">
        <v>44986</v>
      </c>
      <c r="B1042" t="s">
        <v>431</v>
      </c>
      <c r="C1042" t="s">
        <v>11</v>
      </c>
      <c r="D1042" t="s">
        <v>22</v>
      </c>
      <c r="E1042" t="s">
        <v>24</v>
      </c>
      <c r="F1042">
        <v>3350</v>
      </c>
    </row>
    <row r="1043" spans="1:6" x14ac:dyDescent="0.3">
      <c r="A1043" s="1">
        <v>44986</v>
      </c>
      <c r="B1043" t="s">
        <v>431</v>
      </c>
      <c r="C1043" t="s">
        <v>13</v>
      </c>
      <c r="D1043" t="s">
        <v>22</v>
      </c>
      <c r="E1043" t="s">
        <v>24</v>
      </c>
      <c r="F1043">
        <v>26</v>
      </c>
    </row>
    <row r="1044" spans="1:6" x14ac:dyDescent="0.3">
      <c r="A1044" s="1">
        <v>44986</v>
      </c>
      <c r="B1044" t="s">
        <v>431</v>
      </c>
      <c r="C1044" t="s">
        <v>280</v>
      </c>
      <c r="D1044" t="s">
        <v>22</v>
      </c>
      <c r="E1044" t="s">
        <v>24</v>
      </c>
      <c r="F1044">
        <v>9581</v>
      </c>
    </row>
    <row r="1045" spans="1:6" x14ac:dyDescent="0.3">
      <c r="A1045" s="1">
        <v>44986</v>
      </c>
      <c r="B1045" t="s">
        <v>431</v>
      </c>
      <c r="C1045" t="s">
        <v>14</v>
      </c>
      <c r="D1045" t="s">
        <v>22</v>
      </c>
      <c r="E1045" t="s">
        <v>24</v>
      </c>
      <c r="F1045">
        <v>2324</v>
      </c>
    </row>
    <row r="1046" spans="1:6" x14ac:dyDescent="0.3">
      <c r="A1046" s="1">
        <v>44986</v>
      </c>
      <c r="B1046" t="s">
        <v>431</v>
      </c>
      <c r="C1046" t="s">
        <v>12</v>
      </c>
      <c r="D1046" t="s">
        <v>22</v>
      </c>
      <c r="E1046" t="s">
        <v>24</v>
      </c>
      <c r="F1046">
        <v>1176</v>
      </c>
    </row>
    <row r="1047" spans="1:6" x14ac:dyDescent="0.3">
      <c r="A1047" s="1">
        <v>44986</v>
      </c>
      <c r="B1047" t="s">
        <v>431</v>
      </c>
      <c r="C1047" t="s">
        <v>16</v>
      </c>
      <c r="D1047" t="s">
        <v>22</v>
      </c>
      <c r="E1047" t="s">
        <v>24</v>
      </c>
      <c r="F1047">
        <v>94</v>
      </c>
    </row>
    <row r="1048" spans="1:6" x14ac:dyDescent="0.3">
      <c r="A1048" s="1">
        <v>44986</v>
      </c>
      <c r="B1048" t="s">
        <v>431</v>
      </c>
      <c r="C1048" t="s">
        <v>284</v>
      </c>
      <c r="D1048" t="s">
        <v>22</v>
      </c>
      <c r="E1048" t="s">
        <v>24</v>
      </c>
      <c r="F1048">
        <v>274</v>
      </c>
    </row>
    <row r="1049" spans="1:6" x14ac:dyDescent="0.3">
      <c r="A1049" s="1">
        <v>44986</v>
      </c>
      <c r="B1049" t="s">
        <v>431</v>
      </c>
      <c r="C1049" t="s">
        <v>270</v>
      </c>
      <c r="D1049" t="s">
        <v>22</v>
      </c>
      <c r="E1049" t="s">
        <v>24</v>
      </c>
      <c r="F1049">
        <v>63</v>
      </c>
    </row>
    <row r="1050" spans="1:6" x14ac:dyDescent="0.3">
      <c r="A1050" s="1">
        <v>44986</v>
      </c>
      <c r="B1050" t="s">
        <v>431</v>
      </c>
      <c r="C1050" t="s">
        <v>287</v>
      </c>
      <c r="D1050" t="s">
        <v>22</v>
      </c>
      <c r="E1050" t="s">
        <v>24</v>
      </c>
      <c r="F1050">
        <v>1198</v>
      </c>
    </row>
    <row r="1051" spans="1:6" x14ac:dyDescent="0.3">
      <c r="A1051" s="1">
        <v>44986</v>
      </c>
      <c r="B1051" t="s">
        <v>431</v>
      </c>
      <c r="C1051" t="s">
        <v>289</v>
      </c>
      <c r="D1051" t="s">
        <v>22</v>
      </c>
      <c r="E1051" t="s">
        <v>24</v>
      </c>
      <c r="F1051">
        <v>6439</v>
      </c>
    </row>
    <row r="1052" spans="1:6" x14ac:dyDescent="0.3">
      <c r="A1052" s="1">
        <v>44986</v>
      </c>
      <c r="B1052" t="s">
        <v>431</v>
      </c>
      <c r="C1052" t="s">
        <v>291</v>
      </c>
      <c r="D1052" t="s">
        <v>22</v>
      </c>
      <c r="E1052" t="s">
        <v>24</v>
      </c>
      <c r="F1052">
        <v>3441</v>
      </c>
    </row>
    <row r="1053" spans="1:6" x14ac:dyDescent="0.3">
      <c r="A1053" s="1">
        <v>44986</v>
      </c>
      <c r="B1053" t="s">
        <v>431</v>
      </c>
      <c r="C1053" t="s">
        <v>293</v>
      </c>
      <c r="D1053" t="s">
        <v>22</v>
      </c>
      <c r="E1053" t="s">
        <v>24</v>
      </c>
      <c r="F1053">
        <v>1048</v>
      </c>
    </row>
    <row r="1054" spans="1:6" x14ac:dyDescent="0.3">
      <c r="A1054" s="1">
        <v>44986</v>
      </c>
      <c r="B1054" t="s">
        <v>431</v>
      </c>
      <c r="C1054" t="s">
        <v>295</v>
      </c>
      <c r="D1054" t="s">
        <v>22</v>
      </c>
      <c r="E1054" t="s">
        <v>24</v>
      </c>
      <c r="F1054">
        <v>500</v>
      </c>
    </row>
    <row r="1055" spans="1:6" x14ac:dyDescent="0.3">
      <c r="A1055" s="1">
        <v>44986</v>
      </c>
      <c r="B1055" t="s">
        <v>431</v>
      </c>
      <c r="C1055" t="s">
        <v>297</v>
      </c>
      <c r="D1055" t="s">
        <v>22</v>
      </c>
      <c r="E1055" t="s">
        <v>24</v>
      </c>
      <c r="F1055">
        <v>760</v>
      </c>
    </row>
    <row r="1056" spans="1:6" x14ac:dyDescent="0.3">
      <c r="A1056" s="1">
        <v>44986</v>
      </c>
      <c r="B1056" t="s">
        <v>431</v>
      </c>
      <c r="C1056" t="s">
        <v>299</v>
      </c>
      <c r="D1056" t="s">
        <v>22</v>
      </c>
      <c r="E1056" t="s">
        <v>24</v>
      </c>
      <c r="F1056">
        <v>1</v>
      </c>
    </row>
    <row r="1057" spans="1:6" x14ac:dyDescent="0.3">
      <c r="A1057" s="44">
        <v>44986</v>
      </c>
      <c r="B1057" s="43" t="s">
        <v>431</v>
      </c>
      <c r="C1057" s="43" t="s">
        <v>301</v>
      </c>
      <c r="D1057" s="43" t="s">
        <v>22</v>
      </c>
      <c r="E1057" s="43" t="s">
        <v>24</v>
      </c>
      <c r="F1057">
        <v>20</v>
      </c>
    </row>
    <row r="1058" spans="1:6" x14ac:dyDescent="0.3">
      <c r="A1058" s="1">
        <v>44986</v>
      </c>
      <c r="B1058" t="s">
        <v>589</v>
      </c>
      <c r="C1058" t="s">
        <v>15</v>
      </c>
      <c r="D1058" t="s">
        <v>17</v>
      </c>
      <c r="E1058" t="s">
        <v>18</v>
      </c>
      <c r="F1058">
        <v>53705</v>
      </c>
    </row>
    <row r="1059" spans="1:6" x14ac:dyDescent="0.3">
      <c r="A1059" s="1">
        <v>44986</v>
      </c>
      <c r="B1059" t="s">
        <v>589</v>
      </c>
      <c r="C1059" t="s">
        <v>7</v>
      </c>
      <c r="D1059" t="s">
        <v>17</v>
      </c>
      <c r="E1059" t="s">
        <v>18</v>
      </c>
      <c r="F1059">
        <v>30542</v>
      </c>
    </row>
    <row r="1060" spans="1:6" x14ac:dyDescent="0.3">
      <c r="A1060" s="1">
        <v>44986</v>
      </c>
      <c r="B1060" t="s">
        <v>589</v>
      </c>
      <c r="C1060" t="s">
        <v>4</v>
      </c>
      <c r="D1060" t="s">
        <v>17</v>
      </c>
      <c r="E1060" t="s">
        <v>18</v>
      </c>
      <c r="F1060">
        <v>17488</v>
      </c>
    </row>
    <row r="1061" spans="1:6" x14ac:dyDescent="0.3">
      <c r="A1061" s="1">
        <v>44986</v>
      </c>
      <c r="B1061" t="s">
        <v>589</v>
      </c>
      <c r="C1061" t="s">
        <v>9</v>
      </c>
      <c r="D1061" t="s">
        <v>17</v>
      </c>
      <c r="E1061" t="s">
        <v>18</v>
      </c>
      <c r="F1061">
        <v>3357</v>
      </c>
    </row>
    <row r="1062" spans="1:6" x14ac:dyDescent="0.3">
      <c r="A1062" s="1">
        <v>44986</v>
      </c>
      <c r="B1062" t="s">
        <v>589</v>
      </c>
      <c r="C1062" t="s">
        <v>271</v>
      </c>
      <c r="D1062" t="s">
        <v>17</v>
      </c>
      <c r="E1062" t="s">
        <v>18</v>
      </c>
      <c r="F1062">
        <v>405</v>
      </c>
    </row>
    <row r="1063" spans="1:6" x14ac:dyDescent="0.3">
      <c r="A1063" s="1">
        <v>44986</v>
      </c>
      <c r="B1063" t="s">
        <v>589</v>
      </c>
      <c r="C1063" t="s">
        <v>272</v>
      </c>
      <c r="D1063" t="s">
        <v>17</v>
      </c>
      <c r="E1063" t="s">
        <v>18</v>
      </c>
      <c r="F1063">
        <v>2952</v>
      </c>
    </row>
    <row r="1064" spans="1:6" x14ac:dyDescent="0.3">
      <c r="A1064" s="1">
        <v>44986</v>
      </c>
      <c r="B1064" t="s">
        <v>589</v>
      </c>
      <c r="C1064" t="s">
        <v>273</v>
      </c>
      <c r="D1064" t="s">
        <v>17</v>
      </c>
      <c r="E1064" t="s">
        <v>18</v>
      </c>
      <c r="F1064">
        <v>0</v>
      </c>
    </row>
    <row r="1065" spans="1:6" x14ac:dyDescent="0.3">
      <c r="A1065" s="1">
        <v>44986</v>
      </c>
      <c r="B1065" t="s">
        <v>589</v>
      </c>
      <c r="C1065" t="s">
        <v>274</v>
      </c>
      <c r="D1065" t="s">
        <v>17</v>
      </c>
      <c r="E1065" t="s">
        <v>18</v>
      </c>
      <c r="F1065">
        <v>4477714</v>
      </c>
    </row>
    <row r="1066" spans="1:6" x14ac:dyDescent="0.3">
      <c r="A1066" s="1">
        <v>44986</v>
      </c>
      <c r="B1066" t="s">
        <v>589</v>
      </c>
      <c r="C1066" t="s">
        <v>309</v>
      </c>
      <c r="D1066" t="s">
        <v>17</v>
      </c>
      <c r="E1066" t="s">
        <v>18</v>
      </c>
      <c r="F1066">
        <v>42</v>
      </c>
    </row>
    <row r="1067" spans="1:6" x14ac:dyDescent="0.3">
      <c r="A1067" s="1">
        <v>44986</v>
      </c>
      <c r="B1067" t="s">
        <v>589</v>
      </c>
      <c r="C1067" t="s">
        <v>310</v>
      </c>
      <c r="D1067" t="s">
        <v>17</v>
      </c>
      <c r="E1067" t="s">
        <v>18</v>
      </c>
      <c r="F1067">
        <v>1128</v>
      </c>
    </row>
    <row r="1068" spans="1:6" x14ac:dyDescent="0.3">
      <c r="A1068" s="1">
        <v>44986</v>
      </c>
      <c r="B1068" t="s">
        <v>589</v>
      </c>
      <c r="C1068" t="s">
        <v>311</v>
      </c>
      <c r="D1068" t="s">
        <v>17</v>
      </c>
      <c r="E1068" t="s">
        <v>18</v>
      </c>
      <c r="F1068">
        <v>134</v>
      </c>
    </row>
    <row r="1069" spans="1:6" x14ac:dyDescent="0.3">
      <c r="A1069" s="1">
        <v>44986</v>
      </c>
      <c r="B1069" t="s">
        <v>589</v>
      </c>
      <c r="C1069" t="s">
        <v>312</v>
      </c>
      <c r="D1069" t="s">
        <v>17</v>
      </c>
      <c r="E1069" t="s">
        <v>18</v>
      </c>
      <c r="F1069">
        <v>1502</v>
      </c>
    </row>
    <row r="1070" spans="1:6" x14ac:dyDescent="0.3">
      <c r="A1070" s="1">
        <v>44986</v>
      </c>
      <c r="B1070" t="s">
        <v>589</v>
      </c>
      <c r="C1070" t="s">
        <v>8</v>
      </c>
      <c r="D1070" t="s">
        <v>17</v>
      </c>
      <c r="E1070" t="s">
        <v>18</v>
      </c>
      <c r="F1070">
        <v>30792</v>
      </c>
    </row>
    <row r="1071" spans="1:6" x14ac:dyDescent="0.3">
      <c r="A1071" s="1">
        <v>44986</v>
      </c>
      <c r="B1071" t="s">
        <v>589</v>
      </c>
      <c r="C1071" t="s">
        <v>6</v>
      </c>
      <c r="D1071" t="s">
        <v>17</v>
      </c>
      <c r="E1071" t="s">
        <v>18</v>
      </c>
      <c r="F1071">
        <v>8122</v>
      </c>
    </row>
    <row r="1072" spans="1:6" x14ac:dyDescent="0.3">
      <c r="A1072" s="1">
        <v>44986</v>
      </c>
      <c r="B1072" t="s">
        <v>589</v>
      </c>
      <c r="C1072" t="s">
        <v>10</v>
      </c>
      <c r="D1072" t="s">
        <v>17</v>
      </c>
      <c r="E1072" t="s">
        <v>18</v>
      </c>
      <c r="F1072">
        <v>7264</v>
      </c>
    </row>
    <row r="1073" spans="1:6" x14ac:dyDescent="0.3">
      <c r="A1073" s="1">
        <v>44986</v>
      </c>
      <c r="B1073" t="s">
        <v>589</v>
      </c>
      <c r="C1073" t="s">
        <v>5</v>
      </c>
      <c r="D1073" t="s">
        <v>17</v>
      </c>
      <c r="E1073" t="s">
        <v>18</v>
      </c>
      <c r="F1073">
        <v>1557</v>
      </c>
    </row>
    <row r="1074" spans="1:6" x14ac:dyDescent="0.3">
      <c r="A1074" s="1">
        <v>44986</v>
      </c>
      <c r="B1074" t="s">
        <v>589</v>
      </c>
      <c r="C1074" t="s">
        <v>3</v>
      </c>
      <c r="D1074" t="s">
        <v>17</v>
      </c>
      <c r="E1074" t="s">
        <v>18</v>
      </c>
      <c r="F1074">
        <v>4712</v>
      </c>
    </row>
    <row r="1075" spans="1:6" x14ac:dyDescent="0.3">
      <c r="A1075" s="1">
        <v>44986</v>
      </c>
      <c r="B1075" t="s">
        <v>589</v>
      </c>
      <c r="C1075" t="s">
        <v>11</v>
      </c>
      <c r="D1075" t="s">
        <v>17</v>
      </c>
      <c r="E1075" t="s">
        <v>18</v>
      </c>
      <c r="F1075">
        <v>3622</v>
      </c>
    </row>
    <row r="1076" spans="1:6" x14ac:dyDescent="0.3">
      <c r="A1076" s="1">
        <v>44986</v>
      </c>
      <c r="B1076" t="s">
        <v>589</v>
      </c>
      <c r="C1076" t="s">
        <v>13</v>
      </c>
      <c r="D1076" t="s">
        <v>17</v>
      </c>
      <c r="E1076" t="s">
        <v>18</v>
      </c>
      <c r="F1076">
        <v>15</v>
      </c>
    </row>
    <row r="1077" spans="1:6" x14ac:dyDescent="0.3">
      <c r="A1077" s="1">
        <v>44986</v>
      </c>
      <c r="B1077" t="s">
        <v>589</v>
      </c>
      <c r="C1077" t="s">
        <v>280</v>
      </c>
      <c r="D1077" t="s">
        <v>17</v>
      </c>
      <c r="E1077" t="s">
        <v>18</v>
      </c>
      <c r="F1077">
        <v>8008</v>
      </c>
    </row>
    <row r="1078" spans="1:6" x14ac:dyDescent="0.3">
      <c r="A1078" s="1">
        <v>44986</v>
      </c>
      <c r="B1078" t="s">
        <v>589</v>
      </c>
      <c r="C1078" t="s">
        <v>14</v>
      </c>
      <c r="D1078" t="s">
        <v>17</v>
      </c>
      <c r="E1078" t="s">
        <v>18</v>
      </c>
      <c r="F1078">
        <v>4416</v>
      </c>
    </row>
    <row r="1079" spans="1:6" x14ac:dyDescent="0.3">
      <c r="A1079" s="1">
        <v>44986</v>
      </c>
      <c r="B1079" t="s">
        <v>589</v>
      </c>
      <c r="C1079" t="s">
        <v>12</v>
      </c>
      <c r="D1079" t="s">
        <v>17</v>
      </c>
      <c r="E1079" t="s">
        <v>18</v>
      </c>
      <c r="F1079">
        <v>3683</v>
      </c>
    </row>
    <row r="1080" spans="1:6" x14ac:dyDescent="0.3">
      <c r="A1080" s="1">
        <v>44986</v>
      </c>
      <c r="B1080" t="s">
        <v>589</v>
      </c>
      <c r="C1080" t="s">
        <v>16</v>
      </c>
      <c r="D1080" t="s">
        <v>17</v>
      </c>
      <c r="E1080" t="s">
        <v>18</v>
      </c>
      <c r="F1080">
        <v>89</v>
      </c>
    </row>
    <row r="1081" spans="1:6" x14ac:dyDescent="0.3">
      <c r="A1081" s="1">
        <v>44986</v>
      </c>
      <c r="B1081" t="s">
        <v>589</v>
      </c>
      <c r="C1081" t="s">
        <v>284</v>
      </c>
      <c r="D1081" t="s">
        <v>17</v>
      </c>
      <c r="E1081" t="s">
        <v>18</v>
      </c>
      <c r="F1081">
        <v>483</v>
      </c>
    </row>
    <row r="1082" spans="1:6" x14ac:dyDescent="0.3">
      <c r="A1082" s="1">
        <v>44986</v>
      </c>
      <c r="B1082" t="s">
        <v>589</v>
      </c>
      <c r="C1082" t="s">
        <v>270</v>
      </c>
      <c r="D1082" t="s">
        <v>17</v>
      </c>
      <c r="E1082" t="s">
        <v>18</v>
      </c>
      <c r="F1082">
        <v>168</v>
      </c>
    </row>
    <row r="1083" spans="1:6" x14ac:dyDescent="0.3">
      <c r="A1083" s="1">
        <v>44986</v>
      </c>
      <c r="B1083" t="s">
        <v>589</v>
      </c>
      <c r="C1083" t="s">
        <v>287</v>
      </c>
      <c r="D1083" t="s">
        <v>17</v>
      </c>
      <c r="E1083" t="s">
        <v>18</v>
      </c>
      <c r="F1083">
        <v>1329</v>
      </c>
    </row>
    <row r="1084" spans="1:6" x14ac:dyDescent="0.3">
      <c r="A1084" s="1">
        <v>44986</v>
      </c>
      <c r="B1084" t="s">
        <v>589</v>
      </c>
      <c r="C1084" t="s">
        <v>289</v>
      </c>
      <c r="D1084" t="s">
        <v>17</v>
      </c>
      <c r="E1084" t="s">
        <v>18</v>
      </c>
      <c r="F1084">
        <v>4098</v>
      </c>
    </row>
    <row r="1085" spans="1:6" x14ac:dyDescent="0.3">
      <c r="A1085" s="1">
        <v>44986</v>
      </c>
      <c r="B1085" t="s">
        <v>589</v>
      </c>
      <c r="C1085" t="s">
        <v>291</v>
      </c>
      <c r="D1085" t="s">
        <v>17</v>
      </c>
      <c r="E1085" t="s">
        <v>18</v>
      </c>
      <c r="F1085">
        <v>2345</v>
      </c>
    </row>
    <row r="1086" spans="1:6" x14ac:dyDescent="0.3">
      <c r="A1086" s="1">
        <v>44986</v>
      </c>
      <c r="B1086" t="s">
        <v>589</v>
      </c>
      <c r="C1086" t="s">
        <v>293</v>
      </c>
      <c r="D1086" t="s">
        <v>17</v>
      </c>
      <c r="E1086" t="s">
        <v>18</v>
      </c>
      <c r="F1086">
        <v>20</v>
      </c>
    </row>
    <row r="1087" spans="1:6" x14ac:dyDescent="0.3">
      <c r="A1087" s="1">
        <v>44986</v>
      </c>
      <c r="B1087" t="s">
        <v>589</v>
      </c>
      <c r="C1087" t="s">
        <v>295</v>
      </c>
      <c r="D1087" t="s">
        <v>17</v>
      </c>
      <c r="E1087" t="s">
        <v>18</v>
      </c>
      <c r="F1087">
        <v>494</v>
      </c>
    </row>
    <row r="1088" spans="1:6" x14ac:dyDescent="0.3">
      <c r="A1088" s="1">
        <v>44986</v>
      </c>
      <c r="B1088" t="s">
        <v>589</v>
      </c>
      <c r="C1088" t="s">
        <v>297</v>
      </c>
      <c r="D1088" t="s">
        <v>17</v>
      </c>
      <c r="E1088" t="s">
        <v>18</v>
      </c>
      <c r="F1088">
        <v>132</v>
      </c>
    </row>
    <row r="1089" spans="1:6" x14ac:dyDescent="0.3">
      <c r="A1089" s="1">
        <v>44986</v>
      </c>
      <c r="B1089" t="s">
        <v>589</v>
      </c>
      <c r="C1089" t="s">
        <v>299</v>
      </c>
      <c r="D1089" t="s">
        <v>17</v>
      </c>
      <c r="E1089" t="s">
        <v>18</v>
      </c>
      <c r="F1089">
        <v>0</v>
      </c>
    </row>
    <row r="1090" spans="1:6" x14ac:dyDescent="0.3">
      <c r="A1090" s="44">
        <v>44986</v>
      </c>
      <c r="B1090" s="43" t="s">
        <v>589</v>
      </c>
      <c r="C1090" s="43" t="s">
        <v>301</v>
      </c>
      <c r="D1090" s="43" t="s">
        <v>17</v>
      </c>
      <c r="E1090" s="43" t="s">
        <v>18</v>
      </c>
      <c r="F1090">
        <v>3</v>
      </c>
    </row>
    <row r="1091" spans="1:6" x14ac:dyDescent="0.3">
      <c r="A1091" s="1">
        <v>44986</v>
      </c>
      <c r="B1091" t="s">
        <v>591</v>
      </c>
      <c r="C1091" t="s">
        <v>15</v>
      </c>
      <c r="D1091" t="s">
        <v>32</v>
      </c>
      <c r="E1091" t="s">
        <v>24</v>
      </c>
      <c r="F1091">
        <v>37256</v>
      </c>
    </row>
    <row r="1092" spans="1:6" x14ac:dyDescent="0.3">
      <c r="A1092" s="1">
        <v>44986</v>
      </c>
      <c r="B1092" t="s">
        <v>591</v>
      </c>
      <c r="C1092" t="s">
        <v>7</v>
      </c>
      <c r="D1092" t="s">
        <v>32</v>
      </c>
      <c r="E1092" t="s">
        <v>24</v>
      </c>
      <c r="F1092">
        <v>29048</v>
      </c>
    </row>
    <row r="1093" spans="1:6" x14ac:dyDescent="0.3">
      <c r="A1093" s="1">
        <v>44986</v>
      </c>
      <c r="B1093" t="s">
        <v>591</v>
      </c>
      <c r="C1093" t="s">
        <v>4</v>
      </c>
      <c r="D1093" t="s">
        <v>32</v>
      </c>
      <c r="E1093" t="s">
        <v>24</v>
      </c>
      <c r="F1093">
        <v>10966</v>
      </c>
    </row>
    <row r="1094" spans="1:6" x14ac:dyDescent="0.3">
      <c r="A1094" s="1">
        <v>44986</v>
      </c>
      <c r="B1094" t="s">
        <v>591</v>
      </c>
      <c r="C1094" t="s">
        <v>9</v>
      </c>
      <c r="D1094" t="s">
        <v>32</v>
      </c>
      <c r="E1094" t="s">
        <v>24</v>
      </c>
      <c r="F1094">
        <v>7624</v>
      </c>
    </row>
    <row r="1095" spans="1:6" x14ac:dyDescent="0.3">
      <c r="A1095" s="1">
        <v>44986</v>
      </c>
      <c r="B1095" t="s">
        <v>591</v>
      </c>
      <c r="C1095" t="s">
        <v>271</v>
      </c>
      <c r="D1095" t="s">
        <v>32</v>
      </c>
      <c r="E1095" t="s">
        <v>24</v>
      </c>
      <c r="F1095">
        <v>907</v>
      </c>
    </row>
    <row r="1096" spans="1:6" x14ac:dyDescent="0.3">
      <c r="A1096" s="1">
        <v>44986</v>
      </c>
      <c r="B1096" t="s">
        <v>591</v>
      </c>
      <c r="C1096" t="s">
        <v>272</v>
      </c>
      <c r="D1096" t="s">
        <v>32</v>
      </c>
      <c r="E1096" t="s">
        <v>24</v>
      </c>
      <c r="F1096">
        <v>1647</v>
      </c>
    </row>
    <row r="1097" spans="1:6" x14ac:dyDescent="0.3">
      <c r="A1097" s="1">
        <v>44986</v>
      </c>
      <c r="B1097" t="s">
        <v>591</v>
      </c>
      <c r="C1097" t="s">
        <v>273</v>
      </c>
      <c r="D1097" t="s">
        <v>32</v>
      </c>
      <c r="E1097" t="s">
        <v>24</v>
      </c>
      <c r="F1097">
        <v>5070</v>
      </c>
    </row>
    <row r="1098" spans="1:6" x14ac:dyDescent="0.3">
      <c r="A1098" s="1">
        <v>44986</v>
      </c>
      <c r="B1098" t="s">
        <v>591</v>
      </c>
      <c r="C1098" t="s">
        <v>274</v>
      </c>
      <c r="D1098" t="s">
        <v>32</v>
      </c>
      <c r="E1098" t="s">
        <v>24</v>
      </c>
      <c r="F1098">
        <v>11547074</v>
      </c>
    </row>
    <row r="1099" spans="1:6" x14ac:dyDescent="0.3">
      <c r="A1099" s="1">
        <v>44986</v>
      </c>
      <c r="B1099" t="s">
        <v>591</v>
      </c>
      <c r="C1099" t="s">
        <v>309</v>
      </c>
      <c r="D1099" t="s">
        <v>32</v>
      </c>
      <c r="E1099" t="s">
        <v>24</v>
      </c>
      <c r="F1099">
        <v>410</v>
      </c>
    </row>
    <row r="1100" spans="1:6" x14ac:dyDescent="0.3">
      <c r="A1100" s="1">
        <v>44986</v>
      </c>
      <c r="B1100" t="s">
        <v>591</v>
      </c>
      <c r="C1100" t="s">
        <v>310</v>
      </c>
      <c r="D1100" t="s">
        <v>32</v>
      </c>
      <c r="E1100" t="s">
        <v>24</v>
      </c>
      <c r="F1100">
        <v>1848</v>
      </c>
    </row>
    <row r="1101" spans="1:6" x14ac:dyDescent="0.3">
      <c r="A1101" s="1">
        <v>44986</v>
      </c>
      <c r="B1101" t="s">
        <v>591</v>
      </c>
      <c r="C1101" t="s">
        <v>311</v>
      </c>
      <c r="D1101" t="s">
        <v>32</v>
      </c>
      <c r="E1101" t="s">
        <v>24</v>
      </c>
      <c r="F1101">
        <v>466</v>
      </c>
    </row>
    <row r="1102" spans="1:6" x14ac:dyDescent="0.3">
      <c r="A1102" s="1">
        <v>44986</v>
      </c>
      <c r="B1102" t="s">
        <v>591</v>
      </c>
      <c r="C1102" t="s">
        <v>312</v>
      </c>
      <c r="D1102" t="s">
        <v>32</v>
      </c>
      <c r="E1102" t="s">
        <v>24</v>
      </c>
      <c r="F1102">
        <v>2268</v>
      </c>
    </row>
    <row r="1103" spans="1:6" x14ac:dyDescent="0.3">
      <c r="A1103" s="1">
        <v>44986</v>
      </c>
      <c r="B1103" t="s">
        <v>591</v>
      </c>
      <c r="C1103" t="s">
        <v>8</v>
      </c>
      <c r="D1103" t="s">
        <v>32</v>
      </c>
      <c r="E1103" t="s">
        <v>24</v>
      </c>
      <c r="F1103">
        <v>25852</v>
      </c>
    </row>
    <row r="1104" spans="1:6" x14ac:dyDescent="0.3">
      <c r="A1104" s="1">
        <v>44986</v>
      </c>
      <c r="B1104" t="s">
        <v>591</v>
      </c>
      <c r="C1104" t="s">
        <v>6</v>
      </c>
      <c r="D1104" t="s">
        <v>32</v>
      </c>
      <c r="E1104" t="s">
        <v>24</v>
      </c>
      <c r="F1104">
        <v>11706</v>
      </c>
    </row>
    <row r="1105" spans="1:6" x14ac:dyDescent="0.3">
      <c r="A1105" s="1">
        <v>44986</v>
      </c>
      <c r="B1105" t="s">
        <v>591</v>
      </c>
      <c r="C1105" t="s">
        <v>10</v>
      </c>
      <c r="D1105" t="s">
        <v>32</v>
      </c>
      <c r="E1105" t="s">
        <v>24</v>
      </c>
      <c r="F1105">
        <v>6386</v>
      </c>
    </row>
    <row r="1106" spans="1:6" x14ac:dyDescent="0.3">
      <c r="A1106" s="1">
        <v>44986</v>
      </c>
      <c r="B1106" t="s">
        <v>591</v>
      </c>
      <c r="C1106" t="s">
        <v>5</v>
      </c>
      <c r="D1106" t="s">
        <v>32</v>
      </c>
      <c r="E1106" t="s">
        <v>24</v>
      </c>
      <c r="F1106">
        <v>2004</v>
      </c>
    </row>
    <row r="1107" spans="1:6" x14ac:dyDescent="0.3">
      <c r="A1107" s="1">
        <v>44986</v>
      </c>
      <c r="B1107" t="s">
        <v>591</v>
      </c>
      <c r="C1107" t="s">
        <v>3</v>
      </c>
      <c r="D1107" t="s">
        <v>32</v>
      </c>
      <c r="E1107" t="s">
        <v>24</v>
      </c>
      <c r="F1107">
        <v>3955</v>
      </c>
    </row>
    <row r="1108" spans="1:6" x14ac:dyDescent="0.3">
      <c r="A1108" s="1">
        <v>44986</v>
      </c>
      <c r="B1108" t="s">
        <v>591</v>
      </c>
      <c r="C1108" t="s">
        <v>11</v>
      </c>
      <c r="D1108" t="s">
        <v>32</v>
      </c>
      <c r="E1108" t="s">
        <v>24</v>
      </c>
      <c r="F1108">
        <v>3885</v>
      </c>
    </row>
    <row r="1109" spans="1:6" x14ac:dyDescent="0.3">
      <c r="A1109" s="1">
        <v>44986</v>
      </c>
      <c r="B1109" t="s">
        <v>591</v>
      </c>
      <c r="C1109" t="s">
        <v>13</v>
      </c>
      <c r="D1109" t="s">
        <v>32</v>
      </c>
      <c r="E1109" t="s">
        <v>24</v>
      </c>
      <c r="F1109">
        <v>14</v>
      </c>
    </row>
    <row r="1110" spans="1:6" x14ac:dyDescent="0.3">
      <c r="A1110" s="1">
        <v>44986</v>
      </c>
      <c r="B1110" t="s">
        <v>591</v>
      </c>
      <c r="C1110" t="s">
        <v>280</v>
      </c>
      <c r="D1110" t="s">
        <v>32</v>
      </c>
      <c r="E1110" t="s">
        <v>24</v>
      </c>
      <c r="F1110">
        <v>9479</v>
      </c>
    </row>
    <row r="1111" spans="1:6" x14ac:dyDescent="0.3">
      <c r="A1111" s="1">
        <v>44986</v>
      </c>
      <c r="B1111" t="s">
        <v>591</v>
      </c>
      <c r="C1111" t="s">
        <v>14</v>
      </c>
      <c r="D1111" t="s">
        <v>32</v>
      </c>
      <c r="E1111" t="s">
        <v>24</v>
      </c>
      <c r="F1111">
        <v>2746</v>
      </c>
    </row>
    <row r="1112" spans="1:6" x14ac:dyDescent="0.3">
      <c r="A1112" s="1">
        <v>44986</v>
      </c>
      <c r="B1112" t="s">
        <v>591</v>
      </c>
      <c r="C1112" t="s">
        <v>12</v>
      </c>
      <c r="D1112" t="s">
        <v>32</v>
      </c>
      <c r="E1112" t="s">
        <v>24</v>
      </c>
      <c r="F1112">
        <v>484</v>
      </c>
    </row>
    <row r="1113" spans="1:6" x14ac:dyDescent="0.3">
      <c r="A1113" s="1">
        <v>44986</v>
      </c>
      <c r="B1113" t="s">
        <v>591</v>
      </c>
      <c r="C1113" t="s">
        <v>16</v>
      </c>
      <c r="D1113" t="s">
        <v>32</v>
      </c>
      <c r="E1113" t="s">
        <v>24</v>
      </c>
      <c r="F1113">
        <v>85</v>
      </c>
    </row>
    <row r="1114" spans="1:6" x14ac:dyDescent="0.3">
      <c r="A1114" s="1">
        <v>44986</v>
      </c>
      <c r="B1114" t="s">
        <v>591</v>
      </c>
      <c r="C1114" t="s">
        <v>284</v>
      </c>
      <c r="D1114" t="s">
        <v>32</v>
      </c>
      <c r="E1114" t="s">
        <v>24</v>
      </c>
      <c r="F1114">
        <v>373</v>
      </c>
    </row>
    <row r="1115" spans="1:6" x14ac:dyDescent="0.3">
      <c r="A1115" s="1">
        <v>44986</v>
      </c>
      <c r="B1115" t="s">
        <v>591</v>
      </c>
      <c r="C1115" t="s">
        <v>270</v>
      </c>
      <c r="D1115" t="s">
        <v>32</v>
      </c>
      <c r="E1115" t="s">
        <v>24</v>
      </c>
      <c r="F1115">
        <v>62</v>
      </c>
    </row>
    <row r="1116" spans="1:6" x14ac:dyDescent="0.3">
      <c r="A1116" s="1">
        <v>44986</v>
      </c>
      <c r="B1116" t="s">
        <v>591</v>
      </c>
      <c r="C1116" t="s">
        <v>287</v>
      </c>
      <c r="D1116" t="s">
        <v>32</v>
      </c>
      <c r="E1116" t="s">
        <v>24</v>
      </c>
      <c r="F1116">
        <v>1056</v>
      </c>
    </row>
    <row r="1117" spans="1:6" x14ac:dyDescent="0.3">
      <c r="A1117" s="1">
        <v>44986</v>
      </c>
      <c r="B1117" t="s">
        <v>591</v>
      </c>
      <c r="C1117" t="s">
        <v>289</v>
      </c>
      <c r="D1117" t="s">
        <v>32</v>
      </c>
      <c r="E1117" t="s">
        <v>24</v>
      </c>
      <c r="F1117">
        <v>3713</v>
      </c>
    </row>
    <row r="1118" spans="1:6" x14ac:dyDescent="0.3">
      <c r="A1118" s="1">
        <v>44986</v>
      </c>
      <c r="B1118" t="s">
        <v>591</v>
      </c>
      <c r="C1118" t="s">
        <v>291</v>
      </c>
      <c r="D1118" t="s">
        <v>32</v>
      </c>
      <c r="E1118" t="s">
        <v>24</v>
      </c>
      <c r="F1118">
        <v>1847</v>
      </c>
    </row>
    <row r="1119" spans="1:6" x14ac:dyDescent="0.3">
      <c r="A1119" s="1">
        <v>44986</v>
      </c>
      <c r="B1119" t="s">
        <v>591</v>
      </c>
      <c r="C1119" t="s">
        <v>293</v>
      </c>
      <c r="D1119" t="s">
        <v>32</v>
      </c>
      <c r="E1119" t="s">
        <v>24</v>
      </c>
      <c r="F1119">
        <v>29</v>
      </c>
    </row>
    <row r="1120" spans="1:6" x14ac:dyDescent="0.3">
      <c r="A1120" s="1">
        <v>44986</v>
      </c>
      <c r="B1120" t="s">
        <v>591</v>
      </c>
      <c r="C1120" t="s">
        <v>295</v>
      </c>
      <c r="D1120" t="s">
        <v>32</v>
      </c>
      <c r="E1120" t="s">
        <v>24</v>
      </c>
      <c r="F1120">
        <v>2</v>
      </c>
    </row>
    <row r="1121" spans="1:6" x14ac:dyDescent="0.3">
      <c r="A1121" s="1">
        <v>44986</v>
      </c>
      <c r="B1121" t="s">
        <v>591</v>
      </c>
      <c r="C1121" t="s">
        <v>297</v>
      </c>
      <c r="D1121" t="s">
        <v>32</v>
      </c>
      <c r="E1121" t="s">
        <v>24</v>
      </c>
      <c r="F1121">
        <v>1342</v>
      </c>
    </row>
    <row r="1122" spans="1:6" x14ac:dyDescent="0.3">
      <c r="A1122" s="1">
        <v>44986</v>
      </c>
      <c r="B1122" t="s">
        <v>591</v>
      </c>
      <c r="C1122" t="s">
        <v>299</v>
      </c>
      <c r="D1122" t="s">
        <v>32</v>
      </c>
      <c r="E1122" t="s">
        <v>24</v>
      </c>
      <c r="F1122">
        <v>0</v>
      </c>
    </row>
    <row r="1123" spans="1:6" x14ac:dyDescent="0.3">
      <c r="A1123" s="44">
        <v>44986</v>
      </c>
      <c r="B1123" t="s">
        <v>591</v>
      </c>
      <c r="C1123" s="43" t="s">
        <v>301</v>
      </c>
      <c r="D1123" s="43" t="s">
        <v>32</v>
      </c>
      <c r="E1123" s="43" t="s">
        <v>24</v>
      </c>
      <c r="F1123">
        <v>5</v>
      </c>
    </row>
    <row r="1124" spans="1:6" x14ac:dyDescent="0.3">
      <c r="A1124" s="1">
        <v>44986</v>
      </c>
      <c r="B1124" t="s">
        <v>732</v>
      </c>
      <c r="C1124" t="s">
        <v>15</v>
      </c>
      <c r="D1124" t="s">
        <v>32</v>
      </c>
      <c r="E1124" t="s">
        <v>26</v>
      </c>
      <c r="F1124">
        <v>12778</v>
      </c>
    </row>
    <row r="1125" spans="1:6" x14ac:dyDescent="0.3">
      <c r="A1125" s="1">
        <v>44986</v>
      </c>
      <c r="B1125" t="s">
        <v>732</v>
      </c>
      <c r="C1125" t="s">
        <v>7</v>
      </c>
      <c r="D1125" t="s">
        <v>32</v>
      </c>
      <c r="E1125" t="s">
        <v>26</v>
      </c>
      <c r="F1125">
        <v>10252</v>
      </c>
    </row>
    <row r="1126" spans="1:6" x14ac:dyDescent="0.3">
      <c r="A1126" s="1">
        <v>44986</v>
      </c>
      <c r="B1126" t="s">
        <v>732</v>
      </c>
      <c r="C1126" t="s">
        <v>4</v>
      </c>
      <c r="D1126" t="s">
        <v>32</v>
      </c>
      <c r="E1126" t="s">
        <v>26</v>
      </c>
      <c r="F1126">
        <v>4900</v>
      </c>
    </row>
    <row r="1127" spans="1:6" x14ac:dyDescent="0.3">
      <c r="A1127" s="1">
        <v>44986</v>
      </c>
      <c r="B1127" t="s">
        <v>732</v>
      </c>
      <c r="C1127" t="s">
        <v>9</v>
      </c>
      <c r="D1127" t="s">
        <v>32</v>
      </c>
      <c r="E1127" t="s">
        <v>26</v>
      </c>
      <c r="F1127">
        <v>2526</v>
      </c>
    </row>
    <row r="1128" spans="1:6" x14ac:dyDescent="0.3">
      <c r="A1128" s="1">
        <v>44986</v>
      </c>
      <c r="B1128" t="s">
        <v>732</v>
      </c>
      <c r="C1128" t="s">
        <v>271</v>
      </c>
      <c r="D1128" t="s">
        <v>32</v>
      </c>
      <c r="E1128" t="s">
        <v>26</v>
      </c>
      <c r="F1128">
        <v>536</v>
      </c>
    </row>
    <row r="1129" spans="1:6" x14ac:dyDescent="0.3">
      <c r="A1129" s="1">
        <v>44986</v>
      </c>
      <c r="B1129" t="s">
        <v>732</v>
      </c>
      <c r="C1129" t="s">
        <v>272</v>
      </c>
      <c r="D1129" t="s">
        <v>32</v>
      </c>
      <c r="E1129" t="s">
        <v>26</v>
      </c>
      <c r="F1129">
        <v>181</v>
      </c>
    </row>
    <row r="1130" spans="1:6" x14ac:dyDescent="0.3">
      <c r="A1130" s="1">
        <v>44986</v>
      </c>
      <c r="B1130" t="s">
        <v>732</v>
      </c>
      <c r="C1130" t="s">
        <v>273</v>
      </c>
      <c r="D1130" t="s">
        <v>32</v>
      </c>
      <c r="E1130" t="s">
        <v>26</v>
      </c>
      <c r="F1130">
        <v>1809</v>
      </c>
    </row>
    <row r="1131" spans="1:6" x14ac:dyDescent="0.3">
      <c r="A1131" s="1">
        <v>44986</v>
      </c>
      <c r="B1131" t="s">
        <v>732</v>
      </c>
      <c r="C1131" t="s">
        <v>274</v>
      </c>
      <c r="D1131" t="s">
        <v>32</v>
      </c>
      <c r="E1131" t="s">
        <v>26</v>
      </c>
      <c r="F1131">
        <v>3084877</v>
      </c>
    </row>
    <row r="1132" spans="1:6" x14ac:dyDescent="0.3">
      <c r="A1132" s="1">
        <v>44986</v>
      </c>
      <c r="B1132" t="s">
        <v>732</v>
      </c>
      <c r="C1132" t="s">
        <v>309</v>
      </c>
      <c r="D1132" t="s">
        <v>32</v>
      </c>
      <c r="E1132" t="s">
        <v>26</v>
      </c>
      <c r="F1132">
        <v>0</v>
      </c>
    </row>
    <row r="1133" spans="1:6" x14ac:dyDescent="0.3">
      <c r="A1133" s="1">
        <v>44986</v>
      </c>
      <c r="B1133" t="s">
        <v>732</v>
      </c>
      <c r="C1133" t="s">
        <v>310</v>
      </c>
      <c r="D1133" t="s">
        <v>32</v>
      </c>
      <c r="E1133" t="s">
        <v>26</v>
      </c>
      <c r="F1133">
        <v>0</v>
      </c>
    </row>
    <row r="1134" spans="1:6" x14ac:dyDescent="0.3">
      <c r="A1134" s="1">
        <v>44986</v>
      </c>
      <c r="B1134" t="s">
        <v>732</v>
      </c>
      <c r="C1134" t="s">
        <v>311</v>
      </c>
      <c r="D1134" t="s">
        <v>32</v>
      </c>
      <c r="E1134" t="s">
        <v>26</v>
      </c>
      <c r="F1134">
        <v>0</v>
      </c>
    </row>
    <row r="1135" spans="1:6" x14ac:dyDescent="0.3">
      <c r="A1135" s="1">
        <v>44986</v>
      </c>
      <c r="B1135" t="s">
        <v>732</v>
      </c>
      <c r="C1135" t="s">
        <v>312</v>
      </c>
      <c r="D1135" t="s">
        <v>32</v>
      </c>
      <c r="E1135" t="s">
        <v>26</v>
      </c>
      <c r="F1135">
        <v>0</v>
      </c>
    </row>
    <row r="1136" spans="1:6" x14ac:dyDescent="0.3">
      <c r="A1136" s="1">
        <v>44986</v>
      </c>
      <c r="B1136" t="s">
        <v>732</v>
      </c>
      <c r="C1136" t="s">
        <v>8</v>
      </c>
      <c r="D1136" t="s">
        <v>32</v>
      </c>
      <c r="E1136" t="s">
        <v>26</v>
      </c>
      <c r="F1136">
        <v>8720</v>
      </c>
    </row>
    <row r="1137" spans="1:6" x14ac:dyDescent="0.3">
      <c r="A1137" s="1">
        <v>44986</v>
      </c>
      <c r="B1137" t="s">
        <v>732</v>
      </c>
      <c r="C1137" t="s">
        <v>6</v>
      </c>
      <c r="D1137" t="s">
        <v>32</v>
      </c>
      <c r="E1137" t="s">
        <v>26</v>
      </c>
      <c r="F1137">
        <v>6057</v>
      </c>
    </row>
    <row r="1138" spans="1:6" x14ac:dyDescent="0.3">
      <c r="A1138" s="1">
        <v>44986</v>
      </c>
      <c r="B1138" t="s">
        <v>732</v>
      </c>
      <c r="C1138" t="s">
        <v>10</v>
      </c>
      <c r="D1138" t="s">
        <v>32</v>
      </c>
      <c r="E1138" t="s">
        <v>26</v>
      </c>
      <c r="F1138">
        <v>1338</v>
      </c>
    </row>
    <row r="1139" spans="1:6" x14ac:dyDescent="0.3">
      <c r="A1139" s="1">
        <v>44986</v>
      </c>
      <c r="B1139" t="s">
        <v>732</v>
      </c>
      <c r="C1139" t="s">
        <v>5</v>
      </c>
      <c r="D1139" t="s">
        <v>32</v>
      </c>
      <c r="E1139" t="s">
        <v>26</v>
      </c>
      <c r="F1139">
        <v>549</v>
      </c>
    </row>
    <row r="1140" spans="1:6" x14ac:dyDescent="0.3">
      <c r="A1140" s="1">
        <v>44986</v>
      </c>
      <c r="B1140" t="s">
        <v>732</v>
      </c>
      <c r="C1140" t="s">
        <v>3</v>
      </c>
      <c r="D1140" t="s">
        <v>32</v>
      </c>
      <c r="E1140" t="s">
        <v>26</v>
      </c>
      <c r="F1140">
        <v>996</v>
      </c>
    </row>
    <row r="1141" spans="1:6" x14ac:dyDescent="0.3">
      <c r="A1141" s="1">
        <v>44986</v>
      </c>
      <c r="B1141" t="s">
        <v>732</v>
      </c>
      <c r="C1141" t="s">
        <v>11</v>
      </c>
      <c r="D1141" t="s">
        <v>32</v>
      </c>
      <c r="E1141" t="s">
        <v>26</v>
      </c>
      <c r="F1141">
        <v>414</v>
      </c>
    </row>
    <row r="1142" spans="1:6" x14ac:dyDescent="0.3">
      <c r="A1142" s="1">
        <v>44986</v>
      </c>
      <c r="B1142" t="s">
        <v>732</v>
      </c>
      <c r="C1142" t="s">
        <v>13</v>
      </c>
      <c r="D1142" t="s">
        <v>32</v>
      </c>
      <c r="E1142" t="s">
        <v>26</v>
      </c>
      <c r="F1142">
        <v>3</v>
      </c>
    </row>
    <row r="1143" spans="1:6" x14ac:dyDescent="0.3">
      <c r="A1143" s="1">
        <v>44986</v>
      </c>
      <c r="B1143" t="s">
        <v>732</v>
      </c>
      <c r="C1143" t="s">
        <v>280</v>
      </c>
      <c r="D1143" t="s">
        <v>32</v>
      </c>
      <c r="E1143" t="s">
        <v>26</v>
      </c>
      <c r="F1143">
        <v>2820</v>
      </c>
    </row>
    <row r="1144" spans="1:6" x14ac:dyDescent="0.3">
      <c r="A1144" s="1">
        <v>44986</v>
      </c>
      <c r="B1144" t="s">
        <v>732</v>
      </c>
      <c r="C1144" t="s">
        <v>14</v>
      </c>
      <c r="D1144" t="s">
        <v>32</v>
      </c>
      <c r="E1144" t="s">
        <v>26</v>
      </c>
      <c r="F1144">
        <v>742</v>
      </c>
    </row>
    <row r="1145" spans="1:6" x14ac:dyDescent="0.3">
      <c r="A1145" s="1">
        <v>44986</v>
      </c>
      <c r="B1145" t="s">
        <v>732</v>
      </c>
      <c r="C1145" t="s">
        <v>12</v>
      </c>
      <c r="D1145" t="s">
        <v>32</v>
      </c>
      <c r="E1145" t="s">
        <v>26</v>
      </c>
      <c r="F1145">
        <v>238</v>
      </c>
    </row>
    <row r="1146" spans="1:6" x14ac:dyDescent="0.3">
      <c r="A1146" s="1">
        <v>44986</v>
      </c>
      <c r="B1146" t="s">
        <v>732</v>
      </c>
      <c r="C1146" t="s">
        <v>16</v>
      </c>
      <c r="D1146" t="s">
        <v>32</v>
      </c>
      <c r="E1146" t="s">
        <v>26</v>
      </c>
      <c r="F1146">
        <v>28</v>
      </c>
    </row>
    <row r="1147" spans="1:6" x14ac:dyDescent="0.3">
      <c r="A1147" s="1">
        <v>44986</v>
      </c>
      <c r="B1147" t="s">
        <v>732</v>
      </c>
      <c r="C1147" t="s">
        <v>284</v>
      </c>
      <c r="D1147" t="s">
        <v>32</v>
      </c>
      <c r="E1147" t="s">
        <v>26</v>
      </c>
      <c r="F1147">
        <v>279</v>
      </c>
    </row>
    <row r="1148" spans="1:6" x14ac:dyDescent="0.3">
      <c r="A1148" s="1">
        <v>44986</v>
      </c>
      <c r="B1148" t="s">
        <v>732</v>
      </c>
      <c r="C1148" t="s">
        <v>270</v>
      </c>
      <c r="D1148" t="s">
        <v>32</v>
      </c>
      <c r="E1148" t="s">
        <v>26</v>
      </c>
      <c r="F1148">
        <v>95</v>
      </c>
    </row>
    <row r="1149" spans="1:6" x14ac:dyDescent="0.3">
      <c r="A1149" s="1">
        <v>44986</v>
      </c>
      <c r="B1149" t="s">
        <v>732</v>
      </c>
      <c r="C1149" t="s">
        <v>287</v>
      </c>
      <c r="D1149" t="s">
        <v>32</v>
      </c>
      <c r="E1149" t="s">
        <v>26</v>
      </c>
      <c r="F1149">
        <v>2818</v>
      </c>
    </row>
    <row r="1150" spans="1:6" x14ac:dyDescent="0.3">
      <c r="A1150" s="1">
        <v>44986</v>
      </c>
      <c r="B1150" t="s">
        <v>732</v>
      </c>
      <c r="C1150" t="s">
        <v>289</v>
      </c>
      <c r="D1150" t="s">
        <v>32</v>
      </c>
      <c r="E1150" t="s">
        <v>26</v>
      </c>
      <c r="F1150">
        <v>287</v>
      </c>
    </row>
    <row r="1151" spans="1:6" x14ac:dyDescent="0.3">
      <c r="A1151" s="1">
        <v>44986</v>
      </c>
      <c r="B1151" t="s">
        <v>732</v>
      </c>
      <c r="C1151" t="s">
        <v>291</v>
      </c>
      <c r="D1151" t="s">
        <v>32</v>
      </c>
      <c r="E1151" t="s">
        <v>26</v>
      </c>
      <c r="F1151">
        <v>569</v>
      </c>
    </row>
    <row r="1152" spans="1:6" x14ac:dyDescent="0.3">
      <c r="A1152" s="1">
        <v>44986</v>
      </c>
      <c r="B1152" t="s">
        <v>732</v>
      </c>
      <c r="C1152" t="s">
        <v>293</v>
      </c>
      <c r="D1152" t="s">
        <v>32</v>
      </c>
      <c r="E1152" t="s">
        <v>26</v>
      </c>
      <c r="F1152">
        <v>959</v>
      </c>
    </row>
    <row r="1153" spans="1:6" x14ac:dyDescent="0.3">
      <c r="A1153" s="1">
        <v>44986</v>
      </c>
      <c r="B1153" t="s">
        <v>732</v>
      </c>
      <c r="C1153" t="s">
        <v>295</v>
      </c>
      <c r="D1153" t="s">
        <v>32</v>
      </c>
      <c r="E1153" t="s">
        <v>26</v>
      </c>
      <c r="F1153">
        <v>13</v>
      </c>
    </row>
    <row r="1154" spans="1:6" x14ac:dyDescent="0.3">
      <c r="A1154" s="1">
        <v>44986</v>
      </c>
      <c r="B1154" t="s">
        <v>732</v>
      </c>
      <c r="C1154" t="s">
        <v>297</v>
      </c>
      <c r="D1154" t="s">
        <v>32</v>
      </c>
      <c r="E1154" t="s">
        <v>26</v>
      </c>
      <c r="F1154">
        <v>106</v>
      </c>
    </row>
    <row r="1155" spans="1:6" x14ac:dyDescent="0.3">
      <c r="A1155" s="1">
        <v>44986</v>
      </c>
      <c r="B1155" t="s">
        <v>732</v>
      </c>
      <c r="C1155" t="s">
        <v>299</v>
      </c>
      <c r="D1155" t="s">
        <v>32</v>
      </c>
      <c r="E1155" t="s">
        <v>26</v>
      </c>
      <c r="F1155">
        <v>0</v>
      </c>
    </row>
    <row r="1156" spans="1:6" x14ac:dyDescent="0.3">
      <c r="A1156" s="44">
        <v>44986</v>
      </c>
      <c r="B1156" t="s">
        <v>732</v>
      </c>
      <c r="C1156" s="43" t="s">
        <v>301</v>
      </c>
      <c r="D1156" s="43" t="s">
        <v>32</v>
      </c>
      <c r="E1156" s="43" t="s">
        <v>26</v>
      </c>
      <c r="F1156">
        <v>29</v>
      </c>
    </row>
    <row r="1157" spans="1:6" x14ac:dyDescent="0.3">
      <c r="A1157" s="1">
        <v>44986</v>
      </c>
      <c r="B1157" t="s">
        <v>745</v>
      </c>
      <c r="C1157" t="s">
        <v>15</v>
      </c>
      <c r="D1157" t="s">
        <v>17</v>
      </c>
      <c r="E1157" t="s">
        <v>330</v>
      </c>
      <c r="F1157">
        <v>133774</v>
      </c>
    </row>
    <row r="1158" spans="1:6" x14ac:dyDescent="0.3">
      <c r="A1158" s="1">
        <v>44986</v>
      </c>
      <c r="B1158" t="s">
        <v>745</v>
      </c>
      <c r="C1158" t="s">
        <v>7</v>
      </c>
      <c r="D1158" t="s">
        <v>17</v>
      </c>
      <c r="E1158" t="s">
        <v>330</v>
      </c>
      <c r="F1158">
        <v>116396</v>
      </c>
    </row>
    <row r="1159" spans="1:6" x14ac:dyDescent="0.3">
      <c r="A1159" s="1">
        <v>44986</v>
      </c>
      <c r="B1159" t="s">
        <v>745</v>
      </c>
      <c r="C1159" t="s">
        <v>4</v>
      </c>
      <c r="D1159" t="s">
        <v>17</v>
      </c>
      <c r="E1159" t="s">
        <v>330</v>
      </c>
      <c r="F1159">
        <v>64879</v>
      </c>
    </row>
    <row r="1160" spans="1:6" x14ac:dyDescent="0.3">
      <c r="A1160" s="1">
        <v>44986</v>
      </c>
      <c r="B1160" t="s">
        <v>745</v>
      </c>
      <c r="C1160" t="s">
        <v>9</v>
      </c>
      <c r="D1160" t="s">
        <v>17</v>
      </c>
      <c r="E1160" t="s">
        <v>330</v>
      </c>
      <c r="F1160">
        <v>12766</v>
      </c>
    </row>
    <row r="1161" spans="1:6" x14ac:dyDescent="0.3">
      <c r="A1161" s="1">
        <v>44986</v>
      </c>
      <c r="B1161" t="s">
        <v>745</v>
      </c>
      <c r="C1161" t="s">
        <v>271</v>
      </c>
      <c r="D1161" t="s">
        <v>17</v>
      </c>
      <c r="E1161" t="s">
        <v>330</v>
      </c>
      <c r="F1161">
        <v>928</v>
      </c>
    </row>
    <row r="1162" spans="1:6" x14ac:dyDescent="0.3">
      <c r="A1162" s="1">
        <v>44986</v>
      </c>
      <c r="B1162" t="s">
        <v>745</v>
      </c>
      <c r="C1162" t="s">
        <v>272</v>
      </c>
      <c r="D1162" t="s">
        <v>17</v>
      </c>
      <c r="E1162" t="s">
        <v>330</v>
      </c>
      <c r="F1162">
        <v>11838</v>
      </c>
    </row>
    <row r="1163" spans="1:6" x14ac:dyDescent="0.3">
      <c r="A1163" s="1">
        <v>44986</v>
      </c>
      <c r="B1163" t="s">
        <v>745</v>
      </c>
      <c r="C1163" t="s">
        <v>273</v>
      </c>
      <c r="D1163" t="s">
        <v>17</v>
      </c>
      <c r="E1163" t="s">
        <v>330</v>
      </c>
      <c r="F1163">
        <v>0</v>
      </c>
    </row>
    <row r="1164" spans="1:6" x14ac:dyDescent="0.3">
      <c r="A1164" s="1">
        <v>44986</v>
      </c>
      <c r="B1164" t="s">
        <v>745</v>
      </c>
      <c r="C1164" t="s">
        <v>274</v>
      </c>
      <c r="D1164" t="s">
        <v>17</v>
      </c>
      <c r="E1164" t="s">
        <v>330</v>
      </c>
      <c r="F1164">
        <v>17469549</v>
      </c>
    </row>
    <row r="1165" spans="1:6" x14ac:dyDescent="0.3">
      <c r="A1165" s="1">
        <v>44986</v>
      </c>
      <c r="B1165" t="s">
        <v>745</v>
      </c>
      <c r="C1165" t="s">
        <v>309</v>
      </c>
      <c r="D1165" t="s">
        <v>17</v>
      </c>
      <c r="E1165" t="s">
        <v>330</v>
      </c>
      <c r="F1165">
        <v>0</v>
      </c>
    </row>
    <row r="1166" spans="1:6" x14ac:dyDescent="0.3">
      <c r="A1166" s="1">
        <v>44986</v>
      </c>
      <c r="B1166" t="s">
        <v>745</v>
      </c>
      <c r="C1166" t="s">
        <v>310</v>
      </c>
      <c r="D1166" t="s">
        <v>17</v>
      </c>
      <c r="E1166" t="s">
        <v>330</v>
      </c>
      <c r="F1166">
        <v>0</v>
      </c>
    </row>
    <row r="1167" spans="1:6" x14ac:dyDescent="0.3">
      <c r="A1167" s="1">
        <v>44986</v>
      </c>
      <c r="B1167" t="s">
        <v>745</v>
      </c>
      <c r="C1167" t="s">
        <v>311</v>
      </c>
      <c r="D1167" t="s">
        <v>17</v>
      </c>
      <c r="E1167" t="s">
        <v>330</v>
      </c>
      <c r="F1167">
        <v>0</v>
      </c>
    </row>
    <row r="1168" spans="1:6" x14ac:dyDescent="0.3">
      <c r="A1168" s="1">
        <v>44986</v>
      </c>
      <c r="B1168" t="s">
        <v>745</v>
      </c>
      <c r="C1168" t="s">
        <v>312</v>
      </c>
      <c r="D1168" t="s">
        <v>17</v>
      </c>
      <c r="E1168" t="s">
        <v>330</v>
      </c>
      <c r="F1168">
        <v>0</v>
      </c>
    </row>
    <row r="1169" spans="1:6" x14ac:dyDescent="0.3">
      <c r="A1169" s="1">
        <v>44986</v>
      </c>
      <c r="B1169" t="s">
        <v>745</v>
      </c>
      <c r="C1169" t="s">
        <v>8</v>
      </c>
      <c r="D1169" t="s">
        <v>17</v>
      </c>
      <c r="E1169" t="s">
        <v>330</v>
      </c>
      <c r="F1169">
        <v>111690</v>
      </c>
    </row>
    <row r="1170" spans="1:6" x14ac:dyDescent="0.3">
      <c r="A1170" s="1">
        <v>44986</v>
      </c>
      <c r="B1170" t="s">
        <v>745</v>
      </c>
      <c r="C1170" t="s">
        <v>6</v>
      </c>
      <c r="D1170" t="s">
        <v>17</v>
      </c>
      <c r="E1170" t="s">
        <v>330</v>
      </c>
      <c r="F1170">
        <v>31349</v>
      </c>
    </row>
    <row r="1171" spans="1:6" x14ac:dyDescent="0.3">
      <c r="A1171" s="1">
        <v>44986</v>
      </c>
      <c r="B1171" t="s">
        <v>745</v>
      </c>
      <c r="C1171" t="s">
        <v>10</v>
      </c>
      <c r="D1171" t="s">
        <v>17</v>
      </c>
      <c r="E1171" t="s">
        <v>330</v>
      </c>
      <c r="F1171">
        <v>25659</v>
      </c>
    </row>
    <row r="1172" spans="1:6" x14ac:dyDescent="0.3">
      <c r="A1172" s="1">
        <v>44986</v>
      </c>
      <c r="B1172" t="s">
        <v>745</v>
      </c>
      <c r="C1172" t="s">
        <v>5</v>
      </c>
      <c r="D1172" t="s">
        <v>17</v>
      </c>
      <c r="E1172" t="s">
        <v>330</v>
      </c>
      <c r="F1172">
        <v>5333</v>
      </c>
    </row>
    <row r="1173" spans="1:6" x14ac:dyDescent="0.3">
      <c r="A1173" s="1">
        <v>44986</v>
      </c>
      <c r="B1173" t="s">
        <v>745</v>
      </c>
      <c r="C1173" t="s">
        <v>3</v>
      </c>
      <c r="D1173" t="s">
        <v>17</v>
      </c>
      <c r="E1173" t="s">
        <v>330</v>
      </c>
      <c r="F1173">
        <v>16330</v>
      </c>
    </row>
    <row r="1174" spans="1:6" x14ac:dyDescent="0.3">
      <c r="A1174" s="1">
        <v>44986</v>
      </c>
      <c r="B1174" t="s">
        <v>745</v>
      </c>
      <c r="C1174" t="s">
        <v>11</v>
      </c>
      <c r="D1174" t="s">
        <v>17</v>
      </c>
      <c r="E1174" t="s">
        <v>330</v>
      </c>
      <c r="F1174">
        <v>10133</v>
      </c>
    </row>
    <row r="1175" spans="1:6" x14ac:dyDescent="0.3">
      <c r="A1175" s="1">
        <v>44986</v>
      </c>
      <c r="B1175" t="s">
        <v>745</v>
      </c>
      <c r="C1175" t="s">
        <v>13</v>
      </c>
      <c r="D1175" t="s">
        <v>17</v>
      </c>
      <c r="E1175" t="s">
        <v>330</v>
      </c>
      <c r="F1175">
        <v>43</v>
      </c>
    </row>
    <row r="1176" spans="1:6" x14ac:dyDescent="0.3">
      <c r="A1176" s="1">
        <v>44986</v>
      </c>
      <c r="B1176" t="s">
        <v>745</v>
      </c>
      <c r="C1176" t="s">
        <v>280</v>
      </c>
      <c r="D1176" t="s">
        <v>17</v>
      </c>
      <c r="E1176" t="s">
        <v>330</v>
      </c>
      <c r="F1176">
        <v>35388</v>
      </c>
    </row>
    <row r="1177" spans="1:6" x14ac:dyDescent="0.3">
      <c r="A1177" s="1">
        <v>44986</v>
      </c>
      <c r="B1177" t="s">
        <v>745</v>
      </c>
      <c r="C1177" t="s">
        <v>14</v>
      </c>
      <c r="D1177" t="s">
        <v>17</v>
      </c>
      <c r="E1177" t="s">
        <v>330</v>
      </c>
      <c r="F1177">
        <v>17737</v>
      </c>
    </row>
    <row r="1178" spans="1:6" x14ac:dyDescent="0.3">
      <c r="A1178" s="1">
        <v>44986</v>
      </c>
      <c r="B1178" t="s">
        <v>745</v>
      </c>
      <c r="C1178" t="s">
        <v>12</v>
      </c>
      <c r="D1178" t="s">
        <v>17</v>
      </c>
      <c r="E1178" t="s">
        <v>330</v>
      </c>
      <c r="F1178">
        <v>5417</v>
      </c>
    </row>
    <row r="1179" spans="1:6" x14ac:dyDescent="0.3">
      <c r="A1179" s="1">
        <v>44986</v>
      </c>
      <c r="B1179" t="s">
        <v>745</v>
      </c>
      <c r="C1179" t="s">
        <v>16</v>
      </c>
      <c r="D1179" t="s">
        <v>17</v>
      </c>
      <c r="E1179" t="s">
        <v>330</v>
      </c>
      <c r="F1179">
        <v>386</v>
      </c>
    </row>
    <row r="1180" spans="1:6" x14ac:dyDescent="0.3">
      <c r="A1180" s="1">
        <v>44986</v>
      </c>
      <c r="B1180" t="s">
        <v>745</v>
      </c>
      <c r="C1180" t="s">
        <v>284</v>
      </c>
      <c r="D1180" t="s">
        <v>17</v>
      </c>
      <c r="E1180" t="s">
        <v>330</v>
      </c>
      <c r="F1180">
        <v>1730</v>
      </c>
    </row>
    <row r="1181" spans="1:6" x14ac:dyDescent="0.3">
      <c r="A1181" s="1">
        <v>44986</v>
      </c>
      <c r="B1181" t="s">
        <v>745</v>
      </c>
      <c r="C1181" t="s">
        <v>270</v>
      </c>
      <c r="D1181" t="s">
        <v>17</v>
      </c>
      <c r="E1181" t="s">
        <v>330</v>
      </c>
      <c r="F1181">
        <v>1139</v>
      </c>
    </row>
    <row r="1182" spans="1:6" x14ac:dyDescent="0.3">
      <c r="A1182" s="1">
        <v>44986</v>
      </c>
      <c r="B1182" t="s">
        <v>745</v>
      </c>
      <c r="C1182" t="s">
        <v>287</v>
      </c>
      <c r="D1182" t="s">
        <v>17</v>
      </c>
      <c r="E1182" t="s">
        <v>330</v>
      </c>
      <c r="F1182">
        <v>4972</v>
      </c>
    </row>
    <row r="1183" spans="1:6" x14ac:dyDescent="0.3">
      <c r="A1183" s="1">
        <v>44986</v>
      </c>
      <c r="B1183" t="s">
        <v>745</v>
      </c>
      <c r="C1183" t="s">
        <v>289</v>
      </c>
      <c r="D1183" t="s">
        <v>17</v>
      </c>
      <c r="E1183" t="s">
        <v>330</v>
      </c>
      <c r="F1183">
        <v>17507</v>
      </c>
    </row>
    <row r="1184" spans="1:6" x14ac:dyDescent="0.3">
      <c r="A1184" s="1">
        <v>44986</v>
      </c>
      <c r="B1184" t="s">
        <v>745</v>
      </c>
      <c r="C1184" t="s">
        <v>291</v>
      </c>
      <c r="D1184" t="s">
        <v>17</v>
      </c>
      <c r="E1184" t="s">
        <v>330</v>
      </c>
      <c r="F1184">
        <v>8290</v>
      </c>
    </row>
    <row r="1185" spans="1:6" x14ac:dyDescent="0.3">
      <c r="A1185" s="1">
        <v>44986</v>
      </c>
      <c r="B1185" t="s">
        <v>745</v>
      </c>
      <c r="C1185" t="s">
        <v>293</v>
      </c>
      <c r="D1185" t="s">
        <v>17</v>
      </c>
      <c r="E1185" t="s">
        <v>330</v>
      </c>
      <c r="F1185">
        <v>134</v>
      </c>
    </row>
    <row r="1186" spans="1:6" x14ac:dyDescent="0.3">
      <c r="A1186" s="1">
        <v>44986</v>
      </c>
      <c r="B1186" t="s">
        <v>745</v>
      </c>
      <c r="C1186" t="s">
        <v>295</v>
      </c>
      <c r="D1186" t="s">
        <v>17</v>
      </c>
      <c r="E1186" t="s">
        <v>330</v>
      </c>
      <c r="F1186">
        <v>1916</v>
      </c>
    </row>
    <row r="1187" spans="1:6" x14ac:dyDescent="0.3">
      <c r="A1187" s="1">
        <v>44986</v>
      </c>
      <c r="B1187" t="s">
        <v>745</v>
      </c>
      <c r="C1187" t="s">
        <v>297</v>
      </c>
      <c r="D1187" t="s">
        <v>17</v>
      </c>
      <c r="E1187" t="s">
        <v>330</v>
      </c>
      <c r="F1187">
        <v>1889</v>
      </c>
    </row>
    <row r="1188" spans="1:6" x14ac:dyDescent="0.3">
      <c r="A1188" s="1">
        <v>44986</v>
      </c>
      <c r="B1188" t="s">
        <v>745</v>
      </c>
      <c r="C1188" t="s">
        <v>299</v>
      </c>
      <c r="D1188" t="s">
        <v>17</v>
      </c>
      <c r="E1188" t="s">
        <v>330</v>
      </c>
      <c r="F1188">
        <v>0</v>
      </c>
    </row>
    <row r="1189" spans="1:6" x14ac:dyDescent="0.3">
      <c r="A1189" s="1">
        <v>44986</v>
      </c>
      <c r="B1189" t="s">
        <v>745</v>
      </c>
      <c r="C1189" t="s">
        <v>301</v>
      </c>
      <c r="D1189" t="s">
        <v>17</v>
      </c>
      <c r="E1189" t="s">
        <v>330</v>
      </c>
      <c r="F1189">
        <v>224</v>
      </c>
    </row>
    <row r="1190" spans="1:6" x14ac:dyDescent="0.3">
      <c r="A1190" s="1">
        <v>44986</v>
      </c>
      <c r="B1190" t="s">
        <v>747</v>
      </c>
      <c r="C1190" t="s">
        <v>15</v>
      </c>
      <c r="D1190" t="s">
        <v>32</v>
      </c>
      <c r="E1190" t="s">
        <v>26</v>
      </c>
      <c r="F1190">
        <v>897</v>
      </c>
    </row>
    <row r="1191" spans="1:6" x14ac:dyDescent="0.3">
      <c r="A1191" s="1">
        <v>44986</v>
      </c>
      <c r="B1191" t="s">
        <v>747</v>
      </c>
      <c r="C1191" t="s">
        <v>7</v>
      </c>
      <c r="D1191" t="s">
        <v>32</v>
      </c>
      <c r="E1191" t="s">
        <v>26</v>
      </c>
      <c r="F1191">
        <v>752</v>
      </c>
    </row>
    <row r="1192" spans="1:6" x14ac:dyDescent="0.3">
      <c r="A1192" s="1">
        <v>44986</v>
      </c>
      <c r="B1192" t="s">
        <v>747</v>
      </c>
      <c r="C1192" t="s">
        <v>4</v>
      </c>
      <c r="D1192" t="s">
        <v>32</v>
      </c>
      <c r="E1192" t="s">
        <v>26</v>
      </c>
      <c r="F1192">
        <v>302</v>
      </c>
    </row>
    <row r="1193" spans="1:6" x14ac:dyDescent="0.3">
      <c r="A1193" s="1">
        <v>44986</v>
      </c>
      <c r="B1193" t="s">
        <v>747</v>
      </c>
      <c r="C1193" t="s">
        <v>9</v>
      </c>
      <c r="D1193" t="s">
        <v>32</v>
      </c>
      <c r="E1193" t="s">
        <v>26</v>
      </c>
      <c r="F1193">
        <v>145</v>
      </c>
    </row>
    <row r="1194" spans="1:6" x14ac:dyDescent="0.3">
      <c r="A1194" s="1">
        <v>44986</v>
      </c>
      <c r="B1194" t="s">
        <v>747</v>
      </c>
      <c r="C1194" t="s">
        <v>271</v>
      </c>
      <c r="D1194" t="s">
        <v>32</v>
      </c>
      <c r="E1194" t="s">
        <v>26</v>
      </c>
      <c r="F1194">
        <v>18</v>
      </c>
    </row>
    <row r="1195" spans="1:6" x14ac:dyDescent="0.3">
      <c r="A1195" s="1">
        <v>44986</v>
      </c>
      <c r="B1195" t="s">
        <v>747</v>
      </c>
      <c r="C1195" t="s">
        <v>272</v>
      </c>
      <c r="D1195" t="s">
        <v>32</v>
      </c>
      <c r="E1195" t="s">
        <v>26</v>
      </c>
      <c r="F1195">
        <v>6</v>
      </c>
    </row>
    <row r="1196" spans="1:6" x14ac:dyDescent="0.3">
      <c r="A1196" s="1">
        <v>44986</v>
      </c>
      <c r="B1196" t="s">
        <v>747</v>
      </c>
      <c r="C1196" t="s">
        <v>273</v>
      </c>
      <c r="D1196" t="s">
        <v>32</v>
      </c>
      <c r="E1196" t="s">
        <v>26</v>
      </c>
      <c r="F1196">
        <v>121</v>
      </c>
    </row>
    <row r="1197" spans="1:6" x14ac:dyDescent="0.3">
      <c r="A1197" s="1">
        <v>44986</v>
      </c>
      <c r="B1197" t="s">
        <v>747</v>
      </c>
      <c r="C1197" t="s">
        <v>274</v>
      </c>
      <c r="D1197" t="s">
        <v>32</v>
      </c>
      <c r="E1197" t="s">
        <v>26</v>
      </c>
      <c r="F1197">
        <v>247874</v>
      </c>
    </row>
    <row r="1198" spans="1:6" x14ac:dyDescent="0.3">
      <c r="A1198" s="1">
        <v>44986</v>
      </c>
      <c r="B1198" t="s">
        <v>747</v>
      </c>
      <c r="C1198" t="s">
        <v>309</v>
      </c>
      <c r="D1198" t="s">
        <v>32</v>
      </c>
      <c r="E1198" t="s">
        <v>26</v>
      </c>
      <c r="F1198">
        <v>0</v>
      </c>
    </row>
    <row r="1199" spans="1:6" x14ac:dyDescent="0.3">
      <c r="A1199" s="1">
        <v>44986</v>
      </c>
      <c r="B1199" t="s">
        <v>747</v>
      </c>
      <c r="C1199" t="s">
        <v>310</v>
      </c>
      <c r="D1199" t="s">
        <v>32</v>
      </c>
      <c r="E1199" t="s">
        <v>26</v>
      </c>
      <c r="F1199">
        <v>0</v>
      </c>
    </row>
    <row r="1200" spans="1:6" x14ac:dyDescent="0.3">
      <c r="A1200" s="1">
        <v>44986</v>
      </c>
      <c r="B1200" t="s">
        <v>747</v>
      </c>
      <c r="C1200" t="s">
        <v>311</v>
      </c>
      <c r="D1200" t="s">
        <v>32</v>
      </c>
      <c r="E1200" t="s">
        <v>26</v>
      </c>
      <c r="F1200">
        <v>0</v>
      </c>
    </row>
    <row r="1201" spans="1:6" x14ac:dyDescent="0.3">
      <c r="A1201" s="1">
        <v>44986</v>
      </c>
      <c r="B1201" t="s">
        <v>747</v>
      </c>
      <c r="C1201" t="s">
        <v>312</v>
      </c>
      <c r="D1201" t="s">
        <v>32</v>
      </c>
      <c r="E1201" t="s">
        <v>26</v>
      </c>
      <c r="F1201">
        <v>0</v>
      </c>
    </row>
    <row r="1202" spans="1:6" x14ac:dyDescent="0.3">
      <c r="A1202" s="1">
        <v>44986</v>
      </c>
      <c r="B1202" t="s">
        <v>747</v>
      </c>
      <c r="C1202" t="s">
        <v>8</v>
      </c>
      <c r="D1202" t="s">
        <v>32</v>
      </c>
      <c r="E1202" t="s">
        <v>26</v>
      </c>
      <c r="F1202">
        <v>704</v>
      </c>
    </row>
    <row r="1203" spans="1:6" x14ac:dyDescent="0.3">
      <c r="A1203" s="1">
        <v>44986</v>
      </c>
      <c r="B1203" t="s">
        <v>747</v>
      </c>
      <c r="C1203" t="s">
        <v>6</v>
      </c>
      <c r="D1203" t="s">
        <v>32</v>
      </c>
      <c r="E1203" t="s">
        <v>26</v>
      </c>
      <c r="F1203">
        <v>458</v>
      </c>
    </row>
    <row r="1204" spans="1:6" x14ac:dyDescent="0.3">
      <c r="A1204" s="1">
        <v>44986</v>
      </c>
      <c r="B1204" t="s">
        <v>747</v>
      </c>
      <c r="C1204" t="s">
        <v>10</v>
      </c>
      <c r="D1204" t="s">
        <v>32</v>
      </c>
      <c r="E1204" t="s">
        <v>26</v>
      </c>
      <c r="F1204">
        <v>104</v>
      </c>
    </row>
    <row r="1205" spans="1:6" x14ac:dyDescent="0.3">
      <c r="A1205" s="1">
        <v>44986</v>
      </c>
      <c r="B1205" t="s">
        <v>747</v>
      </c>
      <c r="C1205" t="s">
        <v>5</v>
      </c>
      <c r="D1205" t="s">
        <v>32</v>
      </c>
      <c r="E1205" t="s">
        <v>26</v>
      </c>
      <c r="F1205">
        <v>38</v>
      </c>
    </row>
    <row r="1206" spans="1:6" x14ac:dyDescent="0.3">
      <c r="A1206" s="1">
        <v>44986</v>
      </c>
      <c r="B1206" t="s">
        <v>747</v>
      </c>
      <c r="C1206" t="s">
        <v>3</v>
      </c>
      <c r="D1206" t="s">
        <v>32</v>
      </c>
      <c r="E1206" t="s">
        <v>26</v>
      </c>
      <c r="F1206">
        <v>72</v>
      </c>
    </row>
    <row r="1207" spans="1:6" x14ac:dyDescent="0.3">
      <c r="A1207" s="1">
        <v>44986</v>
      </c>
      <c r="B1207" t="s">
        <v>747</v>
      </c>
      <c r="C1207" t="s">
        <v>11</v>
      </c>
      <c r="D1207" t="s">
        <v>32</v>
      </c>
      <c r="E1207" t="s">
        <v>26</v>
      </c>
      <c r="F1207">
        <v>42</v>
      </c>
    </row>
    <row r="1208" spans="1:6" x14ac:dyDescent="0.3">
      <c r="A1208" s="1">
        <v>44986</v>
      </c>
      <c r="B1208" t="s">
        <v>747</v>
      </c>
      <c r="C1208" t="s">
        <v>13</v>
      </c>
      <c r="D1208" t="s">
        <v>32</v>
      </c>
      <c r="E1208" t="s">
        <v>26</v>
      </c>
      <c r="F1208">
        <v>0</v>
      </c>
    </row>
    <row r="1209" spans="1:6" x14ac:dyDescent="0.3">
      <c r="A1209" s="1">
        <v>44986</v>
      </c>
      <c r="B1209" t="s">
        <v>747</v>
      </c>
      <c r="C1209" t="s">
        <v>280</v>
      </c>
      <c r="D1209" t="s">
        <v>32</v>
      </c>
      <c r="E1209" t="s">
        <v>26</v>
      </c>
      <c r="F1209">
        <v>112</v>
      </c>
    </row>
    <row r="1210" spans="1:6" x14ac:dyDescent="0.3">
      <c r="A1210" s="1">
        <v>44986</v>
      </c>
      <c r="B1210" t="s">
        <v>747</v>
      </c>
      <c r="C1210" t="s">
        <v>14</v>
      </c>
      <c r="D1210" t="s">
        <v>32</v>
      </c>
      <c r="E1210" t="s">
        <v>26</v>
      </c>
      <c r="F1210">
        <v>62</v>
      </c>
    </row>
    <row r="1211" spans="1:6" x14ac:dyDescent="0.3">
      <c r="A1211" s="1">
        <v>44986</v>
      </c>
      <c r="B1211" t="s">
        <v>747</v>
      </c>
      <c r="C1211" t="s">
        <v>12</v>
      </c>
      <c r="D1211" t="s">
        <v>32</v>
      </c>
      <c r="E1211" t="s">
        <v>26</v>
      </c>
      <c r="F1211">
        <v>100</v>
      </c>
    </row>
    <row r="1212" spans="1:6" x14ac:dyDescent="0.3">
      <c r="A1212" s="1">
        <v>44986</v>
      </c>
      <c r="B1212" t="s">
        <v>747</v>
      </c>
      <c r="C1212" t="s">
        <v>16</v>
      </c>
      <c r="D1212" t="s">
        <v>32</v>
      </c>
      <c r="E1212" t="s">
        <v>26</v>
      </c>
      <c r="F1212">
        <v>2</v>
      </c>
    </row>
    <row r="1213" spans="1:6" x14ac:dyDescent="0.3">
      <c r="A1213" s="1">
        <v>44986</v>
      </c>
      <c r="B1213" t="s">
        <v>747</v>
      </c>
      <c r="C1213" t="s">
        <v>284</v>
      </c>
      <c r="D1213" t="s">
        <v>32</v>
      </c>
      <c r="E1213" t="s">
        <v>26</v>
      </c>
      <c r="F1213">
        <v>5</v>
      </c>
    </row>
    <row r="1214" spans="1:6" x14ac:dyDescent="0.3">
      <c r="A1214" s="1">
        <v>44986</v>
      </c>
      <c r="B1214" t="s">
        <v>747</v>
      </c>
      <c r="C1214" t="s">
        <v>270</v>
      </c>
      <c r="D1214" t="s">
        <v>32</v>
      </c>
      <c r="E1214" t="s">
        <v>26</v>
      </c>
      <c r="F1214">
        <v>16</v>
      </c>
    </row>
    <row r="1215" spans="1:6" x14ac:dyDescent="0.3">
      <c r="A1215" s="1">
        <v>44986</v>
      </c>
      <c r="B1215" t="s">
        <v>747</v>
      </c>
      <c r="C1215" t="s">
        <v>287</v>
      </c>
      <c r="D1215" t="s">
        <v>32</v>
      </c>
      <c r="E1215" t="s">
        <v>26</v>
      </c>
      <c r="F1215">
        <v>258</v>
      </c>
    </row>
    <row r="1216" spans="1:6" x14ac:dyDescent="0.3">
      <c r="A1216" s="1">
        <v>44986</v>
      </c>
      <c r="B1216" t="s">
        <v>747</v>
      </c>
      <c r="C1216" t="s">
        <v>289</v>
      </c>
      <c r="D1216" t="s">
        <v>32</v>
      </c>
      <c r="E1216" t="s">
        <v>26</v>
      </c>
      <c r="F1216">
        <v>35</v>
      </c>
    </row>
    <row r="1217" spans="1:6" x14ac:dyDescent="0.3">
      <c r="A1217" s="1">
        <v>44986</v>
      </c>
      <c r="B1217" t="s">
        <v>747</v>
      </c>
      <c r="C1217" t="s">
        <v>291</v>
      </c>
      <c r="D1217" t="s">
        <v>32</v>
      </c>
      <c r="E1217" t="s">
        <v>26</v>
      </c>
      <c r="F1217">
        <v>16</v>
      </c>
    </row>
    <row r="1218" spans="1:6" x14ac:dyDescent="0.3">
      <c r="A1218" s="1">
        <v>44986</v>
      </c>
      <c r="B1218" t="s">
        <v>747</v>
      </c>
      <c r="C1218" t="s">
        <v>293</v>
      </c>
      <c r="D1218" t="s">
        <v>32</v>
      </c>
      <c r="E1218" t="s">
        <v>26</v>
      </c>
      <c r="F1218">
        <v>49</v>
      </c>
    </row>
    <row r="1219" spans="1:6" x14ac:dyDescent="0.3">
      <c r="A1219" s="1">
        <v>44986</v>
      </c>
      <c r="B1219" t="s">
        <v>747</v>
      </c>
      <c r="C1219" t="s">
        <v>295</v>
      </c>
      <c r="D1219" t="s">
        <v>32</v>
      </c>
      <c r="E1219" t="s">
        <v>26</v>
      </c>
      <c r="F1219">
        <v>0</v>
      </c>
    </row>
    <row r="1220" spans="1:6" x14ac:dyDescent="0.3">
      <c r="A1220" s="1">
        <v>44986</v>
      </c>
      <c r="B1220" t="s">
        <v>747</v>
      </c>
      <c r="C1220" t="s">
        <v>297</v>
      </c>
      <c r="D1220" t="s">
        <v>32</v>
      </c>
      <c r="E1220" t="s">
        <v>26</v>
      </c>
      <c r="F1220">
        <v>7</v>
      </c>
    </row>
    <row r="1221" spans="1:6" x14ac:dyDescent="0.3">
      <c r="A1221" s="1">
        <v>44986</v>
      </c>
      <c r="B1221" t="s">
        <v>747</v>
      </c>
      <c r="C1221" t="s">
        <v>299</v>
      </c>
      <c r="D1221" t="s">
        <v>32</v>
      </c>
      <c r="E1221" t="s">
        <v>26</v>
      </c>
      <c r="F1221">
        <v>0</v>
      </c>
    </row>
    <row r="1222" spans="1:6" x14ac:dyDescent="0.3">
      <c r="A1222" s="1">
        <v>44986</v>
      </c>
      <c r="B1222" t="s">
        <v>747</v>
      </c>
      <c r="C1222" t="s">
        <v>301</v>
      </c>
      <c r="D1222" t="s">
        <v>32</v>
      </c>
      <c r="E1222" t="s">
        <v>26</v>
      </c>
      <c r="F1222">
        <v>2</v>
      </c>
    </row>
    <row r="1223" spans="1:6" x14ac:dyDescent="0.3">
      <c r="A1223" s="1">
        <v>44986</v>
      </c>
      <c r="B1223" t="s">
        <v>737</v>
      </c>
      <c r="C1223" t="s">
        <v>15</v>
      </c>
      <c r="D1223" t="s">
        <v>741</v>
      </c>
      <c r="E1223" t="s">
        <v>33</v>
      </c>
      <c r="F1223">
        <v>38273</v>
      </c>
    </row>
    <row r="1224" spans="1:6" x14ac:dyDescent="0.3">
      <c r="A1224" s="1">
        <v>44986</v>
      </c>
      <c r="B1224" t="s">
        <v>737</v>
      </c>
      <c r="C1224" t="s">
        <v>7</v>
      </c>
      <c r="D1224" t="s">
        <v>741</v>
      </c>
      <c r="E1224" t="s">
        <v>33</v>
      </c>
      <c r="F1224">
        <v>31644</v>
      </c>
    </row>
    <row r="1225" spans="1:6" x14ac:dyDescent="0.3">
      <c r="A1225" s="1">
        <v>44986</v>
      </c>
      <c r="B1225" t="s">
        <v>737</v>
      </c>
      <c r="C1225" t="s">
        <v>4</v>
      </c>
      <c r="D1225" t="s">
        <v>741</v>
      </c>
      <c r="E1225" t="s">
        <v>33</v>
      </c>
      <c r="F1225">
        <v>15667</v>
      </c>
    </row>
    <row r="1226" spans="1:6" x14ac:dyDescent="0.3">
      <c r="A1226" s="1">
        <v>44986</v>
      </c>
      <c r="B1226" t="s">
        <v>737</v>
      </c>
      <c r="C1226" t="s">
        <v>9</v>
      </c>
      <c r="D1226" t="s">
        <v>741</v>
      </c>
      <c r="E1226" t="s">
        <v>33</v>
      </c>
      <c r="F1226">
        <v>5665</v>
      </c>
    </row>
    <row r="1227" spans="1:6" x14ac:dyDescent="0.3">
      <c r="A1227" s="1">
        <v>44986</v>
      </c>
      <c r="B1227" t="s">
        <v>737</v>
      </c>
      <c r="C1227" t="s">
        <v>271</v>
      </c>
      <c r="D1227" t="s">
        <v>741</v>
      </c>
      <c r="E1227" t="s">
        <v>33</v>
      </c>
      <c r="F1227">
        <v>514</v>
      </c>
    </row>
    <row r="1228" spans="1:6" x14ac:dyDescent="0.3">
      <c r="A1228" s="1">
        <v>44986</v>
      </c>
      <c r="B1228" t="s">
        <v>737</v>
      </c>
      <c r="C1228" t="s">
        <v>272</v>
      </c>
      <c r="D1228" t="s">
        <v>741</v>
      </c>
      <c r="E1228" t="s">
        <v>33</v>
      </c>
      <c r="F1228">
        <v>972</v>
      </c>
    </row>
    <row r="1229" spans="1:6" x14ac:dyDescent="0.3">
      <c r="A1229" s="1">
        <v>44986</v>
      </c>
      <c r="B1229" t="s">
        <v>737</v>
      </c>
      <c r="C1229" t="s">
        <v>273</v>
      </c>
      <c r="D1229" t="s">
        <v>741</v>
      </c>
      <c r="E1229" t="s">
        <v>33</v>
      </c>
      <c r="F1229">
        <v>4179</v>
      </c>
    </row>
    <row r="1230" spans="1:6" x14ac:dyDescent="0.3">
      <c r="A1230" s="1">
        <v>44986</v>
      </c>
      <c r="B1230" t="s">
        <v>737</v>
      </c>
      <c r="C1230" t="s">
        <v>274</v>
      </c>
      <c r="D1230" t="s">
        <v>741</v>
      </c>
      <c r="E1230" t="s">
        <v>33</v>
      </c>
      <c r="F1230">
        <v>6898118</v>
      </c>
    </row>
    <row r="1231" spans="1:6" x14ac:dyDescent="0.3">
      <c r="A1231" s="1">
        <v>44986</v>
      </c>
      <c r="B1231" t="s">
        <v>737</v>
      </c>
      <c r="C1231" t="s">
        <v>309</v>
      </c>
      <c r="D1231" t="s">
        <v>741</v>
      </c>
      <c r="E1231" t="s">
        <v>33</v>
      </c>
      <c r="F1231">
        <v>0</v>
      </c>
    </row>
    <row r="1232" spans="1:6" x14ac:dyDescent="0.3">
      <c r="A1232" s="1">
        <v>44986</v>
      </c>
      <c r="B1232" t="s">
        <v>737</v>
      </c>
      <c r="C1232" t="s">
        <v>310</v>
      </c>
      <c r="D1232" t="s">
        <v>741</v>
      </c>
      <c r="E1232" t="s">
        <v>33</v>
      </c>
      <c r="F1232">
        <v>0</v>
      </c>
    </row>
    <row r="1233" spans="1:6" x14ac:dyDescent="0.3">
      <c r="A1233" s="1">
        <v>44986</v>
      </c>
      <c r="B1233" t="s">
        <v>737</v>
      </c>
      <c r="C1233" t="s">
        <v>311</v>
      </c>
      <c r="D1233" t="s">
        <v>741</v>
      </c>
      <c r="E1233" t="s">
        <v>33</v>
      </c>
      <c r="F1233">
        <v>0</v>
      </c>
    </row>
    <row r="1234" spans="1:6" x14ac:dyDescent="0.3">
      <c r="A1234" s="1">
        <v>44986</v>
      </c>
      <c r="B1234" t="s">
        <v>737</v>
      </c>
      <c r="C1234" t="s">
        <v>312</v>
      </c>
      <c r="D1234" t="s">
        <v>741</v>
      </c>
      <c r="E1234" t="s">
        <v>33</v>
      </c>
      <c r="F1234">
        <v>0</v>
      </c>
    </row>
    <row r="1235" spans="1:6" x14ac:dyDescent="0.3">
      <c r="A1235" s="1">
        <v>44986</v>
      </c>
      <c r="B1235" t="s">
        <v>737</v>
      </c>
      <c r="C1235" t="s">
        <v>8</v>
      </c>
      <c r="D1235" t="s">
        <v>741</v>
      </c>
      <c r="E1235" t="s">
        <v>33</v>
      </c>
      <c r="F1235">
        <v>28595</v>
      </c>
    </row>
    <row r="1236" spans="1:6" x14ac:dyDescent="0.3">
      <c r="A1236" s="1">
        <v>44986</v>
      </c>
      <c r="B1236" t="s">
        <v>737</v>
      </c>
      <c r="C1236" t="s">
        <v>6</v>
      </c>
      <c r="D1236" t="s">
        <v>741</v>
      </c>
      <c r="E1236" t="s">
        <v>33</v>
      </c>
      <c r="F1236">
        <v>8953</v>
      </c>
    </row>
    <row r="1237" spans="1:6" x14ac:dyDescent="0.3">
      <c r="A1237" s="1">
        <v>44986</v>
      </c>
      <c r="B1237" t="s">
        <v>737</v>
      </c>
      <c r="C1237" t="s">
        <v>10</v>
      </c>
      <c r="D1237" t="s">
        <v>741</v>
      </c>
      <c r="E1237" t="s">
        <v>33</v>
      </c>
      <c r="F1237">
        <v>5378</v>
      </c>
    </row>
    <row r="1238" spans="1:6" x14ac:dyDescent="0.3">
      <c r="A1238" s="1">
        <v>44986</v>
      </c>
      <c r="B1238" t="s">
        <v>737</v>
      </c>
      <c r="C1238" t="s">
        <v>5</v>
      </c>
      <c r="D1238" t="s">
        <v>741</v>
      </c>
      <c r="E1238" t="s">
        <v>33</v>
      </c>
      <c r="F1238">
        <v>1021</v>
      </c>
    </row>
    <row r="1239" spans="1:6" x14ac:dyDescent="0.3">
      <c r="A1239" s="1">
        <v>44986</v>
      </c>
      <c r="B1239" t="s">
        <v>737</v>
      </c>
      <c r="C1239" t="s">
        <v>3</v>
      </c>
      <c r="D1239" t="s">
        <v>741</v>
      </c>
      <c r="E1239" t="s">
        <v>33</v>
      </c>
      <c r="F1239">
        <v>2882</v>
      </c>
    </row>
    <row r="1240" spans="1:6" x14ac:dyDescent="0.3">
      <c r="A1240" s="1">
        <v>44986</v>
      </c>
      <c r="B1240" t="s">
        <v>737</v>
      </c>
      <c r="C1240" t="s">
        <v>11</v>
      </c>
      <c r="D1240" t="s">
        <v>741</v>
      </c>
      <c r="E1240" t="s">
        <v>33</v>
      </c>
      <c r="F1240">
        <v>5280</v>
      </c>
    </row>
    <row r="1241" spans="1:6" x14ac:dyDescent="0.3">
      <c r="A1241" s="1">
        <v>44986</v>
      </c>
      <c r="B1241" t="s">
        <v>737</v>
      </c>
      <c r="C1241" t="s">
        <v>13</v>
      </c>
      <c r="D1241" t="s">
        <v>741</v>
      </c>
      <c r="E1241" t="s">
        <v>33</v>
      </c>
      <c r="F1241">
        <v>2</v>
      </c>
    </row>
    <row r="1242" spans="1:6" x14ac:dyDescent="0.3">
      <c r="A1242" s="1">
        <v>44986</v>
      </c>
      <c r="B1242" t="s">
        <v>737</v>
      </c>
      <c r="C1242" t="s">
        <v>280</v>
      </c>
      <c r="D1242" t="s">
        <v>741</v>
      </c>
      <c r="E1242" t="s">
        <v>33</v>
      </c>
      <c r="F1242">
        <v>9155</v>
      </c>
    </row>
    <row r="1243" spans="1:6" x14ac:dyDescent="0.3">
      <c r="A1243" s="1">
        <v>44986</v>
      </c>
      <c r="B1243" t="s">
        <v>737</v>
      </c>
      <c r="C1243" t="s">
        <v>14</v>
      </c>
      <c r="D1243" t="s">
        <v>741</v>
      </c>
      <c r="E1243" t="s">
        <v>33</v>
      </c>
      <c r="F1243">
        <v>2864</v>
      </c>
    </row>
    <row r="1244" spans="1:6" x14ac:dyDescent="0.3">
      <c r="A1244" s="1">
        <v>44986</v>
      </c>
      <c r="B1244" t="s">
        <v>737</v>
      </c>
      <c r="C1244" t="s">
        <v>12</v>
      </c>
      <c r="D1244" t="s">
        <v>741</v>
      </c>
      <c r="E1244" t="s">
        <v>33</v>
      </c>
      <c r="F1244">
        <v>1239</v>
      </c>
    </row>
    <row r="1245" spans="1:6" x14ac:dyDescent="0.3">
      <c r="A1245" s="1">
        <v>44986</v>
      </c>
      <c r="B1245" t="s">
        <v>737</v>
      </c>
      <c r="C1245" t="s">
        <v>16</v>
      </c>
      <c r="D1245" t="s">
        <v>741</v>
      </c>
      <c r="E1245" t="s">
        <v>33</v>
      </c>
      <c r="F1245">
        <v>597</v>
      </c>
    </row>
    <row r="1246" spans="1:6" x14ac:dyDescent="0.3">
      <c r="A1246" s="1">
        <v>44986</v>
      </c>
      <c r="B1246" t="s">
        <v>737</v>
      </c>
      <c r="C1246" t="s">
        <v>284</v>
      </c>
      <c r="D1246" t="s">
        <v>741</v>
      </c>
      <c r="E1246" t="s">
        <v>33</v>
      </c>
      <c r="F1246">
        <v>398</v>
      </c>
    </row>
    <row r="1247" spans="1:6" x14ac:dyDescent="0.3">
      <c r="A1247" s="1">
        <v>44986</v>
      </c>
      <c r="B1247" t="s">
        <v>737</v>
      </c>
      <c r="C1247" t="s">
        <v>270</v>
      </c>
      <c r="D1247" t="s">
        <v>741</v>
      </c>
      <c r="E1247" t="s">
        <v>33</v>
      </c>
      <c r="F1247">
        <v>51</v>
      </c>
    </row>
    <row r="1248" spans="1:6" x14ac:dyDescent="0.3">
      <c r="A1248" s="1">
        <v>44986</v>
      </c>
      <c r="B1248" t="s">
        <v>737</v>
      </c>
      <c r="C1248" t="s">
        <v>287</v>
      </c>
      <c r="D1248" t="s">
        <v>741</v>
      </c>
      <c r="E1248" t="s">
        <v>33</v>
      </c>
      <c r="F1248">
        <v>691</v>
      </c>
    </row>
    <row r="1249" spans="1:6" x14ac:dyDescent="0.3">
      <c r="A1249" s="1">
        <v>44986</v>
      </c>
      <c r="B1249" t="s">
        <v>737</v>
      </c>
      <c r="C1249" t="s">
        <v>289</v>
      </c>
      <c r="D1249" t="s">
        <v>741</v>
      </c>
      <c r="E1249" t="s">
        <v>33</v>
      </c>
      <c r="F1249">
        <v>5436</v>
      </c>
    </row>
    <row r="1250" spans="1:6" x14ac:dyDescent="0.3">
      <c r="A1250" s="1">
        <v>44986</v>
      </c>
      <c r="B1250" t="s">
        <v>737</v>
      </c>
      <c r="C1250" t="s">
        <v>291</v>
      </c>
      <c r="D1250" t="s">
        <v>741</v>
      </c>
      <c r="E1250" t="s">
        <v>33</v>
      </c>
      <c r="F1250">
        <v>2209</v>
      </c>
    </row>
    <row r="1251" spans="1:6" x14ac:dyDescent="0.3">
      <c r="A1251" s="1">
        <v>44986</v>
      </c>
      <c r="B1251" t="s">
        <v>737</v>
      </c>
      <c r="C1251" t="s">
        <v>293</v>
      </c>
      <c r="D1251" t="s">
        <v>741</v>
      </c>
      <c r="E1251" t="s">
        <v>33</v>
      </c>
      <c r="F1251">
        <v>422</v>
      </c>
    </row>
    <row r="1252" spans="1:6" x14ac:dyDescent="0.3">
      <c r="A1252" s="1">
        <v>44986</v>
      </c>
      <c r="B1252" t="s">
        <v>737</v>
      </c>
      <c r="C1252" t="s">
        <v>295</v>
      </c>
      <c r="D1252" t="s">
        <v>741</v>
      </c>
      <c r="E1252" t="s">
        <v>33</v>
      </c>
      <c r="F1252">
        <v>0</v>
      </c>
    </row>
    <row r="1253" spans="1:6" x14ac:dyDescent="0.3">
      <c r="A1253" s="1">
        <v>44986</v>
      </c>
      <c r="B1253" t="s">
        <v>737</v>
      </c>
      <c r="C1253" t="s">
        <v>297</v>
      </c>
      <c r="D1253" t="s">
        <v>741</v>
      </c>
      <c r="E1253" t="s">
        <v>33</v>
      </c>
      <c r="F1253">
        <v>568</v>
      </c>
    </row>
    <row r="1254" spans="1:6" x14ac:dyDescent="0.3">
      <c r="A1254" s="1">
        <v>44986</v>
      </c>
      <c r="B1254" t="s">
        <v>737</v>
      </c>
      <c r="C1254" t="s">
        <v>299</v>
      </c>
      <c r="D1254" t="s">
        <v>741</v>
      </c>
      <c r="E1254" t="s">
        <v>33</v>
      </c>
      <c r="F1254">
        <v>0</v>
      </c>
    </row>
    <row r="1255" spans="1:6" x14ac:dyDescent="0.3">
      <c r="A1255" s="1">
        <v>44986</v>
      </c>
      <c r="B1255" t="s">
        <v>737</v>
      </c>
      <c r="C1255" t="s">
        <v>301</v>
      </c>
      <c r="D1255" t="s">
        <v>741</v>
      </c>
      <c r="E1255" t="s">
        <v>33</v>
      </c>
      <c r="F1255">
        <v>1035</v>
      </c>
    </row>
    <row r="1256" spans="1:6" x14ac:dyDescent="0.3">
      <c r="A1256" s="1">
        <v>44986</v>
      </c>
      <c r="B1256" t="s">
        <v>739</v>
      </c>
      <c r="C1256" t="s">
        <v>15</v>
      </c>
      <c r="D1256" t="s">
        <v>741</v>
      </c>
      <c r="E1256" t="s">
        <v>34</v>
      </c>
      <c r="F1256">
        <v>763</v>
      </c>
    </row>
    <row r="1257" spans="1:6" x14ac:dyDescent="0.3">
      <c r="A1257" s="1">
        <v>44986</v>
      </c>
      <c r="B1257" t="s">
        <v>739</v>
      </c>
      <c r="C1257" t="s">
        <v>7</v>
      </c>
      <c r="D1257" t="s">
        <v>741</v>
      </c>
      <c r="E1257" t="s">
        <v>34</v>
      </c>
      <c r="F1257">
        <v>504</v>
      </c>
    </row>
    <row r="1258" spans="1:6" x14ac:dyDescent="0.3">
      <c r="A1258" s="1">
        <v>44986</v>
      </c>
      <c r="B1258" t="s">
        <v>739</v>
      </c>
      <c r="C1258" t="s">
        <v>4</v>
      </c>
      <c r="D1258" t="s">
        <v>741</v>
      </c>
      <c r="E1258" t="s">
        <v>34</v>
      </c>
      <c r="F1258">
        <v>323</v>
      </c>
    </row>
    <row r="1259" spans="1:6" x14ac:dyDescent="0.3">
      <c r="A1259" s="1">
        <v>44986</v>
      </c>
      <c r="B1259" t="s">
        <v>739</v>
      </c>
      <c r="C1259" t="s">
        <v>9</v>
      </c>
      <c r="D1259" t="s">
        <v>741</v>
      </c>
      <c r="E1259" t="s">
        <v>34</v>
      </c>
      <c r="F1259">
        <v>38</v>
      </c>
    </row>
    <row r="1260" spans="1:6" x14ac:dyDescent="0.3">
      <c r="A1260" s="1">
        <v>44986</v>
      </c>
      <c r="B1260" t="s">
        <v>739</v>
      </c>
      <c r="C1260" t="s">
        <v>271</v>
      </c>
      <c r="D1260" t="s">
        <v>741</v>
      </c>
      <c r="E1260" t="s">
        <v>34</v>
      </c>
      <c r="F1260">
        <v>12</v>
      </c>
    </row>
    <row r="1261" spans="1:6" x14ac:dyDescent="0.3">
      <c r="A1261" s="1">
        <v>44986</v>
      </c>
      <c r="B1261" t="s">
        <v>739</v>
      </c>
      <c r="C1261" t="s">
        <v>272</v>
      </c>
      <c r="D1261" t="s">
        <v>741</v>
      </c>
      <c r="E1261" t="s">
        <v>34</v>
      </c>
      <c r="F1261">
        <v>4</v>
      </c>
    </row>
    <row r="1262" spans="1:6" x14ac:dyDescent="0.3">
      <c r="A1262" s="1">
        <v>44986</v>
      </c>
      <c r="B1262" t="s">
        <v>739</v>
      </c>
      <c r="C1262" t="s">
        <v>273</v>
      </c>
      <c r="D1262" t="s">
        <v>741</v>
      </c>
      <c r="E1262" t="s">
        <v>34</v>
      </c>
      <c r="F1262">
        <v>22</v>
      </c>
    </row>
    <row r="1263" spans="1:6" x14ac:dyDescent="0.3">
      <c r="A1263" s="1">
        <v>44986</v>
      </c>
      <c r="B1263" t="s">
        <v>739</v>
      </c>
      <c r="C1263" t="s">
        <v>274</v>
      </c>
      <c r="D1263" t="s">
        <v>741</v>
      </c>
      <c r="E1263" t="s">
        <v>34</v>
      </c>
      <c r="F1263">
        <v>73418</v>
      </c>
    </row>
    <row r="1264" spans="1:6" x14ac:dyDescent="0.3">
      <c r="A1264" s="1">
        <v>44986</v>
      </c>
      <c r="B1264" t="s">
        <v>739</v>
      </c>
      <c r="C1264" t="s">
        <v>309</v>
      </c>
      <c r="D1264" t="s">
        <v>741</v>
      </c>
      <c r="E1264" t="s">
        <v>34</v>
      </c>
      <c r="F1264">
        <v>0</v>
      </c>
    </row>
    <row r="1265" spans="1:6" x14ac:dyDescent="0.3">
      <c r="A1265" s="1">
        <v>44986</v>
      </c>
      <c r="B1265" t="s">
        <v>739</v>
      </c>
      <c r="C1265" t="s">
        <v>310</v>
      </c>
      <c r="D1265" t="s">
        <v>741</v>
      </c>
      <c r="E1265" t="s">
        <v>34</v>
      </c>
      <c r="F1265">
        <v>0</v>
      </c>
    </row>
    <row r="1266" spans="1:6" x14ac:dyDescent="0.3">
      <c r="A1266" s="1">
        <v>44986</v>
      </c>
      <c r="B1266" t="s">
        <v>739</v>
      </c>
      <c r="C1266" t="s">
        <v>311</v>
      </c>
      <c r="D1266" t="s">
        <v>741</v>
      </c>
      <c r="E1266" t="s">
        <v>34</v>
      </c>
      <c r="F1266">
        <v>0</v>
      </c>
    </row>
    <row r="1267" spans="1:6" x14ac:dyDescent="0.3">
      <c r="A1267" s="1">
        <v>44986</v>
      </c>
      <c r="B1267" t="s">
        <v>739</v>
      </c>
      <c r="C1267" t="s">
        <v>312</v>
      </c>
      <c r="D1267" t="s">
        <v>741</v>
      </c>
      <c r="E1267" t="s">
        <v>34</v>
      </c>
      <c r="F1267">
        <v>0</v>
      </c>
    </row>
    <row r="1268" spans="1:6" x14ac:dyDescent="0.3">
      <c r="A1268" s="1">
        <v>44986</v>
      </c>
      <c r="B1268" t="s">
        <v>739</v>
      </c>
      <c r="C1268" t="s">
        <v>8</v>
      </c>
      <c r="D1268" t="s">
        <v>741</v>
      </c>
      <c r="E1268" t="s">
        <v>34</v>
      </c>
      <c r="F1268">
        <v>467</v>
      </c>
    </row>
    <row r="1269" spans="1:6" x14ac:dyDescent="0.3">
      <c r="A1269" s="1">
        <v>44986</v>
      </c>
      <c r="B1269" t="s">
        <v>739</v>
      </c>
      <c r="C1269" t="s">
        <v>6</v>
      </c>
      <c r="D1269" t="s">
        <v>741</v>
      </c>
      <c r="E1269" t="s">
        <v>34</v>
      </c>
      <c r="F1269">
        <v>187</v>
      </c>
    </row>
    <row r="1270" spans="1:6" x14ac:dyDescent="0.3">
      <c r="A1270" s="1">
        <v>44986</v>
      </c>
      <c r="B1270" t="s">
        <v>739</v>
      </c>
      <c r="C1270" t="s">
        <v>10</v>
      </c>
      <c r="D1270" t="s">
        <v>741</v>
      </c>
      <c r="E1270" t="s">
        <v>34</v>
      </c>
      <c r="F1270">
        <v>36</v>
      </c>
    </row>
    <row r="1271" spans="1:6" x14ac:dyDescent="0.3">
      <c r="A1271" s="1">
        <v>44986</v>
      </c>
      <c r="B1271" t="s">
        <v>739</v>
      </c>
      <c r="C1271" t="s">
        <v>5</v>
      </c>
      <c r="D1271" t="s">
        <v>741</v>
      </c>
      <c r="E1271" t="s">
        <v>34</v>
      </c>
      <c r="F1271">
        <v>24</v>
      </c>
    </row>
    <row r="1272" spans="1:6" x14ac:dyDescent="0.3">
      <c r="A1272" s="1">
        <v>44986</v>
      </c>
      <c r="B1272" t="s">
        <v>739</v>
      </c>
      <c r="C1272" t="s">
        <v>3</v>
      </c>
      <c r="D1272" t="s">
        <v>741</v>
      </c>
      <c r="E1272" t="s">
        <v>34</v>
      </c>
      <c r="F1272">
        <v>14</v>
      </c>
    </row>
    <row r="1273" spans="1:6" x14ac:dyDescent="0.3">
      <c r="A1273" s="1">
        <v>44986</v>
      </c>
      <c r="B1273" t="s">
        <v>739</v>
      </c>
      <c r="C1273" t="s">
        <v>11</v>
      </c>
      <c r="D1273" t="s">
        <v>741</v>
      </c>
      <c r="E1273" t="s">
        <v>34</v>
      </c>
      <c r="F1273">
        <v>7</v>
      </c>
    </row>
    <row r="1274" spans="1:6" x14ac:dyDescent="0.3">
      <c r="A1274" s="1">
        <v>44986</v>
      </c>
      <c r="B1274" t="s">
        <v>739</v>
      </c>
      <c r="C1274" t="s">
        <v>13</v>
      </c>
      <c r="D1274" t="s">
        <v>741</v>
      </c>
      <c r="E1274" t="s">
        <v>34</v>
      </c>
      <c r="F1274">
        <v>0</v>
      </c>
    </row>
    <row r="1275" spans="1:6" x14ac:dyDescent="0.3">
      <c r="A1275" s="1">
        <v>44986</v>
      </c>
      <c r="B1275" t="s">
        <v>739</v>
      </c>
      <c r="C1275" t="s">
        <v>280</v>
      </c>
      <c r="D1275" t="s">
        <v>741</v>
      </c>
      <c r="E1275" t="s">
        <v>34</v>
      </c>
      <c r="F1275">
        <v>57</v>
      </c>
    </row>
    <row r="1276" spans="1:6" x14ac:dyDescent="0.3">
      <c r="A1276" s="1">
        <v>44986</v>
      </c>
      <c r="B1276" t="s">
        <v>739</v>
      </c>
      <c r="C1276" t="s">
        <v>14</v>
      </c>
      <c r="D1276" t="s">
        <v>741</v>
      </c>
      <c r="E1276" t="s">
        <v>34</v>
      </c>
      <c r="F1276">
        <v>854</v>
      </c>
    </row>
    <row r="1277" spans="1:6" x14ac:dyDescent="0.3">
      <c r="A1277" s="1">
        <v>44986</v>
      </c>
      <c r="B1277" t="s">
        <v>739</v>
      </c>
      <c r="C1277" t="s">
        <v>12</v>
      </c>
      <c r="D1277" t="s">
        <v>741</v>
      </c>
      <c r="E1277" t="s">
        <v>34</v>
      </c>
      <c r="F1277">
        <v>11</v>
      </c>
    </row>
    <row r="1278" spans="1:6" x14ac:dyDescent="0.3">
      <c r="A1278" s="1">
        <v>44986</v>
      </c>
      <c r="B1278" t="s">
        <v>739</v>
      </c>
      <c r="C1278" t="s">
        <v>16</v>
      </c>
      <c r="D1278" t="s">
        <v>741</v>
      </c>
      <c r="E1278" t="s">
        <v>34</v>
      </c>
      <c r="F1278">
        <v>1</v>
      </c>
    </row>
    <row r="1279" spans="1:6" x14ac:dyDescent="0.3">
      <c r="A1279" s="1">
        <v>44986</v>
      </c>
      <c r="B1279" t="s">
        <v>739</v>
      </c>
      <c r="C1279" t="s">
        <v>284</v>
      </c>
      <c r="D1279" t="s">
        <v>741</v>
      </c>
      <c r="E1279" t="s">
        <v>34</v>
      </c>
      <c r="F1279">
        <v>208</v>
      </c>
    </row>
    <row r="1280" spans="1:6" x14ac:dyDescent="0.3">
      <c r="A1280" s="1">
        <v>44986</v>
      </c>
      <c r="B1280" t="s">
        <v>739</v>
      </c>
      <c r="C1280" t="s">
        <v>270</v>
      </c>
      <c r="D1280" t="s">
        <v>741</v>
      </c>
      <c r="E1280" t="s">
        <v>34</v>
      </c>
      <c r="F1280">
        <v>0</v>
      </c>
    </row>
    <row r="1281" spans="1:6" x14ac:dyDescent="0.3">
      <c r="A1281" s="1">
        <v>44986</v>
      </c>
      <c r="B1281" t="s">
        <v>739</v>
      </c>
      <c r="C1281" t="s">
        <v>287</v>
      </c>
      <c r="D1281" t="s">
        <v>741</v>
      </c>
      <c r="E1281" t="s">
        <v>34</v>
      </c>
      <c r="F1281">
        <v>8</v>
      </c>
    </row>
    <row r="1282" spans="1:6" x14ac:dyDescent="0.3">
      <c r="A1282" s="1">
        <v>44986</v>
      </c>
      <c r="B1282" t="s">
        <v>739</v>
      </c>
      <c r="C1282" t="s">
        <v>289</v>
      </c>
      <c r="D1282" t="s">
        <v>741</v>
      </c>
      <c r="E1282" t="s">
        <v>34</v>
      </c>
      <c r="F1282">
        <v>28</v>
      </c>
    </row>
    <row r="1283" spans="1:6" x14ac:dyDescent="0.3">
      <c r="A1283" s="1">
        <v>44986</v>
      </c>
      <c r="B1283" t="s">
        <v>739</v>
      </c>
      <c r="C1283" t="s">
        <v>291</v>
      </c>
      <c r="D1283" t="s">
        <v>741</v>
      </c>
      <c r="E1283" t="s">
        <v>34</v>
      </c>
      <c r="F1283">
        <v>6</v>
      </c>
    </row>
    <row r="1284" spans="1:6" x14ac:dyDescent="0.3">
      <c r="A1284" s="1">
        <v>44986</v>
      </c>
      <c r="B1284" t="s">
        <v>739</v>
      </c>
      <c r="C1284" t="s">
        <v>293</v>
      </c>
      <c r="D1284" t="s">
        <v>741</v>
      </c>
      <c r="E1284" t="s">
        <v>34</v>
      </c>
      <c r="F1284">
        <v>0</v>
      </c>
    </row>
    <row r="1285" spans="1:6" x14ac:dyDescent="0.3">
      <c r="A1285" s="1">
        <v>44986</v>
      </c>
      <c r="B1285" t="s">
        <v>739</v>
      </c>
      <c r="C1285" t="s">
        <v>295</v>
      </c>
      <c r="D1285" t="s">
        <v>741</v>
      </c>
      <c r="E1285" t="s">
        <v>34</v>
      </c>
      <c r="F1285">
        <v>1</v>
      </c>
    </row>
    <row r="1286" spans="1:6" x14ac:dyDescent="0.3">
      <c r="A1286" s="1">
        <v>44986</v>
      </c>
      <c r="B1286" t="s">
        <v>739</v>
      </c>
      <c r="C1286" t="s">
        <v>297</v>
      </c>
      <c r="D1286" t="s">
        <v>741</v>
      </c>
      <c r="E1286" t="s">
        <v>34</v>
      </c>
      <c r="F1286">
        <v>1</v>
      </c>
    </row>
    <row r="1287" spans="1:6" x14ac:dyDescent="0.3">
      <c r="A1287" s="1">
        <v>44986</v>
      </c>
      <c r="B1287" t="s">
        <v>739</v>
      </c>
      <c r="C1287" t="s">
        <v>299</v>
      </c>
      <c r="D1287" t="s">
        <v>741</v>
      </c>
      <c r="E1287" t="s">
        <v>34</v>
      </c>
      <c r="F1287">
        <v>0</v>
      </c>
    </row>
    <row r="1288" spans="1:6" x14ac:dyDescent="0.3">
      <c r="A1288" s="1">
        <v>44986</v>
      </c>
      <c r="B1288" t="s">
        <v>739</v>
      </c>
      <c r="C1288" t="s">
        <v>301</v>
      </c>
      <c r="D1288" t="s">
        <v>741</v>
      </c>
      <c r="E1288" t="s">
        <v>34</v>
      </c>
      <c r="F1288">
        <v>0</v>
      </c>
    </row>
  </sheetData>
  <autoFilter ref="A1:F1288" xr:uid="{75AC115E-F6F2-44C2-A211-D304756C730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70"/>
  <sheetViews>
    <sheetView topLeftCell="A10" workbookViewId="0">
      <selection activeCell="A30" sqref="A30"/>
    </sheetView>
  </sheetViews>
  <sheetFormatPr defaultRowHeight="14.4" x14ac:dyDescent="0.3"/>
  <cols>
    <col min="2" max="2" width="58.5546875" bestFit="1" customWidth="1"/>
    <col min="3" max="3" width="58.5546875" customWidth="1"/>
    <col min="7" max="7" width="33" customWidth="1"/>
    <col min="11" max="11" width="11.5546875" bestFit="1" customWidth="1"/>
    <col min="14" max="14" width="42.5546875" bestFit="1" customWidth="1"/>
    <col min="15" max="15" width="11.44140625" bestFit="1" customWidth="1"/>
    <col min="20" max="21" width="15.44140625" bestFit="1" customWidth="1"/>
  </cols>
  <sheetData>
    <row r="1" spans="1:22" x14ac:dyDescent="0.3">
      <c r="A1" s="18" t="s">
        <v>249</v>
      </c>
      <c r="B1" s="18"/>
      <c r="C1" s="18"/>
      <c r="D1" s="18"/>
      <c r="E1" s="18"/>
      <c r="F1" s="18" t="s">
        <v>250</v>
      </c>
      <c r="G1" s="18"/>
      <c r="I1" s="18"/>
      <c r="J1" s="18"/>
      <c r="K1" s="18" t="s">
        <v>251</v>
      </c>
      <c r="M1" s="18"/>
      <c r="N1" s="18"/>
      <c r="O1" s="18"/>
      <c r="P1" s="18"/>
      <c r="Q1" s="18"/>
      <c r="R1" s="18"/>
      <c r="T1" s="18"/>
      <c r="U1" s="18"/>
      <c r="V1" s="18"/>
    </row>
    <row r="2" spans="1:22" x14ac:dyDescent="0.3">
      <c r="A2" t="s">
        <v>252</v>
      </c>
      <c r="B2" t="s">
        <v>253</v>
      </c>
      <c r="C2" t="s">
        <v>253</v>
      </c>
      <c r="D2" t="s">
        <v>254</v>
      </c>
      <c r="F2" t="s">
        <v>15</v>
      </c>
      <c r="G2" t="s">
        <v>255</v>
      </c>
      <c r="K2" s="45">
        <v>44287</v>
      </c>
    </row>
    <row r="3" spans="1:22" x14ac:dyDescent="0.3">
      <c r="B3" s="23" t="s">
        <v>256</v>
      </c>
      <c r="C3" s="23" t="s">
        <v>256</v>
      </c>
      <c r="F3" t="s">
        <v>7</v>
      </c>
      <c r="G3" t="s">
        <v>257</v>
      </c>
      <c r="K3" s="45">
        <v>44317</v>
      </c>
    </row>
    <row r="4" spans="1:22" x14ac:dyDescent="0.3">
      <c r="A4" t="s">
        <v>0</v>
      </c>
      <c r="B4" t="s">
        <v>140</v>
      </c>
      <c r="C4" t="s">
        <v>140</v>
      </c>
      <c r="D4" t="s">
        <v>138</v>
      </c>
      <c r="F4" t="s">
        <v>4</v>
      </c>
      <c r="G4" t="s">
        <v>267</v>
      </c>
      <c r="K4" s="45">
        <v>44348</v>
      </c>
    </row>
    <row r="5" spans="1:22" x14ac:dyDescent="0.3">
      <c r="A5" t="s">
        <v>55</v>
      </c>
      <c r="B5" t="s">
        <v>128</v>
      </c>
      <c r="C5" t="s">
        <v>128</v>
      </c>
      <c r="D5" t="s">
        <v>138</v>
      </c>
      <c r="F5" t="s">
        <v>9</v>
      </c>
      <c r="G5" t="s">
        <v>261</v>
      </c>
      <c r="K5" s="45">
        <v>44378</v>
      </c>
    </row>
    <row r="6" spans="1:22" x14ac:dyDescent="0.3">
      <c r="A6" t="s">
        <v>17</v>
      </c>
      <c r="B6" t="s">
        <v>96</v>
      </c>
      <c r="C6" t="s">
        <v>96</v>
      </c>
      <c r="D6" t="s">
        <v>138</v>
      </c>
      <c r="F6" t="s">
        <v>271</v>
      </c>
      <c r="G6" t="s">
        <v>262</v>
      </c>
      <c r="K6" s="45">
        <v>44409</v>
      </c>
    </row>
    <row r="7" spans="1:22" x14ac:dyDescent="0.3">
      <c r="A7" t="s">
        <v>25</v>
      </c>
      <c r="B7" t="s">
        <v>82</v>
      </c>
      <c r="C7" t="s">
        <v>82</v>
      </c>
      <c r="D7" t="s">
        <v>138</v>
      </c>
      <c r="F7" t="s">
        <v>272</v>
      </c>
      <c r="G7" t="s">
        <v>269</v>
      </c>
      <c r="K7" s="45">
        <v>44440</v>
      </c>
    </row>
    <row r="8" spans="1:22" x14ac:dyDescent="0.3">
      <c r="A8" t="s">
        <v>22</v>
      </c>
      <c r="B8" t="s">
        <v>84</v>
      </c>
      <c r="C8" t="s">
        <v>84</v>
      </c>
      <c r="D8" t="s">
        <v>138</v>
      </c>
      <c r="F8" t="s">
        <v>273</v>
      </c>
      <c r="G8" t="s">
        <v>263</v>
      </c>
      <c r="K8" s="45">
        <v>44470</v>
      </c>
    </row>
    <row r="9" spans="1:22" x14ac:dyDescent="0.3">
      <c r="A9" t="s">
        <v>19</v>
      </c>
      <c r="B9" t="s">
        <v>87</v>
      </c>
      <c r="C9" t="s">
        <v>87</v>
      </c>
      <c r="D9" t="s">
        <v>138</v>
      </c>
      <c r="F9" t="s">
        <v>274</v>
      </c>
      <c r="G9" t="s">
        <v>276</v>
      </c>
      <c r="K9" s="45">
        <v>44501</v>
      </c>
    </row>
    <row r="10" spans="1:22" x14ac:dyDescent="0.3">
      <c r="A10" t="s">
        <v>32</v>
      </c>
      <c r="B10" t="s">
        <v>76</v>
      </c>
      <c r="C10" t="s">
        <v>76</v>
      </c>
      <c r="D10" t="s">
        <v>138</v>
      </c>
      <c r="F10" t="s">
        <v>309</v>
      </c>
      <c r="G10" t="s">
        <v>313</v>
      </c>
      <c r="K10" s="45">
        <v>44531</v>
      </c>
    </row>
    <row r="11" spans="1:22" x14ac:dyDescent="0.3">
      <c r="A11" t="s">
        <v>741</v>
      </c>
      <c r="B11" t="s">
        <v>742</v>
      </c>
      <c r="C11" t="s">
        <v>742</v>
      </c>
      <c r="D11" t="s">
        <v>138</v>
      </c>
      <c r="F11" t="s">
        <v>310</v>
      </c>
      <c r="G11" t="s">
        <v>314</v>
      </c>
      <c r="K11" s="45">
        <v>44562</v>
      </c>
    </row>
    <row r="12" spans="1:22" x14ac:dyDescent="0.3">
      <c r="B12" s="23" t="s">
        <v>256</v>
      </c>
      <c r="C12" s="23" t="s">
        <v>256</v>
      </c>
      <c r="F12" t="s">
        <v>311</v>
      </c>
      <c r="G12" t="s">
        <v>315</v>
      </c>
      <c r="K12" s="45">
        <v>44593</v>
      </c>
    </row>
    <row r="13" spans="1:22" x14ac:dyDescent="0.3">
      <c r="A13" t="s">
        <v>258</v>
      </c>
      <c r="B13" t="s">
        <v>259</v>
      </c>
      <c r="C13" t="s">
        <v>259</v>
      </c>
      <c r="D13" t="s">
        <v>260</v>
      </c>
      <c r="F13" t="s">
        <v>312</v>
      </c>
      <c r="G13" t="s">
        <v>316</v>
      </c>
      <c r="K13" s="45">
        <v>44621</v>
      </c>
    </row>
    <row r="14" spans="1:22" x14ac:dyDescent="0.3">
      <c r="A14" t="s">
        <v>42</v>
      </c>
      <c r="B14" t="s">
        <v>217</v>
      </c>
      <c r="C14" t="s">
        <v>217</v>
      </c>
      <c r="D14" t="s">
        <v>260</v>
      </c>
      <c r="F14" t="s">
        <v>8</v>
      </c>
      <c r="G14" t="s">
        <v>265</v>
      </c>
      <c r="K14" s="45">
        <v>44652</v>
      </c>
    </row>
    <row r="15" spans="1:22" x14ac:dyDescent="0.3">
      <c r="A15" t="s">
        <v>48</v>
      </c>
      <c r="B15" t="s">
        <v>92</v>
      </c>
      <c r="C15" t="s">
        <v>92</v>
      </c>
      <c r="D15" t="s">
        <v>260</v>
      </c>
      <c r="F15" t="s">
        <v>6</v>
      </c>
      <c r="G15" t="s">
        <v>277</v>
      </c>
      <c r="K15" s="45">
        <v>44682</v>
      </c>
    </row>
    <row r="16" spans="1:22" x14ac:dyDescent="0.3">
      <c r="A16" t="s">
        <v>18</v>
      </c>
      <c r="B16" t="s">
        <v>95</v>
      </c>
      <c r="C16" t="s">
        <v>95</v>
      </c>
      <c r="D16" t="s">
        <v>260</v>
      </c>
      <c r="F16" t="s">
        <v>10</v>
      </c>
      <c r="G16" t="s">
        <v>345</v>
      </c>
      <c r="K16" s="45">
        <v>44713</v>
      </c>
    </row>
    <row r="17" spans="1:11" x14ac:dyDescent="0.3">
      <c r="A17" t="s">
        <v>26</v>
      </c>
      <c r="B17" t="s">
        <v>101</v>
      </c>
      <c r="C17" t="s">
        <v>101</v>
      </c>
      <c r="D17" t="s">
        <v>260</v>
      </c>
      <c r="F17" t="s">
        <v>5</v>
      </c>
      <c r="G17" t="s">
        <v>346</v>
      </c>
      <c r="K17" s="45">
        <v>44743</v>
      </c>
    </row>
    <row r="18" spans="1:11" x14ac:dyDescent="0.3">
      <c r="A18" t="s">
        <v>34</v>
      </c>
      <c r="B18" t="s">
        <v>106</v>
      </c>
      <c r="C18" t="s">
        <v>106</v>
      </c>
      <c r="D18" t="s">
        <v>260</v>
      </c>
      <c r="F18" t="s">
        <v>3</v>
      </c>
      <c r="G18" t="s">
        <v>278</v>
      </c>
      <c r="K18" s="45">
        <v>44774</v>
      </c>
    </row>
    <row r="19" spans="1:11" x14ac:dyDescent="0.3">
      <c r="A19" t="s">
        <v>20</v>
      </c>
      <c r="B19" t="s">
        <v>110</v>
      </c>
      <c r="C19" t="s">
        <v>110</v>
      </c>
      <c r="D19" t="s">
        <v>260</v>
      </c>
      <c r="F19" t="s">
        <v>11</v>
      </c>
      <c r="G19" t="s">
        <v>423</v>
      </c>
      <c r="K19" s="45">
        <v>44805</v>
      </c>
    </row>
    <row r="20" spans="1:11" x14ac:dyDescent="0.3">
      <c r="A20" t="s">
        <v>39</v>
      </c>
      <c r="B20" t="s">
        <v>113</v>
      </c>
      <c r="C20" t="s">
        <v>113</v>
      </c>
      <c r="D20" t="s">
        <v>260</v>
      </c>
      <c r="F20" t="s">
        <v>13</v>
      </c>
      <c r="G20" t="s">
        <v>279</v>
      </c>
      <c r="K20" s="45">
        <v>44835</v>
      </c>
    </row>
    <row r="21" spans="1:11" x14ac:dyDescent="0.3">
      <c r="A21" t="s">
        <v>23</v>
      </c>
      <c r="B21" t="s">
        <v>118</v>
      </c>
      <c r="C21" t="s">
        <v>118</v>
      </c>
      <c r="D21" t="s">
        <v>260</v>
      </c>
      <c r="F21" t="s">
        <v>280</v>
      </c>
      <c r="G21" t="s">
        <v>268</v>
      </c>
      <c r="K21" s="45">
        <v>44866</v>
      </c>
    </row>
    <row r="22" spans="1:11" x14ac:dyDescent="0.3">
      <c r="A22" t="s">
        <v>318</v>
      </c>
      <c r="B22" t="s">
        <v>204</v>
      </c>
      <c r="C22" t="s">
        <v>204</v>
      </c>
      <c r="D22" t="s">
        <v>260</v>
      </c>
      <c r="F22" t="s">
        <v>14</v>
      </c>
      <c r="G22" t="s">
        <v>281</v>
      </c>
      <c r="K22" s="45">
        <v>44896</v>
      </c>
    </row>
    <row r="23" spans="1:11" x14ac:dyDescent="0.3">
      <c r="A23" t="s">
        <v>170</v>
      </c>
      <c r="B23" t="s">
        <v>319</v>
      </c>
      <c r="C23" t="s">
        <v>319</v>
      </c>
      <c r="D23" t="s">
        <v>260</v>
      </c>
      <c r="F23" t="s">
        <v>12</v>
      </c>
      <c r="G23" t="s">
        <v>282</v>
      </c>
      <c r="K23" s="45">
        <v>44927</v>
      </c>
    </row>
    <row r="24" spans="1:11" x14ac:dyDescent="0.3">
      <c r="A24" t="s">
        <v>1</v>
      </c>
      <c r="B24" t="s">
        <v>121</v>
      </c>
      <c r="C24" t="s">
        <v>121</v>
      </c>
      <c r="D24" t="s">
        <v>260</v>
      </c>
      <c r="F24" t="s">
        <v>16</v>
      </c>
      <c r="G24" t="s">
        <v>283</v>
      </c>
      <c r="K24" s="45">
        <v>44958</v>
      </c>
    </row>
    <row r="25" spans="1:11" x14ac:dyDescent="0.3">
      <c r="A25" t="s">
        <v>264</v>
      </c>
      <c r="B25" t="s">
        <v>125</v>
      </c>
      <c r="C25" t="s">
        <v>125</v>
      </c>
      <c r="D25" t="s">
        <v>260</v>
      </c>
      <c r="F25" t="s">
        <v>284</v>
      </c>
      <c r="G25" t="s">
        <v>285</v>
      </c>
      <c r="K25" s="45">
        <v>44986</v>
      </c>
    </row>
    <row r="26" spans="1:11" x14ac:dyDescent="0.3">
      <c r="A26" t="s">
        <v>24</v>
      </c>
      <c r="B26" t="s">
        <v>79</v>
      </c>
      <c r="C26" t="s">
        <v>79</v>
      </c>
      <c r="D26" t="s">
        <v>260</v>
      </c>
      <c r="F26" t="s">
        <v>270</v>
      </c>
      <c r="G26" t="s">
        <v>286</v>
      </c>
      <c r="K26" s="35"/>
    </row>
    <row r="27" spans="1:11" x14ac:dyDescent="0.3">
      <c r="A27" t="s">
        <v>36</v>
      </c>
      <c r="B27" t="s">
        <v>131</v>
      </c>
      <c r="C27" t="s">
        <v>131</v>
      </c>
      <c r="D27" t="s">
        <v>260</v>
      </c>
      <c r="F27" t="s">
        <v>287</v>
      </c>
      <c r="G27" t="s">
        <v>288</v>
      </c>
      <c r="K27" s="35"/>
    </row>
    <row r="28" spans="1:11" x14ac:dyDescent="0.3">
      <c r="A28" t="s">
        <v>45</v>
      </c>
      <c r="B28" t="s">
        <v>135</v>
      </c>
      <c r="C28" t="s">
        <v>135</v>
      </c>
      <c r="D28" t="s">
        <v>260</v>
      </c>
      <c r="F28" t="s">
        <v>289</v>
      </c>
      <c r="G28" t="s">
        <v>290</v>
      </c>
      <c r="K28" s="35"/>
    </row>
    <row r="29" spans="1:11" x14ac:dyDescent="0.3">
      <c r="A29" t="s">
        <v>33</v>
      </c>
      <c r="B29" t="s">
        <v>136</v>
      </c>
      <c r="C29" t="s">
        <v>136</v>
      </c>
      <c r="D29" t="s">
        <v>260</v>
      </c>
      <c r="F29" t="s">
        <v>291</v>
      </c>
      <c r="G29" t="s">
        <v>292</v>
      </c>
      <c r="K29" s="35"/>
    </row>
    <row r="30" spans="1:11" x14ac:dyDescent="0.3">
      <c r="A30" t="s">
        <v>330</v>
      </c>
      <c r="B30" t="s">
        <v>749</v>
      </c>
      <c r="C30" t="s">
        <v>749</v>
      </c>
      <c r="D30" t="s">
        <v>260</v>
      </c>
      <c r="F30" t="s">
        <v>293</v>
      </c>
      <c r="G30" t="s">
        <v>294</v>
      </c>
      <c r="K30" s="35"/>
    </row>
    <row r="31" spans="1:11" x14ac:dyDescent="0.3">
      <c r="B31" s="23" t="s">
        <v>256</v>
      </c>
      <c r="C31" s="23" t="s">
        <v>256</v>
      </c>
      <c r="F31" t="s">
        <v>295</v>
      </c>
      <c r="G31" t="s">
        <v>296</v>
      </c>
      <c r="K31" s="35"/>
    </row>
    <row r="32" spans="1:11" x14ac:dyDescent="0.3">
      <c r="A32" t="s">
        <v>2</v>
      </c>
      <c r="B32" t="s">
        <v>122</v>
      </c>
      <c r="C32" t="str">
        <f>_xlfn.CONCAT(A32, " ", B32)</f>
        <v>111AA1 North East</v>
      </c>
      <c r="D32" t="s">
        <v>266</v>
      </c>
      <c r="F32" t="s">
        <v>297</v>
      </c>
      <c r="G32" t="s">
        <v>298</v>
      </c>
      <c r="K32" s="35"/>
    </row>
    <row r="33" spans="1:14" x14ac:dyDescent="0.3">
      <c r="A33" t="s">
        <v>126</v>
      </c>
      <c r="B33" t="s">
        <v>127</v>
      </c>
      <c r="C33" t="str">
        <f t="shared" ref="C33:C40" si="0">_xlfn.CONCAT(A33, " ", B33)</f>
        <v>111AI7 Yorkshire and Humber (NECS)</v>
      </c>
      <c r="D33" t="s">
        <v>266</v>
      </c>
      <c r="F33" t="s">
        <v>299</v>
      </c>
      <c r="G33" t="s">
        <v>300</v>
      </c>
      <c r="K33" s="35"/>
    </row>
    <row r="34" spans="1:14" x14ac:dyDescent="0.3">
      <c r="A34" t="s">
        <v>321</v>
      </c>
      <c r="B34" t="s">
        <v>334</v>
      </c>
      <c r="C34" t="str">
        <f t="shared" si="0"/>
        <v>111AJ3 North West including Blackpool (ML CSU)</v>
      </c>
      <c r="D34" t="s">
        <v>266</v>
      </c>
      <c r="F34" t="s">
        <v>301</v>
      </c>
      <c r="G34" t="s">
        <v>302</v>
      </c>
      <c r="K34" s="35"/>
    </row>
    <row r="35" spans="1:14" x14ac:dyDescent="0.3">
      <c r="A35" t="s">
        <v>434</v>
      </c>
      <c r="B35" t="s">
        <v>433</v>
      </c>
      <c r="C35" t="str">
        <f t="shared" ref="C35" si="1">_xlfn.CONCAT(A35, " ", B35)</f>
        <v>111AJ8 Derbyshire (DHU)</v>
      </c>
      <c r="D35" t="s">
        <v>266</v>
      </c>
      <c r="K35" s="35"/>
    </row>
    <row r="36" spans="1:14" x14ac:dyDescent="0.3">
      <c r="A36" t="s">
        <v>426</v>
      </c>
      <c r="B36" t="s">
        <v>427</v>
      </c>
      <c r="C36" t="str">
        <f t="shared" ref="C36" si="2">_xlfn.CONCAT(A36, " ", B36)</f>
        <v>111AK7 Leicestershire and Rutland (DHU)</v>
      </c>
      <c r="D36" t="s">
        <v>266</v>
      </c>
      <c r="K36" s="35"/>
    </row>
    <row r="37" spans="1:14" x14ac:dyDescent="0.3">
      <c r="A37" t="s">
        <v>428</v>
      </c>
      <c r="B37" t="s">
        <v>429</v>
      </c>
      <c r="C37" t="str">
        <f t="shared" ref="C37" si="3">_xlfn.CONCAT(A37, " ", B37)</f>
        <v>111AK6 Lincolnshire (DHU)</v>
      </c>
      <c r="D37" t="s">
        <v>266</v>
      </c>
      <c r="N37" s="1"/>
    </row>
    <row r="38" spans="1:14" x14ac:dyDescent="0.3">
      <c r="A38" t="s">
        <v>29</v>
      </c>
      <c r="B38" t="s">
        <v>98</v>
      </c>
      <c r="C38" t="str">
        <f t="shared" si="0"/>
        <v>111AC6 Northamptonshire</v>
      </c>
      <c r="D38" t="s">
        <v>266</v>
      </c>
      <c r="N38" s="1"/>
    </row>
    <row r="39" spans="1:14" x14ac:dyDescent="0.3">
      <c r="A39" t="s">
        <v>589</v>
      </c>
      <c r="B39" t="s">
        <v>590</v>
      </c>
      <c r="C39" t="str">
        <f t="shared" si="0"/>
        <v>111AL1 Nottinghamshire (DHU)</v>
      </c>
      <c r="D39" t="s">
        <v>266</v>
      </c>
      <c r="N39" s="1"/>
    </row>
    <row r="40" spans="1:14" x14ac:dyDescent="0.3">
      <c r="A40" t="s">
        <v>52</v>
      </c>
      <c r="B40" t="s">
        <v>137</v>
      </c>
      <c r="C40" t="str">
        <f t="shared" si="0"/>
        <v>111AF4 Staffordshire</v>
      </c>
      <c r="D40" t="s">
        <v>266</v>
      </c>
      <c r="N40" s="1"/>
    </row>
    <row r="41" spans="1:14" x14ac:dyDescent="0.3">
      <c r="A41" t="s">
        <v>424</v>
      </c>
      <c r="B41" t="s">
        <v>425</v>
      </c>
      <c r="C41" t="str">
        <f t="shared" ref="C41:C42" si="4">_xlfn.CONCAT(A41, " ", B41)</f>
        <v>111AK5 West Midlands (CCG)</v>
      </c>
      <c r="D41" t="s">
        <v>266</v>
      </c>
      <c r="N41" s="1"/>
    </row>
    <row r="42" spans="1:14" x14ac:dyDescent="0.3">
      <c r="A42" t="s">
        <v>745</v>
      </c>
      <c r="B42" t="s">
        <v>746</v>
      </c>
      <c r="C42" t="str">
        <f t="shared" si="4"/>
        <v>111AL4 West Midlands ICB (DHU)</v>
      </c>
      <c r="D42" t="s">
        <v>266</v>
      </c>
      <c r="N42" s="1"/>
    </row>
    <row r="43" spans="1:14" x14ac:dyDescent="0.3">
      <c r="A43" t="s">
        <v>28</v>
      </c>
      <c r="B43" t="s">
        <v>103</v>
      </c>
      <c r="C43" t="str">
        <f t="shared" ref="C43:C70" si="5">_xlfn.CONCAT(A43, " ", B43)</f>
        <v>111AC5 Cambridgeshire and Peterborough</v>
      </c>
      <c r="D43" t="s">
        <v>266</v>
      </c>
      <c r="N43" s="1"/>
    </row>
    <row r="44" spans="1:14" x14ac:dyDescent="0.3">
      <c r="A44" t="s">
        <v>27</v>
      </c>
      <c r="B44" t="s">
        <v>102</v>
      </c>
      <c r="C44" t="str">
        <f t="shared" si="5"/>
        <v>111AB2 Hertfordshire</v>
      </c>
      <c r="D44" t="s">
        <v>266</v>
      </c>
    </row>
    <row r="45" spans="1:14" x14ac:dyDescent="0.3">
      <c r="A45" t="s">
        <v>53</v>
      </c>
      <c r="B45" t="s">
        <v>104</v>
      </c>
      <c r="C45" t="str">
        <f t="shared" si="5"/>
        <v>111AG7 Luton and Bedfordshire</v>
      </c>
      <c r="D45" t="s">
        <v>266</v>
      </c>
    </row>
    <row r="46" spans="1:14" x14ac:dyDescent="0.3">
      <c r="A46" t="s">
        <v>38</v>
      </c>
      <c r="B46" t="s">
        <v>207</v>
      </c>
      <c r="C46" t="str">
        <f t="shared" si="5"/>
        <v>111AH4 Mid and South Essex</v>
      </c>
      <c r="D46" t="s">
        <v>266</v>
      </c>
    </row>
    <row r="47" spans="1:14" x14ac:dyDescent="0.3">
      <c r="A47" t="s">
        <v>30</v>
      </c>
      <c r="B47" t="s">
        <v>99</v>
      </c>
      <c r="C47" t="str">
        <f t="shared" si="5"/>
        <v>111AC7 Milton Keynes</v>
      </c>
      <c r="D47" t="s">
        <v>266</v>
      </c>
    </row>
    <row r="48" spans="1:14" x14ac:dyDescent="0.3">
      <c r="A48" t="s">
        <v>35</v>
      </c>
      <c r="B48" t="s">
        <v>107</v>
      </c>
      <c r="C48" t="str">
        <f t="shared" si="5"/>
        <v>111AG8 Norfolk including Great Yarmouth and Waveney</v>
      </c>
      <c r="D48" t="s">
        <v>266</v>
      </c>
    </row>
    <row r="49" spans="1:4" x14ac:dyDescent="0.3">
      <c r="A49" t="s">
        <v>41</v>
      </c>
      <c r="B49" t="s">
        <v>81</v>
      </c>
      <c r="C49" t="str">
        <f t="shared" si="5"/>
        <v>111AH7 North East Essex &amp; Suffolk</v>
      </c>
      <c r="D49" t="s">
        <v>266</v>
      </c>
    </row>
    <row r="50" spans="1:4" x14ac:dyDescent="0.3">
      <c r="A50" t="s">
        <v>47</v>
      </c>
      <c r="B50" t="s">
        <v>105</v>
      </c>
      <c r="C50" t="str">
        <f t="shared" si="5"/>
        <v>111AI3 West Essex (HUC)</v>
      </c>
      <c r="D50" t="s">
        <v>266</v>
      </c>
    </row>
    <row r="51" spans="1:4" x14ac:dyDescent="0.3">
      <c r="A51" t="s">
        <v>31</v>
      </c>
      <c r="B51" t="s">
        <v>119</v>
      </c>
      <c r="C51" t="str">
        <f t="shared" si="5"/>
        <v>111AD5 North Central London</v>
      </c>
      <c r="D51" t="s">
        <v>266</v>
      </c>
    </row>
    <row r="52" spans="1:4" x14ac:dyDescent="0.3">
      <c r="A52" t="s">
        <v>40</v>
      </c>
      <c r="B52" t="s">
        <v>115</v>
      </c>
      <c r="C52" t="str">
        <f t="shared" si="5"/>
        <v>111AH5 North East London</v>
      </c>
      <c r="D52" t="s">
        <v>266</v>
      </c>
    </row>
    <row r="53" spans="1:4" x14ac:dyDescent="0.3">
      <c r="A53" t="s">
        <v>56</v>
      </c>
      <c r="B53" t="s">
        <v>116</v>
      </c>
      <c r="C53" t="str">
        <f t="shared" si="5"/>
        <v>111AJ1 North West London</v>
      </c>
      <c r="D53" t="s">
        <v>266</v>
      </c>
    </row>
    <row r="54" spans="1:4" x14ac:dyDescent="0.3">
      <c r="A54" t="s">
        <v>51</v>
      </c>
      <c r="B54" t="s">
        <v>114</v>
      </c>
      <c r="C54" t="str">
        <f t="shared" si="5"/>
        <v>111AD7 South East London</v>
      </c>
      <c r="D54" t="s">
        <v>266</v>
      </c>
    </row>
    <row r="55" spans="1:4" x14ac:dyDescent="0.3">
      <c r="A55" t="s">
        <v>431</v>
      </c>
      <c r="B55" t="s">
        <v>432</v>
      </c>
      <c r="C55" t="str">
        <f t="shared" si="5"/>
        <v>111AK9 South West London (PPG)</v>
      </c>
      <c r="D55" t="s">
        <v>266</v>
      </c>
    </row>
    <row r="56" spans="1:4" x14ac:dyDescent="0.3">
      <c r="A56" t="s">
        <v>44</v>
      </c>
      <c r="B56" t="s">
        <v>133</v>
      </c>
      <c r="C56" t="str">
        <f t="shared" si="5"/>
        <v>111AH9 Hampshire and Surrey Heath</v>
      </c>
      <c r="D56" t="s">
        <v>266</v>
      </c>
    </row>
    <row r="57" spans="1:4" x14ac:dyDescent="0.3">
      <c r="A57" t="s">
        <v>21</v>
      </c>
      <c r="B57" t="s">
        <v>111</v>
      </c>
      <c r="C57" t="str">
        <f t="shared" si="5"/>
        <v>111AA6 Isle of Wight</v>
      </c>
      <c r="D57" t="s">
        <v>266</v>
      </c>
    </row>
    <row r="58" spans="1:4" x14ac:dyDescent="0.3">
      <c r="A58" t="s">
        <v>50</v>
      </c>
      <c r="B58" t="s">
        <v>244</v>
      </c>
      <c r="C58" t="str">
        <f t="shared" si="5"/>
        <v>111AI9 Kent, Medway &amp; Sussex</v>
      </c>
      <c r="D58" t="s">
        <v>266</v>
      </c>
    </row>
    <row r="59" spans="1:4" x14ac:dyDescent="0.3">
      <c r="A59" t="s">
        <v>46</v>
      </c>
      <c r="B59" t="s">
        <v>86</v>
      </c>
      <c r="C59" t="str">
        <f t="shared" si="5"/>
        <v>111AI2 Surrey Heartlands</v>
      </c>
      <c r="D59" t="s">
        <v>266</v>
      </c>
    </row>
    <row r="60" spans="1:4" x14ac:dyDescent="0.3">
      <c r="A60" t="s">
        <v>37</v>
      </c>
      <c r="B60" t="s">
        <v>132</v>
      </c>
      <c r="C60" t="str">
        <f t="shared" si="5"/>
        <v>111AG9 Thames Valley</v>
      </c>
      <c r="D60" t="s">
        <v>266</v>
      </c>
    </row>
    <row r="61" spans="1:4" x14ac:dyDescent="0.3">
      <c r="A61" t="s">
        <v>322</v>
      </c>
      <c r="B61" t="s">
        <v>333</v>
      </c>
      <c r="C61" t="str">
        <f t="shared" si="5"/>
        <v>111AJ2 BaNES, Swindon &amp; Wiltshire (Medvivo)</v>
      </c>
      <c r="D61" t="s">
        <v>266</v>
      </c>
    </row>
    <row r="62" spans="1:4" x14ac:dyDescent="0.3">
      <c r="A62" t="s">
        <v>74</v>
      </c>
      <c r="B62" t="s">
        <v>75</v>
      </c>
      <c r="C62" t="str">
        <f t="shared" si="5"/>
        <v>111AI5 Bristol, North Somerset &amp; South Gloucestershire (BRISDOC)</v>
      </c>
      <c r="D62" t="s">
        <v>266</v>
      </c>
    </row>
    <row r="63" spans="1:4" x14ac:dyDescent="0.3">
      <c r="A63" t="s">
        <v>732</v>
      </c>
      <c r="B63" t="s">
        <v>733</v>
      </c>
      <c r="C63" t="str">
        <f t="shared" ref="C63" si="6">_xlfn.CONCAT(A63, " ", B63)</f>
        <v>111AL3 Cornwall (HUC)</v>
      </c>
      <c r="D63" t="s">
        <v>266</v>
      </c>
    </row>
    <row r="64" spans="1:4" x14ac:dyDescent="0.3">
      <c r="A64" t="s">
        <v>591</v>
      </c>
      <c r="B64" t="s">
        <v>592</v>
      </c>
      <c r="C64" t="str">
        <f t="shared" si="5"/>
        <v>111AL2 Devon (PPG)</v>
      </c>
      <c r="D64" t="s">
        <v>266</v>
      </c>
    </row>
    <row r="65" spans="1:4" x14ac:dyDescent="0.3">
      <c r="A65" t="s">
        <v>49</v>
      </c>
      <c r="B65" t="s">
        <v>93</v>
      </c>
      <c r="C65" t="str">
        <f t="shared" si="5"/>
        <v>111AI4 Dorset (DHC)</v>
      </c>
      <c r="D65" t="s">
        <v>266</v>
      </c>
    </row>
    <row r="66" spans="1:4" x14ac:dyDescent="0.3">
      <c r="A66" t="s">
        <v>54</v>
      </c>
      <c r="B66" t="s">
        <v>80</v>
      </c>
      <c r="C66" t="str">
        <f t="shared" si="5"/>
        <v>111AH2 Gloucestershire</v>
      </c>
      <c r="D66" t="s">
        <v>266</v>
      </c>
    </row>
    <row r="67" spans="1:4" x14ac:dyDescent="0.3">
      <c r="A67" t="s">
        <v>43</v>
      </c>
      <c r="B67" t="s">
        <v>90</v>
      </c>
      <c r="C67" t="str">
        <f t="shared" si="5"/>
        <v>111AH8 Somerset (Devon Doctors)</v>
      </c>
      <c r="D67" t="s">
        <v>266</v>
      </c>
    </row>
    <row r="68" spans="1:4" x14ac:dyDescent="0.3">
      <c r="A68" t="s">
        <v>747</v>
      </c>
      <c r="B68" t="s">
        <v>748</v>
      </c>
      <c r="C68" t="str">
        <f t="shared" ref="C68" si="7">_xlfn.CONCAT(A68, " ", B68)</f>
        <v>111AL5 Somerset (HUC)</v>
      </c>
      <c r="D68" t="s">
        <v>266</v>
      </c>
    </row>
    <row r="69" spans="1:4" x14ac:dyDescent="0.3">
      <c r="A69" t="s">
        <v>737</v>
      </c>
      <c r="B69" t="s">
        <v>738</v>
      </c>
      <c r="C69" t="str">
        <f t="shared" si="5"/>
        <v>111NR1 National Resilience (Vocare)</v>
      </c>
      <c r="D69" t="s">
        <v>266</v>
      </c>
    </row>
    <row r="70" spans="1:4" x14ac:dyDescent="0.3">
      <c r="A70" t="s">
        <v>739</v>
      </c>
      <c r="B70" t="s">
        <v>740</v>
      </c>
      <c r="C70" t="str">
        <f t="shared" si="5"/>
        <v>111SA1 Service Advisor Modules (IC24)</v>
      </c>
      <c r="D70" t="s">
        <v>266</v>
      </c>
    </row>
  </sheetData>
  <phoneticPr fontId="40" type="noConversion"/>
  <conditionalFormatting sqref="A13:A30">
    <cfRule type="duplicateValues" dxfId="0" priority="77"/>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C6D6ED-28DB-4D4C-833E-E67721B3E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D4DC07-CBE4-413F-B73E-7EF5E1338C8A}">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c1bf772f-fb38-429f-8656-65760f4413d4"/>
    <ds:schemaRef ds:uri="http://purl.org/dc/elements/1.1/"/>
    <ds:schemaRef ds:uri="http://schemas.microsoft.com/office/infopath/2007/PartnerControls"/>
    <ds:schemaRef ds:uri="dae42e63-403f-4da4-a112-7d9f0ef4c579"/>
    <ds:schemaRef ds:uri="http://www.w3.org/XML/1998/namespace"/>
    <ds:schemaRef ds:uri="http://purl.org/dc/dcmitype/"/>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A7ED783C-E8E4-4710-A302-AAAEF6D05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Key Facts</vt:lpstr>
      <vt:lpstr>Metrics</vt:lpstr>
      <vt:lpstr>Month</vt:lpstr>
      <vt:lpstr>KPI Details</vt:lpstr>
      <vt:lpstr>Contract Areas</vt:lpstr>
      <vt:lpstr>ICBs from Jul 2022</vt:lpstr>
      <vt:lpstr>Raw</vt:lpstr>
      <vt:lpstr>Refs</vt:lpstr>
      <vt:lpstr>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Pulle, Laurence - Business Intelligence Analyst</dc:creator>
  <cp:lastModifiedBy>Neil Hepworth</cp:lastModifiedBy>
  <cp:lastPrinted>2021-02-17T14:03:59Z</cp:lastPrinted>
  <dcterms:created xsi:type="dcterms:W3CDTF">2021-02-16T15:24:29Z</dcterms:created>
  <dcterms:modified xsi:type="dcterms:W3CDTF">2023-04-05T14:38:06Z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